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<sst xmlns="http://schemas.openxmlformats.org/spreadsheetml/2006/main" count="2889" uniqueCount="357">
  <si>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</si>
  <si>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</si>
  <si>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</si>
  <si>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</si>
  <si>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</si>
  <si>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</si>
  <si>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</si>
  <si>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</si>
  <si>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</si>
  <si>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</si>
  <si>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</si>
  <si>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</si>
  <si>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</si>
  <si>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</si>
  <si>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</si>
  <si>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</si>
  <si>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SFIN</t>
  </si>
  <si>
    <t>share</t>
  </si>
  <si>
    <t>ЭсЭфАй ао</t>
  </si>
  <si>
    <t>RUR</t>
  </si>
  <si>
    <t>AMD</t>
  </si>
  <si>
    <t>EUTR</t>
  </si>
  <si>
    <t>ЕвроТранс</t>
  </si>
  <si>
    <t>BYN</t>
  </si>
  <si>
    <t>TRNFP</t>
  </si>
  <si>
    <t>Транснф ап</t>
  </si>
  <si>
    <t>CAD</t>
  </si>
  <si>
    <t>ROSN</t>
  </si>
  <si>
    <t>Роснефть</t>
  </si>
  <si>
    <t>CHF</t>
  </si>
  <si>
    <t>SVAV</t>
  </si>
  <si>
    <t>СОЛЛЕРС</t>
  </si>
  <si>
    <t>CNY</t>
  </si>
  <si>
    <t>TATNP</t>
  </si>
  <si>
    <t>Татнфт 3ап</t>
  </si>
  <si>
    <t>EUR</t>
  </si>
  <si>
    <t>HNFG</t>
  </si>
  <si>
    <t>ХЭНДЕРСОН</t>
  </si>
  <si>
    <t>GBP</t>
  </si>
  <si>
    <t>RNFT</t>
  </si>
  <si>
    <t>РуссНфт ао</t>
  </si>
  <si>
    <t>GLD</t>
  </si>
  <si>
    <t>WUSH</t>
  </si>
  <si>
    <t>iВУШХолднг</t>
  </si>
  <si>
    <t>HKD</t>
  </si>
  <si>
    <t>FIXP</t>
  </si>
  <si>
    <t>FIXP-гдр</t>
  </si>
  <si>
    <t>JPY</t>
  </si>
  <si>
    <t>DATA</t>
  </si>
  <si>
    <t>iАренадата</t>
  </si>
  <si>
    <t>KZT</t>
  </si>
  <si>
    <t>ETLN</t>
  </si>
  <si>
    <t>ЭталонГруп</t>
  </si>
  <si>
    <t>MTLR</t>
  </si>
  <si>
    <t>Мечел ао</t>
  </si>
  <si>
    <t>SLV</t>
  </si>
  <si>
    <t>Сумма по акциям:</t>
  </si>
  <si>
    <t>TRY</t>
  </si>
  <si>
    <t>TPAY</t>
  </si>
  <si>
    <t>etf</t>
  </si>
  <si>
    <t>TPAY ETF</t>
  </si>
  <si>
    <t>UAH</t>
  </si>
  <si>
    <t>TDIV</t>
  </si>
  <si>
    <t>TDIV ETF</t>
  </si>
  <si>
    <t>USD</t>
  </si>
  <si>
    <t>LQDT</t>
  </si>
  <si>
    <t>LQDT ETF</t>
  </si>
  <si>
    <t>TMOS</t>
  </si>
  <si>
    <t>TMOS ETF</t>
  </si>
  <si>
    <t>AKMB</t>
  </si>
  <si>
    <t>ETF AKMB</t>
  </si>
  <si>
    <t>GOLD</t>
  </si>
  <si>
    <t>GOLD ETF</t>
  </si>
  <si>
    <t>Сумма по фондам:</t>
  </si>
  <si>
    <t>RU000A108E98</t>
  </si>
  <si>
    <t>bond</t>
  </si>
  <si>
    <t>ТАЛК001P01</t>
  </si>
  <si>
    <t>2026-05-04</t>
  </si>
  <si>
    <t>RU000A107SX3</t>
  </si>
  <si>
    <t>ЭконЛиз1Р7</t>
  </si>
  <si>
    <t>2027-02-15</t>
  </si>
  <si>
    <t>Сумма по облигациям:</t>
  </si>
  <si>
    <t>RU000A102ДК3</t>
  </si>
  <si>
    <t>custom</t>
  </si>
  <si>
    <t>LQDT МСХ</t>
  </si>
  <si>
    <t>Сумма по прочим бумагам: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</si>
  <si>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</si>
  <si>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</si>
  <si>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</si>
  <si>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</si>
  <si>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</si>
  <si>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</si>
  <si>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</si>
  <si>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</si>
  <si>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</si>
  <si>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</si>
  <si>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Дивиденды и купоны (данные из сделок)</t>
  </si>
  <si>
    <t>Ввод ДС</t>
  </si>
  <si>
    <t>Купон по RU000A103HT3 - МВ ФИН 1Р2 1шт. по 20.19 RUR (данные из БД)</t>
  </si>
  <si>
    <t>Амортизация (данные из сделок)</t>
  </si>
  <si>
    <t>Амортизация Сбер Sb16R: 1 шт. по 1000 RUR.  (данные из БД)</t>
  </si>
  <si>
    <t>Купон по RU000A101QW2 - Сбер Sb16R 1шт. по 28.17 RUR (данные из БД)</t>
  </si>
  <si>
    <t>Дивиденд по SVAV - СОЛЛЕРС 1шт. по 89 RUR (данные из БД)</t>
  </si>
  <si>
    <t>Дивиденд по EUTR - ЕвроТранс 1шт. по 16.72 RUR (данные из БД)</t>
  </si>
  <si>
    <t>Дивиденд по EUTR - ЕвроТранс 1шт. по 2.5 RUR (данные из БД)</t>
  </si>
  <si>
    <t>Амортизация ЦППК 1P-03: 1 шт. по 1000 RUR.  (данные из БД)</t>
  </si>
  <si>
    <t>Купон по RU000A103F27 - ЦППК 1P-03 1шт. по 47.37 RUR (данные из БД)</t>
  </si>
  <si>
    <t>Амортизация iПМЕДДМ1Р2: 1 шт. по 1000 RUR.  (данные из БД)</t>
  </si>
  <si>
    <t>Купон по RU000A103G91 - iПМЕДДМ1Р2 1шт. по 47.12 RUR (данные из БД)</t>
  </si>
  <si>
    <t>Амортизация ЕврХол2P1R: 1 шт. по 1000 RUR.  (данные из БД)</t>
  </si>
  <si>
    <t>Купон по RU000A100P85 - ЕврХол2P1R 1шт. по 39.64 RUR (данные из БД)</t>
  </si>
  <si>
    <t>Амортизация МВ ФИН 1Р2: 1 шт. по 1000 RUR.  (данные из БД)</t>
  </si>
  <si>
    <t>Вывод ДС</t>
  </si>
  <si>
    <t>Амортизация ВитаЛ 1Р01: 2 шт. по 1000 RUR.  (данные из БД)</t>
  </si>
  <si>
    <t>Купон по RU000A102200 - ВитаЛ 1Р01 2шт. по 24.93 RUR (данные из БД)</t>
  </si>
  <si>
    <t>Амортизация ПСБ 3P-07: 1 шт. по 1000 RUR.  (данные из БД)</t>
  </si>
  <si>
    <t>Купон по RU000A103PE8 - ПСБ 3P-07 1шт. по 40.64 RUR (данные из БД)</t>
  </si>
  <si>
    <t>Купон по RU000A104BU2 - ГК ЕКС БО1 1шт. по 32.41 RUR (данные из БД)</t>
  </si>
  <si>
    <t>Амортизация Атомстр 01: 2 шт. по 1000 RUR.  (данные из БД)</t>
  </si>
  <si>
    <t>Купон по RU000A100VS2 - Атомстр 01 2шт. по 47.37 RUR (данные из БД)</t>
  </si>
  <si>
    <t>Купон по RU000A1049M2 - iИнкабБО01 2шт. по 33.66 RUR (данные из БД)</t>
  </si>
  <si>
    <t>Амортизация Аэрфью2Р01: 1 шт. по 1000 RUR.  (данные из БД)</t>
  </si>
  <si>
    <t>Купон по RU000A103SZ7 - Аэрфью2Р01 1шт. по 24.68 RUR (данные из БД)</t>
  </si>
  <si>
    <t>Купон по RU000A106862 - ГарИнв2P06 1шт. по 10.68 RUR (данные из БД)</t>
  </si>
  <si>
    <t>Купон по RU000A105QL6 - КЛС БО-02 1шт. по 44.88 RUR (данные из БД)</t>
  </si>
  <si>
    <t>Купон по RU000A107E08 - ИЭКХолд1Р2 1шт. по 13.36 RUR (данные из БД)</t>
  </si>
  <si>
    <t>Амортизация РЕСОЛизБП7: 1 шт. по 1000 RUR.  (данные из БД)</t>
  </si>
  <si>
    <t>Купон по RU000A100XU4 - РЕСОЛизБП7 1шт. по 43.13 RUR (данные из БД)</t>
  </si>
  <si>
    <t>Дивиденд по EUTR - ЕвроТранс 2шт. по 4.32 RUR (данные из БД)</t>
  </si>
  <si>
    <t>Дивиденд по TPAY - TPAY ETF 5шт. по 1.7 RUR (данные из БД)</t>
  </si>
  <si>
    <t>Дивиденд по TPAY - TPAY ETF 7шт. по 1.57 RUR (данные из БД)</t>
  </si>
  <si>
    <t>Дивиденд по WUSH - iВУШХолднг 2шт. по 2.11 RUR (данные из БД)</t>
  </si>
  <si>
    <t>Амортизация ИЭКХолд1Р2: 1 шт. по 1000 RUR.  (данные из БД)</t>
  </si>
  <si>
    <t>Купон по RU000A105XF4 - ГЛОРАКС1Р1 1шт. по 37.4 RUR (данные из БД)</t>
  </si>
  <si>
    <t>Дивиденд по FIXP - FIXP-гдр 1шт. по 35.31 RUR (данные из БД)</t>
  </si>
  <si>
    <t>Амортизация ГК ЕКС БО1: 1 шт. по 1000 RUR.  (данные из БД)</t>
  </si>
  <si>
    <t>Дивиденд по SFIN - ЭсЭфАй ао 2шт. по 227.6 RUR (данные из БД)</t>
  </si>
  <si>
    <t>Амортизация iИнкабБО01: 2 шт. по 1000 RUR.  (данные из БД)</t>
  </si>
  <si>
    <t>Купон по RU000A106YD5 - PLAZA BO01 1шт. по 42.76 RUR (данные из БД)</t>
  </si>
  <si>
    <t>Купон по RU000A109X45 - ВТБЛИЗ 1Р2 1шт. по 17.67 RUR (данные из БД)</t>
  </si>
  <si>
    <t>Дивиденд по TPAY - TPAY ETF 12шт. по 1.96 RUR (данные из БД)</t>
  </si>
  <si>
    <t>Амортизация КЛС БО-02: 1 шт. по 1000 RUR.  (данные из БД)</t>
  </si>
  <si>
    <t>Дивиденд по TATNP - Татнфт 3ап 1шт. по 17.39 RUR (данные из БД)</t>
  </si>
  <si>
    <t>Купон по RU000A108E98 - ТАЛК001P01 1шт. по 15 RUR (данные из БД)</t>
  </si>
  <si>
    <t>Дивиденд по ROSN - Роснефть 2шт. по 36.47 RUR (данные из БД)</t>
  </si>
  <si>
    <t>Дивиденд по EUTR - ЕвроТранс 10шт. по 6.48 RUR (данные из БД)</t>
  </si>
  <si>
    <t>Дивиденд по TPAY - TPAY ETF 13шт. по 1.75 RUR (данные из БД)</t>
  </si>
  <si>
    <t>Купон по RU000A108E98 - ТАЛК001P01 2шт. по 15 RUR (данные из БД)</t>
  </si>
  <si>
    <t>Купон по RU000A107SX3 - ЭконЛиз1Р7 1шт. по 44.88 RUR (данные из БД)</t>
  </si>
  <si>
    <t>Дивиденд по TPAY - TPAY ETF 13шт. по 1.53 RUR (данные из БД)</t>
  </si>
  <si>
    <t>Амортизация ГЛОРАКС1Р1: 2 шт. по 1000 RUR.  (данные из БД)</t>
  </si>
  <si>
    <t>Купон по RU000A105XF4 - ГЛОРАКС1Р1 2шт. по 37.4 RUR (данные из БД)</t>
  </si>
  <si>
    <t>Дивиденд по TPAY - TPAY ETF 13шт. по 1.94 RUR (данные из БД)</t>
  </si>
  <si>
    <t>Дивиденд по TPAY - TPAY ETF 13шт. по 1.65 RUR (данные из БД)</t>
  </si>
  <si>
    <t>Амортизация ГарИнв2P06: 1 шт. по 1000 RUR.  (данные из БД)</t>
  </si>
  <si>
    <t>Купон по RU000A107SX3 - ЭконЛиз1Р7 1шт. по 39.89 RUR (данные из БД)</t>
  </si>
  <si>
    <t>Дивиденд по TPAY - TPAY ETF 13шт. по 1.54 RUR (данные из БД)</t>
  </si>
  <si>
    <t>Дивиденд по HNFG - ХЭНДЕРСОН 1шт. по 20 RUR (данные из БД)</t>
  </si>
  <si>
    <t>Дивиденд по TATNP - Татнфт 3ап 1шт. по 43.11 RUR (данные из БД)</t>
  </si>
  <si>
    <t>Дивиденд по DATA - iАренадата 2шт. по 2.57 RUR (данные из БД)</t>
  </si>
  <si>
    <t>Дивиденд по DATA - iАренадата 2шт. по 0.86 RUR (данные из БД)</t>
  </si>
  <si>
    <t>Купон по RU000A108E98 - ТАЛК001P01 2шт. по 14.38 RUR (данные из БД)</t>
  </si>
  <si>
    <t>Дивиденд по SFIN - ЭсЭфАй ао 2шт. по 83.5 RUR (данные из БД)</t>
  </si>
  <si>
    <t>Дивиденд по SVAV - СОЛЛЕРС 1шт. по 70 RUR (данные из БД)</t>
  </si>
  <si>
    <t>Дивиденд по TPAY - TPAY ETF 13шт. по 2.01 RUR (данные из БД)</t>
  </si>
  <si>
    <t>Дивиденд по EUTR - ЕвроТранс 10шт. по 3 RUR (данные из БД)</t>
  </si>
  <si>
    <t>Дивиденд по TRNFP - Транснф ап 1шт. по 198.25 RUR (данные из БД)</t>
  </si>
  <si>
    <t>Дивиденд по EUTR - ЕвроТранс 10шт. по 14.19 RUR (данные из БД)</t>
  </si>
  <si>
    <t>Дивиденд по ROSN - Роснефть 2шт. по 14.68 RUR (данные из БД)</t>
  </si>
  <si>
    <t>Дивиденд по TPAY - TPAY ETF 13шт. по 1.43 RUR (данные из БД)</t>
  </si>
  <si>
    <t>Дивиденд по TPAY - TPAY ETF 13шт. по 1.58 RUR (данные из БД)</t>
  </si>
  <si>
    <t>Дивиденд по TATNP - Татнфт 3ап 1шт. по 14.35 RUR (данные из БД)</t>
  </si>
  <si>
    <t>Дивиденд по EUTR - ЕвроТранс 10шт. по 8.18 RUR (данные из БД)</t>
  </si>
  <si>
    <t>Амортизация ВТБЛИЗ 1Р2: 1 шт. по 1000 RUR.  (данные из БД)</t>
  </si>
  <si>
    <t>Дивиденд по TPAY - TPAY ETF 13шт. по 1.37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</si>
  <si>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</si>
  <si>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</si>
  <si>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</si>
  <si>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</si>
  <si>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</si>
  <si>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</si>
  <si>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</si>
  <si>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</si>
  <si>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</si>
  <si>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TGLD</t>
  </si>
  <si>
    <t>RU000A103HT3</t>
  </si>
  <si>
    <t>TLCB</t>
  </si>
  <si>
    <t>RU000A101QW2</t>
  </si>
  <si>
    <t>RU000A1022E6</t>
  </si>
  <si>
    <t>RU000A103G91</t>
  </si>
  <si>
    <t>RU000A102200</t>
  </si>
  <si>
    <t>TRUR</t>
  </si>
  <si>
    <t>RU000A100P85</t>
  </si>
  <si>
    <t>RU000A103F27</t>
  </si>
  <si>
    <t>RU000A100VS2</t>
  </si>
  <si>
    <t>RU000A103PE8</t>
  </si>
  <si>
    <t>RU000A100XU4</t>
  </si>
  <si>
    <t>RU000A103SZ7</t>
  </si>
  <si>
    <t>RU000A104BU2</t>
  </si>
  <si>
    <t>RU000A1049M2</t>
  </si>
  <si>
    <t>RU000A105QL6</t>
  </si>
  <si>
    <t>RU000A107E08</t>
  </si>
  <si>
    <t>RU000A106862</t>
  </si>
  <si>
    <t>RU000A105XF4</t>
  </si>
  <si>
    <t>RU000A106YD5</t>
  </si>
  <si>
    <t>RU000A109874</t>
  </si>
  <si>
    <t>RU000A109X45</t>
  </si>
  <si>
    <t>SFIN
ЭсЭфАй ао</t>
  </si>
  <si>
    <t>EUTR
ЕвроТранс</t>
  </si>
  <si>
    <t>TRNFP
Транснф ап</t>
  </si>
  <si>
    <t>ROSN
Роснефть</t>
  </si>
  <si>
    <t>SVAV
СОЛЛЕРС</t>
  </si>
  <si>
    <t>TATNP
Татнфт 3ап</t>
  </si>
  <si>
    <t>HNFG
ХЭНДЕРСОН</t>
  </si>
  <si>
    <t>RNFT
РуссНфт ао</t>
  </si>
  <si>
    <t>WUSH
iВУШХолднг</t>
  </si>
  <si>
    <t>FIXP
FIXP-гдр</t>
  </si>
  <si>
    <t>DATA
iАренадата</t>
  </si>
  <si>
    <t>ETLN
ЭталонГруп</t>
  </si>
  <si>
    <t>MTLR
Мечел ао</t>
  </si>
  <si>
    <t>TPAY
TPAY ETF</t>
  </si>
  <si>
    <t>TDIV
TDIV ETF</t>
  </si>
  <si>
    <t>LQDT
LQDT ETF</t>
  </si>
  <si>
    <t>TMOS
TMOS ETF</t>
  </si>
  <si>
    <t>AKMB
ETF AKMB</t>
  </si>
  <si>
    <t>GOLD
GOLD ETF</t>
  </si>
  <si>
    <t>RU000A108E98
ТАЛК001P01</t>
  </si>
  <si>
    <t>RU000A107SX3
ЭконЛиз1Р7</t>
  </si>
  <si>
    <t>RU000A102ДК3
RU000A102ДК3</t>
  </si>
  <si>
    <t>LQDT МСХ
LQDT МСХ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</si>
  <si>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</si>
  <si>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</si>
  <si>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</si>
  <si>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</si>
  <si>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</si>
  <si>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</si>
  <si>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</si>
  <si>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БПИФ ТИНЬКОФФ ЗОЛОТО</t>
  </si>
  <si>
    <t>Мечел ПАО ао</t>
  </si>
  <si>
    <t>ТИНЬКОФФ ДИВИДЕНДНЫЕ АКЦИИ</t>
  </si>
  <si>
    <t>МВ ФИНАНС 001Р-02</t>
  </si>
  <si>
    <t>dohod</t>
  </si>
  <si>
    <t>Дивиденды и купоны</t>
  </si>
  <si>
    <t>input</t>
  </si>
  <si>
    <t>Пользовательская бумага</t>
  </si>
  <si>
    <t>максима телеком погашена</t>
  </si>
  <si>
    <t>РуссНефть НК ПАО ао</t>
  </si>
  <si>
    <t>Сбербанк ПАО 001Р-SBER16</t>
  </si>
  <si>
    <t>сбербанк погашена</t>
  </si>
  <si>
    <t>ТИНЬКОФФ ВАЛЮТНЫЕ ОБЛИГАЦИИ</t>
  </si>
  <si>
    <t>ВУШ Холдинг ао</t>
  </si>
  <si>
    <t>БПИФ Золото.Биржевой УК ВИМ</t>
  </si>
  <si>
    <t>ПР-Лизинг ООО БО 002Р-01</t>
  </si>
  <si>
    <t>ПАО "СОЛЛЕРС"</t>
  </si>
  <si>
    <t>amort</t>
  </si>
  <si>
    <t>Амортизация</t>
  </si>
  <si>
    <t>ПРОМОМЕД ДМ 001P-02</t>
  </si>
  <si>
    <t>Вита Лайн 001Р-01</t>
  </si>
  <si>
    <t>ГДР ETALON GROUP PLC ORD SHS</t>
  </si>
  <si>
    <t>БПИФ ТИНЬКОФФ ИНДЕКС МОСБИРЖИ</t>
  </si>
  <si>
    <t>сбербанк погашение</t>
  </si>
  <si>
    <t>ЕвразХолдинг Финанс 002P-01R</t>
  </si>
  <si>
    <t>БПИФ Ликвидность УК ВИМ</t>
  </si>
  <si>
    <t>ЕвроТранс ао</t>
  </si>
  <si>
    <t>БПИФ ТИНЬКОФФ ВЕЧНЫЙ ПОРТФ РУБ</t>
  </si>
  <si>
    <t>ЛИЗИНГ 002Р-01</t>
  </si>
  <si>
    <t>Центральная ППК П01-БО-03</t>
  </si>
  <si>
    <t>Атомстройкомплекс 01</t>
  </si>
  <si>
    <t>ЛИЗИНГ</t>
  </si>
  <si>
    <t>РЖД</t>
  </si>
  <si>
    <t>nalog</t>
  </si>
  <si>
    <t>Списание налогов</t>
  </si>
  <si>
    <t>ППК</t>
  </si>
  <si>
    <t>ЕВРОТРАНС</t>
  </si>
  <si>
    <t>промомед</t>
  </si>
  <si>
    <t>Промсвязьбанк 003P-07</t>
  </si>
  <si>
    <t>ЕВРАЗХОЛДИНГ</t>
  </si>
  <si>
    <t>РЕСО-Лизинг ООО БО-П-07</t>
  </si>
  <si>
    <t>ПР-ЛИЗИНГ</t>
  </si>
  <si>
    <t>М.ВИДЕО</t>
  </si>
  <si>
    <t>Аэрофьюэлз 002Р-01</t>
  </si>
  <si>
    <t>output</t>
  </si>
  <si>
    <t>ИСПРАВЛЕНИЕ ОШИБКИ</t>
  </si>
  <si>
    <t>ВИТОЛАЙН</t>
  </si>
  <si>
    <t>АО ГК ЕКС БО-01</t>
  </si>
  <si>
    <t>ООО Инкаб БО-01</t>
  </si>
  <si>
    <t>промсвязьбанк</t>
  </si>
  <si>
    <t>КЛС-Трейд БО-02</t>
  </si>
  <si>
    <t>ИЭК ХОЛДИНГ 001P-02</t>
  </si>
  <si>
    <t>ФПК Гарант-Инвест БО 002Р-06</t>
  </si>
  <si>
    <t>ГЛОРАКС 001Р-01</t>
  </si>
  <si>
    <t>Т-Капитал Пассивный Доход</t>
  </si>
  <si>
    <t>ЭсЭфАй ПАО ао</t>
  </si>
  <si>
    <t>БПИФ Альфа Управляем облигации</t>
  </si>
  <si>
    <t>ПАО "Татнефть" ап 3 вып.</t>
  </si>
  <si>
    <t>ПАО НК Роснефть</t>
  </si>
  <si>
    <t>ПЛАЗА-ТЕЛЕКОМ БО-01</t>
  </si>
  <si>
    <t>Т-КАПИТАЛ ВАЛЮТНЫЕ ОБЛИГАЦИИ</t>
  </si>
  <si>
    <t>ГДР FixPrice Group PLC ORD SHS</t>
  </si>
  <si>
    <t>ГК Самолет БО-П15</t>
  </si>
  <si>
    <t>ВТБ Лизинг 001Р-МБ-02</t>
  </si>
  <si>
    <t>Транснефть ПАО акц.пр.</t>
  </si>
  <si>
    <t>ХЭНДЕРСОН ао</t>
  </si>
  <si>
    <t>ТАЛКлизинг001P-01</t>
  </si>
  <si>
    <t>ЭкономЛизинг 001Р-07</t>
  </si>
  <si>
    <t>Группа Аренадата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</si>
  <si>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</si>
  <si>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</si>
  <si>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</si>
  <si>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</si>
  <si>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</si>
  <si>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</si>
  <si>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</si>
  <si>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</si>
  <si>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</si>
  <si>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</si>
  <si>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</si>
  <si>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первый</t>
  </si>
  <si>
    <t>Купон</t>
  </si>
  <si>
    <t>МВ ФИН 1Р2</t>
  </si>
  <si>
    <t>Сбер Sb16R</t>
  </si>
  <si>
    <t>ЦППК 1P-03</t>
  </si>
  <si>
    <t>iПМЕДДМ1Р2</t>
  </si>
  <si>
    <t>ЕврХол2P1R</t>
  </si>
  <si>
    <t>ВитаЛ 1Р01</t>
  </si>
  <si>
    <t>ПСБ 3P-07</t>
  </si>
  <si>
    <t>ГК ЕКС БО1</t>
  </si>
  <si>
    <t>Атомстр 01</t>
  </si>
  <si>
    <t>iИнкабБО01</t>
  </si>
  <si>
    <t>Аэрфью2Р01</t>
  </si>
  <si>
    <t>ГарИнв2P06</t>
  </si>
  <si>
    <t>КЛС БО-02</t>
  </si>
  <si>
    <t>ИЭКХолд1Р2</t>
  </si>
  <si>
    <t>РЕСОЛизБП7</t>
  </si>
  <si>
    <t>ГЛОРАКС1Р1</t>
  </si>
  <si>
    <t>PLAZA BO01</t>
  </si>
  <si>
    <t>ВТБЛИЗ 1Р2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</si>
  <si>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</si>
  <si>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</si>
  <si>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</si>
  <si>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</si>
  <si>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</si>
  <si>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</si>
  <si>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</si>
  <si>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</si>
  <si>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</si>
  <si>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</si>
  <si>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</si>
  <si>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</si>
  <si>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</si>
  <si>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</si>
  <si>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</si>
  <si>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</si>
  <si>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TGLD ETF</t>
  </si>
  <si>
    <t>TLCB ETF</t>
  </si>
  <si>
    <t>TRUR ETF</t>
  </si>
  <si>
    <t>СамолетP15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</si>
</sst>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</v>
      </c>
      <c r="F2" s="6" t="n">
        <v>1804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0.4756</v>
      </c>
      <c r="L2" s="6" t="n">
        <v>1460.77</v>
      </c>
      <c r="M2" s="17" t="n">
        <v>0.2069</v>
      </c>
      <c r="N2" s="16"/>
      <c r="O2" s="16" t="s">
        <v>20</v>
      </c>
      <c r="P2" s="17" t="n">
        <v>0.2069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10</v>
      </c>
      <c r="F3" s="6" t="n">
        <v>139.95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0.6094</v>
      </c>
      <c r="L3" s="6" t="n">
        <v>109.03</v>
      </c>
      <c r="M3" s="17" t="n">
        <v>27.09</v>
      </c>
      <c r="N3" s="16"/>
      <c r="O3" s="16" t="s">
        <v>23</v>
      </c>
      <c r="P3" s="17" t="n">
        <v>27.09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</v>
      </c>
      <c r="F4" s="6" t="n">
        <v>1338.6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0.365</v>
      </c>
      <c r="L4" s="6" t="n">
        <v>1147.43</v>
      </c>
      <c r="M4" s="17" t="n">
        <v>57.884129519384</v>
      </c>
      <c r="N4" s="16"/>
      <c r="O4" s="16" t="s">
        <v>26</v>
      </c>
      <c r="P4" s="17" t="n">
        <v>57.884129519384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2</v>
      </c>
      <c r="F5" s="6" t="n">
        <v>409.65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-0.063</v>
      </c>
      <c r="L5" s="6" t="n">
        <v>491.05</v>
      </c>
      <c r="M5" s="17" t="n">
        <v>100.314</v>
      </c>
      <c r="N5" s="16"/>
      <c r="O5" s="16" t="s">
        <v>29</v>
      </c>
      <c r="P5" s="17" t="n">
        <v>100.314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1</v>
      </c>
      <c r="F6" s="6" t="n">
        <v>596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-0.0867</v>
      </c>
      <c r="L6" s="6" t="n">
        <v>860.56</v>
      </c>
      <c r="M6" s="17" t="n">
        <v>11.2726</v>
      </c>
      <c r="N6" s="16"/>
      <c r="O6" s="16" t="s">
        <v>32</v>
      </c>
      <c r="P6" s="17" t="n">
        <v>11.2726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</v>
      </c>
      <c r="F7" s="6" t="n">
        <v>564.7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0.0919</v>
      </c>
      <c r="L7" s="6" t="n">
        <v>583.85</v>
      </c>
      <c r="M7" s="17" t="n">
        <v>93.5626</v>
      </c>
      <c r="N7" s="16"/>
      <c r="O7" s="16" t="s">
        <v>35</v>
      </c>
      <c r="P7" s="17" t="n">
        <v>93.5626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1</v>
      </c>
      <c r="F8" s="6" t="n">
        <v>529.2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-0.0866</v>
      </c>
      <c r="L8" s="6" t="n">
        <v>600.2</v>
      </c>
      <c r="M8" s="17" t="n">
        <v>107.1167</v>
      </c>
      <c r="N8" s="16"/>
      <c r="O8" s="16" t="s">
        <v>38</v>
      </c>
      <c r="P8" s="17" t="n">
        <v>107.1167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3</v>
      </c>
      <c r="F9" s="6" t="n">
        <v>101.85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-0.2642</v>
      </c>
      <c r="L9" s="6" t="n">
        <v>187.23</v>
      </c>
      <c r="M9" s="17" t="n">
        <v>10920</v>
      </c>
      <c r="N9" s="16"/>
      <c r="O9" s="16" t="s">
        <v>41</v>
      </c>
      <c r="P9" s="17" t="n">
        <v>10920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3</v>
      </c>
      <c r="F10" s="6" t="n">
        <v>93.73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-0.4609</v>
      </c>
      <c r="L10" s="6" t="n">
        <v>214.95</v>
      </c>
      <c r="M10" s="17" t="n">
        <v>10.369</v>
      </c>
      <c r="N10" s="16"/>
      <c r="O10" s="16" t="s">
        <v>44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2</v>
      </c>
      <c r="F11" s="6" t="n">
        <v>137.4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-0.2386</v>
      </c>
      <c r="L11" s="6" t="n">
        <v>198.19</v>
      </c>
      <c r="M11" s="17" t="n">
        <v>0.44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2</v>
      </c>
      <c r="F12" s="6" t="n">
        <v>86.64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-0.3683</v>
      </c>
      <c r="L12" s="6" t="n">
        <v>141.29</v>
      </c>
      <c r="M12" s="17" t="n">
        <v>0.151875</v>
      </c>
      <c r="N12" s="16"/>
      <c r="O12" s="16" t="s">
        <v>50</v>
      </c>
      <c r="P12" s="17" t="n">
        <v>0.151875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2</v>
      </c>
      <c r="F13" s="6" t="n">
        <v>40.18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-0.3264</v>
      </c>
      <c r="L13" s="6" t="n">
        <v>68.32</v>
      </c>
      <c r="M13" s="17" t="n">
        <v>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1</v>
      </c>
      <c r="F14" s="6" t="n">
        <v>77.23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-0.4321</v>
      </c>
      <c r="L14" s="6" t="n">
        <v>313.05</v>
      </c>
      <c r="M14" s="17" t="n">
        <v>161.87</v>
      </c>
      <c r="N14" s="16"/>
      <c r="O14" s="16" t="s">
        <v>55</v>
      </c>
      <c r="P14" s="17" t="n">
        <v>161.87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4"/>
      <c r="H15" s="4" t="s">
        <v>56</v>
      </c>
      <c r="I15" s="4"/>
      <c r="J15" s="5" t="s">
        <f>=SUM(J2:J14)</f>
      </c>
      <c r="K15" s="4"/>
      <c r="L15" s="4"/>
      <c r="M15" s="17" t="n">
        <v>1.735</v>
      </c>
      <c r="N15" s="16"/>
      <c r="O15" s="16" t="s">
        <v>57</v>
      </c>
      <c r="P15" s="17" t="n">
        <v>1.735</v>
      </c>
      <c r="Q15" s="6" t="s">
        <f>=P15/$P$13</f>
      </c>
    </row>
    <row collapsed="false" customFormat="false" customHeight="false" hidden="false" ht="12.1" outlineLevel="0" r="16">
      <c r="A16" s="16" t="s">
        <v>58</v>
      </c>
      <c r="B16" s="16" t="s">
        <v>59</v>
      </c>
      <c r="C16" s="16" t="s">
        <v>60</v>
      </c>
      <c r="D16" s="16" t="s">
        <v>19</v>
      </c>
      <c r="E16" s="7" t="n">
        <v>13</v>
      </c>
      <c r="F16" s="6" t="n">
        <v>100.47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0.2409</v>
      </c>
      <c r="L16" s="6" t="n">
        <v>98.26</v>
      </c>
      <c r="M16" s="17" t="n">
        <v>2.11125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59</v>
      </c>
      <c r="C17" s="16" t="s">
        <v>63</v>
      </c>
      <c r="D17" s="16" t="s">
        <v>19</v>
      </c>
      <c r="E17" s="7" t="n">
        <v>15</v>
      </c>
      <c r="F17" s="6" t="n">
        <v>10.15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-0.0609</v>
      </c>
      <c r="L17" s="6" t="n">
        <v>11.29</v>
      </c>
      <c r="M17" s="17" t="n">
        <v>79.7296</v>
      </c>
      <c r="N17" s="16"/>
      <c r="O17" s="16" t="s">
        <v>64</v>
      </c>
      <c r="P17" s="17" t="n">
        <v>79.7296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59</v>
      </c>
      <c r="C18" s="16" t="s">
        <v>66</v>
      </c>
      <c r="D18" s="16" t="s">
        <v>19</v>
      </c>
      <c r="E18" s="7" t="n">
        <v>61</v>
      </c>
      <c r="F18" s="6" t="n">
        <v>1.8721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0.1649</v>
      </c>
      <c r="L18" s="6" t="n">
        <v>1.75</v>
      </c>
      <c r="M18" s="17"/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59</v>
      </c>
      <c r="C19" s="16" t="s">
        <v>68</v>
      </c>
      <c r="D19" s="16" t="s">
        <v>19</v>
      </c>
      <c r="E19" s="7" t="n">
        <v>17</v>
      </c>
      <c r="F19" s="6" t="n">
        <v>6.42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-0.0387</v>
      </c>
      <c r="L19" s="6" t="n">
        <v>6.83</v>
      </c>
      <c r="M19" s="17"/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59</v>
      </c>
      <c r="C20" s="16" t="s">
        <v>70</v>
      </c>
      <c r="D20" s="16" t="s">
        <v>19</v>
      </c>
      <c r="E20" s="7" t="n">
        <v>6</v>
      </c>
      <c r="F20" s="6" t="n">
        <v>1.8494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0.3664</v>
      </c>
      <c r="L20" s="6" t="n">
        <v>1.33</v>
      </c>
      <c r="M20" s="17"/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59</v>
      </c>
      <c r="C21" s="16" t="s">
        <v>72</v>
      </c>
      <c r="D21" s="16" t="s">
        <v>19</v>
      </c>
      <c r="E21" s="7" t="n">
        <v>-1</v>
      </c>
      <c r="F21" s="6" t="n">
        <v>2.719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0.8446</v>
      </c>
      <c r="L21" s="6" t="n">
        <v>0</v>
      </c>
      <c r="M21" s="17"/>
      <c r="N21" s="16"/>
      <c r="O21" s="16"/>
      <c r="P21" s="17"/>
      <c r="Q21" s="17"/>
    </row>
    <row collapsed="false" customFormat="false" customHeight="false" hidden="false" ht="12.1" outlineLevel="0" r="22">
      <c r="A22" s="16"/>
      <c r="B22" s="16"/>
      <c r="C22" s="16"/>
      <c r="D22" s="16"/>
      <c r="E22" s="7"/>
      <c r="F22" s="6"/>
      <c r="G22" s="4"/>
      <c r="H22" s="4" t="s">
        <v>73</v>
      </c>
      <c r="I22" s="4"/>
      <c r="J22" s="5" t="s">
        <f>=SUM(J16:J21)</f>
      </c>
      <c r="K22" s="4"/>
      <c r="L22" s="4"/>
      <c r="M22" s="17"/>
      <c r="N22" s="16"/>
      <c r="O22" s="16"/>
      <c r="P22" s="17"/>
      <c r="Q22" s="17"/>
    </row>
    <row collapsed="false" customFormat="false" customHeight="false" hidden="false" ht="12.1" outlineLevel="0" r="23">
      <c r="A23" s="16" t="s">
        <v>74</v>
      </c>
      <c r="B23" s="16" t="s">
        <v>75</v>
      </c>
      <c r="C23" s="16" t="s">
        <v>76</v>
      </c>
      <c r="D23" s="16" t="s">
        <v>19</v>
      </c>
      <c r="E23" s="7" t="n">
        <v>2</v>
      </c>
      <c r="F23" s="6" t="n">
        <v>99</v>
      </c>
      <c r="G23" s="17" t="n">
        <v>1000</v>
      </c>
      <c r="H23" s="6" t="n">
        <v>5.27</v>
      </c>
      <c r="I23" s="16" t="s">
        <v>77</v>
      </c>
      <c r="J23" s="6" t="s">
        <f>=E23*((F23/100*G23)*Портфель!$Q$13 + H23*Портфель!$Q$13) </f>
      </c>
      <c r="K23" s="9" t="n">
        <v>0.2537</v>
      </c>
      <c r="L23" s="6" t="n">
        <v>948.94</v>
      </c>
      <c r="M23" s="17"/>
      <c r="N23" s="16"/>
      <c r="O23" s="16"/>
      <c r="P23" s="17"/>
      <c r="Q23" s="17"/>
    </row>
    <row collapsed="false" customFormat="false" customHeight="false" hidden="false" ht="12.1" outlineLevel="0" r="24">
      <c r="A24" s="16" t="s">
        <v>78</v>
      </c>
      <c r="B24" s="16" t="s">
        <v>75</v>
      </c>
      <c r="C24" s="16" t="s">
        <v>79</v>
      </c>
      <c r="D24" s="16" t="s">
        <v>19</v>
      </c>
      <c r="E24" s="7" t="n">
        <v>1</v>
      </c>
      <c r="F24" s="6" t="n">
        <v>91.45</v>
      </c>
      <c r="G24" s="17" t="n">
        <v>1000</v>
      </c>
      <c r="H24" s="6" t="n">
        <v>12.71</v>
      </c>
      <c r="I24" s="16" t="s">
        <v>80</v>
      </c>
      <c r="J24" s="6" t="s">
        <f>=E24*((F24/100*G24)*Портфель!$Q$13 + H24*Портфель!$Q$13) </f>
      </c>
      <c r="K24" s="9" t="n">
        <v>0.4229</v>
      </c>
      <c r="L24" s="6" t="n">
        <v>790.03</v>
      </c>
      <c r="M24" s="17"/>
      <c r="N24" s="16"/>
      <c r="O24" s="16"/>
      <c r="P24" s="17"/>
      <c r="Q24" s="17"/>
    </row>
    <row collapsed="false" customFormat="false" customHeight="false" hidden="false" ht="12.1" outlineLevel="0" r="25">
      <c r="A25" s="16"/>
      <c r="B25" s="16"/>
      <c r="C25" s="16"/>
      <c r="D25" s="16"/>
      <c r="E25" s="7"/>
      <c r="F25" s="6"/>
      <c r="G25" s="4"/>
      <c r="H25" s="4" t="s">
        <v>81</v>
      </c>
      <c r="I25" s="4"/>
      <c r="J25" s="5" t="s">
        <f>=SUM(J23:J24)</f>
      </c>
      <c r="K25" s="4"/>
      <c r="L25" s="4"/>
      <c r="M25" s="17"/>
      <c r="N25" s="16"/>
      <c r="O25" s="16"/>
      <c r="P25" s="17"/>
      <c r="Q25" s="17"/>
    </row>
    <row collapsed="false" customFormat="false" customHeight="false" hidden="false" ht="12.1" outlineLevel="0" r="26">
      <c r="A26" s="16" t="s">
        <v>82</v>
      </c>
      <c r="B26" s="16" t="s">
        <v>83</v>
      </c>
      <c r="C26" s="16" t="s">
        <v>82</v>
      </c>
      <c r="D26" s="16" t="s">
        <v>19</v>
      </c>
      <c r="E26" s="7" t="n">
        <v>1</v>
      </c>
      <c r="F26" s="6" t="n">
        <v>987</v>
      </c>
      <c r="G26" s="17" t="n">
        <v>0</v>
      </c>
      <c r="H26" s="6" t="n">
        <v>0</v>
      </c>
      <c r="I26" s="16"/>
      <c r="J26" s="6" t="n">
        <v>987</v>
      </c>
      <c r="K26" s="9" t="n">
        <v>-0.022</v>
      </c>
      <c r="L26" s="6"/>
      <c r="M26" s="17"/>
      <c r="N26" s="16" t="n">
        <v>6</v>
      </c>
      <c r="O26" s="16"/>
      <c r="P26" s="17"/>
      <c r="Q26" s="17"/>
    </row>
    <row collapsed="false" customFormat="false" customHeight="false" hidden="false" ht="12.1" outlineLevel="0" r="27">
      <c r="A27" s="16" t="s">
        <v>84</v>
      </c>
      <c r="B27" s="16" t="s">
        <v>83</v>
      </c>
      <c r="C27" s="16" t="s">
        <v>84</v>
      </c>
      <c r="D27" s="16" t="s">
        <v>19</v>
      </c>
      <c r="E27" s="7" t="n">
        <v>8</v>
      </c>
      <c r="F27" s="6" t="n">
        <v>1.3967</v>
      </c>
      <c r="G27" s="17" t="n">
        <v>0</v>
      </c>
      <c r="H27" s="6" t="n">
        <v>0</v>
      </c>
      <c r="I27" s="16"/>
      <c r="J27" s="6" t="n">
        <v>11.17</v>
      </c>
      <c r="K27" s="9" t="n">
        <v>0.0013</v>
      </c>
      <c r="L27" s="6"/>
      <c r="M27" s="17"/>
      <c r="N27" s="16" t="n">
        <v>0</v>
      </c>
      <c r="O27" s="16"/>
      <c r="P27" s="17"/>
      <c r="Q27" s="17"/>
    </row>
    <row collapsed="false" customFormat="false" customHeight="false" hidden="false" ht="12.1" outlineLevel="0" r="28">
      <c r="A28" s="16"/>
      <c r="B28" s="16"/>
      <c r="C28" s="16"/>
      <c r="D28" s="16"/>
      <c r="E28" s="7"/>
      <c r="F28" s="6"/>
      <c r="G28" s="4"/>
      <c r="H28" s="4" t="s">
        <v>85</v>
      </c>
      <c r="I28" s="4"/>
      <c r="J28" s="5" t="s">
        <f>=SUM(J26:J27)</f>
      </c>
      <c r="K28" s="4"/>
      <c r="L28" s="4"/>
      <c r="M28" s="17"/>
      <c r="N28" s="16"/>
      <c r="O28" s="16"/>
      <c r="P28" s="17"/>
      <c r="Q28" s="17"/>
    </row>
    <row collapsed="false" customFormat="false" customHeight="false" hidden="false" ht="12.1" outlineLevel="0" r="29">
      <c r="A29" s="16" t="s">
        <v>19</v>
      </c>
      <c r="B29" s="16" t="s">
        <v>3</v>
      </c>
      <c r="C29" s="16" t="s">
        <v>86</v>
      </c>
      <c r="D29" s="16" t="s">
        <v>19</v>
      </c>
      <c r="E29" s="7" t="n">
        <v>1.43</v>
      </c>
      <c r="F29" s="6" t="n">
        <v>1</v>
      </c>
      <c r="G29" s="17" t="n">
        <v>0</v>
      </c>
      <c r="H29" s="6" t="n">
        <v>0</v>
      </c>
      <c r="I29" s="16"/>
      <c r="J29" s="6" t="s">
        <f>=E29*F29</f>
      </c>
      <c r="K29" s="17"/>
      <c r="L29" s="6"/>
      <c r="M29" s="17"/>
      <c r="N29" s="16"/>
      <c r="O29" s="16"/>
      <c r="P29" s="17"/>
      <c r="Q29" s="17"/>
    </row>
    <row collapsed="false" customFormat="false" customHeight="false" hidden="false" ht="12.1" outlineLevel="0" r="30">
      <c r="A30" s="16"/>
      <c r="B30" s="16"/>
      <c r="C30" s="16"/>
      <c r="D30" s="16"/>
      <c r="E30" s="7"/>
      <c r="F30" s="6"/>
      <c r="G30" s="4"/>
      <c r="H30" s="4" t="s">
        <v>87</v>
      </c>
      <c r="I30" s="4"/>
      <c r="J30" s="5" t="s">
        <f>=SUM(J29:J29)</f>
      </c>
      <c r="K30" s="4"/>
      <c r="L30" s="4"/>
      <c r="M30" s="17"/>
      <c r="N30" s="16"/>
      <c r="O30" s="16"/>
      <c r="P30" s="17"/>
      <c r="Q30" s="17"/>
    </row>
    <row collapsed="false" customFormat="false" customHeight="false" hidden="false" ht="12.1" outlineLevel="0" r="31">
      <c r="A31" s="16"/>
      <c r="B31" s="16"/>
      <c r="C31" s="16"/>
      <c r="D31" s="16"/>
      <c r="E31" s="7"/>
      <c r="F31" s="6"/>
      <c r="G31" s="4"/>
      <c r="H31" s="4" t="s">
        <v>88</v>
      </c>
      <c r="I31" s="4"/>
      <c r="J31" s="5" t="s">
        <f>=J15+J22+J25+J28+J30</f>
      </c>
      <c r="K31" s="17"/>
      <c r="L31" s="6"/>
      <c r="M31" s="17"/>
      <c r="N31" s="16"/>
      <c r="O31" s="16"/>
      <c r="P31" s="17"/>
      <c r="Q31" s="17"/>
    </row>
  </sheetData>
  <mergeCells>
    <mergeCell ref="H15:I15"/>
    <mergeCell ref="H22:I22"/>
    <mergeCell ref="H25:I25"/>
    <mergeCell ref="H28:I28"/>
    <mergeCell ref="H30:I3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9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346</v>
      </c>
      <c r="D1" s="38" t="s">
        <v>347</v>
      </c>
      <c r="E1" s="38" t="s">
        <v>311</v>
      </c>
      <c r="F1" s="38" t="s">
        <v>348</v>
      </c>
      <c r="G1" s="38" t="s">
        <v>308</v>
      </c>
      <c r="H1" s="38" t="s">
        <v>349</v>
      </c>
      <c r="I1" s="38" t="s">
        <v>350</v>
      </c>
      <c r="J1" s="38" t="s">
        <v>351</v>
      </c>
      <c r="K1" s="38" t="s">
        <v>352</v>
      </c>
    </row>
    <row collapsed="false" customFormat="false" customHeight="false" hidden="false" ht="12.1" outlineLevel="0" r="2">
      <c r="A2" s="16" t="s">
        <v>184</v>
      </c>
      <c r="B2" s="16" t="s">
        <v>353</v>
      </c>
      <c r="C2" s="41" t="n">
        <v>45370</v>
      </c>
      <c r="D2" s="42" t="n">
        <v>45517</v>
      </c>
      <c r="E2" s="17" t="n">
        <v>8.22</v>
      </c>
      <c r="F2" s="17" t="n">
        <v>8.94</v>
      </c>
      <c r="G2" s="17" t="n">
        <v>3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184</v>
      </c>
      <c r="B3" s="16" t="s">
        <v>353</v>
      </c>
      <c r="C3" s="41" t="n">
        <v>45383</v>
      </c>
      <c r="D3" s="42" t="n">
        <v>45517</v>
      </c>
      <c r="E3" s="17" t="n">
        <v>8.68</v>
      </c>
      <c r="F3" s="17" t="n">
        <v>8.94</v>
      </c>
      <c r="G3" s="17" t="n">
        <v>12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184</v>
      </c>
      <c r="B4" s="16" t="s">
        <v>353</v>
      </c>
      <c r="C4" s="41" t="n">
        <v>45390</v>
      </c>
      <c r="D4" s="42" t="n">
        <v>45517</v>
      </c>
      <c r="E4" s="17" t="n">
        <v>8.95</v>
      </c>
      <c r="F4" s="17" t="n">
        <v>8.94</v>
      </c>
      <c r="G4" s="17" t="n">
        <v>5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184</v>
      </c>
      <c r="B5" s="16" t="s">
        <v>353</v>
      </c>
      <c r="C5" s="41" t="n">
        <v>45400</v>
      </c>
      <c r="D5" s="42" t="n">
        <v>45517</v>
      </c>
      <c r="E5" s="17" t="n">
        <v>9.19</v>
      </c>
      <c r="F5" s="17" t="n">
        <v>8.94</v>
      </c>
      <c r="G5" s="17" t="n">
        <v>7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184</v>
      </c>
      <c r="B6" s="16" t="s">
        <v>353</v>
      </c>
      <c r="C6" s="41" t="n">
        <v>45406</v>
      </c>
      <c r="D6" s="42" t="n">
        <v>45517</v>
      </c>
      <c r="E6" s="17" t="n">
        <v>8.7</v>
      </c>
      <c r="F6" s="17" t="n">
        <v>8.94</v>
      </c>
      <c r="G6" s="17" t="n">
        <v>10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184</v>
      </c>
      <c r="B7" s="16" t="s">
        <v>353</v>
      </c>
      <c r="C7" s="41" t="n">
        <v>45414</v>
      </c>
      <c r="D7" s="42" t="n">
        <v>45517</v>
      </c>
      <c r="E7" s="17" t="n">
        <v>8.59</v>
      </c>
      <c r="F7" s="17" t="n">
        <v>8.94</v>
      </c>
      <c r="G7" s="17" t="n">
        <v>10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184</v>
      </c>
      <c r="B8" s="16" t="s">
        <v>353</v>
      </c>
      <c r="C8" s="41" t="n">
        <v>45425</v>
      </c>
      <c r="D8" s="42" t="n">
        <v>45517</v>
      </c>
      <c r="E8" s="17" t="n">
        <v>8.71</v>
      </c>
      <c r="F8" s="17" t="n">
        <v>8.94</v>
      </c>
      <c r="G8" s="17" t="n">
        <v>3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185</v>
      </c>
      <c r="B9" s="16" t="s">
        <v>319</v>
      </c>
      <c r="C9" s="41" t="n">
        <v>45376</v>
      </c>
      <c r="D9" s="42" t="n">
        <v>45510</v>
      </c>
      <c r="E9" s="17" t="n">
        <v>975.64</v>
      </c>
      <c r="F9" s="17" t="n">
        <v>1000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39</v>
      </c>
      <c r="B10" s="16" t="s">
        <v>40</v>
      </c>
      <c r="C10" s="41" t="n">
        <v>45383</v>
      </c>
      <c r="D10" s="42" t="n">
        <v>45390</v>
      </c>
      <c r="E10" s="17" t="n">
        <v>203.91</v>
      </c>
      <c r="F10" s="17" t="n">
        <v>269.39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186</v>
      </c>
      <c r="B11" s="16" t="s">
        <v>354</v>
      </c>
      <c r="C11" s="41" t="n">
        <v>45383</v>
      </c>
      <c r="D11" s="42" t="n">
        <v>45625</v>
      </c>
      <c r="E11" s="17" t="n">
        <v>10.89</v>
      </c>
      <c r="F11" s="17" t="n">
        <v>10.95</v>
      </c>
      <c r="G11" s="17" t="n">
        <v>10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186</v>
      </c>
      <c r="B12" s="16" t="s">
        <v>354</v>
      </c>
      <c r="C12" s="41" t="n">
        <v>45434</v>
      </c>
      <c r="D12" s="42" t="n">
        <v>45625</v>
      </c>
      <c r="E12" s="17" t="n">
        <v>10.68</v>
      </c>
      <c r="F12" s="17" t="n">
        <v>10.95</v>
      </c>
      <c r="G12" s="17" t="n">
        <v>2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187</v>
      </c>
      <c r="B13" s="16" t="s">
        <v>320</v>
      </c>
      <c r="C13" s="41" t="n">
        <v>45383</v>
      </c>
      <c r="D13" s="42" t="n">
        <v>45442</v>
      </c>
      <c r="E13" s="17" t="n">
        <v>1008</v>
      </c>
      <c r="F13" s="17" t="n">
        <v>1000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71</v>
      </c>
      <c r="B14" s="16" t="s">
        <v>72</v>
      </c>
      <c r="C14" s="41" t="n">
        <v>45391</v>
      </c>
      <c r="D14" s="42" t="n">
        <v>45533</v>
      </c>
      <c r="E14" s="17" t="n">
        <v>1.39</v>
      </c>
      <c r="F14" s="17" t="n">
        <v>1.8406</v>
      </c>
      <c r="G14" s="17" t="n">
        <v>5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71</v>
      </c>
      <c r="B15" s="16" t="s">
        <v>72</v>
      </c>
      <c r="C15" s="41" t="n">
        <v>45425</v>
      </c>
      <c r="D15" s="42" t="n">
        <v>45533</v>
      </c>
      <c r="E15" s="17" t="n">
        <v>1.4</v>
      </c>
      <c r="F15" s="17" t="n">
        <v>1.8406</v>
      </c>
      <c r="G15" s="17" t="n">
        <v>3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71</v>
      </c>
      <c r="B16" s="16" t="s">
        <v>72</v>
      </c>
      <c r="C16" s="41" t="n">
        <v>45434</v>
      </c>
      <c r="D16" s="42" t="n">
        <v>45533</v>
      </c>
      <c r="E16" s="17" t="n">
        <v>1.7725</v>
      </c>
      <c r="F16" s="17" t="n">
        <v>1.8406</v>
      </c>
      <c r="G16" s="17" t="n">
        <v>4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71</v>
      </c>
      <c r="B17" s="16" t="s">
        <v>72</v>
      </c>
      <c r="C17" s="41" t="n">
        <v>45440</v>
      </c>
      <c r="D17" s="42" t="n">
        <v>45533</v>
      </c>
      <c r="E17" s="17" t="n">
        <v>1.7033</v>
      </c>
      <c r="F17" s="17" t="n">
        <v>1.8406</v>
      </c>
      <c r="G17" s="17" t="n">
        <v>3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189</v>
      </c>
      <c r="B18" s="16" t="s">
        <v>322</v>
      </c>
      <c r="C18" s="41" t="n">
        <v>45435</v>
      </c>
      <c r="D18" s="42" t="n">
        <v>45498</v>
      </c>
      <c r="E18" s="17" t="n">
        <v>1020.31</v>
      </c>
      <c r="F18" s="17" t="n">
        <v>1000</v>
      </c>
      <c r="G18" s="17" t="n">
        <v>1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190</v>
      </c>
      <c r="B19" s="16" t="s">
        <v>324</v>
      </c>
      <c r="C19" s="41" t="n">
        <v>45440</v>
      </c>
      <c r="D19" s="42" t="n">
        <v>45522</v>
      </c>
      <c r="E19" s="17" t="n">
        <v>988.72</v>
      </c>
      <c r="F19" s="17" t="n">
        <v>1000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190</v>
      </c>
      <c r="B20" s="16" t="s">
        <v>324</v>
      </c>
      <c r="C20" s="41" t="n">
        <v>45482</v>
      </c>
      <c r="D20" s="42" t="n">
        <v>45522</v>
      </c>
      <c r="E20" s="17" t="n">
        <v>1007.04</v>
      </c>
      <c r="F20" s="17" t="n">
        <v>1000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191</v>
      </c>
      <c r="B21" s="16" t="s">
        <v>355</v>
      </c>
      <c r="C21" s="41" t="n">
        <v>45446</v>
      </c>
      <c r="D21" s="42" t="n">
        <v>45495</v>
      </c>
      <c r="E21" s="17" t="n">
        <v>7.53</v>
      </c>
      <c r="F21" s="17" t="n">
        <v>7.64</v>
      </c>
      <c r="G21" s="17" t="n">
        <v>5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191</v>
      </c>
      <c r="B22" s="16" t="s">
        <v>355</v>
      </c>
      <c r="C22" s="41" t="n">
        <v>45453</v>
      </c>
      <c r="D22" s="42" t="n">
        <v>45495</v>
      </c>
      <c r="E22" s="17" t="n">
        <v>7.62</v>
      </c>
      <c r="F22" s="17" t="n">
        <v>7.64</v>
      </c>
      <c r="G22" s="17" t="n">
        <v>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65</v>
      </c>
      <c r="B23" s="16" t="s">
        <v>66</v>
      </c>
      <c r="C23" s="41" t="n">
        <v>45446</v>
      </c>
      <c r="D23" s="42" t="n">
        <v>45602</v>
      </c>
      <c r="E23" s="17" t="n">
        <v>1.4145</v>
      </c>
      <c r="F23" s="17" t="n">
        <v>1.5108</v>
      </c>
      <c r="G23" s="17" t="n">
        <v>11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65</v>
      </c>
      <c r="B24" s="16" t="s">
        <v>66</v>
      </c>
      <c r="C24" s="41" t="n">
        <v>45453</v>
      </c>
      <c r="D24" s="42" t="n">
        <v>45602</v>
      </c>
      <c r="E24" s="17" t="n">
        <v>1.42</v>
      </c>
      <c r="F24" s="17" t="n">
        <v>1.5108</v>
      </c>
      <c r="G24" s="17" t="n">
        <v>2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65</v>
      </c>
      <c r="B25" s="16" t="s">
        <v>66</v>
      </c>
      <c r="C25" s="41" t="n">
        <v>45456</v>
      </c>
      <c r="D25" s="42" t="n">
        <v>45602</v>
      </c>
      <c r="E25" s="17" t="n">
        <v>1.42</v>
      </c>
      <c r="F25" s="17" t="n">
        <v>1.5108</v>
      </c>
      <c r="G25" s="17" t="n">
        <v>4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65</v>
      </c>
      <c r="B26" s="16" t="s">
        <v>66</v>
      </c>
      <c r="C26" s="41" t="n">
        <v>45464</v>
      </c>
      <c r="D26" s="42" t="n">
        <v>45602</v>
      </c>
      <c r="E26" s="17" t="n">
        <v>1.4256</v>
      </c>
      <c r="F26" s="17" t="n">
        <v>1.5108</v>
      </c>
      <c r="G26" s="17" t="n">
        <v>9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65</v>
      </c>
      <c r="B27" s="16" t="s">
        <v>66</v>
      </c>
      <c r="C27" s="41" t="n">
        <v>45482</v>
      </c>
      <c r="D27" s="42" t="n">
        <v>45602</v>
      </c>
      <c r="E27" s="17" t="n">
        <v>1.4354</v>
      </c>
      <c r="F27" s="17" t="n">
        <v>1.5108</v>
      </c>
      <c r="G27" s="17" t="n">
        <v>26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65</v>
      </c>
      <c r="B28" s="16" t="s">
        <v>66</v>
      </c>
      <c r="C28" s="41" t="n">
        <v>45488</v>
      </c>
      <c r="D28" s="42" t="n">
        <v>45602</v>
      </c>
      <c r="E28" s="17" t="n">
        <v>1.4391</v>
      </c>
      <c r="F28" s="17" t="n">
        <v>1.5108</v>
      </c>
      <c r="G28" s="17" t="n">
        <v>53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65</v>
      </c>
      <c r="B29" s="16" t="s">
        <v>66</v>
      </c>
      <c r="C29" s="41" t="n">
        <v>45491</v>
      </c>
      <c r="D29" s="42" t="n">
        <v>45602</v>
      </c>
      <c r="E29" s="17" t="n">
        <v>1.441</v>
      </c>
      <c r="F29" s="17" t="n">
        <v>1.5108</v>
      </c>
      <c r="G29" s="17" t="n">
        <v>20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65</v>
      </c>
      <c r="B30" s="16" t="s">
        <v>66</v>
      </c>
      <c r="C30" s="41" t="n">
        <v>45495</v>
      </c>
      <c r="D30" s="42" t="n">
        <v>45602</v>
      </c>
      <c r="E30" s="17" t="n">
        <v>1.4434</v>
      </c>
      <c r="F30" s="17" t="n">
        <v>1.5108</v>
      </c>
      <c r="G30" s="17" t="n">
        <v>32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65</v>
      </c>
      <c r="B31" s="16" t="s">
        <v>66</v>
      </c>
      <c r="C31" s="41" t="n">
        <v>45497</v>
      </c>
      <c r="D31" s="42" t="n">
        <v>45602</v>
      </c>
      <c r="E31" s="17" t="n">
        <v>1.4442</v>
      </c>
      <c r="F31" s="17" t="n">
        <v>1.5108</v>
      </c>
      <c r="G31" s="17" t="n">
        <v>12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65</v>
      </c>
      <c r="B32" s="16" t="s">
        <v>66</v>
      </c>
      <c r="C32" s="41" t="n">
        <v>45502</v>
      </c>
      <c r="D32" s="42" t="n">
        <v>45602</v>
      </c>
      <c r="E32" s="17" t="n">
        <v>1.4473</v>
      </c>
      <c r="F32" s="17" t="n">
        <v>1.5108</v>
      </c>
      <c r="G32" s="17" t="n">
        <v>15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65</v>
      </c>
      <c r="B33" s="16" t="s">
        <v>66</v>
      </c>
      <c r="C33" s="41" t="n">
        <v>45503</v>
      </c>
      <c r="D33" s="42" t="n">
        <v>45602</v>
      </c>
      <c r="E33" s="17" t="n">
        <v>1.4484</v>
      </c>
      <c r="F33" s="17" t="n">
        <v>1.5108</v>
      </c>
      <c r="G33" s="17" t="n">
        <v>19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65</v>
      </c>
      <c r="B34" s="16" t="s">
        <v>66</v>
      </c>
      <c r="C34" s="41" t="n">
        <v>45511</v>
      </c>
      <c r="D34" s="42" t="n">
        <v>45602</v>
      </c>
      <c r="E34" s="17" t="n">
        <v>1.4543</v>
      </c>
      <c r="F34" s="17" t="n">
        <v>1.5108</v>
      </c>
      <c r="G34" s="17" t="n">
        <v>7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65</v>
      </c>
      <c r="B35" s="16" t="s">
        <v>66</v>
      </c>
      <c r="C35" s="41" t="n">
        <v>45512</v>
      </c>
      <c r="D35" s="42" t="n">
        <v>45602</v>
      </c>
      <c r="E35" s="17" t="n">
        <v>1.454</v>
      </c>
      <c r="F35" s="17" t="n">
        <v>1.5108</v>
      </c>
      <c r="G35" s="17" t="n">
        <v>10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65</v>
      </c>
      <c r="B36" s="16" t="s">
        <v>66</v>
      </c>
      <c r="C36" s="41" t="n">
        <v>45517</v>
      </c>
      <c r="D36" s="42" t="n">
        <v>45602</v>
      </c>
      <c r="E36" s="17" t="n">
        <v>1.4578</v>
      </c>
      <c r="F36" s="17" t="n">
        <v>1.5108</v>
      </c>
      <c r="G36" s="17" t="n">
        <v>307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65</v>
      </c>
      <c r="B37" s="16" t="s">
        <v>66</v>
      </c>
      <c r="C37" s="41" t="n">
        <v>45524</v>
      </c>
      <c r="D37" s="42" t="n">
        <v>45602</v>
      </c>
      <c r="E37" s="17" t="n">
        <v>1.4627</v>
      </c>
      <c r="F37" s="17" t="n">
        <v>1.5108</v>
      </c>
      <c r="G37" s="17" t="n">
        <v>30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65</v>
      </c>
      <c r="B38" s="16" t="s">
        <v>66</v>
      </c>
      <c r="C38" s="41" t="n">
        <v>45533</v>
      </c>
      <c r="D38" s="42" t="n">
        <v>45602</v>
      </c>
      <c r="E38" s="17" t="n">
        <v>1.469</v>
      </c>
      <c r="F38" s="17" t="n">
        <v>1.5108</v>
      </c>
      <c r="G38" s="17" t="n">
        <v>20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65</v>
      </c>
      <c r="B39" s="16" t="s">
        <v>66</v>
      </c>
      <c r="C39" s="41" t="n">
        <v>45539</v>
      </c>
      <c r="D39" s="42" t="n">
        <v>45602</v>
      </c>
      <c r="E39" s="17" t="n">
        <v>1.4723</v>
      </c>
      <c r="F39" s="17" t="n">
        <v>1.5108</v>
      </c>
      <c r="G39" s="17" t="n">
        <v>26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65</v>
      </c>
      <c r="B40" s="16" t="s">
        <v>66</v>
      </c>
      <c r="C40" s="41" t="n">
        <v>45545</v>
      </c>
      <c r="D40" s="42" t="n">
        <v>45602</v>
      </c>
      <c r="E40" s="17" t="n">
        <v>1.4771</v>
      </c>
      <c r="F40" s="17" t="n">
        <v>1.5108</v>
      </c>
      <c r="G40" s="17" t="n">
        <v>7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65</v>
      </c>
      <c r="B41" s="16" t="s">
        <v>66</v>
      </c>
      <c r="C41" s="41" t="n">
        <v>45546</v>
      </c>
      <c r="D41" s="42" t="n">
        <v>45602</v>
      </c>
      <c r="E41" s="17" t="n">
        <v>1.478</v>
      </c>
      <c r="F41" s="17" t="n">
        <v>1.5108</v>
      </c>
      <c r="G41" s="17" t="n">
        <v>20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65</v>
      </c>
      <c r="B42" s="16" t="s">
        <v>66</v>
      </c>
      <c r="C42" s="41" t="n">
        <v>45555</v>
      </c>
      <c r="D42" s="42" t="n">
        <v>45602</v>
      </c>
      <c r="E42" s="17" t="n">
        <v>1.4862</v>
      </c>
      <c r="F42" s="17" t="n">
        <v>1.5108</v>
      </c>
      <c r="G42" s="17" t="n">
        <v>21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65</v>
      </c>
      <c r="B43" s="16" t="s">
        <v>66</v>
      </c>
      <c r="C43" s="41" t="n">
        <v>45560</v>
      </c>
      <c r="D43" s="42" t="n">
        <v>45602</v>
      </c>
      <c r="E43" s="17" t="n">
        <v>1.4885</v>
      </c>
      <c r="F43" s="17" t="n">
        <v>1.5108</v>
      </c>
      <c r="G43" s="17" t="n">
        <v>40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65</v>
      </c>
      <c r="B44" s="16" t="s">
        <v>66</v>
      </c>
      <c r="C44" s="41" t="n">
        <v>45561</v>
      </c>
      <c r="D44" s="42" t="n">
        <v>45602</v>
      </c>
      <c r="E44" s="17" t="n">
        <v>1.4893</v>
      </c>
      <c r="F44" s="17" t="n">
        <v>1.5108</v>
      </c>
      <c r="G44" s="17" t="n">
        <v>46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65</v>
      </c>
      <c r="B45" s="16" t="s">
        <v>66</v>
      </c>
      <c r="C45" s="41" t="n">
        <v>45562</v>
      </c>
      <c r="D45" s="42" t="n">
        <v>45602</v>
      </c>
      <c r="E45" s="17" t="n">
        <v>1.4915</v>
      </c>
      <c r="F45" s="17" t="n">
        <v>1.5108</v>
      </c>
      <c r="G45" s="17" t="n">
        <v>59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65</v>
      </c>
      <c r="B46" s="16" t="s">
        <v>66</v>
      </c>
      <c r="C46" s="41" t="n">
        <v>45573</v>
      </c>
      <c r="D46" s="42" t="n">
        <v>45602</v>
      </c>
      <c r="E46" s="17" t="n">
        <v>1.4979</v>
      </c>
      <c r="F46" s="17" t="n">
        <v>1.5108</v>
      </c>
      <c r="G46" s="17" t="n">
        <v>14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65</v>
      </c>
      <c r="B47" s="16" t="s">
        <v>66</v>
      </c>
      <c r="C47" s="41" t="n">
        <v>45574</v>
      </c>
      <c r="D47" s="42" t="n">
        <v>45602</v>
      </c>
      <c r="E47" s="17" t="n">
        <v>1.4993</v>
      </c>
      <c r="F47" s="17" t="n">
        <v>1.5108</v>
      </c>
      <c r="G47" s="17" t="n">
        <v>30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65</v>
      </c>
      <c r="B48" s="16" t="s">
        <v>66</v>
      </c>
      <c r="C48" s="41" t="n">
        <v>45576</v>
      </c>
      <c r="D48" s="42" t="n">
        <v>45602</v>
      </c>
      <c r="E48" s="17" t="n">
        <v>1.5025</v>
      </c>
      <c r="F48" s="17" t="n">
        <v>1.5108</v>
      </c>
      <c r="G48" s="17" t="n">
        <v>8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65</v>
      </c>
      <c r="B49" s="16" t="s">
        <v>66</v>
      </c>
      <c r="C49" s="41" t="n">
        <v>45579</v>
      </c>
      <c r="D49" s="42" t="n">
        <v>45602</v>
      </c>
      <c r="E49" s="17" t="n">
        <v>1.5026</v>
      </c>
      <c r="F49" s="17" t="n">
        <v>1.5108</v>
      </c>
      <c r="G49" s="17" t="n">
        <v>42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65</v>
      </c>
      <c r="B50" s="16" t="s">
        <v>66</v>
      </c>
      <c r="C50" s="41" t="n">
        <v>45581</v>
      </c>
      <c r="D50" s="42" t="n">
        <v>45602</v>
      </c>
      <c r="E50" s="17" t="n">
        <v>1.504</v>
      </c>
      <c r="F50" s="17" t="n">
        <v>1.5108</v>
      </c>
      <c r="G50" s="17" t="n">
        <v>63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65</v>
      </c>
      <c r="B51" s="16" t="s">
        <v>66</v>
      </c>
      <c r="C51" s="41" t="n">
        <v>45596</v>
      </c>
      <c r="D51" s="42" t="n">
        <v>45602</v>
      </c>
      <c r="E51" s="17" t="n">
        <v>1.52</v>
      </c>
      <c r="F51" s="17" t="n">
        <v>1.5108</v>
      </c>
      <c r="G51" s="17" t="n">
        <v>1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65</v>
      </c>
      <c r="B52" s="16" t="s">
        <v>66</v>
      </c>
      <c r="C52" s="41" t="n">
        <v>45601</v>
      </c>
      <c r="D52" s="42" t="n">
        <v>45602</v>
      </c>
      <c r="E52" s="17" t="n">
        <v>1.52</v>
      </c>
      <c r="F52" s="17" t="n">
        <v>1.5108</v>
      </c>
      <c r="G52" s="17" t="n">
        <v>6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65</v>
      </c>
      <c r="B53" s="16" t="s">
        <v>66</v>
      </c>
      <c r="C53" s="41" t="n">
        <v>45602</v>
      </c>
      <c r="D53" s="42" t="n">
        <v>45602</v>
      </c>
      <c r="E53" s="17" t="n">
        <v>1.5108</v>
      </c>
      <c r="F53" s="17" t="n">
        <v>1.5198</v>
      </c>
      <c r="G53" s="17" t="n">
        <v>7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65</v>
      </c>
      <c r="B54" s="16" t="s">
        <v>66</v>
      </c>
      <c r="C54" s="41" t="n">
        <v>45602</v>
      </c>
      <c r="D54" s="42" t="n">
        <v>45646</v>
      </c>
      <c r="E54" s="17" t="n">
        <v>1.5198</v>
      </c>
      <c r="F54" s="17" t="n">
        <v>1.5507</v>
      </c>
      <c r="G54" s="17" t="n">
        <v>50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65</v>
      </c>
      <c r="B55" s="16" t="s">
        <v>66</v>
      </c>
      <c r="C55" s="41" t="n">
        <v>45604</v>
      </c>
      <c r="D55" s="42" t="n">
        <v>45646</v>
      </c>
      <c r="E55" s="17" t="n">
        <v>1.5229</v>
      </c>
      <c r="F55" s="17" t="n">
        <v>1.5507</v>
      </c>
      <c r="G55" s="17" t="n">
        <v>7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65</v>
      </c>
      <c r="B56" s="16" t="s">
        <v>66</v>
      </c>
      <c r="C56" s="41" t="n">
        <v>45608</v>
      </c>
      <c r="D56" s="42" t="n">
        <v>45646</v>
      </c>
      <c r="E56" s="17" t="n">
        <v>1.525</v>
      </c>
      <c r="F56" s="17" t="n">
        <v>1.5507</v>
      </c>
      <c r="G56" s="17" t="n">
        <v>8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65</v>
      </c>
      <c r="B57" s="16" t="s">
        <v>66</v>
      </c>
      <c r="C57" s="41" t="n">
        <v>45609</v>
      </c>
      <c r="D57" s="42" t="n">
        <v>45646</v>
      </c>
      <c r="E57" s="17" t="n">
        <v>1.527</v>
      </c>
      <c r="F57" s="17" t="n">
        <v>1.5507</v>
      </c>
      <c r="G57" s="17" t="n">
        <v>10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65</v>
      </c>
      <c r="B58" s="16" t="s">
        <v>66</v>
      </c>
      <c r="C58" s="41" t="n">
        <v>45622</v>
      </c>
      <c r="D58" s="42" t="n">
        <v>45646</v>
      </c>
      <c r="E58" s="17" t="n">
        <v>1.536</v>
      </c>
      <c r="F58" s="17" t="n">
        <v>1.5507</v>
      </c>
      <c r="G58" s="17" t="n">
        <v>5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65</v>
      </c>
      <c r="B59" s="16" t="s">
        <v>66</v>
      </c>
      <c r="C59" s="41" t="n">
        <v>45624</v>
      </c>
      <c r="D59" s="42" t="n">
        <v>45646</v>
      </c>
      <c r="E59" s="17" t="n">
        <v>1.5388</v>
      </c>
      <c r="F59" s="17" t="n">
        <v>1.5507</v>
      </c>
      <c r="G59" s="17" t="n">
        <v>8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65</v>
      </c>
      <c r="B60" s="16" t="s">
        <v>66</v>
      </c>
      <c r="C60" s="41" t="n">
        <v>45625</v>
      </c>
      <c r="D60" s="42" t="n">
        <v>45646</v>
      </c>
      <c r="E60" s="17" t="n">
        <v>1.5417</v>
      </c>
      <c r="F60" s="17" t="n">
        <v>1.5507</v>
      </c>
      <c r="G60" s="17" t="n">
        <v>23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65</v>
      </c>
      <c r="B61" s="16" t="s">
        <v>66</v>
      </c>
      <c r="C61" s="41" t="n">
        <v>45628</v>
      </c>
      <c r="D61" s="42" t="n">
        <v>45646</v>
      </c>
      <c r="E61" s="17" t="n">
        <v>1.542</v>
      </c>
      <c r="F61" s="17" t="n">
        <v>1.5507</v>
      </c>
      <c r="G61" s="17" t="n">
        <v>20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65</v>
      </c>
      <c r="B62" s="16" t="s">
        <v>66</v>
      </c>
      <c r="C62" s="41" t="n">
        <v>45629</v>
      </c>
      <c r="D62" s="42" t="n">
        <v>45646</v>
      </c>
      <c r="E62" s="17" t="n">
        <v>1.5433</v>
      </c>
      <c r="F62" s="17" t="n">
        <v>1.5507</v>
      </c>
      <c r="G62" s="17" t="n">
        <v>6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65</v>
      </c>
      <c r="B63" s="16" t="s">
        <v>66</v>
      </c>
      <c r="C63" s="41" t="n">
        <v>45631</v>
      </c>
      <c r="D63" s="42" t="n">
        <v>45646</v>
      </c>
      <c r="E63" s="17" t="n">
        <v>1.545</v>
      </c>
      <c r="F63" s="17" t="n">
        <v>1.5507</v>
      </c>
      <c r="G63" s="17" t="n">
        <v>6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65</v>
      </c>
      <c r="B64" s="16" t="s">
        <v>66</v>
      </c>
      <c r="C64" s="41" t="n">
        <v>45632</v>
      </c>
      <c r="D64" s="42" t="n">
        <v>45646</v>
      </c>
      <c r="E64" s="17" t="n">
        <v>1.5475</v>
      </c>
      <c r="F64" s="17" t="n">
        <v>1.5507</v>
      </c>
      <c r="G64" s="17" t="n">
        <v>4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65</v>
      </c>
      <c r="B65" s="16" t="s">
        <v>66</v>
      </c>
      <c r="C65" s="41" t="n">
        <v>45636</v>
      </c>
      <c r="D65" s="42" t="n">
        <v>45646</v>
      </c>
      <c r="E65" s="17" t="n">
        <v>1.5493</v>
      </c>
      <c r="F65" s="17" t="n">
        <v>1.5507</v>
      </c>
      <c r="G65" s="17" t="n">
        <v>30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65</v>
      </c>
      <c r="B66" s="16" t="s">
        <v>66</v>
      </c>
      <c r="C66" s="41" t="n">
        <v>45637</v>
      </c>
      <c r="D66" s="42" t="n">
        <v>45646</v>
      </c>
      <c r="E66" s="17" t="n">
        <v>1.55</v>
      </c>
      <c r="F66" s="17" t="n">
        <v>1.5507</v>
      </c>
      <c r="G66" s="17" t="n">
        <v>24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65</v>
      </c>
      <c r="B67" s="16" t="s">
        <v>66</v>
      </c>
      <c r="C67" s="41" t="n">
        <v>45638</v>
      </c>
      <c r="D67" s="42" t="n">
        <v>45646</v>
      </c>
      <c r="E67" s="17" t="n">
        <v>1.55</v>
      </c>
      <c r="F67" s="17" t="n">
        <v>1.5507</v>
      </c>
      <c r="G67" s="17" t="n">
        <v>5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65</v>
      </c>
      <c r="B68" s="16" t="s">
        <v>66</v>
      </c>
      <c r="C68" s="41" t="n">
        <v>45646</v>
      </c>
      <c r="D68" s="42" t="n">
        <v>45646</v>
      </c>
      <c r="E68" s="17" t="n">
        <v>1.5608</v>
      </c>
      <c r="F68" s="17" t="n">
        <v>1.5507</v>
      </c>
      <c r="G68" s="17" t="n">
        <v>12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65</v>
      </c>
      <c r="B69" s="16" t="s">
        <v>66</v>
      </c>
      <c r="C69" s="41" t="n">
        <v>45646</v>
      </c>
      <c r="D69" s="42" t="n">
        <v>45649</v>
      </c>
      <c r="E69" s="17" t="n">
        <v>1.5507</v>
      </c>
      <c r="F69" s="17" t="n">
        <v>1.56</v>
      </c>
      <c r="G69" s="17" t="n">
        <v>2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65</v>
      </c>
      <c r="B70" s="16" t="s">
        <v>66</v>
      </c>
      <c r="C70" s="41" t="n">
        <v>45652</v>
      </c>
      <c r="D70" s="42" t="n">
        <v>45667</v>
      </c>
      <c r="E70" s="17" t="n">
        <v>1.563</v>
      </c>
      <c r="F70" s="17" t="n">
        <v>1.5688</v>
      </c>
      <c r="G70" s="17" t="n">
        <v>99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65</v>
      </c>
      <c r="B71" s="16" t="s">
        <v>66</v>
      </c>
      <c r="C71" s="41" t="n">
        <v>45653</v>
      </c>
      <c r="D71" s="42" t="n">
        <v>45667</v>
      </c>
      <c r="E71" s="17" t="n">
        <v>1.5644</v>
      </c>
      <c r="F71" s="17" t="n">
        <v>1.5688</v>
      </c>
      <c r="G71" s="17" t="n">
        <v>36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65</v>
      </c>
      <c r="B72" s="16" t="s">
        <v>66</v>
      </c>
      <c r="C72" s="41" t="n">
        <v>45660</v>
      </c>
      <c r="D72" s="42" t="n">
        <v>45667</v>
      </c>
      <c r="E72" s="17" t="n">
        <v>1.57</v>
      </c>
      <c r="F72" s="17" t="n">
        <v>1.5688</v>
      </c>
      <c r="G72" s="17" t="n">
        <v>2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65</v>
      </c>
      <c r="B73" s="16" t="s">
        <v>66</v>
      </c>
      <c r="C73" s="41" t="n">
        <v>45667</v>
      </c>
      <c r="D73" s="42" t="n">
        <v>45667</v>
      </c>
      <c r="E73" s="17" t="n">
        <v>1.5783</v>
      </c>
      <c r="F73" s="17" t="n">
        <v>1.5688</v>
      </c>
      <c r="G73" s="17" t="n">
        <v>12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65</v>
      </c>
      <c r="B74" s="16" t="s">
        <v>66</v>
      </c>
      <c r="C74" s="41" t="n">
        <v>45667</v>
      </c>
      <c r="D74" s="42" t="n">
        <v>45670</v>
      </c>
      <c r="E74" s="17" t="n">
        <v>1.5688</v>
      </c>
      <c r="F74" s="17" t="n">
        <v>1.5786</v>
      </c>
      <c r="G74" s="17" t="n">
        <v>6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192</v>
      </c>
      <c r="B75" s="16" t="s">
        <v>323</v>
      </c>
      <c r="C75" s="41" t="n">
        <v>45446</v>
      </c>
      <c r="D75" s="42" t="n">
        <v>45501</v>
      </c>
      <c r="E75" s="17" t="n">
        <v>1018.42</v>
      </c>
      <c r="F75" s="17" t="n">
        <v>1000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193</v>
      </c>
      <c r="B76" s="16" t="s">
        <v>321</v>
      </c>
      <c r="C76" s="41" t="n">
        <v>45456</v>
      </c>
      <c r="D76" s="42" t="n">
        <v>45489</v>
      </c>
      <c r="E76" s="17" t="n">
        <v>1033.15</v>
      </c>
      <c r="F76" s="17" t="n">
        <v>1000</v>
      </c>
      <c r="G76" s="17" t="n">
        <v>1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194</v>
      </c>
      <c r="B77" s="16" t="s">
        <v>327</v>
      </c>
      <c r="C77" s="41" t="n">
        <v>45464</v>
      </c>
      <c r="D77" s="42" t="n">
        <v>45558</v>
      </c>
      <c r="E77" s="17" t="n">
        <v>1002.85</v>
      </c>
      <c r="F77" s="17" t="n">
        <v>1000</v>
      </c>
      <c r="G77" s="17" t="n">
        <v>1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194</v>
      </c>
      <c r="B78" s="16" t="s">
        <v>327</v>
      </c>
      <c r="C78" s="41" t="n">
        <v>45491</v>
      </c>
      <c r="D78" s="42" t="n">
        <v>45558</v>
      </c>
      <c r="E78" s="17" t="n">
        <v>1018.39</v>
      </c>
      <c r="F78" s="17" t="n">
        <v>1000</v>
      </c>
      <c r="G78" s="17" t="n">
        <v>1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195</v>
      </c>
      <c r="B79" s="16" t="s">
        <v>325</v>
      </c>
      <c r="C79" s="41" t="n">
        <v>45502</v>
      </c>
      <c r="D79" s="42" t="n">
        <v>45544</v>
      </c>
      <c r="E79" s="17" t="n">
        <v>1025.94</v>
      </c>
      <c r="F79" s="17" t="n">
        <v>1000</v>
      </c>
      <c r="G79" s="17" t="n">
        <v>1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196</v>
      </c>
      <c r="B80" s="16" t="s">
        <v>333</v>
      </c>
      <c r="C80" s="41" t="n">
        <v>45503</v>
      </c>
      <c r="D80" s="42" t="n">
        <v>45575</v>
      </c>
      <c r="E80" s="17" t="n">
        <v>1011.52</v>
      </c>
      <c r="F80" s="17" t="n">
        <v>1000</v>
      </c>
      <c r="G80" s="17" t="n">
        <v>1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197</v>
      </c>
      <c r="B81" s="16" t="s">
        <v>329</v>
      </c>
      <c r="C81" s="41" t="n">
        <v>45512</v>
      </c>
      <c r="D81" s="42" t="n">
        <v>45560</v>
      </c>
      <c r="E81" s="17" t="n">
        <v>1003.63</v>
      </c>
      <c r="F81" s="17" t="n">
        <v>1000</v>
      </c>
      <c r="G81" s="17" t="n">
        <v>1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198</v>
      </c>
      <c r="B82" s="16" t="s">
        <v>326</v>
      </c>
      <c r="C82" s="41" t="n">
        <v>45524</v>
      </c>
      <c r="D82" s="42" t="n">
        <v>45644</v>
      </c>
      <c r="E82" s="17" t="n">
        <v>1003.01</v>
      </c>
      <c r="F82" s="17" t="n">
        <v>1000</v>
      </c>
      <c r="G82" s="17" t="n">
        <v>1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199</v>
      </c>
      <c r="B83" s="16" t="s">
        <v>328</v>
      </c>
      <c r="C83" s="41" t="n">
        <v>45524</v>
      </c>
      <c r="D83" s="42" t="n">
        <v>45650</v>
      </c>
      <c r="E83" s="17" t="n">
        <v>1003.05</v>
      </c>
      <c r="F83" s="17" t="n">
        <v>1000</v>
      </c>
      <c r="G83" s="17" t="n">
        <v>1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199</v>
      </c>
      <c r="B84" s="16" t="s">
        <v>328</v>
      </c>
      <c r="C84" s="41" t="n">
        <v>45546</v>
      </c>
      <c r="D84" s="42" t="n">
        <v>45650</v>
      </c>
      <c r="E84" s="17" t="n">
        <v>1011.59</v>
      </c>
      <c r="F84" s="17" t="n">
        <v>1000</v>
      </c>
      <c r="G84" s="17" t="n">
        <v>1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200</v>
      </c>
      <c r="B85" s="16" t="s">
        <v>331</v>
      </c>
      <c r="C85" s="41" t="n">
        <v>45560</v>
      </c>
      <c r="D85" s="42" t="n">
        <v>45663</v>
      </c>
      <c r="E85" s="17" t="n">
        <v>1031.03</v>
      </c>
      <c r="F85" s="17" t="n">
        <v>1000</v>
      </c>
      <c r="G85" s="17" t="n">
        <v>1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201</v>
      </c>
      <c r="B86" s="16" t="s">
        <v>332</v>
      </c>
      <c r="C86" s="41" t="n">
        <v>45560</v>
      </c>
      <c r="D86" s="42" t="n">
        <v>45634</v>
      </c>
      <c r="E86" s="17" t="n">
        <v>1003.99</v>
      </c>
      <c r="F86" s="17" t="n">
        <v>1000</v>
      </c>
      <c r="G86" s="17" t="n">
        <v>1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202</v>
      </c>
      <c r="B87" s="16" t="s">
        <v>330</v>
      </c>
      <c r="C87" s="41" t="n">
        <v>45562</v>
      </c>
      <c r="D87" s="42" t="n">
        <v>45781</v>
      </c>
      <c r="E87" s="17" t="n">
        <v>936.37</v>
      </c>
      <c r="F87" s="17" t="n">
        <v>1000</v>
      </c>
      <c r="G87" s="17" t="n">
        <v>1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203</v>
      </c>
      <c r="B88" s="16" t="s">
        <v>334</v>
      </c>
      <c r="C88" s="41" t="n">
        <v>45579</v>
      </c>
      <c r="D88" s="42" t="n">
        <v>45726</v>
      </c>
      <c r="E88" s="17" t="n">
        <v>980.67</v>
      </c>
      <c r="F88" s="17" t="n">
        <v>1000</v>
      </c>
      <c r="G88" s="17" t="n">
        <v>1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203</v>
      </c>
      <c r="B89" s="16" t="s">
        <v>334</v>
      </c>
      <c r="C89" s="41" t="n">
        <v>45636</v>
      </c>
      <c r="D89" s="42" t="n">
        <v>45726</v>
      </c>
      <c r="E89" s="17" t="n">
        <v>978.13</v>
      </c>
      <c r="F89" s="17" t="n">
        <v>1000</v>
      </c>
      <c r="G89" s="17" t="n">
        <v>1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204</v>
      </c>
      <c r="B90" s="16" t="s">
        <v>335</v>
      </c>
      <c r="C90" s="41" t="n">
        <v>45624</v>
      </c>
      <c r="D90" s="42" t="n">
        <v>45653</v>
      </c>
      <c r="E90" s="17" t="n">
        <v>793.62</v>
      </c>
      <c r="F90" s="17" t="n">
        <v>833.9</v>
      </c>
      <c r="G90" s="17" t="n">
        <v>1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205</v>
      </c>
      <c r="B91" s="16" t="s">
        <v>356</v>
      </c>
      <c r="C91" s="41" t="n">
        <v>45638</v>
      </c>
      <c r="D91" s="42" t="n">
        <v>45653</v>
      </c>
      <c r="E91" s="17" t="n">
        <v>802.93</v>
      </c>
      <c r="F91" s="17" t="n">
        <v>856</v>
      </c>
      <c r="G91" s="17" t="n">
        <v>1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206</v>
      </c>
      <c r="B92" s="16" t="s">
        <v>336</v>
      </c>
      <c r="C92" s="41" t="n">
        <v>45646</v>
      </c>
      <c r="D92" s="42" t="n">
        <v>45952</v>
      </c>
      <c r="E92" s="17" t="n">
        <v>1014.01</v>
      </c>
      <c r="F92" s="17" t="n">
        <v>1000</v>
      </c>
      <c r="G92" s="17" t="n">
        <v>1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0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89</v>
      </c>
      <c r="B1" s="18" t="s">
        <v>9</v>
      </c>
      <c r="C1" s="18" t="s">
        <v>90</v>
      </c>
      <c r="D1" s="18" t="s">
        <v>91</v>
      </c>
      <c r="E1" s="18" t="s">
        <v>92</v>
      </c>
      <c r="F1" s="18" t="s">
        <v>93</v>
      </c>
      <c r="G1" s="18" t="s">
        <v>94</v>
      </c>
      <c r="H1" s="18" t="s">
        <v>95</v>
      </c>
    </row>
    <row collapsed="false" customFormat="false" customHeight="false" hidden="false" ht="12.1" outlineLevel="0" r="2">
      <c r="A2" s="13" t="n">
        <v>45383.434722222</v>
      </c>
      <c r="B2" s="6" t="n">
        <v>49.06</v>
      </c>
      <c r="C2" s="16" t="s">
        <v>96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45383.434722222</v>
      </c>
      <c r="B3" s="6" t="n">
        <v>7493</v>
      </c>
      <c r="C3" s="16" t="s">
        <v>97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45420</v>
      </c>
      <c r="B4" s="6" t="n">
        <v>-20.19</v>
      </c>
      <c r="C4" s="16" t="s">
        <v>98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45434</v>
      </c>
      <c r="B5" s="6" t="n">
        <v>48.62</v>
      </c>
      <c r="C5" s="16" t="s">
        <v>96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45435.541666667</v>
      </c>
      <c r="B6" s="6" t="n">
        <v>1000</v>
      </c>
      <c r="C6" s="16" t="s">
        <v>99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45440.438194444</v>
      </c>
      <c r="B7" s="6" t="n">
        <v>1200</v>
      </c>
      <c r="C7" s="16" t="s">
        <v>97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45442</v>
      </c>
      <c r="B8" s="6" t="n">
        <v>-1000</v>
      </c>
      <c r="C8" s="16" t="s">
        <v>100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45443</v>
      </c>
      <c r="B9" s="6" t="n">
        <v>-28.17</v>
      </c>
      <c r="C9" s="16" t="s">
        <v>101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45446.552777778</v>
      </c>
      <c r="B10" s="6" t="n">
        <v>28.17</v>
      </c>
      <c r="C10" s="16" t="s">
        <v>96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45446.552777778</v>
      </c>
      <c r="B11" s="6" t="n">
        <v>220</v>
      </c>
      <c r="C11" s="16" t="s">
        <v>97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45446.552777778</v>
      </c>
      <c r="B12" s="6" t="n">
        <v>1000</v>
      </c>
      <c r="C12" s="16" t="s">
        <v>99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45453</v>
      </c>
      <c r="B13" s="6" t="n">
        <v>9.86</v>
      </c>
      <c r="C13" s="16" t="s">
        <v>96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45456.593055556</v>
      </c>
      <c r="B14" s="6" t="n">
        <v>1040</v>
      </c>
      <c r="C14" s="16" t="s">
        <v>97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45464.454166667</v>
      </c>
      <c r="B15" s="6" t="n">
        <v>1015</v>
      </c>
      <c r="C15" s="16" t="s">
        <v>97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45478</v>
      </c>
      <c r="B16" s="6" t="n">
        <v>-89</v>
      </c>
      <c r="C16" s="16" t="s">
        <v>102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45482</v>
      </c>
      <c r="B17" s="6" t="n">
        <v>-16.72</v>
      </c>
      <c r="C17" s="16" t="s">
        <v>103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45482</v>
      </c>
      <c r="B18" s="6" t="n">
        <v>-2.5</v>
      </c>
      <c r="C18" s="16" t="s">
        <v>104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45482.606944444</v>
      </c>
      <c r="B19" s="6" t="n">
        <v>1000</v>
      </c>
      <c r="C19" s="16" t="s">
        <v>99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45482.606944444</v>
      </c>
      <c r="B20" s="6" t="n">
        <v>34.14</v>
      </c>
      <c r="C20" s="16" t="s">
        <v>96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45482.606944444</v>
      </c>
      <c r="B21" s="6" t="n">
        <v>9.86</v>
      </c>
      <c r="C21" s="16" t="s">
        <v>96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45488</v>
      </c>
      <c r="B22" s="6" t="n">
        <v>89</v>
      </c>
      <c r="C22" s="16" t="s">
        <v>96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45489</v>
      </c>
      <c r="B23" s="6" t="n">
        <v>-1000</v>
      </c>
      <c r="C23" s="16" t="s">
        <v>105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45490</v>
      </c>
      <c r="B24" s="6" t="n">
        <v>-47.37</v>
      </c>
      <c r="C24" s="16" t="s">
        <v>106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45491.857638889</v>
      </c>
      <c r="B25" s="6" t="n">
        <v>47.37</v>
      </c>
      <c r="C25" s="16" t="s">
        <v>96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45491.857638889</v>
      </c>
      <c r="B26" s="6" t="n">
        <v>1000</v>
      </c>
      <c r="C26" s="16" t="s">
        <v>99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45497.748611111</v>
      </c>
      <c r="B27" s="6" t="n">
        <v>2.5</v>
      </c>
      <c r="C27" s="16" t="s">
        <v>96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45497.748611111</v>
      </c>
      <c r="B28" s="6" t="n">
        <v>16.72</v>
      </c>
      <c r="C28" s="16" t="s">
        <v>96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45498</v>
      </c>
      <c r="B29" s="6" t="n">
        <v>-1000</v>
      </c>
      <c r="C29" s="16" t="s">
        <v>107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45499</v>
      </c>
      <c r="B30" s="6" t="n">
        <v>-47.12</v>
      </c>
      <c r="C30" s="16" t="s">
        <v>108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45501</v>
      </c>
      <c r="B31" s="6" t="n">
        <v>-1000</v>
      </c>
      <c r="C31" s="16" t="s">
        <v>109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45502</v>
      </c>
      <c r="B32" s="6" t="n">
        <v>-39.64</v>
      </c>
      <c r="C32" s="16" t="s">
        <v>110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45502.627083333</v>
      </c>
      <c r="B33" s="6" t="n">
        <v>47.12</v>
      </c>
      <c r="C33" s="16" t="s">
        <v>96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45502.627083333</v>
      </c>
      <c r="B34" s="6" t="n">
        <v>1000</v>
      </c>
      <c r="C34" s="16" t="s">
        <v>99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45503.746527778</v>
      </c>
      <c r="B35" s="6" t="n">
        <v>39.64</v>
      </c>
      <c r="C35" s="16" t="s">
        <v>96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45503.746527778</v>
      </c>
      <c r="B36" s="6" t="n">
        <v>1000</v>
      </c>
      <c r="C36" s="16" t="s">
        <v>99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45510</v>
      </c>
      <c r="B37" s="6" t="n">
        <v>-1000</v>
      </c>
      <c r="C37" s="16" t="s">
        <v>111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45511</v>
      </c>
      <c r="B38" s="6" t="n">
        <v>-20.19</v>
      </c>
      <c r="C38" s="16" t="s">
        <v>98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45511.581944444</v>
      </c>
      <c r="B39" s="6" t="n">
        <v>9.86</v>
      </c>
      <c r="C39" s="16" t="s">
        <v>96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45512.534027778</v>
      </c>
      <c r="B40" s="6" t="n">
        <v>2033.18</v>
      </c>
      <c r="C40" s="16" t="s">
        <v>99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45512.534027778</v>
      </c>
      <c r="B41" s="6" t="n">
        <v>20.19</v>
      </c>
      <c r="C41" s="16" t="s">
        <v>96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45512.540277778</v>
      </c>
      <c r="B42" s="6" t="n">
        <v>-2041.72</v>
      </c>
      <c r="C42" s="16" t="s">
        <v>112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45522</v>
      </c>
      <c r="B43" s="6" t="n">
        <v>-2000</v>
      </c>
      <c r="C43" s="16" t="s">
        <v>113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45523</v>
      </c>
      <c r="B44" s="6" t="n">
        <v>-49.86</v>
      </c>
      <c r="C44" s="16" t="s">
        <v>114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45524</v>
      </c>
      <c r="B45" s="6" t="n">
        <v>49.86</v>
      </c>
      <c r="C45" s="16" t="s">
        <v>96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45524</v>
      </c>
      <c r="B46" s="6" t="n">
        <v>2000</v>
      </c>
      <c r="C46" s="16" t="s">
        <v>99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45539.857638889</v>
      </c>
      <c r="B47" s="6" t="n">
        <v>300</v>
      </c>
      <c r="C47" s="16" t="s">
        <v>97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45542.435416667</v>
      </c>
      <c r="B48" s="6" t="n">
        <v>9.86</v>
      </c>
      <c r="C48" s="16" t="s">
        <v>96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45544</v>
      </c>
      <c r="B49" s="6" t="n">
        <v>-1000</v>
      </c>
      <c r="C49" s="16" t="s">
        <v>115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45545</v>
      </c>
      <c r="B50" s="6" t="n">
        <v>-40.64</v>
      </c>
      <c r="C50" s="16" t="s">
        <v>116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45546.729166667</v>
      </c>
      <c r="B51" s="6" t="n">
        <v>40.64</v>
      </c>
      <c r="C51" s="16" t="s">
        <v>96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45546.729166667</v>
      </c>
      <c r="B52" s="6" t="n">
        <v>1000</v>
      </c>
      <c r="C52" s="16" t="s">
        <v>99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45554</v>
      </c>
      <c r="B53" s="6" t="n">
        <v>-32.41</v>
      </c>
      <c r="C53" s="16" t="s">
        <v>117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45555.768055556</v>
      </c>
      <c r="B54" s="6" t="n">
        <v>32.41</v>
      </c>
      <c r="C54" s="16" t="s">
        <v>96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45558</v>
      </c>
      <c r="B55" s="6" t="n">
        <v>-2000</v>
      </c>
      <c r="C55" s="16" t="s">
        <v>118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45559</v>
      </c>
      <c r="B56" s="6" t="n">
        <v>-94.74</v>
      </c>
      <c r="C56" s="16" t="s">
        <v>119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45560</v>
      </c>
      <c r="B57" s="6" t="n">
        <v>-67.32</v>
      </c>
      <c r="C57" s="16" t="s">
        <v>120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45560</v>
      </c>
      <c r="B58" s="6" t="n">
        <v>-1000</v>
      </c>
      <c r="C58" s="16" t="s">
        <v>121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45560.472916667</v>
      </c>
      <c r="B59" s="6" t="n">
        <v>2000</v>
      </c>
      <c r="C59" s="16" t="s">
        <v>99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45560.472916667</v>
      </c>
      <c r="B60" s="6" t="n">
        <v>94.74</v>
      </c>
      <c r="C60" s="16" t="s">
        <v>96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45561</v>
      </c>
      <c r="B61" s="6" t="n">
        <v>-24.68</v>
      </c>
      <c r="C61" s="16" t="s">
        <v>122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45561.738888889</v>
      </c>
      <c r="B62" s="6" t="n">
        <v>67.32</v>
      </c>
      <c r="C62" s="16" t="s">
        <v>96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45562</v>
      </c>
      <c r="B63" s="6" t="n">
        <v>1000</v>
      </c>
      <c r="C63" s="16" t="s">
        <v>99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45562</v>
      </c>
      <c r="B64" s="6" t="n">
        <v>24.68</v>
      </c>
      <c r="C64" s="16" t="s">
        <v>96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45572</v>
      </c>
      <c r="B65" s="6" t="n">
        <v>-10.68</v>
      </c>
      <c r="C65" s="16" t="s">
        <v>123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45573</v>
      </c>
      <c r="B66" s="6" t="n">
        <v>-44.88</v>
      </c>
      <c r="C66" s="16" t="s">
        <v>124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45573.770833333</v>
      </c>
      <c r="B67" s="6" t="n">
        <v>10.68</v>
      </c>
      <c r="C67" s="16" t="s">
        <v>96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45573.770833333</v>
      </c>
      <c r="B68" s="6" t="n">
        <v>9.86</v>
      </c>
      <c r="C68" s="16" t="s">
        <v>96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45574</v>
      </c>
      <c r="B69" s="6" t="n">
        <v>44.88</v>
      </c>
      <c r="C69" s="16" t="s">
        <v>96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45575</v>
      </c>
      <c r="B70" s="6" t="n">
        <v>-13.36</v>
      </c>
      <c r="C70" s="16" t="s">
        <v>125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45575</v>
      </c>
      <c r="B71" s="6" t="n">
        <v>-1000</v>
      </c>
      <c r="C71" s="16" t="s">
        <v>126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45576</v>
      </c>
      <c r="B72" s="6" t="n">
        <v>-43.13</v>
      </c>
      <c r="C72" s="16" t="s">
        <v>127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45576.536111111</v>
      </c>
      <c r="B73" s="6" t="n">
        <v>13.36</v>
      </c>
      <c r="C73" s="16" t="s">
        <v>96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45579.580555556</v>
      </c>
      <c r="B74" s="6" t="n">
        <v>43.13</v>
      </c>
      <c r="C74" s="16" t="s">
        <v>96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45579.580555556</v>
      </c>
      <c r="B75" s="6" t="n">
        <v>1000</v>
      </c>
      <c r="C75" s="16" t="s">
        <v>99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45581.579166667</v>
      </c>
      <c r="B76" s="6" t="n">
        <v>500</v>
      </c>
      <c r="C76" s="16" t="s">
        <v>97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45584</v>
      </c>
      <c r="B77" s="6" t="n">
        <v>-8.64</v>
      </c>
      <c r="C77" s="16" t="s">
        <v>128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45589.469444444</v>
      </c>
      <c r="B78" s="6" t="n">
        <v>100</v>
      </c>
      <c r="C78" s="16" t="s">
        <v>97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45592</v>
      </c>
      <c r="B79" s="6" t="n">
        <v>-8.5</v>
      </c>
      <c r="C79" s="16" t="s">
        <v>129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45596.702083333</v>
      </c>
      <c r="B80" s="6" t="n">
        <v>100</v>
      </c>
      <c r="C80" s="16" t="s">
        <v>97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45599</v>
      </c>
      <c r="B81" s="6" t="n">
        <v>8.64</v>
      </c>
      <c r="C81" s="16" t="s">
        <v>96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45601.484027778</v>
      </c>
      <c r="B82" s="6" t="n">
        <v>100</v>
      </c>
      <c r="C82" s="16" t="s">
        <v>97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45602</v>
      </c>
      <c r="B83" s="6" t="n">
        <v>-10.68</v>
      </c>
      <c r="C83" s="16" t="s">
        <v>123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45602</v>
      </c>
      <c r="B84" s="6" t="n">
        <v>200</v>
      </c>
      <c r="C84" s="16" t="s">
        <v>97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45602</v>
      </c>
      <c r="B85" s="6" t="n">
        <v>9.86</v>
      </c>
      <c r="C85" s="16" t="s">
        <v>96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45602</v>
      </c>
      <c r="B86" s="6" t="n">
        <v>10.68</v>
      </c>
      <c r="C86" s="16" t="s">
        <v>96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45604.799305556</v>
      </c>
      <c r="B87" s="6" t="n">
        <v>595</v>
      </c>
      <c r="C87" s="16" t="s">
        <v>97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45605</v>
      </c>
      <c r="B88" s="6" t="n">
        <v>-13.36</v>
      </c>
      <c r="C88" s="16" t="s">
        <v>125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45608.572916667</v>
      </c>
      <c r="B89" s="6" t="n">
        <v>13.36</v>
      </c>
      <c r="C89" s="16" t="s">
        <v>96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45609.616666667</v>
      </c>
      <c r="B90" s="6" t="n">
        <v>2000</v>
      </c>
      <c r="C90" s="16" t="s">
        <v>97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45622.629166667</v>
      </c>
      <c r="B91" s="6" t="n">
        <v>7.49</v>
      </c>
      <c r="C91" s="16" t="s">
        <v>96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45623</v>
      </c>
      <c r="B92" s="6" t="n">
        <v>-10.99</v>
      </c>
      <c r="C92" s="16" t="s">
        <v>130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45624.633333333</v>
      </c>
      <c r="B93" s="6" t="n">
        <v>1000</v>
      </c>
      <c r="C93" s="16" t="s">
        <v>97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45628.617361111</v>
      </c>
      <c r="B94" s="6" t="n">
        <v>127.74</v>
      </c>
      <c r="C94" s="16" t="s">
        <v>97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45629.835416667</v>
      </c>
      <c r="B95" s="6" t="n">
        <v>500</v>
      </c>
      <c r="C95" s="16" t="s">
        <v>97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45631.507638889</v>
      </c>
      <c r="B96" s="6" t="n">
        <v>9.86</v>
      </c>
      <c r="C96" s="16" t="s">
        <v>96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45632</v>
      </c>
      <c r="B97" s="6" t="n">
        <v>-10.68</v>
      </c>
      <c r="C97" s="16" t="s">
        <v>123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45632</v>
      </c>
      <c r="B98" s="6" t="n">
        <v>-4.22</v>
      </c>
      <c r="C98" s="16" t="s">
        <v>131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45632.507638889</v>
      </c>
      <c r="B99" s="6" t="n">
        <v>230</v>
      </c>
      <c r="C99" s="16" t="s">
        <v>97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45634</v>
      </c>
      <c r="B100" s="6" t="n">
        <v>-1000</v>
      </c>
      <c r="C100" s="16" t="s">
        <v>132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45635</v>
      </c>
      <c r="B101" s="6" t="n">
        <v>-13.36</v>
      </c>
      <c r="C101" s="16" t="s">
        <v>125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45636</v>
      </c>
      <c r="B102" s="6" t="n">
        <v>-37.4</v>
      </c>
      <c r="C102" s="16" t="s">
        <v>133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45636.552083333</v>
      </c>
      <c r="B103" s="6" t="n">
        <v>10.68</v>
      </c>
      <c r="C103" s="16" t="s">
        <v>96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45636.552083333</v>
      </c>
      <c r="B104" s="6" t="n">
        <v>13.36</v>
      </c>
      <c r="C104" s="16" t="s">
        <v>96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45636.552083333</v>
      </c>
      <c r="B105" s="6" t="n">
        <v>1000</v>
      </c>
      <c r="C105" s="16" t="s">
        <v>99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45637</v>
      </c>
      <c r="B106" s="6" t="n">
        <v>37.4</v>
      </c>
      <c r="C106" s="16" t="s">
        <v>96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45638.688194444</v>
      </c>
      <c r="B107" s="6" t="n">
        <v>1000</v>
      </c>
      <c r="C107" s="16" t="s">
        <v>97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45639</v>
      </c>
      <c r="B108" s="6" t="n">
        <v>-35.3137</v>
      </c>
      <c r="C108" s="16" t="s">
        <v>134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45644</v>
      </c>
      <c r="B109" s="6" t="n">
        <v>-1000</v>
      </c>
      <c r="C109" s="16" t="s">
        <v>135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45645</v>
      </c>
      <c r="B110" s="6" t="n">
        <v>-32.41</v>
      </c>
      <c r="C110" s="16" t="s">
        <v>117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45646.564583333</v>
      </c>
      <c r="B111" s="6" t="n">
        <v>32.41</v>
      </c>
      <c r="C111" s="16" t="s">
        <v>96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45646.564583333</v>
      </c>
      <c r="B112" s="6" t="n">
        <v>1000</v>
      </c>
      <c r="C112" s="16" t="s">
        <v>99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45649</v>
      </c>
      <c r="B113" s="6" t="n">
        <v>-455.2</v>
      </c>
      <c r="C113" s="16" t="s">
        <v>136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45649.539583333</v>
      </c>
      <c r="B114" s="6" t="n">
        <v>4.22</v>
      </c>
      <c r="C114" s="16" t="s">
        <v>96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45650</v>
      </c>
      <c r="B115" s="6" t="n">
        <v>-2000</v>
      </c>
      <c r="C115" s="16" t="s">
        <v>137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45651</v>
      </c>
      <c r="B116" s="6" t="n">
        <v>-42.76</v>
      </c>
      <c r="C116" s="16" t="s">
        <v>138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45651</v>
      </c>
      <c r="B117" s="6" t="n">
        <v>-67.32</v>
      </c>
      <c r="C117" s="16" t="s">
        <v>120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45651.546527778</v>
      </c>
      <c r="B118" s="6" t="n">
        <v>455.2</v>
      </c>
      <c r="C118" s="16" t="s">
        <v>96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45652.575694444</v>
      </c>
      <c r="B119" s="6" t="n">
        <v>180</v>
      </c>
      <c r="C119" s="16" t="s">
        <v>97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45652.575694444</v>
      </c>
      <c r="B120" s="6" t="n">
        <v>12.17</v>
      </c>
      <c r="C120" s="16" t="s">
        <v>96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45652.575694444</v>
      </c>
      <c r="B121" s="6" t="n">
        <v>2000</v>
      </c>
      <c r="C121" s="16" t="s">
        <v>99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45652.575694444</v>
      </c>
      <c r="B122" s="6" t="n">
        <v>67.32</v>
      </c>
      <c r="C122" s="16" t="s">
        <v>96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45653</v>
      </c>
      <c r="B123" s="6" t="n">
        <v>-17.67</v>
      </c>
      <c r="C123" s="16" t="s">
        <v>139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45653.56875</v>
      </c>
      <c r="B124" s="6" t="n">
        <v>42.76</v>
      </c>
      <c r="C124" s="16" t="s">
        <v>96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45654</v>
      </c>
      <c r="B125" s="6" t="n">
        <v>-23.52</v>
      </c>
      <c r="C125" s="16" t="s">
        <v>140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45658.590972222</v>
      </c>
      <c r="B126" s="6" t="n">
        <v>200</v>
      </c>
      <c r="C126" s="16" t="s">
        <v>97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45662</v>
      </c>
      <c r="B127" s="6" t="n">
        <v>-10.68</v>
      </c>
      <c r="C127" s="16" t="s">
        <v>123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45663</v>
      </c>
      <c r="B128" s="6" t="n">
        <v>-1000</v>
      </c>
      <c r="C128" s="16" t="s">
        <v>141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45664</v>
      </c>
      <c r="B129" s="6" t="n">
        <v>-44.88</v>
      </c>
      <c r="C129" s="16" t="s">
        <v>124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45665</v>
      </c>
      <c r="B130" s="6" t="n">
        <v>-17.39</v>
      </c>
      <c r="C130" s="16" t="s">
        <v>142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45666</v>
      </c>
      <c r="B131" s="6" t="n">
        <v>-15</v>
      </c>
      <c r="C131" s="16" t="s">
        <v>143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45667</v>
      </c>
      <c r="B132" s="6" t="n">
        <v>-72.94</v>
      </c>
      <c r="C132" s="16" t="s">
        <v>144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45667.679166667</v>
      </c>
      <c r="B133" s="6" t="n">
        <v>44.88</v>
      </c>
      <c r="C133" s="16" t="s">
        <v>96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45667.679166667</v>
      </c>
      <c r="B134" s="6" t="n">
        <v>9.86</v>
      </c>
      <c r="C134" s="16" t="s">
        <v>96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45667.679166667</v>
      </c>
      <c r="B135" s="6" t="n">
        <v>1000</v>
      </c>
      <c r="C135" s="16" t="s">
        <v>99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45667.679166667</v>
      </c>
      <c r="B136" s="6" t="n">
        <v>15</v>
      </c>
      <c r="C136" s="16" t="s">
        <v>96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45670.725</v>
      </c>
      <c r="B137" s="6" t="n">
        <v>10.68</v>
      </c>
      <c r="C137" s="16" t="s">
        <v>96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45672</v>
      </c>
      <c r="B138" s="6" t="n">
        <v>-64.8</v>
      </c>
      <c r="C138" s="16" t="s">
        <v>145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45680.730555556</v>
      </c>
      <c r="B139" s="6" t="n">
        <v>17.39</v>
      </c>
      <c r="C139" s="16" t="s">
        <v>96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45683</v>
      </c>
      <c r="B140" s="6" t="n">
        <v>-17.67</v>
      </c>
      <c r="C140" s="16" t="s">
        <v>139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45684.772222222</v>
      </c>
      <c r="B141" s="6" t="n">
        <v>72.94</v>
      </c>
      <c r="C141" s="16" t="s">
        <v>96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45685.75625</v>
      </c>
      <c r="B142" s="6" t="n">
        <v>17.67</v>
      </c>
      <c r="C142" s="16" t="s">
        <v>96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45687</v>
      </c>
      <c r="B143" s="6" t="n">
        <v>-22.75</v>
      </c>
      <c r="C143" s="16" t="s">
        <v>146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45692</v>
      </c>
      <c r="B144" s="6" t="n">
        <v>-10.68</v>
      </c>
      <c r="C144" s="16" t="s">
        <v>123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45696</v>
      </c>
      <c r="B145" s="6" t="n">
        <v>-30</v>
      </c>
      <c r="C145" s="16" t="s">
        <v>147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45705</v>
      </c>
      <c r="B146" s="6" t="n">
        <v>-44.88</v>
      </c>
      <c r="C146" s="16" t="s">
        <v>148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45713</v>
      </c>
      <c r="B147" s="6" t="n">
        <v>-17.67</v>
      </c>
      <c r="C147" s="16" t="s">
        <v>139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45717</v>
      </c>
      <c r="B148" s="6" t="n">
        <v>-19.89</v>
      </c>
      <c r="C148" s="16" t="s">
        <v>149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45722</v>
      </c>
      <c r="B149" s="6" t="n">
        <v>-10.68</v>
      </c>
      <c r="C149" s="16" t="s">
        <v>123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45726</v>
      </c>
      <c r="B150" s="6" t="n">
        <v>-2000</v>
      </c>
      <c r="C150" s="16" t="s">
        <v>150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45726</v>
      </c>
      <c r="B151" s="6" t="n">
        <v>-30</v>
      </c>
      <c r="C151" s="16" t="s">
        <v>147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45727</v>
      </c>
      <c r="B152" s="6" t="n">
        <v>-74.8</v>
      </c>
      <c r="C152" s="16" t="s">
        <v>151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45743</v>
      </c>
      <c r="B153" s="6" t="n">
        <v>-17.67</v>
      </c>
      <c r="C153" s="16" t="s">
        <v>139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45747</v>
      </c>
      <c r="B154" s="6" t="n">
        <v>-25.22</v>
      </c>
      <c r="C154" s="16" t="s">
        <v>152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45752</v>
      </c>
      <c r="B155" s="6" t="n">
        <v>-10.68</v>
      </c>
      <c r="C155" s="16" t="s">
        <v>123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45756</v>
      </c>
      <c r="B156" s="6" t="n">
        <v>-30</v>
      </c>
      <c r="C156" s="16" t="s">
        <v>147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45773</v>
      </c>
      <c r="B157" s="6" t="n">
        <v>-17.67</v>
      </c>
      <c r="C157" s="16" t="s">
        <v>139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45777</v>
      </c>
      <c r="B158" s="6" t="n">
        <v>-21.45</v>
      </c>
      <c r="C158" s="16" t="s">
        <v>153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45781</v>
      </c>
      <c r="B159" s="6" t="n">
        <v>-1000</v>
      </c>
      <c r="C159" s="16" t="s">
        <v>154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45782</v>
      </c>
      <c r="B160" s="6" t="n">
        <v>-10.68</v>
      </c>
      <c r="C160" s="16" t="s">
        <v>123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45786</v>
      </c>
      <c r="B161" s="6" t="n">
        <v>-30</v>
      </c>
      <c r="C161" s="16" t="s">
        <v>147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45796</v>
      </c>
      <c r="B162" s="6" t="n">
        <v>-39.89</v>
      </c>
      <c r="C162" s="16" t="s">
        <v>155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45803</v>
      </c>
      <c r="B163" s="6" t="n">
        <v>-17.67</v>
      </c>
      <c r="C163" s="16" t="s">
        <v>139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45807</v>
      </c>
      <c r="B164" s="6" t="n">
        <v>-20.02</v>
      </c>
      <c r="C164" s="16" t="s">
        <v>156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45810</v>
      </c>
      <c r="B165" s="6" t="n">
        <v>-20</v>
      </c>
      <c r="C165" s="16" t="s">
        <v>157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45810</v>
      </c>
      <c r="B166" s="6" t="n">
        <v>-43.11</v>
      </c>
      <c r="C166" s="16" t="s">
        <v>158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45814</v>
      </c>
      <c r="B167" s="6" t="n">
        <v>-5.14</v>
      </c>
      <c r="C167" s="16" t="s">
        <v>159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45814</v>
      </c>
      <c r="B168" s="6" t="n">
        <v>-1.72</v>
      </c>
      <c r="C168" s="16" t="s">
        <v>160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45816</v>
      </c>
      <c r="B169" s="6" t="n">
        <v>-28.76</v>
      </c>
      <c r="C169" s="16" t="s">
        <v>161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45817</v>
      </c>
      <c r="B170" s="6" t="n">
        <v>-167</v>
      </c>
      <c r="C170" s="16" t="s">
        <v>162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45819</v>
      </c>
      <c r="B171" s="6" t="n">
        <v>-70</v>
      </c>
      <c r="C171" s="16" t="s">
        <v>163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45833</v>
      </c>
      <c r="B172" s="6" t="n">
        <v>-17.67</v>
      </c>
      <c r="C172" s="16" t="s">
        <v>139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45838</v>
      </c>
      <c r="B173" s="6" t="n">
        <v>-26.13</v>
      </c>
      <c r="C173" s="16" t="s">
        <v>164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45846</v>
      </c>
      <c r="B174" s="6" t="n">
        <v>-28.76</v>
      </c>
      <c r="C174" s="16" t="s">
        <v>161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45855</v>
      </c>
      <c r="B175" s="6" t="n">
        <v>-30</v>
      </c>
      <c r="C175" s="16" t="s">
        <v>165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45855</v>
      </c>
      <c r="B176" s="6" t="n">
        <v>-198.25</v>
      </c>
      <c r="C176" s="16" t="s">
        <v>166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45855</v>
      </c>
      <c r="B177" s="6" t="n">
        <v>-141.9</v>
      </c>
      <c r="C177" s="16" t="s">
        <v>167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45858</v>
      </c>
      <c r="B178" s="6" t="n">
        <v>-29.36</v>
      </c>
      <c r="C178" s="16" t="s">
        <v>168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45863</v>
      </c>
      <c r="B179" s="6" t="n">
        <v>-17.67</v>
      </c>
      <c r="C179" s="16" t="s">
        <v>139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45869</v>
      </c>
      <c r="B180" s="6" t="n">
        <v>-21.45</v>
      </c>
      <c r="C180" s="16" t="s">
        <v>153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45876</v>
      </c>
      <c r="B181" s="6" t="n">
        <v>-28.76</v>
      </c>
      <c r="C181" s="16" t="s">
        <v>161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45887</v>
      </c>
      <c r="B182" s="6" t="n">
        <v>-39.89</v>
      </c>
      <c r="C182" s="16" t="s">
        <v>155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45893</v>
      </c>
      <c r="B183" s="6" t="n">
        <v>-17.67</v>
      </c>
      <c r="C183" s="16" t="s">
        <v>139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45898</v>
      </c>
      <c r="B184" s="6" t="n">
        <v>-18.59</v>
      </c>
      <c r="C184" s="16" t="s">
        <v>169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45906</v>
      </c>
      <c r="B185" s="6" t="n">
        <v>-28.76</v>
      </c>
      <c r="C185" s="16" t="s">
        <v>161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45923</v>
      </c>
      <c r="B186" s="6" t="n">
        <v>-17.67</v>
      </c>
      <c r="C186" s="16" t="s">
        <v>139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45929</v>
      </c>
      <c r="B187" s="6" t="n">
        <v>-20.54</v>
      </c>
      <c r="C187" s="16" t="s">
        <v>170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45936</v>
      </c>
      <c r="B188" s="6" t="n">
        <v>-28.76</v>
      </c>
      <c r="C188" s="16" t="s">
        <v>161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45944</v>
      </c>
      <c r="B189" s="6" t="n">
        <v>-14.35</v>
      </c>
      <c r="C189" s="16" t="s">
        <v>171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45950</v>
      </c>
      <c r="B190" s="6" t="n">
        <v>-81.8</v>
      </c>
      <c r="C190" s="16" t="s">
        <v>172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45952</v>
      </c>
      <c r="B191" s="6" t="n">
        <v>-1000</v>
      </c>
      <c r="C191" s="16" t="s">
        <v>173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45953</v>
      </c>
      <c r="B192" s="6" t="n">
        <v>-17.67</v>
      </c>
      <c r="C192" s="16" t="s">
        <v>139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45960</v>
      </c>
      <c r="B193" s="6" t="n">
        <v>-17.81</v>
      </c>
      <c r="C193" s="16" t="s">
        <v>174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45966</v>
      </c>
      <c r="B194" s="6" t="n">
        <v>-28.76</v>
      </c>
      <c r="C194" s="16" t="s">
        <v>161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45978</v>
      </c>
      <c r="B195" s="6" t="n">
        <v>-39.89</v>
      </c>
      <c r="C195" s="16" t="s">
        <v>155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45988</v>
      </c>
      <c r="B196" s="6" t="n">
        <v>-17.81</v>
      </c>
      <c r="C196" s="16" t="s">
        <v>174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45996</v>
      </c>
      <c r="B197" s="6" t="n">
        <v>-28.76</v>
      </c>
      <c r="C197" s="16" t="s">
        <v>161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2" t="n">
        <v>46006.999988426</v>
      </c>
      <c r="B198" s="5" t="n">
        <v>-15655.14</v>
      </c>
      <c r="C198" s="14" t="s">
        <v>175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/>
      <c r="B199" s="9" t="s">
        <f>=XIRR(B2:B198,A2:A198)</f>
      </c>
      <c r="C199" s="16" t="s">
        <v>176</v>
      </c>
      <c r="D199" s="16"/>
      <c r="E199" s="16"/>
      <c r="F199" s="7"/>
      <c r="G199" s="2" t="s">
        <v>177</v>
      </c>
      <c r="H199" s="6" t="s">
        <f>=SUM(I2:H198)/365</f>
      </c>
    </row>
    <row collapsed="false" customFormat="false" customHeight="false" hidden="false" ht="12.1" outlineLevel="0" r="200">
      <c r="A200" s="13"/>
      <c r="B200" s="5" t="s">
        <f>=-SUM(B2:B198)</f>
      </c>
      <c r="C200" s="16" t="s">
        <v>178</v>
      </c>
      <c r="D200" s="16"/>
      <c r="E200" s="16"/>
      <c r="F200" s="7"/>
      <c r="G200" s="14" t="s">
        <v>179</v>
      </c>
      <c r="H200" s="9" t="s">
        <f>=B200/H199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Q6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58</v>
      </c>
      <c r="AP1" s="0"/>
      <c r="AQ1" s="0"/>
      <c r="AR1" s="4" t="s">
        <v>62</v>
      </c>
      <c r="AS1" s="0"/>
      <c r="AT1" s="0"/>
      <c r="AU1" s="4" t="s">
        <v>65</v>
      </c>
      <c r="AV1" s="0"/>
      <c r="AW1" s="0"/>
      <c r="AX1" s="4" t="s">
        <v>67</v>
      </c>
      <c r="AY1" s="0"/>
      <c r="AZ1" s="0"/>
      <c r="BA1" s="4" t="s">
        <v>69</v>
      </c>
      <c r="BB1" s="0"/>
      <c r="BC1" s="0"/>
      <c r="BD1" s="4" t="s">
        <v>71</v>
      </c>
      <c r="BE1" s="0"/>
      <c r="BF1" s="0"/>
      <c r="BG1" s="4" t="s">
        <v>74</v>
      </c>
      <c r="BH1" s="0"/>
      <c r="BI1" s="0"/>
      <c r="BJ1" s="4" t="s">
        <v>78</v>
      </c>
      <c r="BK1" s="0"/>
      <c r="BL1" s="0"/>
      <c r="BM1" s="4" t="s">
        <v>82</v>
      </c>
      <c r="BN1" s="0"/>
      <c r="BO1" s="0"/>
      <c r="BP1" s="4" t="s">
        <v>84</v>
      </c>
      <c r="BQ1" s="0"/>
    </row>
    <row collapsed="false" customFormat="false" customHeight="false" hidden="false" ht="12.1" outlineLevel="0" r="2">
      <c r="A2" s="11" t="n">
        <v>45602</v>
      </c>
      <c r="B2" s="6" t="n">
        <v>1428.47</v>
      </c>
      <c r="C2" s="0" t="s">
        <v>180</v>
      </c>
      <c r="D2" s="11" t="n">
        <v>45446</v>
      </c>
      <c r="E2" s="6" t="n">
        <v>176.53</v>
      </c>
      <c r="F2" s="0" t="s">
        <v>180</v>
      </c>
      <c r="G2" s="11" t="n">
        <v>45652</v>
      </c>
      <c r="H2" s="6" t="n">
        <v>1147.43</v>
      </c>
      <c r="I2" s="0" t="s">
        <v>180</v>
      </c>
      <c r="J2" s="11" t="n">
        <v>45609</v>
      </c>
      <c r="K2" s="6" t="n">
        <v>492.17</v>
      </c>
      <c r="L2" s="0" t="s">
        <v>180</v>
      </c>
      <c r="M2" s="11" t="n">
        <v>45404</v>
      </c>
      <c r="N2" s="6" t="n">
        <v>860.56</v>
      </c>
      <c r="O2" s="0" t="s">
        <v>180</v>
      </c>
      <c r="P2" s="11" t="n">
        <v>45604</v>
      </c>
      <c r="Q2" s="6" t="n">
        <v>583.85</v>
      </c>
      <c r="R2" s="0" t="s">
        <v>180</v>
      </c>
      <c r="S2" s="11" t="n">
        <v>45652</v>
      </c>
      <c r="T2" s="6" t="n">
        <v>600.2</v>
      </c>
      <c r="U2" s="0" t="s">
        <v>180</v>
      </c>
      <c r="V2" s="11" t="n">
        <v>45383</v>
      </c>
      <c r="W2" s="6" t="n">
        <v>611.73</v>
      </c>
      <c r="X2" s="0" t="s">
        <v>180</v>
      </c>
      <c r="Y2" s="11" t="n">
        <v>45390</v>
      </c>
      <c r="Z2" s="6" t="n">
        <v>319.74</v>
      </c>
      <c r="AA2" s="0" t="s">
        <v>180</v>
      </c>
      <c r="AB2" s="11" t="n">
        <v>45632</v>
      </c>
      <c r="AC2" s="6" t="n">
        <v>223.06</v>
      </c>
      <c r="AD2" s="0" t="s">
        <v>180</v>
      </c>
      <c r="AE2" s="11" t="n">
        <v>45667</v>
      </c>
      <c r="AF2" s="6" t="n">
        <v>282.57</v>
      </c>
      <c r="AG2" s="0" t="s">
        <v>180</v>
      </c>
      <c r="AH2" s="11" t="n">
        <v>45440</v>
      </c>
      <c r="AI2" s="6" t="n">
        <v>89.59</v>
      </c>
      <c r="AJ2" s="0" t="s">
        <v>180</v>
      </c>
      <c r="AK2" s="11" t="n">
        <v>45370</v>
      </c>
      <c r="AL2" s="6" t="n">
        <v>313.05</v>
      </c>
      <c r="AM2" s="0" t="s">
        <v>180</v>
      </c>
      <c r="AN2" s="11" t="n">
        <v>45581</v>
      </c>
      <c r="AO2" s="6" t="n">
        <v>404.96</v>
      </c>
      <c r="AP2" s="0" t="s">
        <v>180</v>
      </c>
      <c r="AQ2" s="11" t="n">
        <v>45376</v>
      </c>
      <c r="AR2" s="6" t="n">
        <v>21.86</v>
      </c>
      <c r="AS2" s="0" t="s">
        <v>180</v>
      </c>
      <c r="AT2" s="11" t="n">
        <v>45446</v>
      </c>
      <c r="AU2" s="6" t="n">
        <v>15.56</v>
      </c>
      <c r="AV2" s="0" t="s">
        <v>180</v>
      </c>
      <c r="AW2" s="11" t="n">
        <v>45440</v>
      </c>
      <c r="AX2" s="6" t="n">
        <v>116.11</v>
      </c>
      <c r="AY2" s="0" t="s">
        <v>180</v>
      </c>
      <c r="AZ2" s="11" t="n">
        <v>45602</v>
      </c>
      <c r="BA2" s="6" t="n">
        <v>1.32</v>
      </c>
      <c r="BB2" s="0" t="s">
        <v>180</v>
      </c>
      <c r="BC2" s="11" t="n">
        <v>45391</v>
      </c>
      <c r="BD2" s="6" t="n">
        <v>6.95</v>
      </c>
      <c r="BE2" s="0" t="s">
        <v>180</v>
      </c>
      <c r="BF2" s="11" t="n">
        <v>45653</v>
      </c>
      <c r="BG2" s="6" t="s">
        <f>=886.83</f>
      </c>
      <c r="BH2" s="0" t="s">
        <v>180</v>
      </c>
      <c r="BI2" s="11" t="n">
        <v>45653</v>
      </c>
      <c r="BJ2" s="6" t="s">
        <f>=790.03</f>
      </c>
      <c r="BK2" s="0" t="s">
        <v>180</v>
      </c>
      <c r="BL2" s="11" t="n">
        <v>45383</v>
      </c>
      <c r="BM2" s="6" t="n">
        <v>1025.49</v>
      </c>
      <c r="BN2" s="0" t="s">
        <v>180</v>
      </c>
      <c r="BO2" s="11" t="n">
        <v>45391</v>
      </c>
      <c r="BP2" s="6" t="n">
        <v>1.39</v>
      </c>
      <c r="BQ2" s="0" t="s">
        <v>180</v>
      </c>
    </row>
    <row collapsed="false" customFormat="false" customHeight="false" hidden="false" ht="12.1" outlineLevel="0" r="3">
      <c r="A3" s="11" t="n">
        <v>45609</v>
      </c>
      <c r="B3" s="6" t="n">
        <v>1493.07</v>
      </c>
      <c r="C3" s="0" t="s">
        <v>180</v>
      </c>
      <c r="D3" s="11" t="n">
        <v>45482</v>
      </c>
      <c r="E3" s="6" t="n">
        <v>-16.72</v>
      </c>
      <c r="F3" s="0" t="s">
        <v>103</v>
      </c>
      <c r="G3" s="11" t="n">
        <v>45855</v>
      </c>
      <c r="H3" s="6" t="n">
        <v>-198.25</v>
      </c>
      <c r="I3" s="0" t="s">
        <v>166</v>
      </c>
      <c r="J3" s="11" t="n">
        <v>45629</v>
      </c>
      <c r="K3" s="6" t="n">
        <v>489.92</v>
      </c>
      <c r="L3" s="0" t="s">
        <v>180</v>
      </c>
      <c r="M3" s="11" t="n">
        <v>45478</v>
      </c>
      <c r="N3" s="6" t="n">
        <v>-89</v>
      </c>
      <c r="O3" s="0" t="s">
        <v>102</v>
      </c>
      <c r="P3" s="11" t="n">
        <v>45665</v>
      </c>
      <c r="Q3" s="6" t="n">
        <v>-17.39</v>
      </c>
      <c r="R3" s="0" t="s">
        <v>142</v>
      </c>
      <c r="S3" s="11" t="n">
        <v>45810</v>
      </c>
      <c r="T3" s="6" t="n">
        <v>-20</v>
      </c>
      <c r="U3" s="0" t="s">
        <v>157</v>
      </c>
      <c r="V3" s="11" t="n">
        <v>45390</v>
      </c>
      <c r="W3" s="6" t="n">
        <v>-269.39</v>
      </c>
      <c r="X3" s="0" t="s">
        <v>181</v>
      </c>
      <c r="Y3" s="11" t="n">
        <v>45602</v>
      </c>
      <c r="Z3" s="6" t="n">
        <v>164.96</v>
      </c>
      <c r="AA3" s="0" t="s">
        <v>180</v>
      </c>
      <c r="AB3" s="11" t="n">
        <v>45639</v>
      </c>
      <c r="AC3" s="6" t="n">
        <v>-35.3137</v>
      </c>
      <c r="AD3" s="0" t="s">
        <v>134</v>
      </c>
      <c r="AE3" s="11" t="n">
        <v>45814</v>
      </c>
      <c r="AF3" s="6" t="n">
        <v>-5.14</v>
      </c>
      <c r="AG3" s="0" t="s">
        <v>159</v>
      </c>
      <c r="AH3" s="11" t="n">
        <v>45646</v>
      </c>
      <c r="AI3" s="6" t="n">
        <v>47.04</v>
      </c>
      <c r="AJ3" s="0" t="s">
        <v>180</v>
      </c>
      <c r="AK3" s="11" t="n">
        <v>46006</v>
      </c>
      <c r="AL3" s="8" t="s">
        <f>=-Портфель!J14</f>
      </c>
      <c r="AM3" s="0" t="s">
        <v>182</v>
      </c>
      <c r="AN3" s="11" t="n">
        <v>45589</v>
      </c>
      <c r="AO3" s="6" t="n">
        <v>100.73</v>
      </c>
      <c r="AP3" s="0" t="s">
        <v>180</v>
      </c>
      <c r="AQ3" s="11" t="n">
        <v>45383</v>
      </c>
      <c r="AR3" s="6" t="n">
        <v>113</v>
      </c>
      <c r="AS3" s="0" t="s">
        <v>180</v>
      </c>
      <c r="AT3" s="11" t="n">
        <v>45453</v>
      </c>
      <c r="AU3" s="6" t="n">
        <v>2.84</v>
      </c>
      <c r="AV3" s="0" t="s">
        <v>180</v>
      </c>
      <c r="AW3" s="11" t="n">
        <v>46006</v>
      </c>
      <c r="AX3" s="8" t="s">
        <f>=-Портфель!J19</f>
      </c>
      <c r="AY3" s="0" t="s">
        <v>182</v>
      </c>
      <c r="AZ3" s="11" t="n">
        <v>45604</v>
      </c>
      <c r="BA3" s="6" t="n">
        <v>1.32</v>
      </c>
      <c r="BB3" s="0" t="s">
        <v>180</v>
      </c>
      <c r="BC3" s="11" t="n">
        <v>45425</v>
      </c>
      <c r="BD3" s="6" t="n">
        <v>4.2</v>
      </c>
      <c r="BE3" s="0" t="s">
        <v>180</v>
      </c>
      <c r="BF3" s="11" t="n">
        <v>45666</v>
      </c>
      <c r="BG3" s="6" t="s">
        <f>=-15</f>
      </c>
      <c r="BH3" s="0" t="s">
        <v>143</v>
      </c>
      <c r="BI3" s="11" t="n">
        <v>45705</v>
      </c>
      <c r="BJ3" s="6" t="s">
        <f>=-44.88</f>
      </c>
      <c r="BK3" s="0" t="s">
        <v>148</v>
      </c>
      <c r="BL3" s="11" t="n">
        <v>46006</v>
      </c>
      <c r="BM3" s="8" t="s">
        <f>=-Портфель!J26</f>
      </c>
      <c r="BN3" s="0" t="s">
        <v>182</v>
      </c>
      <c r="BO3" s="11" t="n">
        <v>45404</v>
      </c>
      <c r="BP3" s="6" t="n">
        <v>5.56</v>
      </c>
      <c r="BQ3" s="0" t="s">
        <v>180</v>
      </c>
    </row>
    <row collapsed="false" customFormat="false" customHeight="false" hidden="false" ht="12.1" outlineLevel="0" r="4">
      <c r="A4" s="11" t="n">
        <v>45649</v>
      </c>
      <c r="B4" s="6" t="n">
        <v>-455.2</v>
      </c>
      <c r="C4" s="0" t="s">
        <v>136</v>
      </c>
      <c r="D4" s="11" t="n">
        <v>45482</v>
      </c>
      <c r="E4" s="6" t="n">
        <v>-2.5</v>
      </c>
      <c r="F4" s="0" t="s">
        <v>104</v>
      </c>
      <c r="G4" s="11" t="n">
        <v>46017</v>
      </c>
      <c r="H4" s="8" t="s">
        <f>=-Портфель!J4</f>
      </c>
      <c r="I4" s="0" t="s">
        <v>182</v>
      </c>
      <c r="J4" s="11" t="n">
        <v>45667</v>
      </c>
      <c r="K4" s="6" t="n">
        <v>-72.94</v>
      </c>
      <c r="L4" s="0" t="s">
        <v>144</v>
      </c>
      <c r="M4" s="11" t="n">
        <v>45819</v>
      </c>
      <c r="N4" s="6" t="n">
        <v>-70</v>
      </c>
      <c r="O4" s="0" t="s">
        <v>163</v>
      </c>
      <c r="P4" s="11" t="n">
        <v>45810</v>
      </c>
      <c r="Q4" s="6" t="n">
        <v>-43.11</v>
      </c>
      <c r="R4" s="0" t="s">
        <v>158</v>
      </c>
      <c r="S4" s="11" t="n">
        <v>46017</v>
      </c>
      <c r="T4" s="8" t="s">
        <f>=-Портфель!J8</f>
      </c>
      <c r="U4" s="0" t="s">
        <v>182</v>
      </c>
      <c r="V4" s="11" t="n">
        <v>45539</v>
      </c>
      <c r="W4" s="6" t="n">
        <v>153.86</v>
      </c>
      <c r="X4" s="0" t="s">
        <v>180</v>
      </c>
      <c r="Y4" s="11" t="n">
        <v>45632</v>
      </c>
      <c r="Z4" s="6" t="n">
        <v>-4.22</v>
      </c>
      <c r="AA4" s="0" t="s">
        <v>131</v>
      </c>
      <c r="AB4" s="11" t="n">
        <v>45652</v>
      </c>
      <c r="AC4" s="6" t="n">
        <v>173.31</v>
      </c>
      <c r="AD4" s="0" t="s">
        <v>180</v>
      </c>
      <c r="AE4" s="11" t="n">
        <v>45814</v>
      </c>
      <c r="AF4" s="6" t="n">
        <v>-1.72</v>
      </c>
      <c r="AG4" s="0" t="s">
        <v>160</v>
      </c>
      <c r="AH4" s="11" t="n">
        <v>46006</v>
      </c>
      <c r="AI4" s="8" t="s">
        <f>=-Портфель!J13</f>
      </c>
      <c r="AJ4" s="0" t="s">
        <v>182</v>
      </c>
      <c r="AK4" s="0"/>
      <c r="AL4" s="10" t="s">
        <f>=XIRR(AL2:AL3,AK2:AK3)</f>
      </c>
      <c r="AM4" s="0"/>
      <c r="AN4" s="11" t="n">
        <v>45592</v>
      </c>
      <c r="AO4" s="6" t="n">
        <v>-8.5</v>
      </c>
      <c r="AP4" s="0" t="s">
        <v>129</v>
      </c>
      <c r="AQ4" s="11" t="n">
        <v>45404</v>
      </c>
      <c r="AR4" s="6" t="n">
        <v>34.56</v>
      </c>
      <c r="AS4" s="0" t="s">
        <v>180</v>
      </c>
      <c r="AT4" s="11" t="n">
        <v>45456</v>
      </c>
      <c r="AU4" s="6" t="n">
        <v>5.68</v>
      </c>
      <c r="AV4" s="0" t="s">
        <v>180</v>
      </c>
      <c r="AW4" s="0"/>
      <c r="AX4" s="10" t="s">
        <f>=XIRR(AX2:AX3,AW2:AW3)</f>
      </c>
      <c r="AY4" s="0"/>
      <c r="AZ4" s="11" t="n">
        <v>45625</v>
      </c>
      <c r="BA4" s="6" t="n">
        <v>1.32</v>
      </c>
      <c r="BB4" s="0" t="s">
        <v>180</v>
      </c>
      <c r="BC4" s="11" t="n">
        <v>45434</v>
      </c>
      <c r="BD4" s="6" t="n">
        <v>7.09</v>
      </c>
      <c r="BE4" s="0" t="s">
        <v>180</v>
      </c>
      <c r="BF4" s="11" t="n">
        <v>45667</v>
      </c>
      <c r="BG4" s="6" t="s">
        <f>=1011.04</f>
      </c>
      <c r="BH4" s="0" t="s">
        <v>180</v>
      </c>
      <c r="BI4" s="11" t="n">
        <v>45796</v>
      </c>
      <c r="BJ4" s="6" t="s">
        <f>=-39.89</f>
      </c>
      <c r="BK4" s="0" t="s">
        <v>155</v>
      </c>
      <c r="BL4" s="0"/>
      <c r="BM4" s="10" t="s">
        <f>=XIRR(BM2:BM3,BL2:BL3)</f>
      </c>
      <c r="BN4" s="0"/>
      <c r="BO4" s="11" t="n">
        <v>45425</v>
      </c>
      <c r="BP4" s="6" t="n">
        <v>4.2</v>
      </c>
      <c r="BQ4" s="0" t="s">
        <v>180</v>
      </c>
    </row>
    <row collapsed="false" customFormat="false" customHeight="false" hidden="false" ht="12.1" outlineLevel="0" r="5">
      <c r="A5" s="11" t="n">
        <v>45817</v>
      </c>
      <c r="B5" s="6" t="n">
        <v>-167</v>
      </c>
      <c r="C5" s="0" t="s">
        <v>162</v>
      </c>
      <c r="D5" s="11" t="n">
        <v>45539</v>
      </c>
      <c r="E5" s="6" t="n">
        <v>107.17</v>
      </c>
      <c r="F5" s="0" t="s">
        <v>180</v>
      </c>
      <c r="G5" s="0"/>
      <c r="H5" s="10" t="s">
        <f>=XIRR(H2:H4,G2:G4)</f>
      </c>
      <c r="I5" s="0"/>
      <c r="J5" s="11" t="n">
        <v>45858</v>
      </c>
      <c r="K5" s="6" t="n">
        <v>-29.36</v>
      </c>
      <c r="L5" s="0" t="s">
        <v>168</v>
      </c>
      <c r="M5" s="11" t="n">
        <v>46006</v>
      </c>
      <c r="N5" s="8" t="s">
        <f>=-Портфель!J6</f>
      </c>
      <c r="O5" s="0" t="s">
        <v>182</v>
      </c>
      <c r="P5" s="11" t="n">
        <v>45944</v>
      </c>
      <c r="Q5" s="6" t="n">
        <v>-14.35</v>
      </c>
      <c r="R5" s="0" t="s">
        <v>171</v>
      </c>
      <c r="S5" s="0"/>
      <c r="T5" s="10" t="s">
        <f>=XIRR(T2:T4,S2:S4)</f>
      </c>
      <c r="U5" s="0"/>
      <c r="V5" s="11" t="n">
        <v>46006</v>
      </c>
      <c r="W5" s="8" t="s">
        <f>=-Портфель!J9</f>
      </c>
      <c r="X5" s="0" t="s">
        <v>182</v>
      </c>
      <c r="Y5" s="11" t="n">
        <v>45652</v>
      </c>
      <c r="Z5" s="6" t="n">
        <v>160.15</v>
      </c>
      <c r="AA5" s="0" t="s">
        <v>180</v>
      </c>
      <c r="AB5" s="11" t="n">
        <v>46006</v>
      </c>
      <c r="AC5" s="8" t="s">
        <f>=-Портфель!J11</f>
      </c>
      <c r="AD5" s="0" t="s">
        <v>182</v>
      </c>
      <c r="AE5" s="11" t="n">
        <v>46032</v>
      </c>
      <c r="AF5" s="8" t="s">
        <f>=-Портфель!J12</f>
      </c>
      <c r="AG5" s="0" t="s">
        <v>182</v>
      </c>
      <c r="AH5" s="0"/>
      <c r="AI5" s="10" t="s">
        <f>=XIRR(AI2:AI4,AH2:AH4)</f>
      </c>
      <c r="AJ5" s="0"/>
      <c r="AK5" s="0"/>
      <c r="AL5" s="8" t="s">
        <f>=-SUM(AL2:AL3)</f>
      </c>
      <c r="AM5" s="0" t="s">
        <v>183</v>
      </c>
      <c r="AN5" s="11" t="n">
        <v>45596</v>
      </c>
      <c r="AO5" s="6" t="n">
        <v>98.69</v>
      </c>
      <c r="AP5" s="0" t="s">
        <v>180</v>
      </c>
      <c r="AQ5" s="11" t="n">
        <v>46006</v>
      </c>
      <c r="AR5" s="8" t="s">
        <f>=-Портфель!J17</f>
      </c>
      <c r="AS5" s="0" t="s">
        <v>182</v>
      </c>
      <c r="AT5" s="11" t="n">
        <v>45464</v>
      </c>
      <c r="AU5" s="6" t="n">
        <v>12.83</v>
      </c>
      <c r="AV5" s="0" t="s">
        <v>180</v>
      </c>
      <c r="AW5" s="0"/>
      <c r="AX5" s="8" t="s">
        <f>=-SUM(AX2:AX3)</f>
      </c>
      <c r="AY5" s="0" t="s">
        <v>183</v>
      </c>
      <c r="AZ5" s="11" t="n">
        <v>45628</v>
      </c>
      <c r="BA5" s="6" t="n">
        <v>1.33</v>
      </c>
      <c r="BB5" s="0" t="s">
        <v>180</v>
      </c>
      <c r="BC5" s="11" t="n">
        <v>45440</v>
      </c>
      <c r="BD5" s="6" t="n">
        <v>5.11</v>
      </c>
      <c r="BE5" s="0" t="s">
        <v>180</v>
      </c>
      <c r="BF5" s="11" t="n">
        <v>45696</v>
      </c>
      <c r="BG5" s="6" t="s">
        <f>=-30</f>
      </c>
      <c r="BH5" s="0" t="s">
        <v>147</v>
      </c>
      <c r="BI5" s="11" t="n">
        <v>45887</v>
      </c>
      <c r="BJ5" s="6" t="s">
        <f>=-39.89</f>
      </c>
      <c r="BK5" s="0" t="s">
        <v>155</v>
      </c>
      <c r="BL5" s="0"/>
      <c r="BM5" s="8" t="s">
        <f>=-SUM(BM2:BM3)</f>
      </c>
      <c r="BN5" s="0" t="s">
        <v>183</v>
      </c>
      <c r="BO5" s="11" t="n">
        <v>46006</v>
      </c>
      <c r="BP5" s="8" t="s">
        <f>=-Портфель!J27</f>
      </c>
      <c r="BQ5" s="0" t="s">
        <v>182</v>
      </c>
    </row>
    <row collapsed="false" customFormat="false" customHeight="false" hidden="false" ht="12.1" outlineLevel="0" r="6">
      <c r="A6" s="11" t="n">
        <v>46006</v>
      </c>
      <c r="B6" s="8" t="s">
        <f>=-Портфель!J2</f>
      </c>
      <c r="C6" s="0" t="s">
        <v>182</v>
      </c>
      <c r="D6" s="11" t="n">
        <v>45584</v>
      </c>
      <c r="E6" s="6" t="n">
        <v>-8.64</v>
      </c>
      <c r="F6" s="0" t="s">
        <v>128</v>
      </c>
      <c r="G6" s="0"/>
      <c r="H6" s="8" t="s">
        <f>=-SUM(H2:H4)</f>
      </c>
      <c r="I6" s="0" t="s">
        <v>183</v>
      </c>
      <c r="J6" s="11" t="n">
        <v>46006</v>
      </c>
      <c r="K6" s="8" t="s">
        <f>=-Портфель!J5</f>
      </c>
      <c r="L6" s="0" t="s">
        <v>182</v>
      </c>
      <c r="M6" s="0"/>
      <c r="N6" s="10" t="s">
        <f>=XIRR(N2:N5,M2:M5)</f>
      </c>
      <c r="O6" s="0"/>
      <c r="P6" s="11" t="n">
        <v>46006</v>
      </c>
      <c r="Q6" s="8" t="s">
        <f>=-Портфель!J7</f>
      </c>
      <c r="R6" s="0" t="s">
        <v>182</v>
      </c>
      <c r="S6" s="0"/>
      <c r="T6" s="8" t="s">
        <f>=-SUM(T2:T4)</f>
      </c>
      <c r="U6" s="0" t="s">
        <v>183</v>
      </c>
      <c r="V6" s="0"/>
      <c r="W6" s="10" t="s">
        <f>=XIRR(W2:W5,V2:V5)</f>
      </c>
      <c r="X6" s="0"/>
      <c r="Y6" s="11" t="n">
        <v>46006</v>
      </c>
      <c r="Z6" s="8" t="s">
        <f>=-Портфель!J10</f>
      </c>
      <c r="AA6" s="0" t="s">
        <v>182</v>
      </c>
      <c r="AB6" s="0"/>
      <c r="AC6" s="10" t="s">
        <f>=XIRR(AC2:AC5,AB2:AB5)</f>
      </c>
      <c r="AD6" s="0"/>
      <c r="AE6" s="0"/>
      <c r="AF6" s="10" t="s">
        <f>=XIRR(AF2:AF5,AE2:AE5)</f>
      </c>
      <c r="AG6" s="0"/>
      <c r="AH6" s="0"/>
      <c r="AI6" s="8" t="s">
        <f>=-SUM(AI2:AI4)</f>
      </c>
      <c r="AJ6" s="0" t="s">
        <v>183</v>
      </c>
      <c r="AK6" s="0"/>
      <c r="AL6" s="0"/>
      <c r="AM6" s="0"/>
      <c r="AN6" s="11" t="n">
        <v>45601</v>
      </c>
      <c r="AO6" s="6" t="n">
        <v>97.84</v>
      </c>
      <c r="AP6" s="0" t="s">
        <v>180</v>
      </c>
      <c r="AQ6" s="0"/>
      <c r="AR6" s="10" t="s">
        <f>=XIRR(AR2:AR5,AQ2:AQ5)</f>
      </c>
      <c r="AS6" s="0"/>
      <c r="AT6" s="11" t="n">
        <v>45482</v>
      </c>
      <c r="AU6" s="6" t="n">
        <v>37.32</v>
      </c>
      <c r="AV6" s="0" t="s">
        <v>180</v>
      </c>
      <c r="AW6" s="0"/>
      <c r="AX6" s="0"/>
      <c r="AY6" s="0"/>
      <c r="AZ6" s="11" t="n">
        <v>45631</v>
      </c>
      <c r="BA6" s="6" t="n">
        <v>1.32</v>
      </c>
      <c r="BB6" s="0" t="s">
        <v>180</v>
      </c>
      <c r="BC6" s="11" t="n">
        <v>45533</v>
      </c>
      <c r="BD6" s="6" t="n">
        <v>-29.45</v>
      </c>
      <c r="BE6" s="0" t="s">
        <v>181</v>
      </c>
      <c r="BF6" s="11" t="n">
        <v>45726</v>
      </c>
      <c r="BG6" s="6" t="s">
        <f>=-30</f>
      </c>
      <c r="BH6" s="0" t="s">
        <v>147</v>
      </c>
      <c r="BI6" s="11" t="n">
        <v>45978</v>
      </c>
      <c r="BJ6" s="6" t="s">
        <f>=-39.89</f>
      </c>
      <c r="BK6" s="0" t="s">
        <v>155</v>
      </c>
      <c r="BL6" s="0"/>
      <c r="BM6" s="0"/>
      <c r="BN6" s="0"/>
      <c r="BO6" s="0"/>
      <c r="BP6" s="10" t="s">
        <f>=XIRR(BP2:BP5,BO2:BO5)</f>
      </c>
      <c r="BQ6" s="0"/>
    </row>
    <row collapsed="false" customFormat="false" customHeight="false" hidden="false" ht="12.1" outlineLevel="0" r="7">
      <c r="A7" s="0"/>
      <c r="B7" s="10" t="s">
        <f>=XIRR(B2:B6,A2:A6)</f>
      </c>
      <c r="C7" s="0"/>
      <c r="D7" s="11" t="n">
        <v>45638</v>
      </c>
      <c r="E7" s="6" t="n">
        <v>94.58</v>
      </c>
      <c r="F7" s="0" t="s">
        <v>180</v>
      </c>
      <c r="G7" s="0"/>
      <c r="H7" s="0"/>
      <c r="I7" s="0"/>
      <c r="J7" s="0"/>
      <c r="K7" s="10" t="s">
        <f>=XIRR(K2:K6,J2:J6)</f>
      </c>
      <c r="L7" s="0"/>
      <c r="M7" s="0"/>
      <c r="N7" s="8" t="s">
        <f>=-SUM(N2:N5)</f>
      </c>
      <c r="O7" s="0" t="s">
        <v>183</v>
      </c>
      <c r="P7" s="0"/>
      <c r="Q7" s="10" t="s">
        <f>=XIRR(Q2:Q6,P2:P6)</f>
      </c>
      <c r="R7" s="0"/>
      <c r="S7" s="0"/>
      <c r="T7" s="0"/>
      <c r="U7" s="0"/>
      <c r="V7" s="0"/>
      <c r="W7" s="8" t="s">
        <f>=-SUM(W2:W5)</f>
      </c>
      <c r="X7" s="0" t="s">
        <v>183</v>
      </c>
      <c r="Y7" s="0"/>
      <c r="Z7" s="10" t="s">
        <f>=XIRR(Z2:Z6,Y2:Y6)</f>
      </c>
      <c r="AA7" s="0"/>
      <c r="AB7" s="0"/>
      <c r="AC7" s="8" t="s">
        <f>=-SUM(AC2:AC5)</f>
      </c>
      <c r="AD7" s="0" t="s">
        <v>183</v>
      </c>
      <c r="AE7" s="0"/>
      <c r="AF7" s="8" t="s">
        <f>=-SUM(AF2:AF5)</f>
      </c>
      <c r="AG7" s="0" t="s">
        <v>183</v>
      </c>
      <c r="AH7" s="0"/>
      <c r="AI7" s="0"/>
      <c r="AJ7" s="0"/>
      <c r="AK7" s="0"/>
      <c r="AL7" s="0"/>
      <c r="AM7" s="0"/>
      <c r="AN7" s="11" t="n">
        <v>45623</v>
      </c>
      <c r="AO7" s="6" t="n">
        <v>-10.99</v>
      </c>
      <c r="AP7" s="0" t="s">
        <v>130</v>
      </c>
      <c r="AQ7" s="0"/>
      <c r="AR7" s="8" t="s">
        <f>=-SUM(AR2:AR5)</f>
      </c>
      <c r="AS7" s="0" t="s">
        <v>183</v>
      </c>
      <c r="AT7" s="11" t="n">
        <v>45488</v>
      </c>
      <c r="AU7" s="6" t="n">
        <v>76.27</v>
      </c>
      <c r="AV7" s="0" t="s">
        <v>180</v>
      </c>
      <c r="AW7" s="0"/>
      <c r="AX7" s="0"/>
      <c r="AY7" s="0"/>
      <c r="AZ7" s="11" t="n">
        <v>45651</v>
      </c>
      <c r="BA7" s="6" t="n">
        <v>1.39</v>
      </c>
      <c r="BB7" s="0" t="s">
        <v>180</v>
      </c>
      <c r="BC7" s="11" t="n">
        <v>46006</v>
      </c>
      <c r="BD7" s="8" t="s">
        <f>=-Портфель!J21</f>
      </c>
      <c r="BE7" s="0" t="s">
        <v>182</v>
      </c>
      <c r="BF7" s="11" t="n">
        <v>45756</v>
      </c>
      <c r="BG7" s="6" t="s">
        <f>=-30</f>
      </c>
      <c r="BH7" s="0" t="s">
        <v>147</v>
      </c>
      <c r="BI7" s="11" t="n">
        <v>46018</v>
      </c>
      <c r="BJ7" s="8" t="s">
        <f>=-Портфель!J24</f>
      </c>
      <c r="BK7" s="0" t="s">
        <v>182</v>
      </c>
      <c r="BL7" s="0"/>
      <c r="BM7" s="0"/>
      <c r="BN7" s="0"/>
      <c r="BO7" s="0"/>
      <c r="BP7" s="8" t="s">
        <f>=-SUM(BP2:BP5)</f>
      </c>
      <c r="BQ7" s="0" t="s">
        <v>183</v>
      </c>
    </row>
    <row collapsed="false" customFormat="false" customHeight="false" hidden="false" ht="12.1" outlineLevel="0" r="8">
      <c r="A8" s="0"/>
      <c r="B8" s="8" t="s">
        <f>=-SUM(B2:B6)</f>
      </c>
      <c r="C8" s="0" t="s">
        <v>183</v>
      </c>
      <c r="D8" s="11" t="n">
        <v>45646</v>
      </c>
      <c r="E8" s="6" t="n">
        <v>293.98</v>
      </c>
      <c r="F8" s="0" t="s">
        <v>180</v>
      </c>
      <c r="G8" s="0"/>
      <c r="H8" s="0"/>
      <c r="I8" s="0"/>
      <c r="J8" s="0"/>
      <c r="K8" s="8" t="s">
        <f>=-SUM(K2:K6)</f>
      </c>
      <c r="L8" s="0" t="s">
        <v>183</v>
      </c>
      <c r="M8" s="0"/>
      <c r="N8" s="0"/>
      <c r="O8" s="0"/>
      <c r="P8" s="0"/>
      <c r="Q8" s="8" t="s">
        <f>=-SUM(Q2:Q6)</f>
      </c>
      <c r="R8" s="0" t="s">
        <v>183</v>
      </c>
      <c r="S8" s="0"/>
      <c r="T8" s="0"/>
      <c r="U8" s="0"/>
      <c r="V8" s="0"/>
      <c r="W8" s="0"/>
      <c r="X8" s="0"/>
      <c r="Y8" s="0"/>
      <c r="Z8" s="8" t="s">
        <f>=-SUM(Z2:Z6)</f>
      </c>
      <c r="AA8" s="0" t="s">
        <v>183</v>
      </c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11" t="n">
        <v>45624</v>
      </c>
      <c r="AO8" s="6" t="n">
        <v>193.56</v>
      </c>
      <c r="AP8" s="0" t="s">
        <v>180</v>
      </c>
      <c r="AQ8" s="0"/>
      <c r="AR8" s="0"/>
      <c r="AS8" s="0"/>
      <c r="AT8" s="11" t="n">
        <v>45491</v>
      </c>
      <c r="AU8" s="6" t="n">
        <v>28.82</v>
      </c>
      <c r="AV8" s="0" t="s">
        <v>180</v>
      </c>
      <c r="AW8" s="0"/>
      <c r="AX8" s="0"/>
      <c r="AY8" s="0"/>
      <c r="AZ8" s="11" t="n">
        <v>46006</v>
      </c>
      <c r="BA8" s="8" t="s">
        <f>=-Портфель!J20</f>
      </c>
      <c r="BB8" s="0" t="s">
        <v>182</v>
      </c>
      <c r="BC8" s="0"/>
      <c r="BD8" s="10" t="s">
        <f>=XIRR(BD2:BD7,BC2:BC7)</f>
      </c>
      <c r="BE8" s="0"/>
      <c r="BF8" s="11" t="n">
        <v>45786</v>
      </c>
      <c r="BG8" s="6" t="s">
        <f>=-30</f>
      </c>
      <c r="BH8" s="0" t="s">
        <v>147</v>
      </c>
      <c r="BI8" s="0"/>
      <c r="BJ8" s="10" t="s">
        <f>=XIRR(BJ2:BJ7,BI2:BI7)</f>
      </c>
      <c r="BK8" s="0"/>
    </row>
    <row collapsed="false" customFormat="false" customHeight="false" hidden="false" ht="12.1" outlineLevel="0" r="9">
      <c r="A9" s="0"/>
      <c r="B9" s="0"/>
      <c r="C9" s="0"/>
      <c r="D9" s="11" t="n">
        <v>45651</v>
      </c>
      <c r="E9" s="6" t="n">
        <v>312.64</v>
      </c>
      <c r="F9" s="0" t="s">
        <v>180</v>
      </c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11" t="n">
        <v>45625</v>
      </c>
      <c r="AO9" s="6" t="n">
        <v>95.41</v>
      </c>
      <c r="AP9" s="0" t="s">
        <v>180</v>
      </c>
      <c r="AQ9" s="0"/>
      <c r="AR9" s="0"/>
      <c r="AS9" s="0"/>
      <c r="AT9" s="11" t="n">
        <v>45495</v>
      </c>
      <c r="AU9" s="6" t="n">
        <v>46.19</v>
      </c>
      <c r="AV9" s="0" t="s">
        <v>180</v>
      </c>
      <c r="AW9" s="0"/>
      <c r="AX9" s="0"/>
      <c r="AY9" s="0"/>
      <c r="AZ9" s="0"/>
      <c r="BA9" s="10" t="s">
        <f>=XIRR(BA2:BA8,AZ2:AZ8)</f>
      </c>
      <c r="BB9" s="0"/>
      <c r="BC9" s="0"/>
      <c r="BD9" s="8" t="s">
        <f>=-SUM(BD2:BD7)</f>
      </c>
      <c r="BE9" s="0" t="s">
        <v>183</v>
      </c>
      <c r="BF9" s="11" t="n">
        <v>45816</v>
      </c>
      <c r="BG9" s="6" t="s">
        <f>=-28.76</f>
      </c>
      <c r="BH9" s="0" t="s">
        <v>161</v>
      </c>
      <c r="BI9" s="0"/>
      <c r="BJ9" s="8" t="s">
        <f>=-SUM(BJ2:BJ7)</f>
      </c>
      <c r="BK9" s="0" t="s">
        <v>183</v>
      </c>
    </row>
    <row collapsed="false" customFormat="false" customHeight="false" hidden="false" ht="12.1" outlineLevel="0" r="10">
      <c r="A10" s="0"/>
      <c r="B10" s="0"/>
      <c r="C10" s="0"/>
      <c r="D10" s="11" t="n">
        <v>45652</v>
      </c>
      <c r="E10" s="6" t="n">
        <v>105.42</v>
      </c>
      <c r="F10" s="0" t="s">
        <v>180</v>
      </c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11" t="n">
        <v>45628</v>
      </c>
      <c r="AO10" s="6" t="n">
        <v>95.77</v>
      </c>
      <c r="AP10" s="0" t="s">
        <v>180</v>
      </c>
      <c r="AQ10" s="0"/>
      <c r="AR10" s="0"/>
      <c r="AS10" s="0"/>
      <c r="AT10" s="11" t="n">
        <v>45497</v>
      </c>
      <c r="AU10" s="6" t="n">
        <v>17.33</v>
      </c>
      <c r="AV10" s="0" t="s">
        <v>180</v>
      </c>
      <c r="AW10" s="0"/>
      <c r="AX10" s="0"/>
      <c r="AY10" s="0"/>
      <c r="AZ10" s="0"/>
      <c r="BA10" s="8" t="s">
        <f>=-SUM(BA2:BA8)</f>
      </c>
      <c r="BB10" s="0" t="s">
        <v>183</v>
      </c>
      <c r="BC10" s="0"/>
      <c r="BD10" s="0"/>
      <c r="BE10" s="0"/>
      <c r="BF10" s="11" t="n">
        <v>45846</v>
      </c>
      <c r="BG10" s="6" t="s">
        <f>=-28.76</f>
      </c>
      <c r="BH10" s="0" t="s">
        <v>161</v>
      </c>
    </row>
    <row collapsed="false" customFormat="false" customHeight="false" hidden="false" ht="12.1" outlineLevel="0" r="11">
      <c r="A11" s="0"/>
      <c r="B11" s="0"/>
      <c r="C11" s="0"/>
      <c r="D11" s="11" t="n">
        <v>45672</v>
      </c>
      <c r="E11" s="6" t="n">
        <v>-64.8</v>
      </c>
      <c r="F11" s="0" t="s">
        <v>145</v>
      </c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11" t="n">
        <v>45638</v>
      </c>
      <c r="AO11" s="6" t="n">
        <v>94.39</v>
      </c>
      <c r="AP11" s="0" t="s">
        <v>180</v>
      </c>
      <c r="AQ11" s="0"/>
      <c r="AR11" s="0"/>
      <c r="AS11" s="0"/>
      <c r="AT11" s="11" t="n">
        <v>45502</v>
      </c>
      <c r="AU11" s="6" t="n">
        <v>21.71</v>
      </c>
      <c r="AV11" s="0" t="s">
        <v>180</v>
      </c>
      <c r="AW11" s="0"/>
      <c r="AX11" s="0"/>
      <c r="AY11" s="0"/>
      <c r="AZ11" s="0"/>
      <c r="BA11" s="0"/>
      <c r="BB11" s="0"/>
      <c r="BC11" s="0"/>
      <c r="BD11" s="0"/>
      <c r="BE11" s="0"/>
      <c r="BF11" s="11" t="n">
        <v>45876</v>
      </c>
      <c r="BG11" s="6" t="s">
        <f>=-28.76</f>
      </c>
      <c r="BH11" s="0" t="s">
        <v>161</v>
      </c>
    </row>
    <row collapsed="false" customFormat="false" customHeight="false" hidden="false" ht="12.1" outlineLevel="0" r="12">
      <c r="A12" s="0"/>
      <c r="B12" s="0"/>
      <c r="C12" s="0"/>
      <c r="D12" s="11" t="n">
        <v>45855</v>
      </c>
      <c r="E12" s="6" t="n">
        <v>-141.9</v>
      </c>
      <c r="F12" s="0" t="s">
        <v>167</v>
      </c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11" t="n">
        <v>45654</v>
      </c>
      <c r="AO12" s="6" t="n">
        <v>-23.52</v>
      </c>
      <c r="AP12" s="0" t="s">
        <v>140</v>
      </c>
      <c r="AQ12" s="0"/>
      <c r="AR12" s="0"/>
      <c r="AS12" s="0"/>
      <c r="AT12" s="11" t="n">
        <v>45503</v>
      </c>
      <c r="AU12" s="6" t="n">
        <v>27.52</v>
      </c>
      <c r="AV12" s="0" t="s">
        <v>180</v>
      </c>
      <c r="AW12" s="0"/>
      <c r="AX12" s="0"/>
      <c r="AY12" s="0"/>
      <c r="AZ12" s="0"/>
      <c r="BA12" s="0"/>
      <c r="BB12" s="0"/>
      <c r="BC12" s="0"/>
      <c r="BD12" s="0"/>
      <c r="BE12" s="0"/>
      <c r="BF12" s="11" t="n">
        <v>45906</v>
      </c>
      <c r="BG12" s="6" t="s">
        <f>=-28.76</f>
      </c>
      <c r="BH12" s="0" t="s">
        <v>161</v>
      </c>
    </row>
    <row collapsed="false" customFormat="false" customHeight="false" hidden="false" ht="12.1" outlineLevel="0" r="13">
      <c r="A13" s="0"/>
      <c r="B13" s="0"/>
      <c r="C13" s="0"/>
      <c r="D13" s="11" t="n">
        <v>45855</v>
      </c>
      <c r="E13" s="6" t="n">
        <v>-30</v>
      </c>
      <c r="F13" s="0" t="s">
        <v>165</v>
      </c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11" t="n">
        <v>45660</v>
      </c>
      <c r="AO13" s="6" t="n">
        <v>96.02</v>
      </c>
      <c r="AP13" s="0" t="s">
        <v>180</v>
      </c>
      <c r="AQ13" s="0"/>
      <c r="AR13" s="0"/>
      <c r="AS13" s="0"/>
      <c r="AT13" s="11" t="n">
        <v>45511</v>
      </c>
      <c r="AU13" s="6" t="n">
        <v>10.18</v>
      </c>
      <c r="AV13" s="0" t="s">
        <v>180</v>
      </c>
      <c r="AW13" s="0"/>
      <c r="AX13" s="0"/>
      <c r="AY13" s="0"/>
      <c r="AZ13" s="0"/>
      <c r="BA13" s="0"/>
      <c r="BB13" s="0"/>
      <c r="BC13" s="0"/>
      <c r="BD13" s="0"/>
      <c r="BE13" s="0"/>
      <c r="BF13" s="11" t="n">
        <v>45936</v>
      </c>
      <c r="BG13" s="6" t="s">
        <f>=-28.76</f>
      </c>
      <c r="BH13" s="0" t="s">
        <v>161</v>
      </c>
    </row>
    <row collapsed="false" customFormat="false" customHeight="false" hidden="false" ht="12.1" outlineLevel="0" r="14">
      <c r="A14" s="0"/>
      <c r="B14" s="0"/>
      <c r="C14" s="0"/>
      <c r="D14" s="11" t="n">
        <v>45950</v>
      </c>
      <c r="E14" s="6" t="n">
        <v>-81.8</v>
      </c>
      <c r="F14" s="0" t="s">
        <v>172</v>
      </c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11" t="n">
        <v>45687</v>
      </c>
      <c r="AO14" s="6" t="n">
        <v>-22.75</v>
      </c>
      <c r="AP14" s="0" t="s">
        <v>146</v>
      </c>
      <c r="AQ14" s="0"/>
      <c r="AR14" s="0"/>
      <c r="AS14" s="0"/>
      <c r="AT14" s="11" t="n">
        <v>45512</v>
      </c>
      <c r="AU14" s="6" t="n">
        <v>14.54</v>
      </c>
      <c r="AV14" s="0" t="s">
        <v>180</v>
      </c>
      <c r="AW14" s="0"/>
      <c r="AX14" s="0"/>
      <c r="AY14" s="0"/>
      <c r="AZ14" s="0"/>
      <c r="BA14" s="0"/>
      <c r="BB14" s="0"/>
      <c r="BC14" s="0"/>
      <c r="BD14" s="0"/>
      <c r="BE14" s="0"/>
      <c r="BF14" s="11" t="n">
        <v>45966</v>
      </c>
      <c r="BG14" s="6" t="s">
        <f>=-28.76</f>
      </c>
      <c r="BH14" s="0" t="s">
        <v>161</v>
      </c>
    </row>
    <row collapsed="false" customFormat="false" customHeight="false" hidden="false" ht="12.1" outlineLevel="0" r="15">
      <c r="A15" s="0"/>
      <c r="B15" s="0"/>
      <c r="C15" s="0"/>
      <c r="D15" s="11" t="n">
        <v>46006</v>
      </c>
      <c r="E15" s="8" t="s">
        <f>=-Портфель!J3</f>
      </c>
      <c r="F15" s="0" t="s">
        <v>182</v>
      </c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11" t="n">
        <v>45717</v>
      </c>
      <c r="AO15" s="6" t="n">
        <v>-19.89</v>
      </c>
      <c r="AP15" s="0" t="s">
        <v>149</v>
      </c>
      <c r="AQ15" s="0"/>
      <c r="AR15" s="0"/>
      <c r="AS15" s="0"/>
      <c r="AT15" s="11" t="n">
        <v>45517</v>
      </c>
      <c r="AU15" s="6" t="n">
        <v>447.54</v>
      </c>
      <c r="AV15" s="0" t="s">
        <v>180</v>
      </c>
      <c r="AW15" s="0"/>
      <c r="AX15" s="0"/>
      <c r="AY15" s="0"/>
      <c r="AZ15" s="0"/>
      <c r="BA15" s="0"/>
      <c r="BB15" s="0"/>
      <c r="BC15" s="0"/>
      <c r="BD15" s="0"/>
      <c r="BE15" s="0"/>
      <c r="BF15" s="11" t="n">
        <v>45996</v>
      </c>
      <c r="BG15" s="6" t="s">
        <f>=-28.76</f>
      </c>
      <c r="BH15" s="0" t="s">
        <v>161</v>
      </c>
    </row>
    <row collapsed="false" customFormat="false" customHeight="false" hidden="false" ht="12.1" outlineLevel="0" r="16">
      <c r="A16" s="0"/>
      <c r="B16" s="0"/>
      <c r="C16" s="0"/>
      <c r="D16" s="0"/>
      <c r="E16" s="10" t="s">
        <f>=XIRR(E2:E15,D2:D15)</f>
      </c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11" t="n">
        <v>45747</v>
      </c>
      <c r="AO16" s="6" t="n">
        <v>-25.22</v>
      </c>
      <c r="AP16" s="0" t="s">
        <v>152</v>
      </c>
      <c r="AQ16" s="0"/>
      <c r="AR16" s="0"/>
      <c r="AS16" s="0"/>
      <c r="AT16" s="11" t="n">
        <v>45524</v>
      </c>
      <c r="AU16" s="6" t="n">
        <v>43.88</v>
      </c>
      <c r="AV16" s="0" t="s">
        <v>180</v>
      </c>
      <c r="AW16" s="0"/>
      <c r="AX16" s="0"/>
      <c r="AY16" s="0"/>
      <c r="AZ16" s="0"/>
      <c r="BA16" s="0"/>
      <c r="BB16" s="0"/>
      <c r="BC16" s="0"/>
      <c r="BD16" s="0"/>
      <c r="BE16" s="0"/>
      <c r="BF16" s="11" t="n">
        <v>46018</v>
      </c>
      <c r="BG16" s="8" t="s">
        <f>=-Портфель!J23</f>
      </c>
      <c r="BH16" s="0" t="s">
        <v>182</v>
      </c>
    </row>
    <row collapsed="false" customFormat="false" customHeight="false" hidden="false" ht="12.1" outlineLevel="0" r="17">
      <c r="A17" s="0"/>
      <c r="B17" s="0"/>
      <c r="C17" s="0"/>
      <c r="D17" s="0"/>
      <c r="E17" s="8" t="s">
        <f>=-SUM(E2:E15)</f>
      </c>
      <c r="F17" s="0" t="s">
        <v>183</v>
      </c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11" t="n">
        <v>45777</v>
      </c>
      <c r="AO17" s="6" t="n">
        <v>-21.45</v>
      </c>
      <c r="AP17" s="0" t="s">
        <v>153</v>
      </c>
      <c r="AQ17" s="0"/>
      <c r="AR17" s="0"/>
      <c r="AS17" s="0"/>
      <c r="AT17" s="11" t="n">
        <v>45533</v>
      </c>
      <c r="AU17" s="6" t="n">
        <v>29.38</v>
      </c>
      <c r="AV17" s="0" t="s">
        <v>180</v>
      </c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10" t="s">
        <f>=XIRR(BG2:BG16,BF2:BF16)</f>
      </c>
      <c r="BH17" s="0"/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11" t="n">
        <v>45807</v>
      </c>
      <c r="AO18" s="6" t="n">
        <v>-20.02</v>
      </c>
      <c r="AP18" s="0" t="s">
        <v>156</v>
      </c>
      <c r="AQ18" s="0"/>
      <c r="AR18" s="0"/>
      <c r="AS18" s="0"/>
      <c r="AT18" s="11" t="n">
        <v>45539</v>
      </c>
      <c r="AU18" s="6" t="n">
        <v>38.28</v>
      </c>
      <c r="AV18" s="0" t="s">
        <v>180</v>
      </c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8" t="s">
        <f>=-SUM(BG2:BG16)</f>
      </c>
      <c r="BH18" s="0" t="s">
        <v>183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11" t="n">
        <v>45838</v>
      </c>
      <c r="AO19" s="6" t="n">
        <v>-26.13</v>
      </c>
      <c r="AP19" s="0" t="s">
        <v>164</v>
      </c>
      <c r="AQ19" s="0"/>
      <c r="AR19" s="0"/>
      <c r="AS19" s="0"/>
      <c r="AT19" s="11" t="n">
        <v>45545</v>
      </c>
      <c r="AU19" s="6" t="n">
        <v>10.34</v>
      </c>
      <c r="AV19" s="0" t="s">
        <v>180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11" t="n">
        <v>45869</v>
      </c>
      <c r="AO20" s="6" t="n">
        <v>-21.45</v>
      </c>
      <c r="AP20" s="0" t="s">
        <v>153</v>
      </c>
      <c r="AQ20" s="0"/>
      <c r="AR20" s="0"/>
      <c r="AS20" s="0"/>
      <c r="AT20" s="11" t="n">
        <v>45546</v>
      </c>
      <c r="AU20" s="6" t="n">
        <v>29.56</v>
      </c>
      <c r="AV20" s="0" t="s">
        <v>180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11" t="n">
        <v>45898</v>
      </c>
      <c r="AO21" s="6" t="n">
        <v>-18.59</v>
      </c>
      <c r="AP21" s="0" t="s">
        <v>169</v>
      </c>
      <c r="AQ21" s="0"/>
      <c r="AR21" s="0"/>
      <c r="AS21" s="0"/>
      <c r="AT21" s="11" t="n">
        <v>45555</v>
      </c>
      <c r="AU21" s="6" t="n">
        <v>31.21</v>
      </c>
      <c r="AV21" s="0" t="s">
        <v>180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11" t="n">
        <v>45929</v>
      </c>
      <c r="AO22" s="6" t="n">
        <v>-20.54</v>
      </c>
      <c r="AP22" s="0" t="s">
        <v>170</v>
      </c>
      <c r="AQ22" s="0"/>
      <c r="AR22" s="0"/>
      <c r="AS22" s="0"/>
      <c r="AT22" s="11" t="n">
        <v>45560</v>
      </c>
      <c r="AU22" s="6" t="n">
        <v>59.54</v>
      </c>
      <c r="AV22" s="0" t="s">
        <v>180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11" t="n">
        <v>45960</v>
      </c>
      <c r="AO23" s="6" t="n">
        <v>-17.81</v>
      </c>
      <c r="AP23" s="0" t="s">
        <v>174</v>
      </c>
      <c r="AQ23" s="0"/>
      <c r="AR23" s="0"/>
      <c r="AS23" s="0"/>
      <c r="AT23" s="11" t="n">
        <v>45561</v>
      </c>
      <c r="AU23" s="6" t="n">
        <v>68.51</v>
      </c>
      <c r="AV23" s="0" t="s">
        <v>180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11" t="n">
        <v>45988</v>
      </c>
      <c r="AO24" s="6" t="n">
        <v>-17.81</v>
      </c>
      <c r="AP24" s="0" t="s">
        <v>174</v>
      </c>
      <c r="AQ24" s="0"/>
      <c r="AR24" s="0"/>
      <c r="AS24" s="0"/>
      <c r="AT24" s="11" t="n">
        <v>45562</v>
      </c>
      <c r="AU24" s="6" t="n">
        <v>88</v>
      </c>
      <c r="AV24" s="0" t="s">
        <v>180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11" t="n">
        <v>46006</v>
      </c>
      <c r="AO25" s="8" t="s">
        <f>=-Портфель!J16</f>
      </c>
      <c r="AP25" s="0" t="s">
        <v>182</v>
      </c>
      <c r="AQ25" s="0"/>
      <c r="AR25" s="0"/>
      <c r="AS25" s="0"/>
      <c r="AT25" s="11" t="n">
        <v>45573</v>
      </c>
      <c r="AU25" s="6" t="n">
        <v>20.97</v>
      </c>
      <c r="AV25" s="0" t="s">
        <v>180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10" t="s">
        <f>=XIRR(AO2:AO25,AN2:AN25)</f>
      </c>
      <c r="AP26" s="0"/>
      <c r="AQ26" s="0"/>
      <c r="AR26" s="0"/>
      <c r="AS26" s="0"/>
      <c r="AT26" s="11" t="n">
        <v>45574</v>
      </c>
      <c r="AU26" s="6" t="n">
        <v>44.98</v>
      </c>
      <c r="AV26" s="0" t="s">
        <v>180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8" t="s">
        <f>=-SUM(AO2:AO25)</f>
      </c>
      <c r="AP27" s="0" t="s">
        <v>183</v>
      </c>
      <c r="AQ27" s="0"/>
      <c r="AR27" s="0"/>
      <c r="AS27" s="0"/>
      <c r="AT27" s="11" t="n">
        <v>45576</v>
      </c>
      <c r="AU27" s="6" t="n">
        <v>12.02</v>
      </c>
      <c r="AV27" s="0" t="s">
        <v>180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11" t="n">
        <v>45579</v>
      </c>
      <c r="AU28" s="6" t="n">
        <v>63.11</v>
      </c>
      <c r="AV28" s="0" t="s">
        <v>180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11" t="n">
        <v>45581</v>
      </c>
      <c r="AU29" s="6" t="n">
        <v>94.75</v>
      </c>
      <c r="AV29" s="0" t="s">
        <v>180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11" t="n">
        <v>45596</v>
      </c>
      <c r="AU30" s="6" t="n">
        <v>1.52</v>
      </c>
      <c r="AV30" s="0" t="s">
        <v>180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11" t="n">
        <v>45601</v>
      </c>
      <c r="AU31" s="6" t="n">
        <v>9.12</v>
      </c>
      <c r="AV31" s="0" t="s">
        <v>180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11" t="n">
        <v>45602</v>
      </c>
      <c r="AU32" s="6" t="n">
        <v>-1460.9</v>
      </c>
      <c r="AV32" s="0" t="s">
        <v>181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11" t="n">
        <v>45602</v>
      </c>
      <c r="AU33" s="6" t="n">
        <v>86.63</v>
      </c>
      <c r="AV33" s="0" t="s">
        <v>180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11" t="n">
        <v>45604</v>
      </c>
      <c r="AU34" s="6" t="n">
        <v>10.66</v>
      </c>
      <c r="AV34" s="0" t="s">
        <v>180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11" t="n">
        <v>45608</v>
      </c>
      <c r="AU35" s="6" t="n">
        <v>12.2</v>
      </c>
      <c r="AV35" s="0" t="s">
        <v>180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11" t="n">
        <v>45609</v>
      </c>
      <c r="AU36" s="6" t="n">
        <v>15.27</v>
      </c>
      <c r="AV36" s="0" t="s">
        <v>180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11" t="n">
        <v>45622</v>
      </c>
      <c r="AU37" s="6" t="n">
        <v>7.68</v>
      </c>
      <c r="AV37" s="0" t="s">
        <v>180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11" t="n">
        <v>45624</v>
      </c>
      <c r="AU38" s="6" t="n">
        <v>12.31</v>
      </c>
      <c r="AV38" s="0" t="s">
        <v>180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11" t="n">
        <v>45625</v>
      </c>
      <c r="AU39" s="6" t="n">
        <v>35.46</v>
      </c>
      <c r="AV39" s="0" t="s">
        <v>180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11" t="n">
        <v>45628</v>
      </c>
      <c r="AU40" s="6" t="n">
        <v>30.84</v>
      </c>
      <c r="AV40" s="0" t="s">
        <v>180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11" t="n">
        <v>45629</v>
      </c>
      <c r="AU41" s="6" t="n">
        <v>9.26</v>
      </c>
      <c r="AV41" s="0" t="s">
        <v>180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11" t="n">
        <v>45631</v>
      </c>
      <c r="AU42" s="6" t="n">
        <v>9.27</v>
      </c>
      <c r="AV42" s="0" t="s">
        <v>180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11" t="n">
        <v>45632</v>
      </c>
      <c r="AU43" s="6" t="n">
        <v>6.19</v>
      </c>
      <c r="AV43" s="0" t="s">
        <v>180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11" t="n">
        <v>45636</v>
      </c>
      <c r="AU44" s="6" t="n">
        <v>46.48</v>
      </c>
      <c r="AV44" s="0" t="s">
        <v>180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11" t="n">
        <v>45637</v>
      </c>
      <c r="AU45" s="6" t="n">
        <v>37.2</v>
      </c>
      <c r="AV45" s="0" t="s">
        <v>180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11" t="n">
        <v>45638</v>
      </c>
      <c r="AU46" s="6" t="n">
        <v>7.75</v>
      </c>
      <c r="AV46" s="0" t="s">
        <v>180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11" t="n">
        <v>45646</v>
      </c>
      <c r="AU47" s="6" t="n">
        <v>18.73</v>
      </c>
      <c r="AV47" s="0" t="s">
        <v>180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11" t="n">
        <v>45646</v>
      </c>
      <c r="AU48" s="6" t="n">
        <v>-341.16</v>
      </c>
      <c r="AV48" s="0" t="s">
        <v>181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11" t="n">
        <v>45649</v>
      </c>
      <c r="AU49" s="6" t="n">
        <v>3.12</v>
      </c>
      <c r="AV49" s="0" t="s">
        <v>180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11" t="n">
        <v>45652</v>
      </c>
      <c r="AU50" s="6" t="n">
        <v>154.74</v>
      </c>
      <c r="AV50" s="0" t="s">
        <v>180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11" t="n">
        <v>45653</v>
      </c>
      <c r="AU51" s="6" t="n">
        <v>56.32</v>
      </c>
      <c r="AV51" s="0" t="s">
        <v>180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11" t="n">
        <v>45660</v>
      </c>
      <c r="AU52" s="6" t="n">
        <v>3.14</v>
      </c>
      <c r="AV52" s="0" t="s">
        <v>180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11" t="n">
        <v>45667</v>
      </c>
      <c r="AU53" s="6" t="n">
        <v>18.94</v>
      </c>
      <c r="AV53" s="0" t="s">
        <v>180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11" t="n">
        <v>45667</v>
      </c>
      <c r="AU54" s="6" t="n">
        <v>-243.16</v>
      </c>
      <c r="AV54" s="0" t="s">
        <v>181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11" t="n">
        <v>45670</v>
      </c>
      <c r="AU55" s="6" t="n">
        <v>11.05</v>
      </c>
      <c r="AV55" s="0" t="s">
        <v>180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11" t="n">
        <v>45680</v>
      </c>
      <c r="AU56" s="6" t="n">
        <v>15.88</v>
      </c>
      <c r="AV56" s="0" t="s">
        <v>180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11" t="n">
        <v>45684</v>
      </c>
      <c r="AU57" s="6" t="n">
        <v>62.07</v>
      </c>
      <c r="AV57" s="0" t="s">
        <v>180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11" t="n">
        <v>45685</v>
      </c>
      <c r="AU58" s="6" t="n">
        <v>17.51</v>
      </c>
      <c r="AV58" s="0" t="s">
        <v>180</v>
      </c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11" t="n">
        <v>46006</v>
      </c>
      <c r="AU59" s="8" t="s">
        <f>=-Портфель!J18</f>
      </c>
      <c r="AV59" s="0" t="s">
        <v>182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10" t="s">
        <f>=XIRR(AU2:AU59,AT2:AT59)</f>
      </c>
      <c r="AV60" s="0"/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8" t="s">
        <f>=-SUM(AU2:AU59)</f>
      </c>
      <c r="AV61" s="0" t="s">
        <v>183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Q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184</v>
      </c>
      <c r="C1" s="0"/>
      <c r="D1" s="0"/>
      <c r="E1" s="4" t="s">
        <v>185</v>
      </c>
      <c r="F1" s="0"/>
      <c r="G1" s="0"/>
      <c r="H1" s="4" t="s">
        <v>186</v>
      </c>
      <c r="I1" s="0"/>
      <c r="J1" s="0"/>
      <c r="K1" s="4" t="s">
        <v>187</v>
      </c>
      <c r="L1" s="0"/>
      <c r="M1" s="0"/>
      <c r="N1" s="4" t="s">
        <v>188</v>
      </c>
      <c r="O1" s="0"/>
      <c r="P1" s="0"/>
      <c r="Q1" s="4" t="s">
        <v>189</v>
      </c>
      <c r="R1" s="0"/>
      <c r="S1" s="0"/>
      <c r="T1" s="4" t="s">
        <v>190</v>
      </c>
      <c r="U1" s="0"/>
      <c r="V1" s="0"/>
      <c r="W1" s="4" t="s">
        <v>191</v>
      </c>
      <c r="X1" s="0"/>
      <c r="Y1" s="0"/>
      <c r="Z1" s="4" t="s">
        <v>192</v>
      </c>
      <c r="AA1" s="0"/>
      <c r="AB1" s="0"/>
      <c r="AC1" s="4" t="s">
        <v>193</v>
      </c>
      <c r="AD1" s="0"/>
      <c r="AE1" s="0"/>
      <c r="AF1" s="4" t="s">
        <v>194</v>
      </c>
      <c r="AG1" s="0"/>
      <c r="AH1" s="0"/>
      <c r="AI1" s="4" t="s">
        <v>195</v>
      </c>
      <c r="AJ1" s="0"/>
      <c r="AK1" s="0"/>
      <c r="AL1" s="4" t="s">
        <v>196</v>
      </c>
      <c r="AM1" s="0"/>
      <c r="AN1" s="0"/>
      <c r="AO1" s="4" t="s">
        <v>197</v>
      </c>
      <c r="AP1" s="0"/>
      <c r="AQ1" s="0"/>
      <c r="AR1" s="4" t="s">
        <v>198</v>
      </c>
      <c r="AS1" s="0"/>
      <c r="AT1" s="0"/>
      <c r="AU1" s="4" t="s">
        <v>199</v>
      </c>
      <c r="AV1" s="0"/>
      <c r="AW1" s="0"/>
      <c r="AX1" s="4" t="s">
        <v>200</v>
      </c>
      <c r="AY1" s="0"/>
      <c r="AZ1" s="0"/>
      <c r="BA1" s="4" t="s">
        <v>201</v>
      </c>
      <c r="BB1" s="0"/>
      <c r="BC1" s="0"/>
      <c r="BD1" s="4" t="s">
        <v>202</v>
      </c>
      <c r="BE1" s="0"/>
      <c r="BF1" s="0"/>
      <c r="BG1" s="4" t="s">
        <v>203</v>
      </c>
      <c r="BH1" s="0"/>
      <c r="BI1" s="0"/>
      <c r="BJ1" s="4" t="s">
        <v>204</v>
      </c>
      <c r="BK1" s="0"/>
      <c r="BL1" s="0"/>
      <c r="BM1" s="4" t="s">
        <v>205</v>
      </c>
      <c r="BN1" s="0"/>
      <c r="BO1" s="0"/>
      <c r="BP1" s="4" t="s">
        <v>206</v>
      </c>
      <c r="BQ1" s="0"/>
    </row>
    <row collapsed="false" customFormat="false" customHeight="false" hidden="false" ht="12.1" outlineLevel="0" r="2">
      <c r="A2" s="11" t="n">
        <v>45370</v>
      </c>
      <c r="B2" s="6" t="n">
        <v>24.66</v>
      </c>
      <c r="C2" s="0" t="s">
        <v>180</v>
      </c>
      <c r="D2" s="11" t="n">
        <v>45376</v>
      </c>
      <c r="E2" s="6" t="n">
        <v>975.64</v>
      </c>
      <c r="F2" s="0" t="s">
        <v>180</v>
      </c>
      <c r="G2" s="11" t="n">
        <v>45383</v>
      </c>
      <c r="H2" s="6" t="n">
        <v>108.9</v>
      </c>
      <c r="I2" s="0" t="s">
        <v>180</v>
      </c>
      <c r="J2" s="11" t="n">
        <v>45383</v>
      </c>
      <c r="K2" s="6" t="n">
        <v>1008</v>
      </c>
      <c r="L2" s="0" t="s">
        <v>180</v>
      </c>
      <c r="M2" s="11" t="n">
        <v>45400</v>
      </c>
      <c r="N2" s="6" t="n">
        <v>952.26</v>
      </c>
      <c r="O2" s="0" t="s">
        <v>180</v>
      </c>
      <c r="P2" s="11" t="n">
        <v>45435</v>
      </c>
      <c r="Q2" s="6" t="n">
        <v>1020.31</v>
      </c>
      <c r="R2" s="0" t="s">
        <v>180</v>
      </c>
      <c r="S2" s="11" t="n">
        <v>45440</v>
      </c>
      <c r="T2" s="6" t="n">
        <v>988.72</v>
      </c>
      <c r="U2" s="0" t="s">
        <v>180</v>
      </c>
      <c r="V2" s="11" t="n">
        <v>45446</v>
      </c>
      <c r="W2" s="6" t="n">
        <v>37.65</v>
      </c>
      <c r="X2" s="0" t="s">
        <v>180</v>
      </c>
      <c r="Y2" s="11" t="n">
        <v>45446</v>
      </c>
      <c r="Z2" s="6" t="n">
        <v>1018.42</v>
      </c>
      <c r="AA2" s="0" t="s">
        <v>180</v>
      </c>
      <c r="AB2" s="11" t="n">
        <v>45456</v>
      </c>
      <c r="AC2" s="6" t="n">
        <v>1033.15</v>
      </c>
      <c r="AD2" s="0" t="s">
        <v>180</v>
      </c>
      <c r="AE2" s="11" t="n">
        <v>45464</v>
      </c>
      <c r="AF2" s="6" t="n">
        <v>1002.85</v>
      </c>
      <c r="AG2" s="0" t="s">
        <v>180</v>
      </c>
      <c r="AH2" s="11" t="n">
        <v>45502</v>
      </c>
      <c r="AI2" s="6" t="n">
        <v>1025.94</v>
      </c>
      <c r="AJ2" s="0" t="s">
        <v>180</v>
      </c>
      <c r="AK2" s="11" t="n">
        <v>45503</v>
      </c>
      <c r="AL2" s="6" t="n">
        <v>1011.52</v>
      </c>
      <c r="AM2" s="0" t="s">
        <v>180</v>
      </c>
      <c r="AN2" s="11" t="n">
        <v>45512</v>
      </c>
      <c r="AO2" s="6" t="n">
        <v>1003.63</v>
      </c>
      <c r="AP2" s="0" t="s">
        <v>180</v>
      </c>
      <c r="AQ2" s="11" t="n">
        <v>45524</v>
      </c>
      <c r="AR2" s="6" t="n">
        <v>1003.01</v>
      </c>
      <c r="AS2" s="0" t="s">
        <v>180</v>
      </c>
      <c r="AT2" s="11" t="n">
        <v>45524</v>
      </c>
      <c r="AU2" s="6" t="n">
        <v>1003.05</v>
      </c>
      <c r="AV2" s="0" t="s">
        <v>180</v>
      </c>
      <c r="AW2" s="11" t="n">
        <v>45560</v>
      </c>
      <c r="AX2" s="6" t="n">
        <v>1031.03</v>
      </c>
      <c r="AY2" s="0" t="s">
        <v>180</v>
      </c>
      <c r="AZ2" s="11" t="n">
        <v>45560</v>
      </c>
      <c r="BA2" s="6" t="n">
        <v>1003.99</v>
      </c>
      <c r="BB2" s="0" t="s">
        <v>180</v>
      </c>
      <c r="BC2" s="11" t="n">
        <v>45562</v>
      </c>
      <c r="BD2" s="6" t="n">
        <v>936.37</v>
      </c>
      <c r="BE2" s="0" t="s">
        <v>180</v>
      </c>
      <c r="BF2" s="11" t="n">
        <v>45579</v>
      </c>
      <c r="BG2" s="6" t="n">
        <v>980.67</v>
      </c>
      <c r="BH2" s="0" t="s">
        <v>180</v>
      </c>
      <c r="BI2" s="11" t="n">
        <v>45624</v>
      </c>
      <c r="BJ2" s="6" t="n">
        <v>793.62</v>
      </c>
      <c r="BK2" s="0" t="s">
        <v>180</v>
      </c>
      <c r="BL2" s="11" t="n">
        <v>45638</v>
      </c>
      <c r="BM2" s="6" t="n">
        <v>802.93</v>
      </c>
      <c r="BN2" s="0" t="s">
        <v>180</v>
      </c>
      <c r="BO2" s="11" t="n">
        <v>45646</v>
      </c>
      <c r="BP2" s="6" t="n">
        <v>1014.01</v>
      </c>
      <c r="BQ2" s="0" t="s">
        <v>180</v>
      </c>
    </row>
    <row collapsed="false" customFormat="false" customHeight="false" hidden="false" ht="12.1" outlineLevel="0" r="3">
      <c r="A3" s="11" t="n">
        <v>45383</v>
      </c>
      <c r="B3" s="6" t="n">
        <v>104.16</v>
      </c>
      <c r="C3" s="0" t="s">
        <v>180</v>
      </c>
      <c r="D3" s="11" t="n">
        <v>45420</v>
      </c>
      <c r="E3" s="6" t="n">
        <v>-20.19</v>
      </c>
      <c r="F3" s="0" t="s">
        <v>98</v>
      </c>
      <c r="G3" s="11" t="n">
        <v>45434</v>
      </c>
      <c r="H3" s="6" t="n">
        <v>21.36</v>
      </c>
      <c r="I3" s="0" t="s">
        <v>180</v>
      </c>
      <c r="J3" s="11" t="n">
        <v>45443</v>
      </c>
      <c r="K3" s="6" t="n">
        <v>-28.17</v>
      </c>
      <c r="L3" s="0" t="s">
        <v>101</v>
      </c>
      <c r="M3" s="0"/>
      <c r="N3" s="10" t="s">
        <f>=XIRR(N2:N2,M2:M2)</f>
      </c>
      <c r="O3" s="0"/>
      <c r="P3" s="11" t="n">
        <v>45499</v>
      </c>
      <c r="Q3" s="6" t="n">
        <v>-47.12</v>
      </c>
      <c r="R3" s="0" t="s">
        <v>108</v>
      </c>
      <c r="S3" s="11" t="n">
        <v>45482</v>
      </c>
      <c r="T3" s="6" t="n">
        <v>1007.04</v>
      </c>
      <c r="U3" s="0" t="s">
        <v>180</v>
      </c>
      <c r="V3" s="11" t="n">
        <v>45453</v>
      </c>
      <c r="W3" s="6" t="n">
        <v>7.62</v>
      </c>
      <c r="X3" s="0" t="s">
        <v>180</v>
      </c>
      <c r="Y3" s="11" t="n">
        <v>45502</v>
      </c>
      <c r="Z3" s="6" t="n">
        <v>-39.64</v>
      </c>
      <c r="AA3" s="0" t="s">
        <v>110</v>
      </c>
      <c r="AB3" s="11" t="n">
        <v>45490</v>
      </c>
      <c r="AC3" s="6" t="n">
        <v>-47.37</v>
      </c>
      <c r="AD3" s="0" t="s">
        <v>106</v>
      </c>
      <c r="AE3" s="11" t="n">
        <v>45491</v>
      </c>
      <c r="AF3" s="6" t="n">
        <v>1018.39</v>
      </c>
      <c r="AG3" s="0" t="s">
        <v>180</v>
      </c>
      <c r="AH3" s="11" t="n">
        <v>45545</v>
      </c>
      <c r="AI3" s="6" t="n">
        <v>-40.64</v>
      </c>
      <c r="AJ3" s="0" t="s">
        <v>116</v>
      </c>
      <c r="AK3" s="11" t="n">
        <v>45576</v>
      </c>
      <c r="AL3" s="6" t="n">
        <v>-43.13</v>
      </c>
      <c r="AM3" s="0" t="s">
        <v>127</v>
      </c>
      <c r="AN3" s="11" t="n">
        <v>45561</v>
      </c>
      <c r="AO3" s="6" t="n">
        <v>-24.68</v>
      </c>
      <c r="AP3" s="0" t="s">
        <v>122</v>
      </c>
      <c r="AQ3" s="11" t="n">
        <v>45554</v>
      </c>
      <c r="AR3" s="6" t="n">
        <v>-32.41</v>
      </c>
      <c r="AS3" s="0" t="s">
        <v>117</v>
      </c>
      <c r="AT3" s="11" t="n">
        <v>45546</v>
      </c>
      <c r="AU3" s="6" t="n">
        <v>1011.59</v>
      </c>
      <c r="AV3" s="0" t="s">
        <v>180</v>
      </c>
      <c r="AW3" s="11" t="n">
        <v>45573</v>
      </c>
      <c r="AX3" s="6" t="n">
        <v>-44.88</v>
      </c>
      <c r="AY3" s="0" t="s">
        <v>124</v>
      </c>
      <c r="AZ3" s="11" t="n">
        <v>45575</v>
      </c>
      <c r="BA3" s="6" t="n">
        <v>-13.36</v>
      </c>
      <c r="BB3" s="0" t="s">
        <v>125</v>
      </c>
      <c r="BC3" s="11" t="n">
        <v>45572</v>
      </c>
      <c r="BD3" s="6" t="n">
        <v>-10.68</v>
      </c>
      <c r="BE3" s="0" t="s">
        <v>123</v>
      </c>
      <c r="BF3" s="11" t="n">
        <v>45636</v>
      </c>
      <c r="BG3" s="6" t="n">
        <v>-37.4</v>
      </c>
      <c r="BH3" s="0" t="s">
        <v>133</v>
      </c>
      <c r="BI3" s="11" t="n">
        <v>45651</v>
      </c>
      <c r="BJ3" s="6" t="n">
        <v>-42.76</v>
      </c>
      <c r="BK3" s="0" t="s">
        <v>138</v>
      </c>
      <c r="BL3" s="11" t="n">
        <v>45653</v>
      </c>
      <c r="BM3" s="6" t="n">
        <v>-856</v>
      </c>
      <c r="BN3" s="0" t="s">
        <v>181</v>
      </c>
      <c r="BO3" s="11" t="n">
        <v>45653</v>
      </c>
      <c r="BP3" s="6" t="n">
        <v>-17.67</v>
      </c>
      <c r="BQ3" s="0" t="s">
        <v>139</v>
      </c>
    </row>
    <row collapsed="false" customFormat="false" customHeight="false" hidden="false" ht="12.1" outlineLevel="0" r="4">
      <c r="A4" s="11" t="n">
        <v>45390</v>
      </c>
      <c r="B4" s="6" t="n">
        <v>44.75</v>
      </c>
      <c r="C4" s="0" t="s">
        <v>180</v>
      </c>
      <c r="D4" s="11" t="n">
        <v>45511</v>
      </c>
      <c r="E4" s="6" t="n">
        <v>-20.19</v>
      </c>
      <c r="F4" s="0" t="s">
        <v>98</v>
      </c>
      <c r="G4" s="11" t="n">
        <v>45625</v>
      </c>
      <c r="H4" s="6" t="n">
        <v>-131.4</v>
      </c>
      <c r="I4" s="0" t="s">
        <v>181</v>
      </c>
      <c r="J4" s="11" t="n">
        <v>45442</v>
      </c>
      <c r="K4" s="6" t="n">
        <v>-1000</v>
      </c>
      <c r="L4" s="0" t="s">
        <v>100</v>
      </c>
      <c r="M4" s="0"/>
      <c r="N4" s="8" t="s">
        <f>=-SUM(N2:N2)</f>
      </c>
      <c r="O4" s="0" t="s">
        <v>183</v>
      </c>
      <c r="P4" s="11" t="n">
        <v>45498</v>
      </c>
      <c r="Q4" s="6" t="n">
        <v>-1000</v>
      </c>
      <c r="R4" s="0" t="s">
        <v>107</v>
      </c>
      <c r="S4" s="11" t="n">
        <v>45523</v>
      </c>
      <c r="T4" s="6" t="n">
        <v>-49.86</v>
      </c>
      <c r="U4" s="0" t="s">
        <v>114</v>
      </c>
      <c r="V4" s="11" t="n">
        <v>45495</v>
      </c>
      <c r="W4" s="6" t="n">
        <v>-45.84</v>
      </c>
      <c r="X4" s="0" t="s">
        <v>181</v>
      </c>
      <c r="Y4" s="11" t="n">
        <v>45501</v>
      </c>
      <c r="Z4" s="6" t="n">
        <v>-1000</v>
      </c>
      <c r="AA4" s="0" t="s">
        <v>109</v>
      </c>
      <c r="AB4" s="11" t="n">
        <v>45489</v>
      </c>
      <c r="AC4" s="6" t="n">
        <v>-1000</v>
      </c>
      <c r="AD4" s="0" t="s">
        <v>105</v>
      </c>
      <c r="AE4" s="11" t="n">
        <v>45559</v>
      </c>
      <c r="AF4" s="6" t="n">
        <v>-94.74</v>
      </c>
      <c r="AG4" s="0" t="s">
        <v>119</v>
      </c>
      <c r="AH4" s="11" t="n">
        <v>45544</v>
      </c>
      <c r="AI4" s="6" t="n">
        <v>-1000</v>
      </c>
      <c r="AJ4" s="0" t="s">
        <v>115</v>
      </c>
      <c r="AK4" s="11" t="n">
        <v>45575</v>
      </c>
      <c r="AL4" s="6" t="n">
        <v>-1000</v>
      </c>
      <c r="AM4" s="0" t="s">
        <v>126</v>
      </c>
      <c r="AN4" s="11" t="n">
        <v>45560</v>
      </c>
      <c r="AO4" s="6" t="n">
        <v>-1000</v>
      </c>
      <c r="AP4" s="0" t="s">
        <v>121</v>
      </c>
      <c r="AQ4" s="11" t="n">
        <v>45645</v>
      </c>
      <c r="AR4" s="6" t="n">
        <v>-32.41</v>
      </c>
      <c r="AS4" s="0" t="s">
        <v>117</v>
      </c>
      <c r="AT4" s="11" t="n">
        <v>45560</v>
      </c>
      <c r="AU4" s="6" t="n">
        <v>-67.32</v>
      </c>
      <c r="AV4" s="0" t="s">
        <v>120</v>
      </c>
      <c r="AW4" s="11" t="n">
        <v>45664</v>
      </c>
      <c r="AX4" s="6" t="n">
        <v>-44.88</v>
      </c>
      <c r="AY4" s="0" t="s">
        <v>124</v>
      </c>
      <c r="AZ4" s="11" t="n">
        <v>45605</v>
      </c>
      <c r="BA4" s="6" t="n">
        <v>-13.36</v>
      </c>
      <c r="BB4" s="0" t="s">
        <v>125</v>
      </c>
      <c r="BC4" s="11" t="n">
        <v>45602</v>
      </c>
      <c r="BD4" s="6" t="n">
        <v>-10.68</v>
      </c>
      <c r="BE4" s="0" t="s">
        <v>123</v>
      </c>
      <c r="BF4" s="11" t="n">
        <v>45636</v>
      </c>
      <c r="BG4" s="6" t="n">
        <v>978.13</v>
      </c>
      <c r="BH4" s="0" t="s">
        <v>180</v>
      </c>
      <c r="BI4" s="11" t="n">
        <v>45653</v>
      </c>
      <c r="BJ4" s="6" t="n">
        <v>-833.9</v>
      </c>
      <c r="BK4" s="0" t="s">
        <v>181</v>
      </c>
      <c r="BL4" s="0"/>
      <c r="BM4" s="10" t="s">
        <f>=XIRR(BM2:BM3,BL2:BL3)</f>
      </c>
      <c r="BN4" s="0"/>
      <c r="BO4" s="11" t="n">
        <v>45683</v>
      </c>
      <c r="BP4" s="6" t="n">
        <v>-17.67</v>
      </c>
      <c r="BQ4" s="0" t="s">
        <v>139</v>
      </c>
    </row>
    <row collapsed="false" customFormat="false" customHeight="false" hidden="false" ht="12.1" outlineLevel="0" r="5">
      <c r="A5" s="11" t="n">
        <v>45400</v>
      </c>
      <c r="B5" s="6" t="n">
        <v>64.33</v>
      </c>
      <c r="C5" s="0" t="s">
        <v>180</v>
      </c>
      <c r="D5" s="11" t="n">
        <v>45510</v>
      </c>
      <c r="E5" s="6" t="n">
        <v>-1000</v>
      </c>
      <c r="F5" s="0" t="s">
        <v>111</v>
      </c>
      <c r="G5" s="0"/>
      <c r="H5" s="10" t="s">
        <f>=XIRR(H2:H4,G2:G4)</f>
      </c>
      <c r="I5" s="0"/>
      <c r="J5" s="0"/>
      <c r="K5" s="10" t="s">
        <f>=XIRR(K2:K4,J2:J4)</f>
      </c>
      <c r="L5" s="0"/>
      <c r="M5" s="0"/>
      <c r="N5" s="0"/>
      <c r="O5" s="0"/>
      <c r="P5" s="0"/>
      <c r="Q5" s="10" t="s">
        <f>=XIRR(Q2:Q4,P2:P4)</f>
      </c>
      <c r="R5" s="0"/>
      <c r="S5" s="11" t="n">
        <v>45522</v>
      </c>
      <c r="T5" s="6" t="n">
        <v>-2000</v>
      </c>
      <c r="U5" s="0" t="s">
        <v>113</v>
      </c>
      <c r="V5" s="0"/>
      <c r="W5" s="10" t="s">
        <f>=XIRR(W2:W4,V2:V4)</f>
      </c>
      <c r="X5" s="0"/>
      <c r="Y5" s="0"/>
      <c r="Z5" s="10" t="s">
        <f>=XIRR(Z2:Z4,Y2:Y4)</f>
      </c>
      <c r="AA5" s="0"/>
      <c r="AB5" s="0"/>
      <c r="AC5" s="10" t="s">
        <f>=XIRR(AC2:AC4,AB2:AB4)</f>
      </c>
      <c r="AD5" s="0"/>
      <c r="AE5" s="11" t="n">
        <v>45558</v>
      </c>
      <c r="AF5" s="6" t="n">
        <v>-2000</v>
      </c>
      <c r="AG5" s="0" t="s">
        <v>118</v>
      </c>
      <c r="AH5" s="0"/>
      <c r="AI5" s="10" t="s">
        <f>=XIRR(AI2:AI4,AH2:AH4)</f>
      </c>
      <c r="AJ5" s="0"/>
      <c r="AK5" s="0"/>
      <c r="AL5" s="10" t="s">
        <f>=XIRR(AL2:AL4,AK2:AK4)</f>
      </c>
      <c r="AM5" s="0"/>
      <c r="AN5" s="0"/>
      <c r="AO5" s="10" t="s">
        <f>=XIRR(AO2:AO4,AN2:AN4)</f>
      </c>
      <c r="AP5" s="0"/>
      <c r="AQ5" s="11" t="n">
        <v>45644</v>
      </c>
      <c r="AR5" s="6" t="n">
        <v>-1000</v>
      </c>
      <c r="AS5" s="0" t="s">
        <v>135</v>
      </c>
      <c r="AT5" s="11" t="n">
        <v>45651</v>
      </c>
      <c r="AU5" s="6" t="n">
        <v>-67.32</v>
      </c>
      <c r="AV5" s="0" t="s">
        <v>120</v>
      </c>
      <c r="AW5" s="11" t="n">
        <v>45663</v>
      </c>
      <c r="AX5" s="6" t="n">
        <v>-1000</v>
      </c>
      <c r="AY5" s="0" t="s">
        <v>141</v>
      </c>
      <c r="AZ5" s="11" t="n">
        <v>45635</v>
      </c>
      <c r="BA5" s="6" t="n">
        <v>-13.36</v>
      </c>
      <c r="BB5" s="0" t="s">
        <v>125</v>
      </c>
      <c r="BC5" s="11" t="n">
        <v>45632</v>
      </c>
      <c r="BD5" s="6" t="n">
        <v>-10.68</v>
      </c>
      <c r="BE5" s="0" t="s">
        <v>123</v>
      </c>
      <c r="BF5" s="11" t="n">
        <v>45727</v>
      </c>
      <c r="BG5" s="6" t="n">
        <v>-74.8</v>
      </c>
      <c r="BH5" s="0" t="s">
        <v>151</v>
      </c>
      <c r="BI5" s="0"/>
      <c r="BJ5" s="10" t="s">
        <f>=XIRR(BJ2:BJ4,BI2:BI4)</f>
      </c>
      <c r="BK5" s="0"/>
      <c r="BL5" s="0"/>
      <c r="BM5" s="8" t="s">
        <f>=-SUM(BM2:BM3)</f>
      </c>
      <c r="BN5" s="0" t="s">
        <v>183</v>
      </c>
      <c r="BO5" s="11" t="n">
        <v>45713</v>
      </c>
      <c r="BP5" s="6" t="n">
        <v>-17.67</v>
      </c>
      <c r="BQ5" s="0" t="s">
        <v>139</v>
      </c>
    </row>
    <row collapsed="false" customFormat="false" customHeight="false" hidden="false" ht="12.1" outlineLevel="0" r="6">
      <c r="A6" s="11" t="n">
        <v>45406</v>
      </c>
      <c r="B6" s="6" t="n">
        <v>87</v>
      </c>
      <c r="C6" s="0" t="s">
        <v>180</v>
      </c>
      <c r="D6" s="0"/>
      <c r="E6" s="10" t="s">
        <f>=XIRR(E2:E5,D2:D5)</f>
      </c>
      <c r="F6" s="0"/>
      <c r="G6" s="0"/>
      <c r="H6" s="8" t="s">
        <f>=-SUM(H2:H4)</f>
      </c>
      <c r="I6" s="0" t="s">
        <v>183</v>
      </c>
      <c r="J6" s="0"/>
      <c r="K6" s="8" t="s">
        <f>=-SUM(K2:K4)</f>
      </c>
      <c r="L6" s="0" t="s">
        <v>183</v>
      </c>
      <c r="M6" s="0"/>
      <c r="N6" s="0"/>
      <c r="O6" s="0"/>
      <c r="P6" s="0"/>
      <c r="Q6" s="8" t="s">
        <f>=-SUM(Q2:Q4)</f>
      </c>
      <c r="R6" s="0" t="s">
        <v>183</v>
      </c>
      <c r="S6" s="0"/>
      <c r="T6" s="10" t="s">
        <f>=XIRR(T2:T5,S2:S5)</f>
      </c>
      <c r="U6" s="0"/>
      <c r="V6" s="0"/>
      <c r="W6" s="8" t="s">
        <f>=-SUM(W2:W4)</f>
      </c>
      <c r="X6" s="0" t="s">
        <v>183</v>
      </c>
      <c r="Y6" s="0"/>
      <c r="Z6" s="8" t="s">
        <f>=-SUM(Z2:Z4)</f>
      </c>
      <c r="AA6" s="0" t="s">
        <v>183</v>
      </c>
      <c r="AB6" s="0"/>
      <c r="AC6" s="8" t="s">
        <f>=-SUM(AC2:AC4)</f>
      </c>
      <c r="AD6" s="0" t="s">
        <v>183</v>
      </c>
      <c r="AE6" s="0"/>
      <c r="AF6" s="10" t="s">
        <f>=XIRR(AF2:AF5,AE2:AE5)</f>
      </c>
      <c r="AG6" s="0"/>
      <c r="AH6" s="0"/>
      <c r="AI6" s="8" t="s">
        <f>=-SUM(AI2:AI4)</f>
      </c>
      <c r="AJ6" s="0" t="s">
        <v>183</v>
      </c>
      <c r="AK6" s="0"/>
      <c r="AL6" s="8" t="s">
        <f>=-SUM(AL2:AL4)</f>
      </c>
      <c r="AM6" s="0" t="s">
        <v>183</v>
      </c>
      <c r="AN6" s="0"/>
      <c r="AO6" s="8" t="s">
        <f>=-SUM(AO2:AO4)</f>
      </c>
      <c r="AP6" s="0" t="s">
        <v>183</v>
      </c>
      <c r="AQ6" s="0"/>
      <c r="AR6" s="10" t="s">
        <f>=XIRR(AR2:AR5,AQ2:AQ5)</f>
      </c>
      <c r="AS6" s="0"/>
      <c r="AT6" s="11" t="n">
        <v>45650</v>
      </c>
      <c r="AU6" s="6" t="n">
        <v>-2000</v>
      </c>
      <c r="AV6" s="0" t="s">
        <v>137</v>
      </c>
      <c r="AW6" s="0"/>
      <c r="AX6" s="10" t="s">
        <f>=XIRR(AX2:AX5,AW2:AW5)</f>
      </c>
      <c r="AY6" s="0"/>
      <c r="AZ6" s="11" t="n">
        <v>45634</v>
      </c>
      <c r="BA6" s="6" t="n">
        <v>-1000</v>
      </c>
      <c r="BB6" s="0" t="s">
        <v>132</v>
      </c>
      <c r="BC6" s="11" t="n">
        <v>45662</v>
      </c>
      <c r="BD6" s="6" t="n">
        <v>-10.68</v>
      </c>
      <c r="BE6" s="0" t="s">
        <v>123</v>
      </c>
      <c r="BF6" s="11" t="n">
        <v>45726</v>
      </c>
      <c r="BG6" s="6" t="n">
        <v>-2000</v>
      </c>
      <c r="BH6" s="0" t="s">
        <v>150</v>
      </c>
      <c r="BI6" s="0"/>
      <c r="BJ6" s="8" t="s">
        <f>=-SUM(BJ2:BJ4)</f>
      </c>
      <c r="BK6" s="0" t="s">
        <v>183</v>
      </c>
      <c r="BL6" s="0"/>
      <c r="BM6" s="0"/>
      <c r="BN6" s="0"/>
      <c r="BO6" s="11" t="n">
        <v>45743</v>
      </c>
      <c r="BP6" s="6" t="n">
        <v>-17.67</v>
      </c>
      <c r="BQ6" s="0" t="s">
        <v>139</v>
      </c>
    </row>
    <row collapsed="false" customFormat="false" customHeight="false" hidden="false" ht="12.1" outlineLevel="0" r="7">
      <c r="A7" s="11" t="n">
        <v>45414</v>
      </c>
      <c r="B7" s="6" t="n">
        <v>85.9</v>
      </c>
      <c r="C7" s="0" t="s">
        <v>180</v>
      </c>
      <c r="D7" s="0"/>
      <c r="E7" s="8" t="s">
        <f>=-SUM(E2:E5)</f>
      </c>
      <c r="F7" s="0" t="s">
        <v>183</v>
      </c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8" t="s">
        <f>=-SUM(T2:T5)</f>
      </c>
      <c r="U7" s="0" t="s">
        <v>183</v>
      </c>
      <c r="V7" s="0"/>
      <c r="W7" s="0"/>
      <c r="X7" s="0"/>
      <c r="Y7" s="0"/>
      <c r="Z7" s="0"/>
      <c r="AA7" s="0"/>
      <c r="AB7" s="0"/>
      <c r="AC7" s="0"/>
      <c r="AD7" s="0"/>
      <c r="AE7" s="0"/>
      <c r="AF7" s="8" t="s">
        <f>=-SUM(AF2:AF5)</f>
      </c>
      <c r="AG7" s="0" t="s">
        <v>183</v>
      </c>
      <c r="AH7" s="0"/>
      <c r="AI7" s="0"/>
      <c r="AJ7" s="0"/>
      <c r="AK7" s="0"/>
      <c r="AL7" s="0"/>
      <c r="AM7" s="0"/>
      <c r="AN7" s="0"/>
      <c r="AO7" s="0"/>
      <c r="AP7" s="0"/>
      <c r="AQ7" s="0"/>
      <c r="AR7" s="8" t="s">
        <f>=-SUM(AR2:AR5)</f>
      </c>
      <c r="AS7" s="0" t="s">
        <v>183</v>
      </c>
      <c r="AT7" s="0"/>
      <c r="AU7" s="10" t="s">
        <f>=XIRR(AU2:AU6,AT2:AT6)</f>
      </c>
      <c r="AV7" s="0"/>
      <c r="AW7" s="0"/>
      <c r="AX7" s="8" t="s">
        <f>=-SUM(AX2:AX5)</f>
      </c>
      <c r="AY7" s="0" t="s">
        <v>183</v>
      </c>
      <c r="AZ7" s="0"/>
      <c r="BA7" s="10" t="s">
        <f>=XIRR(BA2:BA6,AZ2:AZ6)</f>
      </c>
      <c r="BB7" s="0"/>
      <c r="BC7" s="11" t="n">
        <v>45692</v>
      </c>
      <c r="BD7" s="6" t="n">
        <v>-10.68</v>
      </c>
      <c r="BE7" s="0" t="s">
        <v>123</v>
      </c>
      <c r="BF7" s="0"/>
      <c r="BG7" s="10" t="s">
        <f>=XIRR(BG2:BG6,BF2:BF6)</f>
      </c>
      <c r="BH7" s="0"/>
      <c r="BI7" s="0"/>
      <c r="BJ7" s="0"/>
      <c r="BK7" s="0"/>
      <c r="BL7" s="0"/>
      <c r="BM7" s="0"/>
      <c r="BN7" s="0"/>
      <c r="BO7" s="11" t="n">
        <v>45773</v>
      </c>
      <c r="BP7" s="6" t="n">
        <v>-17.67</v>
      </c>
      <c r="BQ7" s="0" t="s">
        <v>139</v>
      </c>
    </row>
    <row collapsed="false" customFormat="false" customHeight="false" hidden="false" ht="12.1" outlineLevel="0" r="8">
      <c r="A8" s="11" t="n">
        <v>45425</v>
      </c>
      <c r="B8" s="6" t="n">
        <v>26.13</v>
      </c>
      <c r="C8" s="0" t="s">
        <v>180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8" t="s">
        <f>=-SUM(AU2:AU6)</f>
      </c>
      <c r="AV8" s="0" t="s">
        <v>183</v>
      </c>
      <c r="AW8" s="0"/>
      <c r="AX8" s="0"/>
      <c r="AY8" s="0"/>
      <c r="AZ8" s="0"/>
      <c r="BA8" s="8" t="s">
        <f>=-SUM(BA2:BA6)</f>
      </c>
      <c r="BB8" s="0" t="s">
        <v>183</v>
      </c>
      <c r="BC8" s="11" t="n">
        <v>45722</v>
      </c>
      <c r="BD8" s="6" t="n">
        <v>-10.68</v>
      </c>
      <c r="BE8" s="0" t="s">
        <v>123</v>
      </c>
      <c r="BF8" s="0"/>
      <c r="BG8" s="8" t="s">
        <f>=-SUM(BG2:BG6)</f>
      </c>
      <c r="BH8" s="0" t="s">
        <v>183</v>
      </c>
      <c r="BI8" s="0"/>
      <c r="BJ8" s="0"/>
      <c r="BK8" s="0"/>
      <c r="BL8" s="0"/>
      <c r="BM8" s="0"/>
      <c r="BN8" s="0"/>
      <c r="BO8" s="11" t="n">
        <v>45803</v>
      </c>
      <c r="BP8" s="6" t="n">
        <v>-17.67</v>
      </c>
      <c r="BQ8" s="0" t="s">
        <v>139</v>
      </c>
    </row>
    <row collapsed="false" customFormat="false" customHeight="false" hidden="false" ht="12.1" outlineLevel="0" r="9">
      <c r="A9" s="11" t="n">
        <v>45517</v>
      </c>
      <c r="B9" s="6" t="n">
        <v>-447</v>
      </c>
      <c r="C9" s="0" t="s">
        <v>181</v>
      </c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11" t="n">
        <v>45752</v>
      </c>
      <c r="BD9" s="6" t="n">
        <v>-10.68</v>
      </c>
      <c r="BE9" s="0" t="s">
        <v>123</v>
      </c>
      <c r="BF9" s="0"/>
      <c r="BG9" s="0"/>
      <c r="BH9" s="0"/>
      <c r="BI9" s="0"/>
      <c r="BJ9" s="0"/>
      <c r="BK9" s="0"/>
      <c r="BL9" s="0"/>
      <c r="BM9" s="0"/>
      <c r="BN9" s="0"/>
      <c r="BO9" s="11" t="n">
        <v>45833</v>
      </c>
      <c r="BP9" s="6" t="n">
        <v>-17.67</v>
      </c>
      <c r="BQ9" s="0" t="s">
        <v>139</v>
      </c>
    </row>
    <row collapsed="false" customFormat="false" customHeight="false" hidden="false" ht="12.1" outlineLevel="0" r="10">
      <c r="A10" s="0"/>
      <c r="B10" s="10" t="s">
        <f>=XIRR(B2:B9,A2:A9)</f>
      </c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11" t="n">
        <v>45782</v>
      </c>
      <c r="BD10" s="6" t="n">
        <v>-10.68</v>
      </c>
      <c r="BE10" s="0" t="s">
        <v>123</v>
      </c>
      <c r="BF10" s="0"/>
      <c r="BG10" s="0"/>
      <c r="BH10" s="0"/>
      <c r="BI10" s="0"/>
      <c r="BJ10" s="0"/>
      <c r="BK10" s="0"/>
      <c r="BL10" s="0"/>
      <c r="BM10" s="0"/>
      <c r="BN10" s="0"/>
      <c r="BO10" s="11" t="n">
        <v>45863</v>
      </c>
      <c r="BP10" s="6" t="n">
        <v>-17.67</v>
      </c>
      <c r="BQ10" s="0" t="s">
        <v>139</v>
      </c>
    </row>
    <row collapsed="false" customFormat="false" customHeight="false" hidden="false" ht="12.1" outlineLevel="0" r="11">
      <c r="A11" s="0"/>
      <c r="B11" s="8" t="s">
        <f>=-SUM(B2:B9)</f>
      </c>
      <c r="C11" s="0" t="s">
        <v>183</v>
      </c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11" t="n">
        <v>45781</v>
      </c>
      <c r="BD11" s="6" t="n">
        <v>-1000</v>
      </c>
      <c r="BE11" s="0" t="s">
        <v>154</v>
      </c>
      <c r="BF11" s="0"/>
      <c r="BG11" s="0"/>
      <c r="BH11" s="0"/>
      <c r="BI11" s="0"/>
      <c r="BJ11" s="0"/>
      <c r="BK11" s="0"/>
      <c r="BL11" s="0"/>
      <c r="BM11" s="0"/>
      <c r="BN11" s="0"/>
      <c r="BO11" s="11" t="n">
        <v>45893</v>
      </c>
      <c r="BP11" s="6" t="n">
        <v>-17.67</v>
      </c>
      <c r="BQ11" s="0" t="s">
        <v>139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10" t="s">
        <f>=XIRR(BD2:BD11,BC2:BC11)</f>
      </c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11" t="n">
        <v>45923</v>
      </c>
      <c r="BP12" s="6" t="n">
        <v>-17.67</v>
      </c>
      <c r="BQ12" s="0" t="s">
        <v>139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8" t="s">
        <f>=-SUM(BD2:BD11)</f>
      </c>
      <c r="BE13" s="0" t="s">
        <v>183</v>
      </c>
      <c r="BF13" s="0"/>
      <c r="BG13" s="0"/>
      <c r="BH13" s="0"/>
      <c r="BI13" s="0"/>
      <c r="BJ13" s="0"/>
      <c r="BK13" s="0"/>
      <c r="BL13" s="0"/>
      <c r="BM13" s="0"/>
      <c r="BN13" s="0"/>
      <c r="BO13" s="11" t="n">
        <v>45953</v>
      </c>
      <c r="BP13" s="6" t="n">
        <v>-17.67</v>
      </c>
      <c r="BQ13" s="0" t="s">
        <v>139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11" t="n">
        <v>45952</v>
      </c>
      <c r="BP14" s="6" t="n">
        <v>-1000</v>
      </c>
      <c r="BQ14" s="0" t="s">
        <v>173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10" t="s">
        <f>=XIRR(BP2:BP14,BO2:BO14)</f>
      </c>
      <c r="BQ15" s="0"/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8" t="s">
        <f>=-SUM(BP2:BP14)</f>
      </c>
      <c r="BQ16" s="0" t="s">
        <v>183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Q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207</v>
      </c>
      <c r="C1" s="0"/>
      <c r="D1" s="0"/>
      <c r="E1" s="3" t="s">
        <v>208</v>
      </c>
      <c r="F1" s="0"/>
      <c r="G1" s="0"/>
      <c r="H1" s="3" t="s">
        <v>209</v>
      </c>
      <c r="I1" s="0"/>
      <c r="J1" s="0"/>
      <c r="K1" s="3" t="s">
        <v>210</v>
      </c>
      <c r="L1" s="0"/>
      <c r="M1" s="0"/>
      <c r="N1" s="3" t="s">
        <v>211</v>
      </c>
      <c r="O1" s="0"/>
      <c r="P1" s="0"/>
      <c r="Q1" s="3" t="s">
        <v>212</v>
      </c>
      <c r="R1" s="0"/>
      <c r="S1" s="0"/>
      <c r="T1" s="3" t="s">
        <v>213</v>
      </c>
      <c r="U1" s="0"/>
      <c r="V1" s="0"/>
      <c r="W1" s="3" t="s">
        <v>214</v>
      </c>
      <c r="X1" s="0"/>
      <c r="Y1" s="0"/>
      <c r="Z1" s="3" t="s">
        <v>215</v>
      </c>
      <c r="AA1" s="0"/>
      <c r="AB1" s="0"/>
      <c r="AC1" s="3" t="s">
        <v>216</v>
      </c>
      <c r="AD1" s="0"/>
      <c r="AE1" s="0"/>
      <c r="AF1" s="3" t="s">
        <v>217</v>
      </c>
      <c r="AG1" s="0"/>
      <c r="AH1" s="0"/>
      <c r="AI1" s="3" t="s">
        <v>218</v>
      </c>
      <c r="AJ1" s="0"/>
      <c r="AK1" s="0"/>
      <c r="AL1" s="3" t="s">
        <v>219</v>
      </c>
      <c r="AM1" s="0"/>
      <c r="AN1" s="0"/>
      <c r="AO1" s="3" t="s">
        <v>220</v>
      </c>
      <c r="AP1" s="0"/>
      <c r="AQ1" s="0"/>
      <c r="AR1" s="3" t="s">
        <v>221</v>
      </c>
      <c r="AS1" s="0"/>
      <c r="AT1" s="0"/>
      <c r="AU1" s="3" t="s">
        <v>222</v>
      </c>
      <c r="AV1" s="0"/>
      <c r="AW1" s="0"/>
      <c r="AX1" s="3" t="s">
        <v>223</v>
      </c>
      <c r="AY1" s="0"/>
      <c r="AZ1" s="0"/>
      <c r="BA1" s="3" t="s">
        <v>224</v>
      </c>
      <c r="BB1" s="0"/>
      <c r="BC1" s="0"/>
      <c r="BD1" s="3" t="s">
        <v>225</v>
      </c>
      <c r="BE1" s="0"/>
      <c r="BF1" s="0"/>
      <c r="BG1" s="3" t="s">
        <v>226</v>
      </c>
      <c r="BH1" s="0"/>
      <c r="BI1" s="0"/>
      <c r="BJ1" s="3" t="s">
        <v>227</v>
      </c>
      <c r="BK1" s="0"/>
      <c r="BL1" s="0"/>
      <c r="BM1" s="3" t="s">
        <v>228</v>
      </c>
      <c r="BN1" s="0"/>
      <c r="BO1" s="0"/>
      <c r="BP1" s="3" t="s">
        <v>229</v>
      </c>
      <c r="BQ1" s="0"/>
    </row>
    <row collapsed="false" customFormat="false" customHeight="false" hidden="false" ht="12.1" outlineLevel="0" r="2">
      <c r="A2" s="11" t="n">
        <v>45602</v>
      </c>
      <c r="B2" s="6" t="n">
        <v>1</v>
      </c>
      <c r="C2" s="6" t="n">
        <v>1428.47</v>
      </c>
      <c r="D2" s="11" t="n">
        <v>45446</v>
      </c>
      <c r="E2" s="6" t="n">
        <v>1</v>
      </c>
      <c r="F2" s="6" t="n">
        <v>176.53</v>
      </c>
      <c r="G2" s="11" t="n">
        <v>45652</v>
      </c>
      <c r="H2" s="6" t="n">
        <v>1</v>
      </c>
      <c r="I2" s="6" t="n">
        <v>1147.43</v>
      </c>
      <c r="J2" s="11" t="n">
        <v>45609</v>
      </c>
      <c r="K2" s="6" t="n">
        <v>1</v>
      </c>
      <c r="L2" s="6" t="n">
        <v>492.17</v>
      </c>
      <c r="M2" s="11" t="n">
        <v>45404</v>
      </c>
      <c r="N2" s="6" t="n">
        <v>1</v>
      </c>
      <c r="O2" s="6" t="n">
        <v>860.56</v>
      </c>
      <c r="P2" s="11" t="n">
        <v>45604</v>
      </c>
      <c r="Q2" s="6" t="n">
        <v>1</v>
      </c>
      <c r="R2" s="6" t="n">
        <v>583.85</v>
      </c>
      <c r="S2" s="11" t="n">
        <v>45652</v>
      </c>
      <c r="T2" s="6" t="n">
        <v>1</v>
      </c>
      <c r="U2" s="6" t="n">
        <v>600.2</v>
      </c>
      <c r="V2" s="11" t="n">
        <v>45383</v>
      </c>
      <c r="W2" s="6" t="n">
        <v>2</v>
      </c>
      <c r="X2" s="6" t="n">
        <v>407.82</v>
      </c>
      <c r="Y2" s="11" t="n">
        <v>45390</v>
      </c>
      <c r="Z2" s="6" t="n">
        <v>1</v>
      </c>
      <c r="AA2" s="6" t="n">
        <v>319.74</v>
      </c>
      <c r="AB2" s="11" t="n">
        <v>45632</v>
      </c>
      <c r="AC2" s="6" t="n">
        <v>1</v>
      </c>
      <c r="AD2" s="6" t="n">
        <v>223.06</v>
      </c>
      <c r="AE2" s="11" t="n">
        <v>45667</v>
      </c>
      <c r="AF2" s="6" t="n">
        <v>2</v>
      </c>
      <c r="AG2" s="6" t="n">
        <v>282.57</v>
      </c>
      <c r="AH2" s="11" t="n">
        <v>45440</v>
      </c>
      <c r="AI2" s="6" t="n">
        <v>1</v>
      </c>
      <c r="AJ2" s="6" t="n">
        <v>89.59</v>
      </c>
      <c r="AK2" s="11" t="n">
        <v>45370</v>
      </c>
      <c r="AL2" s="6" t="n">
        <v>1</v>
      </c>
      <c r="AM2" s="6" t="n">
        <v>313.05</v>
      </c>
      <c r="AN2" s="11" t="n">
        <v>45581</v>
      </c>
      <c r="AO2" s="6" t="n">
        <v>4</v>
      </c>
      <c r="AP2" s="6" t="n">
        <v>404.96</v>
      </c>
      <c r="AQ2" s="11" t="n">
        <v>45376</v>
      </c>
      <c r="AR2" s="6" t="n">
        <v>2</v>
      </c>
      <c r="AS2" s="6" t="n">
        <v>21.86</v>
      </c>
      <c r="AT2" s="11" t="n">
        <v>45670</v>
      </c>
      <c r="AU2" s="6" t="n">
        <v>1</v>
      </c>
      <c r="AV2" s="6" t="n">
        <v>11.05</v>
      </c>
      <c r="AW2" s="11" t="n">
        <v>45440</v>
      </c>
      <c r="AX2" s="6" t="n">
        <v>17</v>
      </c>
      <c r="AY2" s="6" t="n">
        <v>116.11</v>
      </c>
      <c r="AZ2" s="11" t="n">
        <v>45602</v>
      </c>
      <c r="BA2" s="6" t="n">
        <v>1</v>
      </c>
      <c r="BB2" s="6" t="n">
        <v>1.32</v>
      </c>
      <c r="BC2" s="0"/>
      <c r="BD2" s="5" t="s">
        <f>=SUM(BE2:BE1)/SUM(BD2:BD1)</f>
      </c>
      <c r="BE2" s="0" t="s">
        <v>11</v>
      </c>
      <c r="BF2" s="11" t="n">
        <v>45653</v>
      </c>
      <c r="BG2" s="6" t="n">
        <v>1</v>
      </c>
      <c r="BH2" s="6" t="n">
        <v>886.83</v>
      </c>
      <c r="BI2" s="11" t="n">
        <v>45653</v>
      </c>
      <c r="BJ2" s="6" t="n">
        <v>1</v>
      </c>
      <c r="BK2" s="6" t="n">
        <v>790.03</v>
      </c>
      <c r="BL2" s="11" t="n">
        <v>45383</v>
      </c>
      <c r="BM2" s="6" t="n">
        <v>1</v>
      </c>
      <c r="BN2" s="6" t="n">
        <v>1025.49</v>
      </c>
      <c r="BO2" s="11" t="n">
        <v>45391</v>
      </c>
      <c r="BP2" s="6" t="n">
        <v>1</v>
      </c>
      <c r="BQ2" s="6" t="n">
        <v>1.39</v>
      </c>
    </row>
    <row collapsed="false" customFormat="false" customHeight="false" hidden="false" ht="12.1" outlineLevel="0" r="3">
      <c r="A3" s="11" t="n">
        <v>45609</v>
      </c>
      <c r="B3" s="6" t="n">
        <v>1</v>
      </c>
      <c r="C3" s="6" t="n">
        <v>1493.07</v>
      </c>
      <c r="D3" s="11" t="n">
        <v>45539</v>
      </c>
      <c r="E3" s="6" t="n">
        <v>1</v>
      </c>
      <c r="F3" s="6" t="n">
        <v>107.17</v>
      </c>
      <c r="G3" s="0"/>
      <c r="H3" s="5" t="s">
        <f>=SUM(I2:I2)/SUM(H2:H2)</f>
      </c>
      <c r="I3" s="0" t="s">
        <v>11</v>
      </c>
      <c r="J3" s="11" t="n">
        <v>45629</v>
      </c>
      <c r="K3" s="6" t="n">
        <v>1</v>
      </c>
      <c r="L3" s="6" t="n">
        <v>489.92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11" t="n">
        <v>45539</v>
      </c>
      <c r="W3" s="6" t="n">
        <v>1</v>
      </c>
      <c r="X3" s="6" t="n">
        <v>153.86</v>
      </c>
      <c r="Y3" s="11" t="n">
        <v>45602</v>
      </c>
      <c r="Z3" s="6" t="n">
        <v>1</v>
      </c>
      <c r="AA3" s="6" t="n">
        <v>164.96</v>
      </c>
      <c r="AB3" s="11" t="n">
        <v>45652</v>
      </c>
      <c r="AC3" s="6" t="n">
        <v>1</v>
      </c>
      <c r="AD3" s="6" t="n">
        <v>173.31</v>
      </c>
      <c r="AE3" s="0"/>
      <c r="AF3" s="5" t="s">
        <f>=SUM(AG2:AG2)/SUM(AF2:AF2)</f>
      </c>
      <c r="AG3" s="0" t="s">
        <v>11</v>
      </c>
      <c r="AH3" s="11" t="n">
        <v>45646</v>
      </c>
      <c r="AI3" s="6" t="n">
        <v>1</v>
      </c>
      <c r="AJ3" s="6" t="n">
        <v>47.04</v>
      </c>
      <c r="AK3" s="0"/>
      <c r="AL3" s="5" t="s">
        <f>=SUM(AM2:AM2)/SUM(AL2:AL2)</f>
      </c>
      <c r="AM3" s="0" t="s">
        <v>11</v>
      </c>
      <c r="AN3" s="11" t="n">
        <v>45589</v>
      </c>
      <c r="AO3" s="6" t="n">
        <v>1</v>
      </c>
      <c r="AP3" s="6" t="n">
        <v>100.73</v>
      </c>
      <c r="AQ3" s="11" t="n">
        <v>45383</v>
      </c>
      <c r="AR3" s="6" t="n">
        <v>10</v>
      </c>
      <c r="AS3" s="6" t="n">
        <v>113</v>
      </c>
      <c r="AT3" s="11" t="n">
        <v>45680</v>
      </c>
      <c r="AU3" s="6" t="n">
        <v>10</v>
      </c>
      <c r="AV3" s="6" t="n">
        <v>15.88</v>
      </c>
      <c r="AW3" s="0"/>
      <c r="AX3" s="5" t="s">
        <f>=SUM(AY2:AY2)/SUM(AX2:AX2)</f>
      </c>
      <c r="AY3" s="0" t="s">
        <v>11</v>
      </c>
      <c r="AZ3" s="11" t="n">
        <v>45604</v>
      </c>
      <c r="BA3" s="6" t="n">
        <v>1</v>
      </c>
      <c r="BB3" s="6" t="n">
        <v>1.32</v>
      </c>
      <c r="BC3" s="0"/>
      <c r="BD3" s="6" t="n">
        <v>2.719</v>
      </c>
      <c r="BE3" s="0" t="s">
        <v>230</v>
      </c>
      <c r="BF3" s="11" t="n">
        <v>45666</v>
      </c>
      <c r="BG3" s="6" t="n">
        <v>1</v>
      </c>
      <c r="BH3" s="6" t="n">
        <v>1011.04</v>
      </c>
      <c r="BI3" s="0"/>
      <c r="BJ3" s="5" t="s">
        <f>=SUM(BK2:BK2)/SUM(BJ2:BJ2)</f>
      </c>
      <c r="BK3" s="0" t="s">
        <v>11</v>
      </c>
      <c r="BL3" s="0"/>
      <c r="BM3" s="5" t="s">
        <f>=SUM(BN2:BN2)/SUM(BM2:BM2)</f>
      </c>
      <c r="BN3" s="0" t="s">
        <v>11</v>
      </c>
      <c r="BO3" s="11" t="n">
        <v>45404</v>
      </c>
      <c r="BP3" s="6" t="n">
        <v>4</v>
      </c>
      <c r="BQ3" s="6" t="n">
        <v>5.56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11" t="n">
        <v>45638</v>
      </c>
      <c r="E4" s="6" t="n">
        <v>1</v>
      </c>
      <c r="F4" s="6" t="n">
        <v>94.58</v>
      </c>
      <c r="G4" s="0"/>
      <c r="H4" s="6" t="n">
        <v>1338.6</v>
      </c>
      <c r="I4" s="0" t="s">
        <v>230</v>
      </c>
      <c r="J4" s="0"/>
      <c r="K4" s="5" t="s">
        <f>=SUM(L2:L3)/SUM(K2:K3)</f>
      </c>
      <c r="L4" s="0" t="s">
        <v>11</v>
      </c>
      <c r="M4" s="0"/>
      <c r="N4" s="6" t="n">
        <v>596</v>
      </c>
      <c r="O4" s="0" t="s">
        <v>230</v>
      </c>
      <c r="P4" s="0"/>
      <c r="Q4" s="6" t="n">
        <v>564.7</v>
      </c>
      <c r="R4" s="0" t="s">
        <v>230</v>
      </c>
      <c r="S4" s="0"/>
      <c r="T4" s="6" t="n">
        <v>529.2</v>
      </c>
      <c r="U4" s="0" t="s">
        <v>230</v>
      </c>
      <c r="V4" s="0"/>
      <c r="W4" s="5" t="s">
        <f>=SUM(X2:X3)/SUM(W2:W3)</f>
      </c>
      <c r="X4" s="0" t="s">
        <v>11</v>
      </c>
      <c r="Y4" s="11" t="n">
        <v>45652</v>
      </c>
      <c r="Z4" s="6" t="n">
        <v>1</v>
      </c>
      <c r="AA4" s="6" t="n">
        <v>160.15</v>
      </c>
      <c r="AB4" s="0"/>
      <c r="AC4" s="5" t="s">
        <f>=SUM(AD2:AD3)/SUM(AC2:AC3)</f>
      </c>
      <c r="AD4" s="0" t="s">
        <v>11</v>
      </c>
      <c r="AE4" s="0"/>
      <c r="AF4" s="6" t="n">
        <v>86.64</v>
      </c>
      <c r="AG4" s="0" t="s">
        <v>230</v>
      </c>
      <c r="AH4" s="0"/>
      <c r="AI4" s="5" t="s">
        <f>=SUM(AJ2:AJ3)/SUM(AI2:AI3)</f>
      </c>
      <c r="AJ4" s="0" t="s">
        <v>11</v>
      </c>
      <c r="AK4" s="0"/>
      <c r="AL4" s="6" t="n">
        <v>77.23</v>
      </c>
      <c r="AM4" s="0" t="s">
        <v>230</v>
      </c>
      <c r="AN4" s="11" t="n">
        <v>45596</v>
      </c>
      <c r="AO4" s="6" t="n">
        <v>1</v>
      </c>
      <c r="AP4" s="6" t="n">
        <v>98.69</v>
      </c>
      <c r="AQ4" s="11" t="n">
        <v>45404</v>
      </c>
      <c r="AR4" s="6" t="n">
        <v>3</v>
      </c>
      <c r="AS4" s="6" t="n">
        <v>34.56</v>
      </c>
      <c r="AT4" s="11" t="n">
        <v>45684</v>
      </c>
      <c r="AU4" s="6" t="n">
        <v>39</v>
      </c>
      <c r="AV4" s="6" t="n">
        <v>62.07</v>
      </c>
      <c r="AW4" s="0"/>
      <c r="AX4" s="6" t="n">
        <v>6.42</v>
      </c>
      <c r="AY4" s="0" t="s">
        <v>230</v>
      </c>
      <c r="AZ4" s="11" t="n">
        <v>45625</v>
      </c>
      <c r="BA4" s="6" t="n">
        <v>1</v>
      </c>
      <c r="BB4" s="6" t="n">
        <v>1.32</v>
      </c>
      <c r="BC4" s="0"/>
      <c r="BD4" s="6" t="n">
        <v>-1</v>
      </c>
      <c r="BE4" s="0" t="s">
        <v>231</v>
      </c>
      <c r="BF4" s="0"/>
      <c r="BG4" s="5" t="s">
        <f>=SUM(BH2:BH3)/SUM(BG2:BG3)</f>
      </c>
      <c r="BH4" s="0" t="s">
        <v>11</v>
      </c>
      <c r="BI4" s="0"/>
      <c r="BJ4" s="6" t="n">
        <v>91.45</v>
      </c>
      <c r="BK4" s="0" t="s">
        <v>230</v>
      </c>
      <c r="BL4" s="0"/>
      <c r="BM4" s="6" t="n">
        <v>987</v>
      </c>
      <c r="BN4" s="0" t="s">
        <v>230</v>
      </c>
      <c r="BO4" s="11" t="n">
        <v>45425</v>
      </c>
      <c r="BP4" s="6" t="n">
        <v>3</v>
      </c>
      <c r="BQ4" s="6" t="n">
        <v>4.2</v>
      </c>
    </row>
    <row collapsed="false" customFormat="false" customHeight="false" hidden="false" ht="12.1" outlineLevel="0" r="5">
      <c r="A5" s="0"/>
      <c r="B5" s="6" t="n">
        <v>1804</v>
      </c>
      <c r="C5" s="0" t="s">
        <v>230</v>
      </c>
      <c r="D5" s="11" t="n">
        <v>45646</v>
      </c>
      <c r="E5" s="6" t="n">
        <v>3</v>
      </c>
      <c r="F5" s="6" t="n">
        <v>293.98</v>
      </c>
      <c r="G5" s="0"/>
      <c r="H5" s="6" t="n">
        <v>1</v>
      </c>
      <c r="I5" s="0" t="s">
        <v>231</v>
      </c>
      <c r="J5" s="0"/>
      <c r="K5" s="6" t="n">
        <v>409.65</v>
      </c>
      <c r="L5" s="0" t="s">
        <v>230</v>
      </c>
      <c r="M5" s="0"/>
      <c r="N5" s="6" t="n">
        <v>1</v>
      </c>
      <c r="O5" s="0" t="s">
        <v>231</v>
      </c>
      <c r="P5" s="0"/>
      <c r="Q5" s="6" t="n">
        <v>1</v>
      </c>
      <c r="R5" s="0" t="s">
        <v>231</v>
      </c>
      <c r="S5" s="0"/>
      <c r="T5" s="6" t="n">
        <v>1</v>
      </c>
      <c r="U5" s="0" t="s">
        <v>231</v>
      </c>
      <c r="V5" s="0"/>
      <c r="W5" s="6" t="n">
        <v>101.85</v>
      </c>
      <c r="X5" s="0" t="s">
        <v>230</v>
      </c>
      <c r="Y5" s="0"/>
      <c r="Z5" s="5" t="s">
        <f>=SUM(AA2:AA4)/SUM(Z2:Z4)</f>
      </c>
      <c r="AA5" s="0" t="s">
        <v>11</v>
      </c>
      <c r="AB5" s="0"/>
      <c r="AC5" s="6" t="n">
        <v>137.4</v>
      </c>
      <c r="AD5" s="0" t="s">
        <v>230</v>
      </c>
      <c r="AE5" s="0"/>
      <c r="AF5" s="6" t="n">
        <v>2</v>
      </c>
      <c r="AG5" s="0" t="s">
        <v>231</v>
      </c>
      <c r="AH5" s="0"/>
      <c r="AI5" s="6" t="n">
        <v>40.18</v>
      </c>
      <c r="AJ5" s="0" t="s">
        <v>230</v>
      </c>
      <c r="AK5" s="0"/>
      <c r="AL5" s="6" t="n">
        <v>1</v>
      </c>
      <c r="AM5" s="0" t="s">
        <v>231</v>
      </c>
      <c r="AN5" s="11" t="n">
        <v>45601</v>
      </c>
      <c r="AO5" s="6" t="n">
        <v>1</v>
      </c>
      <c r="AP5" s="6" t="n">
        <v>97.84</v>
      </c>
      <c r="AQ5" s="0"/>
      <c r="AR5" s="5" t="s">
        <f>=SUM(AS2:AS4)/SUM(AR2:AR4)</f>
      </c>
      <c r="AS5" s="0" t="s">
        <v>11</v>
      </c>
      <c r="AT5" s="11" t="n">
        <v>45685</v>
      </c>
      <c r="AU5" s="6" t="n">
        <v>11</v>
      </c>
      <c r="AV5" s="6" t="n">
        <v>17.51</v>
      </c>
      <c r="AW5" s="0"/>
      <c r="AX5" s="6" t="n">
        <v>17</v>
      </c>
      <c r="AY5" s="0" t="s">
        <v>231</v>
      </c>
      <c r="AZ5" s="11" t="n">
        <v>45628</v>
      </c>
      <c r="BA5" s="6" t="n">
        <v>1</v>
      </c>
      <c r="BB5" s="6" t="n">
        <v>1.33</v>
      </c>
      <c r="BC5" s="0"/>
      <c r="BD5" s="5" t="s">
        <f>=BD4*(ABS(BD3)-ABS(BD2))</f>
      </c>
      <c r="BE5" s="0" t="s">
        <v>232</v>
      </c>
      <c r="BF5" s="0"/>
      <c r="BG5" s="6" t="n">
        <v>99</v>
      </c>
      <c r="BH5" s="0" t="s">
        <v>230</v>
      </c>
      <c r="BI5" s="0"/>
      <c r="BJ5" s="6" t="n">
        <v>1</v>
      </c>
      <c r="BK5" s="0" t="s">
        <v>231</v>
      </c>
      <c r="BL5" s="0"/>
      <c r="BM5" s="6" t="n">
        <v>1</v>
      </c>
      <c r="BN5" s="0" t="s">
        <v>231</v>
      </c>
      <c r="BO5" s="0"/>
      <c r="BP5" s="5" t="s">
        <f>=SUM(BQ2:BQ4)/SUM(BP2:BP4)</f>
      </c>
      <c r="BQ5" s="0" t="s">
        <v>11</v>
      </c>
    </row>
    <row collapsed="false" customFormat="false" customHeight="false" hidden="false" ht="12.1" outlineLevel="0" r="6">
      <c r="A6" s="0"/>
      <c r="B6" s="6" t="n">
        <v>2</v>
      </c>
      <c r="C6" s="0" t="s">
        <v>231</v>
      </c>
      <c r="D6" s="11" t="n">
        <v>45651</v>
      </c>
      <c r="E6" s="6" t="n">
        <v>3</v>
      </c>
      <c r="F6" s="6" t="n">
        <v>312.64</v>
      </c>
      <c r="G6" s="0"/>
      <c r="H6" s="5" t="s">
        <f>=H5*(ABS(H4)-ABS(H3))</f>
      </c>
      <c r="I6" s="0" t="s">
        <v>232</v>
      </c>
      <c r="J6" s="0"/>
      <c r="K6" s="6" t="n">
        <v>2</v>
      </c>
      <c r="L6" s="0" t="s">
        <v>231</v>
      </c>
      <c r="M6" s="0"/>
      <c r="N6" s="5" t="s">
        <f>=N5*(ABS(N4)-ABS(N3))</f>
      </c>
      <c r="O6" s="0" t="s">
        <v>232</v>
      </c>
      <c r="P6" s="0"/>
      <c r="Q6" s="5" t="s">
        <f>=Q5*(ABS(Q4)-ABS(Q3))</f>
      </c>
      <c r="R6" s="0" t="s">
        <v>232</v>
      </c>
      <c r="S6" s="0"/>
      <c r="T6" s="5" t="s">
        <f>=T5*(ABS(T4)-ABS(T3))</f>
      </c>
      <c r="U6" s="0" t="s">
        <v>232</v>
      </c>
      <c r="V6" s="0"/>
      <c r="W6" s="6" t="n">
        <v>3</v>
      </c>
      <c r="X6" s="0" t="s">
        <v>231</v>
      </c>
      <c r="Y6" s="0"/>
      <c r="Z6" s="6" t="n">
        <v>93.73</v>
      </c>
      <c r="AA6" s="0" t="s">
        <v>230</v>
      </c>
      <c r="AB6" s="0"/>
      <c r="AC6" s="6" t="n">
        <v>2</v>
      </c>
      <c r="AD6" s="0" t="s">
        <v>231</v>
      </c>
      <c r="AE6" s="0"/>
      <c r="AF6" s="5" t="s">
        <f>=AF5*(ABS(AF4)-ABS(AF3))</f>
      </c>
      <c r="AG6" s="0" t="s">
        <v>232</v>
      </c>
      <c r="AH6" s="0"/>
      <c r="AI6" s="6" t="n">
        <v>2</v>
      </c>
      <c r="AJ6" s="0" t="s">
        <v>231</v>
      </c>
      <c r="AK6" s="0"/>
      <c r="AL6" s="5" t="s">
        <f>=AL5*(ABS(AL4)-ABS(AL3))</f>
      </c>
      <c r="AM6" s="0" t="s">
        <v>232</v>
      </c>
      <c r="AN6" s="11" t="n">
        <v>45624</v>
      </c>
      <c r="AO6" s="6" t="n">
        <v>2</v>
      </c>
      <c r="AP6" s="6" t="n">
        <v>193.56</v>
      </c>
      <c r="AQ6" s="0"/>
      <c r="AR6" s="6" t="n">
        <v>10.15</v>
      </c>
      <c r="AS6" s="0" t="s">
        <v>230</v>
      </c>
      <c r="AT6" s="0"/>
      <c r="AU6" s="5" t="s">
        <f>=SUM(AV2:AV5)/SUM(AU2:AU5)</f>
      </c>
      <c r="AV6" s="0" t="s">
        <v>11</v>
      </c>
      <c r="AW6" s="0"/>
      <c r="AX6" s="5" t="s">
        <f>=AX5*(ABS(AX4)-ABS(AX3))</f>
      </c>
      <c r="AY6" s="0" t="s">
        <v>232</v>
      </c>
      <c r="AZ6" s="11" t="n">
        <v>45631</v>
      </c>
      <c r="BA6" s="6" t="n">
        <v>1</v>
      </c>
      <c r="BB6" s="6" t="n">
        <v>1.32</v>
      </c>
      <c r="BC6" s="0"/>
      <c r="BD6" s="0"/>
      <c r="BE6" s="0"/>
      <c r="BF6" s="0"/>
      <c r="BG6" s="6" t="n">
        <v>2</v>
      </c>
      <c r="BH6" s="0" t="s">
        <v>231</v>
      </c>
      <c r="BI6" s="0"/>
      <c r="BJ6" s="6" t="s">
        <f>=Портфель!G24*Портфель!$Q$13</f>
      </c>
      <c r="BK6" s="0" t="s">
        <v>6</v>
      </c>
      <c r="BL6" s="0"/>
      <c r="BM6" s="5" t="s">
        <f>=BM5*(ABS(BM4)-ABS(BM3))</f>
      </c>
      <c r="BN6" s="0" t="s">
        <v>232</v>
      </c>
      <c r="BO6" s="0"/>
      <c r="BP6" s="6" t="n">
        <v>1.3967</v>
      </c>
      <c r="BQ6" s="0" t="s">
        <v>230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232</v>
      </c>
      <c r="D7" s="11" t="n">
        <v>45652</v>
      </c>
      <c r="E7" s="6" t="n">
        <v>1</v>
      </c>
      <c r="F7" s="6" t="n">
        <v>105.42</v>
      </c>
      <c r="G7" s="0"/>
      <c r="H7" s="0"/>
      <c r="I7" s="0"/>
      <c r="J7" s="0"/>
      <c r="K7" s="5" t="s">
        <f>=K6*(ABS(K5)-ABS(K4))</f>
      </c>
      <c r="L7" s="0" t="s">
        <v>232</v>
      </c>
      <c r="M7" s="0"/>
      <c r="N7" s="0"/>
      <c r="O7" s="0"/>
      <c r="P7" s="0"/>
      <c r="Q7" s="0"/>
      <c r="R7" s="0"/>
      <c r="S7" s="0"/>
      <c r="T7" s="0"/>
      <c r="U7" s="0"/>
      <c r="V7" s="0"/>
      <c r="W7" s="5" t="s">
        <f>=W6*(ABS(W5)-ABS(W4))</f>
      </c>
      <c r="X7" s="0" t="s">
        <v>232</v>
      </c>
      <c r="Y7" s="0"/>
      <c r="Z7" s="6" t="n">
        <v>3</v>
      </c>
      <c r="AA7" s="0" t="s">
        <v>231</v>
      </c>
      <c r="AB7" s="0"/>
      <c r="AC7" s="5" t="s">
        <f>=AC6*(ABS(AC5)-ABS(AC4))</f>
      </c>
      <c r="AD7" s="0" t="s">
        <v>232</v>
      </c>
      <c r="AE7" s="0"/>
      <c r="AF7" s="0"/>
      <c r="AG7" s="0"/>
      <c r="AH7" s="0"/>
      <c r="AI7" s="5" t="s">
        <f>=AI6*(ABS(AI5)-ABS(AI4))</f>
      </c>
      <c r="AJ7" s="0" t="s">
        <v>232</v>
      </c>
      <c r="AK7" s="0"/>
      <c r="AL7" s="0"/>
      <c r="AM7" s="0"/>
      <c r="AN7" s="11" t="n">
        <v>45625</v>
      </c>
      <c r="AO7" s="6" t="n">
        <v>1</v>
      </c>
      <c r="AP7" s="6" t="n">
        <v>95.41</v>
      </c>
      <c r="AQ7" s="0"/>
      <c r="AR7" s="6" t="n">
        <v>15</v>
      </c>
      <c r="AS7" s="0" t="s">
        <v>231</v>
      </c>
      <c r="AT7" s="0"/>
      <c r="AU7" s="6" t="n">
        <v>1.8721</v>
      </c>
      <c r="AV7" s="0" t="s">
        <v>230</v>
      </c>
      <c r="AW7" s="0"/>
      <c r="AX7" s="0"/>
      <c r="AY7" s="0"/>
      <c r="AZ7" s="11" t="n">
        <v>45651</v>
      </c>
      <c r="BA7" s="6" t="n">
        <v>1</v>
      </c>
      <c r="BB7" s="6" t="n">
        <v>1.39</v>
      </c>
      <c r="BC7" s="0"/>
      <c r="BD7" s="0"/>
      <c r="BE7" s="0"/>
      <c r="BF7" s="0"/>
      <c r="BG7" s="6" t="s">
        <f>=Портфель!G23*Портфель!$Q$13</f>
      </c>
      <c r="BH7" s="0" t="s">
        <v>6</v>
      </c>
      <c r="BI7" s="0"/>
      <c r="BJ7" s="6" t="s">
        <f>=Портфель!H24*Портфель!$Q$13</f>
      </c>
      <c r="BK7" s="0" t="s">
        <v>7</v>
      </c>
      <c r="BL7" s="0"/>
      <c r="BM7" s="0"/>
      <c r="BN7" s="0"/>
      <c r="BO7" s="0"/>
      <c r="BP7" s="6" t="n">
        <v>8</v>
      </c>
      <c r="BQ7" s="0" t="s">
        <v>231</v>
      </c>
    </row>
    <row collapsed="false" customFormat="false" customHeight="false" hidden="false" ht="12.1" outlineLevel="0" r="8">
      <c r="A8" s="0"/>
      <c r="B8" s="0"/>
      <c r="C8" s="0"/>
      <c r="D8" s="0"/>
      <c r="E8" s="5" t="s">
        <f>=SUM(F2:F7)/SUM(E2:E7)</f>
      </c>
      <c r="F8" s="0" t="s">
        <v>11</v>
      </c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5" t="s">
        <f>=Z7*(ABS(Z6)-ABS(Z5))</f>
      </c>
      <c r="AA8" s="0" t="s">
        <v>232</v>
      </c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11" t="n">
        <v>45628</v>
      </c>
      <c r="AO8" s="6" t="n">
        <v>1</v>
      </c>
      <c r="AP8" s="6" t="n">
        <v>95.77</v>
      </c>
      <c r="AQ8" s="0"/>
      <c r="AR8" s="5" t="s">
        <f>=AR7*(ABS(AR6)-ABS(AR5))</f>
      </c>
      <c r="AS8" s="0" t="s">
        <v>232</v>
      </c>
      <c r="AT8" s="0"/>
      <c r="AU8" s="6" t="n">
        <v>61</v>
      </c>
      <c r="AV8" s="0" t="s">
        <v>231</v>
      </c>
      <c r="AW8" s="0"/>
      <c r="AX8" s="0"/>
      <c r="AY8" s="0"/>
      <c r="AZ8" s="0"/>
      <c r="BA8" s="5" t="s">
        <f>=SUM(BB2:BB7)/SUM(BA2:BA7)</f>
      </c>
      <c r="BB8" s="0" t="s">
        <v>11</v>
      </c>
      <c r="BC8" s="0"/>
      <c r="BD8" s="0"/>
      <c r="BE8" s="0"/>
      <c r="BF8" s="0"/>
      <c r="BG8" s="6" t="s">
        <f>=Портфель!H23*Портфель!$Q$13</f>
      </c>
      <c r="BH8" s="0" t="s">
        <v>7</v>
      </c>
      <c r="BI8" s="0"/>
      <c r="BJ8" s="5" t="s">
        <f>=BJ5*(BJ6*BJ4/100-BJ3+BJ7)</f>
      </c>
      <c r="BK8" s="0" t="s">
        <v>232</v>
      </c>
      <c r="BL8" s="0"/>
      <c r="BM8" s="0"/>
      <c r="BN8" s="0"/>
      <c r="BO8" s="0"/>
      <c r="BP8" s="5" t="s">
        <f>=BP7*(ABS(BP6)-ABS(BP5))</f>
      </c>
      <c r="BQ8" s="0" t="s">
        <v>232</v>
      </c>
    </row>
    <row collapsed="false" customFormat="false" customHeight="false" hidden="false" ht="12.1" outlineLevel="0" r="9">
      <c r="A9" s="0"/>
      <c r="B9" s="0"/>
      <c r="C9" s="0"/>
      <c r="D9" s="0"/>
      <c r="E9" s="6" t="n">
        <v>139.95</v>
      </c>
      <c r="F9" s="0" t="s">
        <v>230</v>
      </c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11" t="n">
        <v>45638</v>
      </c>
      <c r="AO9" s="6" t="n">
        <v>1</v>
      </c>
      <c r="AP9" s="6" t="n">
        <v>94.39</v>
      </c>
      <c r="AQ9" s="0"/>
      <c r="AR9" s="0"/>
      <c r="AS9" s="0"/>
      <c r="AT9" s="0"/>
      <c r="AU9" s="5" t="s">
        <f>=AU8*(ABS(AU7)-ABS(AU6))</f>
      </c>
      <c r="AV9" s="0" t="s">
        <v>232</v>
      </c>
      <c r="AW9" s="0"/>
      <c r="AX9" s="0"/>
      <c r="AY9" s="0"/>
      <c r="AZ9" s="0"/>
      <c r="BA9" s="6" t="n">
        <v>1.8494</v>
      </c>
      <c r="BB9" s="0" t="s">
        <v>230</v>
      </c>
      <c r="BC9" s="0"/>
      <c r="BD9" s="0"/>
      <c r="BE9" s="0"/>
      <c r="BF9" s="0"/>
      <c r="BG9" s="5" t="s">
        <f>=BG6*(BG7*BG5/100-BG4+BG8)</f>
      </c>
      <c r="BH9" s="0" t="s">
        <v>232</v>
      </c>
    </row>
    <row collapsed="false" customFormat="false" customHeight="false" hidden="false" ht="12.1" outlineLevel="0" r="10">
      <c r="A10" s="0"/>
      <c r="B10" s="0"/>
      <c r="C10" s="0"/>
      <c r="D10" s="0"/>
      <c r="E10" s="6" t="n">
        <v>10</v>
      </c>
      <c r="F10" s="0" t="s">
        <v>231</v>
      </c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11" t="n">
        <v>45660</v>
      </c>
      <c r="AO10" s="6" t="n">
        <v>1</v>
      </c>
      <c r="AP10" s="6" t="n">
        <v>96.02</v>
      </c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6" t="n">
        <v>6</v>
      </c>
      <c r="BB10" s="0" t="s">
        <v>231</v>
      </c>
    </row>
    <row collapsed="false" customFormat="false" customHeight="false" hidden="false" ht="12.1" outlineLevel="0" r="11">
      <c r="A11" s="0"/>
      <c r="B11" s="0"/>
      <c r="C11" s="0"/>
      <c r="D11" s="0"/>
      <c r="E11" s="5" t="s">
        <f>=E10*(ABS(E9)-ABS(E8))</f>
      </c>
      <c r="F11" s="0" t="s">
        <v>232</v>
      </c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5" t="s">
        <f>=SUM(AP2:AP10)/SUM(AO2:AO10)</f>
      </c>
      <c r="AP11" s="0" t="s">
        <v>11</v>
      </c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5" t="s">
        <f>=BA10*(ABS(BA9)-ABS(BA8))</f>
      </c>
      <c r="BB11" s="0" t="s">
        <v>232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6" t="n">
        <v>100.47</v>
      </c>
      <c r="AP12" s="0" t="s">
        <v>230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6" t="n">
        <v>13</v>
      </c>
      <c r="AP13" s="0" t="s">
        <v>231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5" t="s">
        <f>=AO13*(ABS(AO12)-ABS(AO11))</f>
      </c>
      <c r="AP14" s="0" t="s">
        <v>232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5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89</v>
      </c>
      <c r="B1" s="18" t="s">
        <v>0</v>
      </c>
      <c r="C1" s="18" t="s">
        <v>2</v>
      </c>
      <c r="D1" s="18" t="s">
        <v>233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234</v>
      </c>
      <c r="L1" s="18" t="s">
        <v>235</v>
      </c>
      <c r="M1" s="18" t="s">
        <v>19</v>
      </c>
      <c r="N1" s="18" t="s">
        <v>236</v>
      </c>
    </row>
    <row collapsed="false" customFormat="false" customHeight="false" hidden="false" ht="12.1" outlineLevel="0" r="2">
      <c r="A2" s="20" t="n">
        <v>45370.63125</v>
      </c>
      <c r="B2" s="16" t="s">
        <v>184</v>
      </c>
      <c r="C2" s="16" t="s">
        <v>237</v>
      </c>
      <c r="D2" s="16" t="s">
        <v>180</v>
      </c>
      <c r="E2" s="16" t="s">
        <v>59</v>
      </c>
      <c r="F2" s="16" t="s">
        <v>19</v>
      </c>
      <c r="G2" s="7" t="n">
        <v>3</v>
      </c>
      <c r="H2" s="6" t="n">
        <v>8.22</v>
      </c>
      <c r="I2" s="6" t="n">
        <v>-24.66</v>
      </c>
      <c r="J2" s="6" t="n">
        <v>0</v>
      </c>
      <c r="K2" s="6" t="n">
        <v>0</v>
      </c>
      <c r="L2" s="6" t="n">
        <v>0</v>
      </c>
      <c r="M2" s="6" t="s">
        <f>=I2+J2+K2+L2</f>
      </c>
      <c r="N2" s="16"/>
    </row>
    <row collapsed="false" customFormat="false" customHeight="false" hidden="false" ht="12.1" outlineLevel="0" r="3">
      <c r="A3" s="20" t="n">
        <v>45370.63125</v>
      </c>
      <c r="B3" s="16" t="s">
        <v>53</v>
      </c>
      <c r="C3" s="16" t="s">
        <v>238</v>
      </c>
      <c r="D3" s="16" t="s">
        <v>180</v>
      </c>
      <c r="E3" s="16" t="s">
        <v>17</v>
      </c>
      <c r="F3" s="16" t="s">
        <v>19</v>
      </c>
      <c r="G3" s="7" t="n">
        <v>1</v>
      </c>
      <c r="H3" s="6" t="n">
        <v>293.13</v>
      </c>
      <c r="I3" s="6" t="n">
        <v>-293.13</v>
      </c>
      <c r="J3" s="6" t="n">
        <v>-19.04</v>
      </c>
      <c r="K3" s="6" t="n">
        <v>-0.88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45376.383333333</v>
      </c>
      <c r="B4" s="16" t="s">
        <v>62</v>
      </c>
      <c r="C4" s="16" t="s">
        <v>239</v>
      </c>
      <c r="D4" s="16" t="s">
        <v>180</v>
      </c>
      <c r="E4" s="16" t="s">
        <v>59</v>
      </c>
      <c r="F4" s="16" t="s">
        <v>19</v>
      </c>
      <c r="G4" s="7" t="n">
        <v>2</v>
      </c>
      <c r="H4" s="6" t="n">
        <v>10.93</v>
      </c>
      <c r="I4" s="6" t="n">
        <v>-21.86</v>
      </c>
      <c r="J4" s="6" t="n">
        <v>0</v>
      </c>
      <c r="K4" s="6" t="n">
        <v>0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45376.63125</v>
      </c>
      <c r="B5" s="16" t="s">
        <v>185</v>
      </c>
      <c r="C5" s="16" t="s">
        <v>240</v>
      </c>
      <c r="D5" s="16" t="s">
        <v>180</v>
      </c>
      <c r="E5" s="16" t="s">
        <v>75</v>
      </c>
      <c r="F5" s="16" t="s">
        <v>19</v>
      </c>
      <c r="G5" s="7" t="n">
        <v>1</v>
      </c>
      <c r="H5" s="6" t="n">
        <v>96.21</v>
      </c>
      <c r="I5" s="6" t="n">
        <v>-962.1</v>
      </c>
      <c r="J5" s="6" t="n">
        <v>-10.65</v>
      </c>
      <c r="K5" s="6" t="n">
        <v>-2.89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45383.383333333</v>
      </c>
      <c r="B6" s="16" t="s">
        <v>62</v>
      </c>
      <c r="C6" s="16" t="s">
        <v>239</v>
      </c>
      <c r="D6" s="16" t="s">
        <v>180</v>
      </c>
      <c r="E6" s="16" t="s">
        <v>59</v>
      </c>
      <c r="F6" s="16" t="s">
        <v>19</v>
      </c>
      <c r="G6" s="7" t="n">
        <v>10</v>
      </c>
      <c r="H6" s="6" t="n">
        <v>11.3</v>
      </c>
      <c r="I6" s="6" t="n">
        <v>-113</v>
      </c>
      <c r="J6" s="6" t="n">
        <v>0</v>
      </c>
      <c r="K6" s="6" t="n">
        <v>0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1" t="n">
        <v>45383.434722222</v>
      </c>
      <c r="B7" s="22" t="s">
        <v>241</v>
      </c>
      <c r="C7" s="22" t="s">
        <v>242</v>
      </c>
      <c r="D7" s="22" t="s">
        <v>241</v>
      </c>
      <c r="E7" s="22" t="s">
        <v>241</v>
      </c>
      <c r="F7" s="22" t="s">
        <v>19</v>
      </c>
      <c r="G7" s="23" t="n">
        <v>49.06</v>
      </c>
      <c r="H7" s="24" t="n">
        <v>1</v>
      </c>
      <c r="I7" s="24" t="n">
        <v>49.06</v>
      </c>
      <c r="J7" s="24" t="n">
        <v>0</v>
      </c>
      <c r="K7" s="24" t="n">
        <v>0</v>
      </c>
      <c r="L7" s="24" t="n">
        <v>0</v>
      </c>
      <c r="M7" s="6" t="s">
        <f>=I7+J7+K7+L7</f>
      </c>
      <c r="N7" s="22"/>
    </row>
    <row collapsed="false" customFormat="false" customHeight="false" hidden="false" ht="12.1" outlineLevel="0" r="8">
      <c r="A8" s="21" t="n">
        <v>45383.434722222</v>
      </c>
      <c r="B8" s="22" t="s">
        <v>243</v>
      </c>
      <c r="C8" s="22" t="s">
        <v>97</v>
      </c>
      <c r="D8" s="22" t="s">
        <v>243</v>
      </c>
      <c r="E8" s="22" t="s">
        <v>243</v>
      </c>
      <c r="F8" s="22" t="s">
        <v>19</v>
      </c>
      <c r="G8" s="23" t="n">
        <v>7493</v>
      </c>
      <c r="H8" s="24" t="n">
        <v>1</v>
      </c>
      <c r="I8" s="24" t="n">
        <v>7493</v>
      </c>
      <c r="J8" s="24" t="n">
        <v>0</v>
      </c>
      <c r="K8" s="24" t="n">
        <v>0</v>
      </c>
      <c r="L8" s="24" t="n">
        <v>0</v>
      </c>
      <c r="M8" s="6" t="s">
        <f>=I8+J8+K8+L8</f>
      </c>
      <c r="N8" s="22"/>
    </row>
    <row collapsed="false" customFormat="false" customHeight="false" hidden="false" ht="12.1" outlineLevel="0" r="9">
      <c r="A9" s="20" t="n">
        <v>45383.541666667</v>
      </c>
      <c r="B9" s="16" t="s">
        <v>82</v>
      </c>
      <c r="C9" s="16" t="s">
        <v>244</v>
      </c>
      <c r="D9" s="16" t="s">
        <v>180</v>
      </c>
      <c r="E9" s="16" t="s">
        <v>83</v>
      </c>
      <c r="F9" s="16" t="s">
        <v>19</v>
      </c>
      <c r="G9" s="7" t="n">
        <v>1</v>
      </c>
      <c r="H9" s="6" t="n">
        <v>987</v>
      </c>
      <c r="I9" s="6" t="n">
        <v>-987</v>
      </c>
      <c r="J9" s="6" t="n">
        <v>-35.53</v>
      </c>
      <c r="K9" s="6" t="n">
        <v>-2.96</v>
      </c>
      <c r="L9" s="6" t="n">
        <v>0</v>
      </c>
      <c r="M9" s="6" t="s">
        <f>=I9+J9+K9+L9</f>
      </c>
      <c r="N9" s="16" t="s">
        <v>245</v>
      </c>
    </row>
    <row collapsed="false" customFormat="false" customHeight="false" hidden="false" ht="12.1" outlineLevel="0" r="10">
      <c r="A10" s="20" t="n">
        <v>45383.586805556</v>
      </c>
      <c r="B10" s="16" t="s">
        <v>39</v>
      </c>
      <c r="C10" s="16" t="s">
        <v>246</v>
      </c>
      <c r="D10" s="16" t="s">
        <v>180</v>
      </c>
      <c r="E10" s="16" t="s">
        <v>17</v>
      </c>
      <c r="F10" s="16" t="s">
        <v>19</v>
      </c>
      <c r="G10" s="7" t="n">
        <v>3</v>
      </c>
      <c r="H10" s="6" t="n">
        <v>203.3</v>
      </c>
      <c r="I10" s="6" t="n">
        <v>-609.9</v>
      </c>
      <c r="J10" s="6" t="n">
        <v>0</v>
      </c>
      <c r="K10" s="6" t="n">
        <v>-1.83</v>
      </c>
      <c r="L10" s="6" t="n">
        <v>0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45383.63125</v>
      </c>
      <c r="B11" s="16" t="s">
        <v>184</v>
      </c>
      <c r="C11" s="16" t="s">
        <v>237</v>
      </c>
      <c r="D11" s="16" t="s">
        <v>180</v>
      </c>
      <c r="E11" s="16" t="s">
        <v>59</v>
      </c>
      <c r="F11" s="16" t="s">
        <v>19</v>
      </c>
      <c r="G11" s="7" t="n">
        <v>12</v>
      </c>
      <c r="H11" s="6" t="n">
        <v>8.68</v>
      </c>
      <c r="I11" s="6" t="n">
        <v>-104.16</v>
      </c>
      <c r="J11" s="6" t="n">
        <v>0</v>
      </c>
      <c r="K11" s="6" t="n">
        <v>0</v>
      </c>
      <c r="L11" s="6" t="n">
        <v>0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45383.63125</v>
      </c>
      <c r="B12" s="16" t="s">
        <v>187</v>
      </c>
      <c r="C12" s="16" t="s">
        <v>247</v>
      </c>
      <c r="D12" s="16" t="s">
        <v>180</v>
      </c>
      <c r="E12" s="16" t="s">
        <v>75</v>
      </c>
      <c r="F12" s="16" t="s">
        <v>19</v>
      </c>
      <c r="G12" s="7" t="n">
        <v>1</v>
      </c>
      <c r="H12" s="6" t="n">
        <v>98.6</v>
      </c>
      <c r="I12" s="6" t="n">
        <v>-986</v>
      </c>
      <c r="J12" s="6" t="n">
        <v>-19.04</v>
      </c>
      <c r="K12" s="6" t="n">
        <v>-2.96</v>
      </c>
      <c r="L12" s="6" t="n">
        <v>0</v>
      </c>
      <c r="M12" s="6" t="s">
        <f>=I12+J12+K12+L12</f>
      </c>
      <c r="N12" s="16" t="s">
        <v>248</v>
      </c>
    </row>
    <row collapsed="false" customFormat="false" customHeight="false" hidden="false" ht="12.1" outlineLevel="0" r="13">
      <c r="A13" s="20" t="n">
        <v>45383.63125</v>
      </c>
      <c r="B13" s="16" t="s">
        <v>186</v>
      </c>
      <c r="C13" s="16" t="s">
        <v>249</v>
      </c>
      <c r="D13" s="16" t="s">
        <v>180</v>
      </c>
      <c r="E13" s="16" t="s">
        <v>59</v>
      </c>
      <c r="F13" s="16" t="s">
        <v>19</v>
      </c>
      <c r="G13" s="7" t="n">
        <v>10</v>
      </c>
      <c r="H13" s="6" t="n">
        <v>10.89</v>
      </c>
      <c r="I13" s="6" t="n">
        <v>-108.9</v>
      </c>
      <c r="J13" s="6" t="n">
        <v>0</v>
      </c>
      <c r="K13" s="6" t="n">
        <v>0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5" t="n">
        <v>45390.586805556</v>
      </c>
      <c r="B14" s="26" t="s">
        <v>39</v>
      </c>
      <c r="C14" s="26" t="s">
        <v>246</v>
      </c>
      <c r="D14" s="26" t="s">
        <v>181</v>
      </c>
      <c r="E14" s="26" t="s">
        <v>17</v>
      </c>
      <c r="F14" s="26" t="s">
        <v>19</v>
      </c>
      <c r="G14" s="27" t="n">
        <v>-1</v>
      </c>
      <c r="H14" s="28" t="n">
        <v>270.2</v>
      </c>
      <c r="I14" s="28" t="n">
        <v>270.2</v>
      </c>
      <c r="J14" s="28" t="n">
        <v>0</v>
      </c>
      <c r="K14" s="28" t="n">
        <v>-0.81</v>
      </c>
      <c r="L14" s="28" t="n">
        <v>0</v>
      </c>
      <c r="M14" s="6" t="s">
        <f>=I14+J14+K14+L14</f>
      </c>
      <c r="N14" s="26"/>
    </row>
    <row collapsed="false" customFormat="false" customHeight="false" hidden="false" ht="12.1" outlineLevel="0" r="15">
      <c r="A15" s="20" t="n">
        <v>45390.586805556</v>
      </c>
      <c r="B15" s="16" t="s">
        <v>42</v>
      </c>
      <c r="C15" s="16" t="s">
        <v>250</v>
      </c>
      <c r="D15" s="16" t="s">
        <v>180</v>
      </c>
      <c r="E15" s="16" t="s">
        <v>17</v>
      </c>
      <c r="F15" s="16" t="s">
        <v>19</v>
      </c>
      <c r="G15" s="7" t="n">
        <v>1</v>
      </c>
      <c r="H15" s="6" t="n">
        <v>318.78</v>
      </c>
      <c r="I15" s="6" t="n">
        <v>-318.78</v>
      </c>
      <c r="J15" s="6" t="n">
        <v>0</v>
      </c>
      <c r="K15" s="6" t="n">
        <v>-0.96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45390.63125</v>
      </c>
      <c r="B16" s="16" t="s">
        <v>184</v>
      </c>
      <c r="C16" s="16" t="s">
        <v>237</v>
      </c>
      <c r="D16" s="16" t="s">
        <v>180</v>
      </c>
      <c r="E16" s="16" t="s">
        <v>59</v>
      </c>
      <c r="F16" s="16" t="s">
        <v>19</v>
      </c>
      <c r="G16" s="7" t="n">
        <v>5</v>
      </c>
      <c r="H16" s="6" t="n">
        <v>8.95</v>
      </c>
      <c r="I16" s="6" t="n">
        <v>-44.75</v>
      </c>
      <c r="J16" s="6" t="n">
        <v>0</v>
      </c>
      <c r="K16" s="6" t="n">
        <v>0</v>
      </c>
      <c r="L16" s="6" t="n">
        <v>0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45391.383333333</v>
      </c>
      <c r="B17" s="16" t="s">
        <v>84</v>
      </c>
      <c r="C17" s="16" t="s">
        <v>244</v>
      </c>
      <c r="D17" s="16" t="s">
        <v>180</v>
      </c>
      <c r="E17" s="16" t="s">
        <v>83</v>
      </c>
      <c r="F17" s="16" t="s">
        <v>19</v>
      </c>
      <c r="G17" s="7" t="n">
        <v>1</v>
      </c>
      <c r="H17" s="6" t="n">
        <v>1.38</v>
      </c>
      <c r="I17" s="6" t="n">
        <v>-1.38</v>
      </c>
      <c r="J17" s="6" t="n">
        <v>0</v>
      </c>
      <c r="K17" s="6" t="n">
        <v>-0.01</v>
      </c>
      <c r="L17" s="6" t="n">
        <v>0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45391.383333333</v>
      </c>
      <c r="B18" s="16" t="s">
        <v>71</v>
      </c>
      <c r="C18" s="16" t="s">
        <v>251</v>
      </c>
      <c r="D18" s="16" t="s">
        <v>180</v>
      </c>
      <c r="E18" s="16" t="s">
        <v>59</v>
      </c>
      <c r="F18" s="16" t="s">
        <v>19</v>
      </c>
      <c r="G18" s="7" t="n">
        <v>5</v>
      </c>
      <c r="H18" s="6" t="n">
        <v>1.384</v>
      </c>
      <c r="I18" s="6" t="n">
        <v>-6.92</v>
      </c>
      <c r="J18" s="6" t="n">
        <v>0</v>
      </c>
      <c r="K18" s="6" t="n">
        <v>-0.03</v>
      </c>
      <c r="L18" s="6" t="n">
        <v>0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45400.63125</v>
      </c>
      <c r="B19" s="16" t="s">
        <v>184</v>
      </c>
      <c r="C19" s="16" t="s">
        <v>237</v>
      </c>
      <c r="D19" s="16" t="s">
        <v>180</v>
      </c>
      <c r="E19" s="16" t="s">
        <v>59</v>
      </c>
      <c r="F19" s="16" t="s">
        <v>19</v>
      </c>
      <c r="G19" s="7" t="n">
        <v>7</v>
      </c>
      <c r="H19" s="6" t="n">
        <v>9.19</v>
      </c>
      <c r="I19" s="6" t="n">
        <v>-64.33</v>
      </c>
      <c r="J19" s="6" t="n">
        <v>0</v>
      </c>
      <c r="K19" s="6" t="n">
        <v>0</v>
      </c>
      <c r="L19" s="6" t="n">
        <v>0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45400.63125</v>
      </c>
      <c r="B20" s="16" t="s">
        <v>188</v>
      </c>
      <c r="C20" s="16" t="s">
        <v>252</v>
      </c>
      <c r="D20" s="16" t="s">
        <v>180</v>
      </c>
      <c r="E20" s="16" t="s">
        <v>75</v>
      </c>
      <c r="F20" s="16" t="s">
        <v>19</v>
      </c>
      <c r="G20" s="7" t="n">
        <v>1</v>
      </c>
      <c r="H20" s="6" t="n">
        <v>94.58</v>
      </c>
      <c r="I20" s="6" t="n">
        <v>-945.8</v>
      </c>
      <c r="J20" s="6" t="n">
        <v>-3.62</v>
      </c>
      <c r="K20" s="6" t="n">
        <v>-2.84</v>
      </c>
      <c r="L20" s="6" t="n">
        <v>0</v>
      </c>
      <c r="M20" s="6" t="s">
        <f>=I20+J20+K20+L20</f>
      </c>
      <c r="N20" s="16"/>
    </row>
    <row collapsed="false" customFormat="false" customHeight="false" hidden="false" ht="12.1" outlineLevel="0" r="21">
      <c r="A21" s="20" t="n">
        <v>45404.383333333</v>
      </c>
      <c r="B21" s="16" t="s">
        <v>62</v>
      </c>
      <c r="C21" s="16" t="s">
        <v>239</v>
      </c>
      <c r="D21" s="16" t="s">
        <v>180</v>
      </c>
      <c r="E21" s="16" t="s">
        <v>59</v>
      </c>
      <c r="F21" s="16" t="s">
        <v>19</v>
      </c>
      <c r="G21" s="7" t="n">
        <v>3</v>
      </c>
      <c r="H21" s="6" t="n">
        <v>11.52</v>
      </c>
      <c r="I21" s="6" t="n">
        <v>-34.56</v>
      </c>
      <c r="J21" s="6" t="n">
        <v>0</v>
      </c>
      <c r="K21" s="6" t="n">
        <v>0</v>
      </c>
      <c r="L21" s="6" t="n">
        <v>0</v>
      </c>
      <c r="M21" s="6" t="s">
        <f>=I21+J21+K21+L21</f>
      </c>
      <c r="N21" s="16"/>
    </row>
    <row collapsed="false" customFormat="false" customHeight="false" hidden="false" ht="12.1" outlineLevel="0" r="22">
      <c r="A22" s="20" t="n">
        <v>45404.383333333</v>
      </c>
      <c r="B22" s="16" t="s">
        <v>84</v>
      </c>
      <c r="C22" s="16" t="s">
        <v>244</v>
      </c>
      <c r="D22" s="16" t="s">
        <v>180</v>
      </c>
      <c r="E22" s="16" t="s">
        <v>83</v>
      </c>
      <c r="F22" s="16" t="s">
        <v>19</v>
      </c>
      <c r="G22" s="7" t="n">
        <v>4</v>
      </c>
      <c r="H22" s="6" t="n">
        <v>1.385</v>
      </c>
      <c r="I22" s="6" t="n">
        <v>-5.54</v>
      </c>
      <c r="J22" s="6" t="n">
        <v>0</v>
      </c>
      <c r="K22" s="6" t="n">
        <v>-0.02</v>
      </c>
      <c r="L22" s="6" t="n">
        <v>0</v>
      </c>
      <c r="M22" s="6" t="s">
        <f>=I22+J22+K22+L22</f>
      </c>
      <c r="N22" s="16"/>
    </row>
    <row collapsed="false" customFormat="false" customHeight="false" hidden="false" ht="12.1" outlineLevel="0" r="23">
      <c r="A23" s="20" t="n">
        <v>45404.586805556</v>
      </c>
      <c r="B23" s="16" t="s">
        <v>30</v>
      </c>
      <c r="C23" s="16" t="s">
        <v>253</v>
      </c>
      <c r="D23" s="16" t="s">
        <v>180</v>
      </c>
      <c r="E23" s="16" t="s">
        <v>17</v>
      </c>
      <c r="F23" s="16" t="s">
        <v>19</v>
      </c>
      <c r="G23" s="7" t="n">
        <v>1</v>
      </c>
      <c r="H23" s="6" t="n">
        <v>857.99</v>
      </c>
      <c r="I23" s="6" t="n">
        <v>-857.99</v>
      </c>
      <c r="J23" s="6" t="n">
        <v>0</v>
      </c>
      <c r="K23" s="6" t="n">
        <v>-2.57</v>
      </c>
      <c r="L23" s="6" t="n">
        <v>0</v>
      </c>
      <c r="M23" s="6" t="s">
        <f>=I23+J23+K23+L23</f>
      </c>
      <c r="N23" s="16"/>
    </row>
    <row collapsed="false" customFormat="false" customHeight="false" hidden="false" ht="12.1" outlineLevel="0" r="24">
      <c r="A24" s="20" t="n">
        <v>45406.383333333</v>
      </c>
      <c r="B24" s="16" t="s">
        <v>184</v>
      </c>
      <c r="C24" s="16" t="s">
        <v>237</v>
      </c>
      <c r="D24" s="16" t="s">
        <v>180</v>
      </c>
      <c r="E24" s="16" t="s">
        <v>59</v>
      </c>
      <c r="F24" s="16" t="s">
        <v>19</v>
      </c>
      <c r="G24" s="7" t="n">
        <v>10</v>
      </c>
      <c r="H24" s="6" t="n">
        <v>8.7</v>
      </c>
      <c r="I24" s="6" t="n">
        <v>-87</v>
      </c>
      <c r="J24" s="6" t="n">
        <v>0</v>
      </c>
      <c r="K24" s="6" t="n">
        <v>0</v>
      </c>
      <c r="L24" s="6" t="n">
        <v>0</v>
      </c>
      <c r="M24" s="6" t="s">
        <f>=I24+J24+K24+L24</f>
      </c>
      <c r="N24" s="16"/>
    </row>
    <row collapsed="false" customFormat="false" customHeight="false" hidden="false" ht="12.1" outlineLevel="0" r="25">
      <c r="A25" s="20" t="n">
        <v>45414.63125</v>
      </c>
      <c r="B25" s="16" t="s">
        <v>184</v>
      </c>
      <c r="C25" s="16" t="s">
        <v>237</v>
      </c>
      <c r="D25" s="16" t="s">
        <v>180</v>
      </c>
      <c r="E25" s="16" t="s">
        <v>59</v>
      </c>
      <c r="F25" s="16" t="s">
        <v>19</v>
      </c>
      <c r="G25" s="7" t="n">
        <v>10</v>
      </c>
      <c r="H25" s="6" t="n">
        <v>8.59</v>
      </c>
      <c r="I25" s="6" t="n">
        <v>-85.9</v>
      </c>
      <c r="J25" s="6" t="n">
        <v>0</v>
      </c>
      <c r="K25" s="6" t="n">
        <v>0</v>
      </c>
      <c r="L25" s="6" t="n">
        <v>0</v>
      </c>
      <c r="M25" s="6" t="s">
        <f>=I25+J25+K25+L25</f>
      </c>
      <c r="N25" s="16"/>
    </row>
    <row collapsed="false" customFormat="false" customHeight="false" hidden="false" ht="12.1" outlineLevel="0" r="26">
      <c r="A26" s="20" t="n">
        <v>45425.383333333</v>
      </c>
      <c r="B26" s="16" t="s">
        <v>84</v>
      </c>
      <c r="C26" s="16" t="s">
        <v>244</v>
      </c>
      <c r="D26" s="16" t="s">
        <v>180</v>
      </c>
      <c r="E26" s="16" t="s">
        <v>83</v>
      </c>
      <c r="F26" s="16" t="s">
        <v>19</v>
      </c>
      <c r="G26" s="7" t="n">
        <v>3</v>
      </c>
      <c r="H26" s="6" t="n">
        <v>1.3967</v>
      </c>
      <c r="I26" s="6" t="n">
        <v>-4.19</v>
      </c>
      <c r="J26" s="6" t="n">
        <v>0</v>
      </c>
      <c r="K26" s="6" t="n">
        <v>-0.01</v>
      </c>
      <c r="L26" s="6" t="n">
        <v>0</v>
      </c>
      <c r="M26" s="6" t="s">
        <f>=I26+J26+K26+L26</f>
      </c>
      <c r="N26" s="16"/>
    </row>
    <row collapsed="false" customFormat="false" customHeight="false" hidden="false" ht="12.1" outlineLevel="0" r="27">
      <c r="A27" s="20" t="n">
        <v>45425.383333333</v>
      </c>
      <c r="B27" s="16" t="s">
        <v>71</v>
      </c>
      <c r="C27" s="16" t="s">
        <v>251</v>
      </c>
      <c r="D27" s="16" t="s">
        <v>180</v>
      </c>
      <c r="E27" s="16" t="s">
        <v>59</v>
      </c>
      <c r="F27" s="16" t="s">
        <v>19</v>
      </c>
      <c r="G27" s="7" t="n">
        <v>3</v>
      </c>
      <c r="H27" s="6" t="n">
        <v>1.3967</v>
      </c>
      <c r="I27" s="6" t="n">
        <v>-4.19</v>
      </c>
      <c r="J27" s="6" t="n">
        <v>0</v>
      </c>
      <c r="K27" s="6" t="n">
        <v>-0.01</v>
      </c>
      <c r="L27" s="6" t="n">
        <v>0</v>
      </c>
      <c r="M27" s="6" t="s">
        <f>=I27+J27+K27+L27</f>
      </c>
      <c r="N27" s="16"/>
    </row>
    <row collapsed="false" customFormat="false" customHeight="false" hidden="false" ht="12.1" outlineLevel="0" r="28">
      <c r="A28" s="20" t="n">
        <v>45425.63125</v>
      </c>
      <c r="B28" s="16" t="s">
        <v>184</v>
      </c>
      <c r="C28" s="16" t="s">
        <v>237</v>
      </c>
      <c r="D28" s="16" t="s">
        <v>180</v>
      </c>
      <c r="E28" s="16" t="s">
        <v>59</v>
      </c>
      <c r="F28" s="16" t="s">
        <v>19</v>
      </c>
      <c r="G28" s="7" t="n">
        <v>3</v>
      </c>
      <c r="H28" s="6" t="n">
        <v>8.71</v>
      </c>
      <c r="I28" s="6" t="n">
        <v>-26.13</v>
      </c>
      <c r="J28" s="6" t="n">
        <v>0</v>
      </c>
      <c r="K28" s="6" t="n">
        <v>0</v>
      </c>
      <c r="L28" s="6" t="n">
        <v>0</v>
      </c>
      <c r="M28" s="6" t="s">
        <f>=I28+J28+K28+L28</f>
      </c>
      <c r="N28" s="16"/>
    </row>
    <row collapsed="false" customFormat="false" customHeight="false" hidden="false" ht="12.1" outlineLevel="0" r="29">
      <c r="A29" s="21" t="n">
        <v>45434.369444444</v>
      </c>
      <c r="B29" s="22" t="s">
        <v>241</v>
      </c>
      <c r="C29" s="22" t="s">
        <v>242</v>
      </c>
      <c r="D29" s="22" t="s">
        <v>241</v>
      </c>
      <c r="E29" s="22" t="s">
        <v>241</v>
      </c>
      <c r="F29" s="22" t="s">
        <v>19</v>
      </c>
      <c r="G29" s="23" t="n">
        <v>48.62</v>
      </c>
      <c r="H29" s="24" t="n">
        <v>1</v>
      </c>
      <c r="I29" s="24" t="n">
        <v>48.62</v>
      </c>
      <c r="J29" s="24" t="n">
        <v>0</v>
      </c>
      <c r="K29" s="24" t="n">
        <v>0</v>
      </c>
      <c r="L29" s="24" t="n">
        <v>0</v>
      </c>
      <c r="M29" s="6" t="s">
        <f>=I29+J29+K29+L29</f>
      </c>
      <c r="N29" s="22"/>
    </row>
    <row collapsed="false" customFormat="false" customHeight="false" hidden="false" ht="12.1" outlineLevel="0" r="30">
      <c r="A30" s="20" t="n">
        <v>45434.541666667</v>
      </c>
      <c r="B30" s="16" t="s">
        <v>186</v>
      </c>
      <c r="C30" s="16" t="s">
        <v>249</v>
      </c>
      <c r="D30" s="16" t="s">
        <v>180</v>
      </c>
      <c r="E30" s="16" t="s">
        <v>59</v>
      </c>
      <c r="F30" s="16" t="s">
        <v>19</v>
      </c>
      <c r="G30" s="7" t="n">
        <v>2</v>
      </c>
      <c r="H30" s="6" t="n">
        <v>10.68</v>
      </c>
      <c r="I30" s="6" t="n">
        <v>-21.36</v>
      </c>
      <c r="J30" s="6" t="n">
        <v>0</v>
      </c>
      <c r="K30" s="6" t="n">
        <v>0</v>
      </c>
      <c r="L30" s="6" t="n">
        <v>0</v>
      </c>
      <c r="M30" s="6" t="s">
        <f>=I30+J30+K30+L30</f>
      </c>
      <c r="N30" s="16"/>
    </row>
    <row collapsed="false" customFormat="false" customHeight="false" hidden="false" ht="12.1" outlineLevel="0" r="31">
      <c r="A31" s="20" t="n">
        <v>45434.541666667</v>
      </c>
      <c r="B31" s="16" t="s">
        <v>71</v>
      </c>
      <c r="C31" s="16" t="s">
        <v>251</v>
      </c>
      <c r="D31" s="16" t="s">
        <v>180</v>
      </c>
      <c r="E31" s="16" t="s">
        <v>59</v>
      </c>
      <c r="F31" s="16" t="s">
        <v>19</v>
      </c>
      <c r="G31" s="7" t="n">
        <v>4</v>
      </c>
      <c r="H31" s="6" t="n">
        <v>1.7675</v>
      </c>
      <c r="I31" s="6" t="n">
        <v>-7.07</v>
      </c>
      <c r="J31" s="6" t="n">
        <v>0</v>
      </c>
      <c r="K31" s="6" t="n">
        <v>-0.02</v>
      </c>
      <c r="L31" s="6" t="n">
        <v>0</v>
      </c>
      <c r="M31" s="6" t="s">
        <f>=I31+J31+K31+L31</f>
      </c>
      <c r="N31" s="16"/>
    </row>
    <row collapsed="false" customFormat="false" customHeight="false" hidden="false" ht="12.1" outlineLevel="0" r="32">
      <c r="A32" s="21" t="n">
        <v>45435.541666667</v>
      </c>
      <c r="B32" s="22" t="s">
        <v>254</v>
      </c>
      <c r="C32" s="22" t="s">
        <v>255</v>
      </c>
      <c r="D32" s="22" t="s">
        <v>254</v>
      </c>
      <c r="E32" s="22" t="s">
        <v>254</v>
      </c>
      <c r="F32" s="22" t="s">
        <v>19</v>
      </c>
      <c r="G32" s="23" t="n">
        <v>1000</v>
      </c>
      <c r="H32" s="24" t="n">
        <v>1</v>
      </c>
      <c r="I32" s="24" t="n">
        <v>1000</v>
      </c>
      <c r="J32" s="24" t="n">
        <v>0</v>
      </c>
      <c r="K32" s="24" t="n">
        <v>0</v>
      </c>
      <c r="L32" s="24" t="n">
        <v>0</v>
      </c>
      <c r="M32" s="6" t="s">
        <f>=I32+J32+K32+L32</f>
      </c>
      <c r="N32" s="22" t="s">
        <v>245</v>
      </c>
    </row>
    <row collapsed="false" customFormat="false" customHeight="false" hidden="false" ht="12.1" outlineLevel="0" r="33">
      <c r="A33" s="20" t="n">
        <v>45435.541666667</v>
      </c>
      <c r="B33" s="16" t="s">
        <v>189</v>
      </c>
      <c r="C33" s="16" t="s">
        <v>256</v>
      </c>
      <c r="D33" s="16" t="s">
        <v>180</v>
      </c>
      <c r="E33" s="16" t="s">
        <v>75</v>
      </c>
      <c r="F33" s="16" t="s">
        <v>19</v>
      </c>
      <c r="G33" s="7" t="n">
        <v>1</v>
      </c>
      <c r="H33" s="6" t="n">
        <v>98.68</v>
      </c>
      <c r="I33" s="6" t="n">
        <v>-986.8</v>
      </c>
      <c r="J33" s="6" t="n">
        <v>-30.55</v>
      </c>
      <c r="K33" s="6" t="n">
        <v>-2.96</v>
      </c>
      <c r="L33" s="6" t="n">
        <v>0</v>
      </c>
      <c r="M33" s="6" t="s">
        <f>=I33+J33+K33+L33</f>
      </c>
      <c r="N33" s="16"/>
    </row>
    <row collapsed="false" customFormat="false" customHeight="false" hidden="false" ht="12.1" outlineLevel="0" r="34">
      <c r="A34" s="21" t="n">
        <v>45440.438194444</v>
      </c>
      <c r="B34" s="22" t="s">
        <v>243</v>
      </c>
      <c r="C34" s="22" t="s">
        <v>97</v>
      </c>
      <c r="D34" s="22" t="s">
        <v>243</v>
      </c>
      <c r="E34" s="22" t="s">
        <v>243</v>
      </c>
      <c r="F34" s="22" t="s">
        <v>19</v>
      </c>
      <c r="G34" s="23" t="n">
        <v>1200</v>
      </c>
      <c r="H34" s="24" t="n">
        <v>1</v>
      </c>
      <c r="I34" s="24" t="n">
        <v>1200</v>
      </c>
      <c r="J34" s="24" t="n">
        <v>0</v>
      </c>
      <c r="K34" s="24" t="n">
        <v>0</v>
      </c>
      <c r="L34" s="24" t="n">
        <v>0</v>
      </c>
      <c r="M34" s="6" t="s">
        <f>=I34+J34+K34+L34</f>
      </c>
      <c r="N34" s="22"/>
    </row>
    <row collapsed="false" customFormat="false" customHeight="false" hidden="false" ht="12.1" outlineLevel="0" r="35">
      <c r="A35" s="20" t="n">
        <v>45440.438194444</v>
      </c>
      <c r="B35" s="16" t="s">
        <v>190</v>
      </c>
      <c r="C35" s="16" t="s">
        <v>257</v>
      </c>
      <c r="D35" s="16" t="s">
        <v>180</v>
      </c>
      <c r="E35" s="16" t="s">
        <v>75</v>
      </c>
      <c r="F35" s="16" t="s">
        <v>19</v>
      </c>
      <c r="G35" s="7" t="n">
        <v>1</v>
      </c>
      <c r="H35" s="6" t="n">
        <v>98.33</v>
      </c>
      <c r="I35" s="6" t="n">
        <v>-983.3</v>
      </c>
      <c r="J35" s="6" t="n">
        <v>-2.47</v>
      </c>
      <c r="K35" s="6" t="n">
        <v>-2.95</v>
      </c>
      <c r="L35" s="6" t="n">
        <v>0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45440.438194444</v>
      </c>
      <c r="B36" s="16" t="s">
        <v>51</v>
      </c>
      <c r="C36" s="16" t="s">
        <v>258</v>
      </c>
      <c r="D36" s="16" t="s">
        <v>180</v>
      </c>
      <c r="E36" s="16" t="s">
        <v>17</v>
      </c>
      <c r="F36" s="16" t="s">
        <v>19</v>
      </c>
      <c r="G36" s="7" t="n">
        <v>1</v>
      </c>
      <c r="H36" s="6" t="n">
        <v>89.32</v>
      </c>
      <c r="I36" s="6" t="n">
        <v>-89.32</v>
      </c>
      <c r="J36" s="6" t="n">
        <v>0</v>
      </c>
      <c r="K36" s="6" t="n">
        <v>-0.27</v>
      </c>
      <c r="L36" s="6" t="n">
        <v>0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45440.438194444</v>
      </c>
      <c r="B37" s="16" t="s">
        <v>67</v>
      </c>
      <c r="C37" s="16" t="s">
        <v>259</v>
      </c>
      <c r="D37" s="16" t="s">
        <v>180</v>
      </c>
      <c r="E37" s="16" t="s">
        <v>59</v>
      </c>
      <c r="F37" s="16" t="s">
        <v>19</v>
      </c>
      <c r="G37" s="7" t="n">
        <v>17</v>
      </c>
      <c r="H37" s="6" t="n">
        <v>6.83</v>
      </c>
      <c r="I37" s="6" t="n">
        <v>-116.11</v>
      </c>
      <c r="J37" s="6" t="n">
        <v>0</v>
      </c>
      <c r="K37" s="6" t="n">
        <v>0</v>
      </c>
      <c r="L37" s="6" t="n">
        <v>0</v>
      </c>
      <c r="M37" s="6" t="s">
        <f>=I37+J37+K37+L37</f>
      </c>
      <c r="N37" s="16"/>
    </row>
    <row collapsed="false" customFormat="false" customHeight="false" hidden="false" ht="12.1" outlineLevel="0" r="38">
      <c r="A38" s="20" t="n">
        <v>45440.438194444</v>
      </c>
      <c r="B38" s="16" t="s">
        <v>71</v>
      </c>
      <c r="C38" s="16" t="s">
        <v>251</v>
      </c>
      <c r="D38" s="16" t="s">
        <v>180</v>
      </c>
      <c r="E38" s="16" t="s">
        <v>59</v>
      </c>
      <c r="F38" s="16" t="s">
        <v>19</v>
      </c>
      <c r="G38" s="7" t="n">
        <v>3</v>
      </c>
      <c r="H38" s="6" t="n">
        <v>1.696666667</v>
      </c>
      <c r="I38" s="6" t="n">
        <v>-5.09</v>
      </c>
      <c r="J38" s="6" t="n">
        <v>0</v>
      </c>
      <c r="K38" s="6" t="n">
        <v>-0.02</v>
      </c>
      <c r="L38" s="6" t="n">
        <v>0</v>
      </c>
      <c r="M38" s="6" t="s">
        <f>=I38+J38+K38+L38</f>
      </c>
      <c r="N38" s="16"/>
    </row>
    <row collapsed="false" customFormat="false" customHeight="false" hidden="false" ht="12.1" outlineLevel="0" r="39">
      <c r="A39" s="21" t="n">
        <v>45446.552777778</v>
      </c>
      <c r="B39" s="22" t="s">
        <v>254</v>
      </c>
      <c r="C39" s="22" t="s">
        <v>255</v>
      </c>
      <c r="D39" s="22" t="s">
        <v>254</v>
      </c>
      <c r="E39" s="22" t="s">
        <v>254</v>
      </c>
      <c r="F39" s="22" t="s">
        <v>19</v>
      </c>
      <c r="G39" s="23" t="n">
        <v>1000</v>
      </c>
      <c r="H39" s="24" t="n">
        <v>1</v>
      </c>
      <c r="I39" s="24" t="n">
        <v>1000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2" t="s">
        <v>260</v>
      </c>
    </row>
    <row collapsed="false" customFormat="false" customHeight="false" hidden="false" ht="12.1" outlineLevel="0" r="40">
      <c r="A40" s="21" t="n">
        <v>45446.552777778</v>
      </c>
      <c r="B40" s="22" t="s">
        <v>241</v>
      </c>
      <c r="C40" s="22" t="s">
        <v>242</v>
      </c>
      <c r="D40" s="22" t="s">
        <v>241</v>
      </c>
      <c r="E40" s="22" t="s">
        <v>241</v>
      </c>
      <c r="F40" s="22" t="s">
        <v>19</v>
      </c>
      <c r="G40" s="23" t="n">
        <v>28.17</v>
      </c>
      <c r="H40" s="24" t="n">
        <v>1</v>
      </c>
      <c r="I40" s="24" t="n">
        <v>28.17</v>
      </c>
      <c r="J40" s="24" t="n">
        <v>0</v>
      </c>
      <c r="K40" s="24" t="n">
        <v>0</v>
      </c>
      <c r="L40" s="24" t="n">
        <v>0</v>
      </c>
      <c r="M40" s="6" t="s">
        <f>=I40+J40+K40+L40</f>
      </c>
      <c r="N40" s="22" t="s">
        <v>260</v>
      </c>
    </row>
    <row collapsed="false" customFormat="false" customHeight="false" hidden="false" ht="12.1" outlineLevel="0" r="41">
      <c r="A41" s="21" t="n">
        <v>45446.552777778</v>
      </c>
      <c r="B41" s="22" t="s">
        <v>243</v>
      </c>
      <c r="C41" s="22" t="s">
        <v>97</v>
      </c>
      <c r="D41" s="22" t="s">
        <v>243</v>
      </c>
      <c r="E41" s="22" t="s">
        <v>243</v>
      </c>
      <c r="F41" s="22" t="s">
        <v>19</v>
      </c>
      <c r="G41" s="23" t="n">
        <v>220</v>
      </c>
      <c r="H41" s="24" t="n">
        <v>1</v>
      </c>
      <c r="I41" s="24" t="n">
        <v>220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2"/>
    </row>
    <row collapsed="false" customFormat="false" customHeight="false" hidden="false" ht="12.1" outlineLevel="0" r="42">
      <c r="A42" s="20" t="n">
        <v>45446.552777778</v>
      </c>
      <c r="B42" s="16" t="s">
        <v>192</v>
      </c>
      <c r="C42" s="16" t="s">
        <v>261</v>
      </c>
      <c r="D42" s="16" t="s">
        <v>180</v>
      </c>
      <c r="E42" s="16" t="s">
        <v>75</v>
      </c>
      <c r="F42" s="16" t="s">
        <v>19</v>
      </c>
      <c r="G42" s="7" t="n">
        <v>1</v>
      </c>
      <c r="H42" s="6" t="n">
        <v>98.78</v>
      </c>
      <c r="I42" s="6" t="n">
        <v>-987.8</v>
      </c>
      <c r="J42" s="6" t="n">
        <v>-27.66</v>
      </c>
      <c r="K42" s="6" t="n">
        <v>-2.96</v>
      </c>
      <c r="L42" s="6" t="n">
        <v>0</v>
      </c>
      <c r="M42" s="6" t="s">
        <f>=I42+J42+K42+L42</f>
      </c>
      <c r="N42" s="16"/>
    </row>
    <row collapsed="false" customFormat="false" customHeight="false" hidden="false" ht="12.1" outlineLevel="0" r="43">
      <c r="A43" s="20" t="n">
        <v>45446.552777778</v>
      </c>
      <c r="B43" s="16" t="s">
        <v>65</v>
      </c>
      <c r="C43" s="16" t="s">
        <v>262</v>
      </c>
      <c r="D43" s="16" t="s">
        <v>180</v>
      </c>
      <c r="E43" s="16" t="s">
        <v>59</v>
      </c>
      <c r="F43" s="16" t="s">
        <v>19</v>
      </c>
      <c r="G43" s="7" t="n">
        <v>11</v>
      </c>
      <c r="H43" s="6" t="n">
        <v>1.4097454545455</v>
      </c>
      <c r="I43" s="6" t="n">
        <v>-15.51</v>
      </c>
      <c r="J43" s="6" t="n">
        <v>0</v>
      </c>
      <c r="K43" s="6" t="n">
        <v>-0.05</v>
      </c>
      <c r="L43" s="6" t="n">
        <v>0</v>
      </c>
      <c r="M43" s="6" t="s">
        <f>=I43+J43+K43+L43</f>
      </c>
      <c r="N43" s="16"/>
    </row>
    <row collapsed="false" customFormat="false" customHeight="false" hidden="false" ht="12.1" outlineLevel="0" r="44">
      <c r="A44" s="20" t="n">
        <v>45446.552777778</v>
      </c>
      <c r="B44" s="16" t="s">
        <v>21</v>
      </c>
      <c r="C44" s="16" t="s">
        <v>263</v>
      </c>
      <c r="D44" s="16" t="s">
        <v>180</v>
      </c>
      <c r="E44" s="16" t="s">
        <v>17</v>
      </c>
      <c r="F44" s="16" t="s">
        <v>19</v>
      </c>
      <c r="G44" s="7" t="n">
        <v>1</v>
      </c>
      <c r="H44" s="6" t="n">
        <v>176</v>
      </c>
      <c r="I44" s="6" t="n">
        <v>-176</v>
      </c>
      <c r="J44" s="6" t="n">
        <v>0</v>
      </c>
      <c r="K44" s="6" t="n">
        <v>-0.53</v>
      </c>
      <c r="L44" s="6" t="n">
        <v>0</v>
      </c>
      <c r="M44" s="6" t="s">
        <f>=I44+J44+K44+L44</f>
      </c>
      <c r="N44" s="16"/>
    </row>
    <row collapsed="false" customFormat="false" customHeight="false" hidden="false" ht="12.1" outlineLevel="0" r="45">
      <c r="A45" s="20" t="n">
        <v>45446.552777778</v>
      </c>
      <c r="B45" s="16" t="s">
        <v>191</v>
      </c>
      <c r="C45" s="16" t="s">
        <v>264</v>
      </c>
      <c r="D45" s="16" t="s">
        <v>180</v>
      </c>
      <c r="E45" s="16" t="s">
        <v>59</v>
      </c>
      <c r="F45" s="16" t="s">
        <v>19</v>
      </c>
      <c r="G45" s="7" t="n">
        <v>5</v>
      </c>
      <c r="H45" s="6" t="n">
        <v>7.53</v>
      </c>
      <c r="I45" s="6" t="n">
        <v>-37.65</v>
      </c>
      <c r="J45" s="6" t="n">
        <v>0</v>
      </c>
      <c r="K45" s="6" t="n">
        <v>0</v>
      </c>
      <c r="L45" s="6" t="n">
        <v>0</v>
      </c>
      <c r="M45" s="6" t="s">
        <f>=I45+J45+K45+L45</f>
      </c>
      <c r="N45" s="16"/>
    </row>
    <row collapsed="false" customFormat="false" customHeight="false" hidden="false" ht="12.1" outlineLevel="0" r="46">
      <c r="A46" s="21" t="n">
        <v>45453.2625</v>
      </c>
      <c r="B46" s="22" t="s">
        <v>241</v>
      </c>
      <c r="C46" s="22" t="s">
        <v>242</v>
      </c>
      <c r="D46" s="22" t="s">
        <v>241</v>
      </c>
      <c r="E46" s="22" t="s">
        <v>241</v>
      </c>
      <c r="F46" s="22" t="s">
        <v>19</v>
      </c>
      <c r="G46" s="23" t="n">
        <v>9.86</v>
      </c>
      <c r="H46" s="24" t="n">
        <v>1</v>
      </c>
      <c r="I46" s="24" t="n">
        <v>9.86</v>
      </c>
      <c r="J46" s="24" t="n">
        <v>0</v>
      </c>
      <c r="K46" s="24" t="n">
        <v>0</v>
      </c>
      <c r="L46" s="24" t="n">
        <v>0</v>
      </c>
      <c r="M46" s="6" t="s">
        <f>=I46+J46+K46+L46</f>
      </c>
      <c r="N46" s="22" t="s">
        <v>265</v>
      </c>
    </row>
    <row collapsed="false" customFormat="false" customHeight="false" hidden="false" ht="12.1" outlineLevel="0" r="47">
      <c r="A47" s="20" t="n">
        <v>45453.2625</v>
      </c>
      <c r="B47" s="16" t="s">
        <v>191</v>
      </c>
      <c r="C47" s="16" t="s">
        <v>264</v>
      </c>
      <c r="D47" s="16" t="s">
        <v>180</v>
      </c>
      <c r="E47" s="16" t="s">
        <v>59</v>
      </c>
      <c r="F47" s="16" t="s">
        <v>19</v>
      </c>
      <c r="G47" s="7" t="n">
        <v>1</v>
      </c>
      <c r="H47" s="6" t="n">
        <v>7.62</v>
      </c>
      <c r="I47" s="6" t="n">
        <v>-7.62</v>
      </c>
      <c r="J47" s="6" t="n">
        <v>0</v>
      </c>
      <c r="K47" s="6" t="n">
        <v>0</v>
      </c>
      <c r="L47" s="6" t="n">
        <v>0</v>
      </c>
      <c r="M47" s="6" t="s">
        <f>=I47+J47+K47+L47</f>
      </c>
      <c r="N47" s="16"/>
    </row>
    <row collapsed="false" customFormat="false" customHeight="false" hidden="false" ht="12.1" outlineLevel="0" r="48">
      <c r="A48" s="20" t="n">
        <v>45453.2625</v>
      </c>
      <c r="B48" s="16" t="s">
        <v>65</v>
      </c>
      <c r="C48" s="16" t="s">
        <v>262</v>
      </c>
      <c r="D48" s="16" t="s">
        <v>180</v>
      </c>
      <c r="E48" s="16" t="s">
        <v>59</v>
      </c>
      <c r="F48" s="16" t="s">
        <v>19</v>
      </c>
      <c r="G48" s="7" t="n">
        <v>2</v>
      </c>
      <c r="H48" s="6" t="n">
        <v>1.415</v>
      </c>
      <c r="I48" s="6" t="n">
        <v>-2.83</v>
      </c>
      <c r="J48" s="6" t="n">
        <v>0</v>
      </c>
      <c r="K48" s="6" t="n">
        <v>-0.01</v>
      </c>
      <c r="L48" s="6" t="n">
        <v>0</v>
      </c>
      <c r="M48" s="6" t="s">
        <f>=I48+J48+K48+L48</f>
      </c>
      <c r="N48" s="16"/>
    </row>
    <row collapsed="false" customFormat="false" customHeight="false" hidden="false" ht="12.1" outlineLevel="0" r="49">
      <c r="A49" s="21" t="n">
        <v>45456.593055556</v>
      </c>
      <c r="B49" s="22" t="s">
        <v>243</v>
      </c>
      <c r="C49" s="22" t="s">
        <v>97</v>
      </c>
      <c r="D49" s="22" t="s">
        <v>243</v>
      </c>
      <c r="E49" s="22" t="s">
        <v>243</v>
      </c>
      <c r="F49" s="22" t="s">
        <v>19</v>
      </c>
      <c r="G49" s="23" t="n">
        <v>1040</v>
      </c>
      <c r="H49" s="24" t="n">
        <v>1</v>
      </c>
      <c r="I49" s="24" t="n">
        <v>1040</v>
      </c>
      <c r="J49" s="24" t="n">
        <v>0</v>
      </c>
      <c r="K49" s="24" t="n">
        <v>0</v>
      </c>
      <c r="L49" s="24" t="n">
        <v>0</v>
      </c>
      <c r="M49" s="6" t="s">
        <f>=I49+J49+K49+L49</f>
      </c>
      <c r="N49" s="22"/>
    </row>
    <row collapsed="false" customFormat="false" customHeight="false" hidden="false" ht="12.1" outlineLevel="0" r="50">
      <c r="A50" s="20" t="n">
        <v>45456.593055556</v>
      </c>
      <c r="B50" s="16" t="s">
        <v>193</v>
      </c>
      <c r="C50" s="16" t="s">
        <v>266</v>
      </c>
      <c r="D50" s="16" t="s">
        <v>180</v>
      </c>
      <c r="E50" s="16" t="s">
        <v>75</v>
      </c>
      <c r="F50" s="16" t="s">
        <v>19</v>
      </c>
      <c r="G50" s="7" t="n">
        <v>1</v>
      </c>
      <c r="H50" s="6" t="n">
        <v>99.14</v>
      </c>
      <c r="I50" s="6" t="n">
        <v>-991.4</v>
      </c>
      <c r="J50" s="6" t="n">
        <v>-38.78</v>
      </c>
      <c r="K50" s="6" t="n">
        <v>-2.97</v>
      </c>
      <c r="L50" s="6" t="n">
        <v>0</v>
      </c>
      <c r="M50" s="6" t="s">
        <f>=I50+J50+K50+L50</f>
      </c>
      <c r="N50" s="16"/>
    </row>
    <row collapsed="false" customFormat="false" customHeight="false" hidden="false" ht="12.1" outlineLevel="0" r="51">
      <c r="A51" s="20" t="n">
        <v>45456.593055556</v>
      </c>
      <c r="B51" s="16" t="s">
        <v>65</v>
      </c>
      <c r="C51" s="16" t="s">
        <v>262</v>
      </c>
      <c r="D51" s="16" t="s">
        <v>180</v>
      </c>
      <c r="E51" s="16" t="s">
        <v>59</v>
      </c>
      <c r="F51" s="16" t="s">
        <v>19</v>
      </c>
      <c r="G51" s="7" t="n">
        <v>4</v>
      </c>
      <c r="H51" s="6" t="n">
        <v>1.415</v>
      </c>
      <c r="I51" s="6" t="n">
        <v>-5.66</v>
      </c>
      <c r="J51" s="6" t="n">
        <v>0</v>
      </c>
      <c r="K51" s="6" t="n">
        <v>-0.02</v>
      </c>
      <c r="L51" s="6" t="n">
        <v>0</v>
      </c>
      <c r="M51" s="6" t="s">
        <f>=I51+J51+K51+L51</f>
      </c>
      <c r="N51" s="16"/>
    </row>
    <row collapsed="false" customFormat="false" customHeight="false" hidden="false" ht="12.1" outlineLevel="0" r="52">
      <c r="A52" s="21" t="n">
        <v>45464.454166667</v>
      </c>
      <c r="B52" s="22" t="s">
        <v>243</v>
      </c>
      <c r="C52" s="22" t="s">
        <v>97</v>
      </c>
      <c r="D52" s="22" t="s">
        <v>243</v>
      </c>
      <c r="E52" s="22" t="s">
        <v>243</v>
      </c>
      <c r="F52" s="22" t="s">
        <v>19</v>
      </c>
      <c r="G52" s="23" t="n">
        <v>1015</v>
      </c>
      <c r="H52" s="24" t="n">
        <v>1</v>
      </c>
      <c r="I52" s="24" t="n">
        <v>1015</v>
      </c>
      <c r="J52" s="24" t="n">
        <v>0</v>
      </c>
      <c r="K52" s="24" t="n">
        <v>0</v>
      </c>
      <c r="L52" s="24" t="n">
        <v>0</v>
      </c>
      <c r="M52" s="6" t="s">
        <f>=I52+J52+K52+L52</f>
      </c>
      <c r="N52" s="22"/>
    </row>
    <row collapsed="false" customFormat="false" customHeight="false" hidden="false" ht="12.1" outlineLevel="0" r="53">
      <c r="A53" s="20" t="n">
        <v>45464.454166667</v>
      </c>
      <c r="B53" s="16" t="s">
        <v>194</v>
      </c>
      <c r="C53" s="16" t="s">
        <v>267</v>
      </c>
      <c r="D53" s="16" t="s">
        <v>180</v>
      </c>
      <c r="E53" s="16" t="s">
        <v>75</v>
      </c>
      <c r="F53" s="16" t="s">
        <v>19</v>
      </c>
      <c r="G53" s="7" t="n">
        <v>1</v>
      </c>
      <c r="H53" s="6" t="n">
        <v>97.65</v>
      </c>
      <c r="I53" s="6" t="n">
        <v>-976.5</v>
      </c>
      <c r="J53" s="6" t="n">
        <v>-23.42</v>
      </c>
      <c r="K53" s="6" t="n">
        <v>-2.93</v>
      </c>
      <c r="L53" s="6" t="n">
        <v>0</v>
      </c>
      <c r="M53" s="6" t="s">
        <f>=I53+J53+K53+L53</f>
      </c>
      <c r="N53" s="16"/>
    </row>
    <row collapsed="false" customFormat="false" customHeight="false" hidden="false" ht="12.1" outlineLevel="0" r="54">
      <c r="A54" s="20" t="n">
        <v>45464.454166667</v>
      </c>
      <c r="B54" s="16" t="s">
        <v>65</v>
      </c>
      <c r="C54" s="16" t="s">
        <v>262</v>
      </c>
      <c r="D54" s="16" t="s">
        <v>180</v>
      </c>
      <c r="E54" s="16" t="s">
        <v>59</v>
      </c>
      <c r="F54" s="16" t="s">
        <v>19</v>
      </c>
      <c r="G54" s="7" t="n">
        <v>9</v>
      </c>
      <c r="H54" s="6" t="n">
        <v>1.42111111</v>
      </c>
      <c r="I54" s="6" t="n">
        <v>-12.79</v>
      </c>
      <c r="J54" s="6" t="n">
        <v>0</v>
      </c>
      <c r="K54" s="6" t="n">
        <v>-0.04</v>
      </c>
      <c r="L54" s="6" t="n">
        <v>0</v>
      </c>
      <c r="M54" s="6" t="s">
        <f>=I54+J54+K54+L54</f>
      </c>
      <c r="N54" s="16"/>
    </row>
    <row collapsed="false" customFormat="false" customHeight="false" hidden="false" ht="12.1" outlineLevel="0" r="55">
      <c r="A55" s="20" t="n">
        <v>45482.606944444</v>
      </c>
      <c r="B55" s="16" t="s">
        <v>190</v>
      </c>
      <c r="C55" s="16" t="s">
        <v>257</v>
      </c>
      <c r="D55" s="16" t="s">
        <v>180</v>
      </c>
      <c r="E55" s="16" t="s">
        <v>75</v>
      </c>
      <c r="F55" s="16" t="s">
        <v>19</v>
      </c>
      <c r="G55" s="7" t="n">
        <v>1</v>
      </c>
      <c r="H55" s="6" t="n">
        <v>99.01</v>
      </c>
      <c r="I55" s="6" t="n">
        <v>-990.1</v>
      </c>
      <c r="J55" s="6" t="n">
        <v>-13.97</v>
      </c>
      <c r="K55" s="6" t="n">
        <v>-2.97</v>
      </c>
      <c r="L55" s="6" t="n">
        <v>0</v>
      </c>
      <c r="M55" s="6" t="s">
        <f>=I55+J55+K55+L55</f>
      </c>
      <c r="N55" s="16"/>
    </row>
    <row collapsed="false" customFormat="false" customHeight="false" hidden="false" ht="12.1" outlineLevel="0" r="56">
      <c r="A56" s="20" t="n">
        <v>45482.606944444</v>
      </c>
      <c r="B56" s="16" t="s">
        <v>65</v>
      </c>
      <c r="C56" s="16" t="s">
        <v>262</v>
      </c>
      <c r="D56" s="16" t="s">
        <v>180</v>
      </c>
      <c r="E56" s="16" t="s">
        <v>59</v>
      </c>
      <c r="F56" s="16" t="s">
        <v>19</v>
      </c>
      <c r="G56" s="7" t="n">
        <v>26</v>
      </c>
      <c r="H56" s="6" t="n">
        <v>1.4311538446154</v>
      </c>
      <c r="I56" s="6" t="n">
        <v>-37.21</v>
      </c>
      <c r="J56" s="6" t="n">
        <v>0</v>
      </c>
      <c r="K56" s="6" t="n">
        <v>-0.11</v>
      </c>
      <c r="L56" s="6" t="n">
        <v>0</v>
      </c>
      <c r="M56" s="6" t="s">
        <f>=I56+J56+K56+L56</f>
      </c>
      <c r="N56" s="16"/>
    </row>
    <row collapsed="false" customFormat="false" customHeight="false" hidden="false" ht="12.1" outlineLevel="0" r="57">
      <c r="A57" s="21" t="n">
        <v>45482.606944444</v>
      </c>
      <c r="B57" s="22" t="s">
        <v>241</v>
      </c>
      <c r="C57" s="22" t="s">
        <v>242</v>
      </c>
      <c r="D57" s="22" t="s">
        <v>241</v>
      </c>
      <c r="E57" s="22" t="s">
        <v>241</v>
      </c>
      <c r="F57" s="22" t="s">
        <v>19</v>
      </c>
      <c r="G57" s="23" t="n">
        <v>9.86</v>
      </c>
      <c r="H57" s="24" t="n">
        <v>1</v>
      </c>
      <c r="I57" s="24" t="n">
        <v>9.86</v>
      </c>
      <c r="J57" s="24" t="n">
        <v>0</v>
      </c>
      <c r="K57" s="24" t="n">
        <v>0</v>
      </c>
      <c r="L57" s="24" t="n">
        <v>0</v>
      </c>
      <c r="M57" s="6" t="s">
        <f>=I57+J57+K57+L57</f>
      </c>
      <c r="N57" s="22" t="s">
        <v>268</v>
      </c>
    </row>
    <row collapsed="false" customFormat="false" customHeight="false" hidden="false" ht="12.1" outlineLevel="0" r="58">
      <c r="A58" s="21" t="n">
        <v>45482.606944444</v>
      </c>
      <c r="B58" s="22" t="s">
        <v>241</v>
      </c>
      <c r="C58" s="22" t="s">
        <v>242</v>
      </c>
      <c r="D58" s="22" t="s">
        <v>241</v>
      </c>
      <c r="E58" s="22" t="s">
        <v>241</v>
      </c>
      <c r="F58" s="22" t="s">
        <v>19</v>
      </c>
      <c r="G58" s="23" t="n">
        <v>34.14</v>
      </c>
      <c r="H58" s="24" t="n">
        <v>1</v>
      </c>
      <c r="I58" s="24" t="n">
        <v>34.14</v>
      </c>
      <c r="J58" s="24" t="n">
        <v>0</v>
      </c>
      <c r="K58" s="24" t="n">
        <v>0</v>
      </c>
      <c r="L58" s="24" t="n">
        <v>0</v>
      </c>
      <c r="M58" s="6" t="s">
        <f>=I58+J58+K58+L58</f>
      </c>
      <c r="N58" s="22" t="s">
        <v>269</v>
      </c>
    </row>
    <row collapsed="false" customFormat="false" customHeight="false" hidden="false" ht="12.1" outlineLevel="0" r="59">
      <c r="A59" s="21" t="n">
        <v>45482.606944444</v>
      </c>
      <c r="B59" s="22" t="s">
        <v>254</v>
      </c>
      <c r="C59" s="22" t="s">
        <v>255</v>
      </c>
      <c r="D59" s="22" t="s">
        <v>254</v>
      </c>
      <c r="E59" s="22" t="s">
        <v>254</v>
      </c>
      <c r="F59" s="22" t="s">
        <v>19</v>
      </c>
      <c r="G59" s="23" t="n">
        <v>1000</v>
      </c>
      <c r="H59" s="24" t="n">
        <v>1</v>
      </c>
      <c r="I59" s="24" t="n">
        <v>1000</v>
      </c>
      <c r="J59" s="24" t="n">
        <v>0</v>
      </c>
      <c r="K59" s="24" t="n">
        <v>0</v>
      </c>
      <c r="L59" s="24" t="n">
        <v>0</v>
      </c>
      <c r="M59" s="6" t="s">
        <f>=I59+J59+K59+L59</f>
      </c>
      <c r="N59" s="22"/>
    </row>
    <row collapsed="false" customFormat="false" customHeight="false" hidden="false" ht="12.1" outlineLevel="0" r="60">
      <c r="A60" s="21" t="n">
        <v>45488.373611111</v>
      </c>
      <c r="B60" s="22" t="s">
        <v>241</v>
      </c>
      <c r="C60" s="22" t="s">
        <v>242</v>
      </c>
      <c r="D60" s="22" t="s">
        <v>241</v>
      </c>
      <c r="E60" s="22" t="s">
        <v>241</v>
      </c>
      <c r="F60" s="22" t="s">
        <v>19</v>
      </c>
      <c r="G60" s="23" t="n">
        <v>89</v>
      </c>
      <c r="H60" s="24" t="n">
        <v>1</v>
      </c>
      <c r="I60" s="24" t="n">
        <v>89</v>
      </c>
      <c r="J60" s="24" t="n">
        <v>0</v>
      </c>
      <c r="K60" s="24" t="n">
        <v>0</v>
      </c>
      <c r="L60" s="24" t="n">
        <v>0</v>
      </c>
      <c r="M60" s="6" t="s">
        <f>=I60+J60+K60+L60</f>
      </c>
      <c r="N60" s="22"/>
    </row>
    <row collapsed="false" customFormat="false" customHeight="false" hidden="false" ht="12.1" outlineLevel="0" r="61">
      <c r="A61" s="29" t="n">
        <v>45488.373611111</v>
      </c>
      <c r="B61" s="30" t="s">
        <v>270</v>
      </c>
      <c r="C61" s="30" t="s">
        <v>271</v>
      </c>
      <c r="D61" s="30" t="s">
        <v>270</v>
      </c>
      <c r="E61" s="30" t="s">
        <v>270</v>
      </c>
      <c r="F61" s="30" t="s">
        <v>19</v>
      </c>
      <c r="G61" s="31" t="n">
        <v>12</v>
      </c>
      <c r="H61" s="32" t="n">
        <v>-1</v>
      </c>
      <c r="I61" s="32" t="n">
        <v>-12</v>
      </c>
      <c r="J61" s="32" t="n">
        <v>0</v>
      </c>
      <c r="K61" s="32" t="n">
        <v>0</v>
      </c>
      <c r="L61" s="32" t="n">
        <v>0</v>
      </c>
      <c r="M61" s="6" t="s">
        <f>=I61+J61+K61+L61</f>
      </c>
      <c r="N61" s="30"/>
    </row>
    <row collapsed="false" customFormat="false" customHeight="false" hidden="false" ht="12.1" outlineLevel="0" r="62">
      <c r="A62" s="20" t="n">
        <v>45488.373611111</v>
      </c>
      <c r="B62" s="16" t="s">
        <v>65</v>
      </c>
      <c r="C62" s="16" t="s">
        <v>262</v>
      </c>
      <c r="D62" s="16" t="s">
        <v>180</v>
      </c>
      <c r="E62" s="16" t="s">
        <v>59</v>
      </c>
      <c r="F62" s="16" t="s">
        <v>19</v>
      </c>
      <c r="G62" s="7" t="n">
        <v>53</v>
      </c>
      <c r="H62" s="6" t="n">
        <v>1.43471698</v>
      </c>
      <c r="I62" s="6" t="n">
        <v>-76.04</v>
      </c>
      <c r="J62" s="6" t="n">
        <v>0</v>
      </c>
      <c r="K62" s="6" t="n">
        <v>-0.23</v>
      </c>
      <c r="L62" s="6" t="n">
        <v>0</v>
      </c>
      <c r="M62" s="6" t="s">
        <f>=I62+J62+K62+L62</f>
      </c>
      <c r="N62" s="16"/>
    </row>
    <row collapsed="false" customFormat="false" customHeight="false" hidden="false" ht="12.1" outlineLevel="0" r="63">
      <c r="A63" s="21" t="n">
        <v>45491.857638889</v>
      </c>
      <c r="B63" s="22" t="s">
        <v>241</v>
      </c>
      <c r="C63" s="22" t="s">
        <v>242</v>
      </c>
      <c r="D63" s="22" t="s">
        <v>241</v>
      </c>
      <c r="E63" s="22" t="s">
        <v>241</v>
      </c>
      <c r="F63" s="22" t="s">
        <v>19</v>
      </c>
      <c r="G63" s="23" t="n">
        <v>47.37</v>
      </c>
      <c r="H63" s="24" t="n">
        <v>1</v>
      </c>
      <c r="I63" s="24" t="n">
        <v>47.37</v>
      </c>
      <c r="J63" s="24" t="n">
        <v>0</v>
      </c>
      <c r="K63" s="24" t="n">
        <v>0</v>
      </c>
      <c r="L63" s="24" t="n">
        <v>0</v>
      </c>
      <c r="M63" s="6" t="s">
        <f>=I63+J63+K63+L63</f>
      </c>
      <c r="N63" s="22"/>
    </row>
    <row collapsed="false" customFormat="false" customHeight="false" hidden="false" ht="12.1" outlineLevel="0" r="64">
      <c r="A64" s="21" t="n">
        <v>45491.857638889</v>
      </c>
      <c r="B64" s="22" t="s">
        <v>254</v>
      </c>
      <c r="C64" s="22" t="s">
        <v>255</v>
      </c>
      <c r="D64" s="22" t="s">
        <v>254</v>
      </c>
      <c r="E64" s="22" t="s">
        <v>254</v>
      </c>
      <c r="F64" s="22" t="s">
        <v>19</v>
      </c>
      <c r="G64" s="23" t="n">
        <v>1000</v>
      </c>
      <c r="H64" s="24" t="n">
        <v>1</v>
      </c>
      <c r="I64" s="24" t="n">
        <v>1000</v>
      </c>
      <c r="J64" s="24" t="n">
        <v>0</v>
      </c>
      <c r="K64" s="24" t="n">
        <v>0</v>
      </c>
      <c r="L64" s="24" t="n">
        <v>0</v>
      </c>
      <c r="M64" s="6" t="s">
        <f>=I64+J64+K64+L64</f>
      </c>
      <c r="N64" s="22" t="s">
        <v>272</v>
      </c>
    </row>
    <row collapsed="false" customFormat="false" customHeight="false" hidden="false" ht="12.1" outlineLevel="0" r="65">
      <c r="A65" s="20" t="n">
        <v>45491.857638889</v>
      </c>
      <c r="B65" s="16" t="s">
        <v>194</v>
      </c>
      <c r="C65" s="16" t="s">
        <v>267</v>
      </c>
      <c r="D65" s="16" t="s">
        <v>180</v>
      </c>
      <c r="E65" s="16" t="s">
        <v>75</v>
      </c>
      <c r="F65" s="16" t="s">
        <v>19</v>
      </c>
      <c r="G65" s="7" t="n">
        <v>1</v>
      </c>
      <c r="H65" s="6" t="n">
        <v>98.55</v>
      </c>
      <c r="I65" s="6" t="n">
        <v>-985.5</v>
      </c>
      <c r="J65" s="6" t="n">
        <v>-29.93</v>
      </c>
      <c r="K65" s="6" t="n">
        <v>-2.96</v>
      </c>
      <c r="L65" s="6" t="n">
        <v>0</v>
      </c>
      <c r="M65" s="6" t="s">
        <f>=I65+J65+K65+L65</f>
      </c>
      <c r="N65" s="16"/>
    </row>
    <row collapsed="false" customFormat="false" customHeight="false" hidden="false" ht="12.1" outlineLevel="0" r="66">
      <c r="A66" s="20" t="n">
        <v>45491.857638889</v>
      </c>
      <c r="B66" s="16" t="s">
        <v>65</v>
      </c>
      <c r="C66" s="16" t="s">
        <v>262</v>
      </c>
      <c r="D66" s="16" t="s">
        <v>180</v>
      </c>
      <c r="E66" s="16" t="s">
        <v>59</v>
      </c>
      <c r="F66" s="16" t="s">
        <v>19</v>
      </c>
      <c r="G66" s="7" t="n">
        <v>20</v>
      </c>
      <c r="H66" s="6" t="n">
        <v>1.4365</v>
      </c>
      <c r="I66" s="6" t="n">
        <v>-28.73</v>
      </c>
      <c r="J66" s="6" t="n">
        <v>0</v>
      </c>
      <c r="K66" s="6" t="n">
        <v>-0.09</v>
      </c>
      <c r="L66" s="6" t="n">
        <v>0</v>
      </c>
      <c r="M66" s="6" t="s">
        <f>=I66+J66+K66+L66</f>
      </c>
      <c r="N66" s="16"/>
    </row>
    <row collapsed="false" customFormat="false" customHeight="false" hidden="false" ht="12.1" outlineLevel="0" r="67">
      <c r="A67" s="25" t="n">
        <v>45495.8625</v>
      </c>
      <c r="B67" s="26" t="s">
        <v>191</v>
      </c>
      <c r="C67" s="26" t="s">
        <v>264</v>
      </c>
      <c r="D67" s="26" t="s">
        <v>181</v>
      </c>
      <c r="E67" s="26" t="s">
        <v>59</v>
      </c>
      <c r="F67" s="26" t="s">
        <v>19</v>
      </c>
      <c r="G67" s="27" t="n">
        <v>-6</v>
      </c>
      <c r="H67" s="28" t="n">
        <v>7.64</v>
      </c>
      <c r="I67" s="28" t="n">
        <v>45.84</v>
      </c>
      <c r="J67" s="28" t="n">
        <v>0</v>
      </c>
      <c r="K67" s="28" t="n">
        <v>0</v>
      </c>
      <c r="L67" s="28" t="n">
        <v>0</v>
      </c>
      <c r="M67" s="6" t="s">
        <f>=I67+J67+K67+L67</f>
      </c>
      <c r="N67" s="26"/>
    </row>
    <row collapsed="false" customFormat="false" customHeight="false" hidden="false" ht="12.1" outlineLevel="0" r="68">
      <c r="A68" s="20" t="n">
        <v>45495.8625</v>
      </c>
      <c r="B68" s="16" t="s">
        <v>65</v>
      </c>
      <c r="C68" s="16" t="s">
        <v>262</v>
      </c>
      <c r="D68" s="16" t="s">
        <v>180</v>
      </c>
      <c r="E68" s="16" t="s">
        <v>59</v>
      </c>
      <c r="F68" s="16" t="s">
        <v>19</v>
      </c>
      <c r="G68" s="7" t="n">
        <v>32</v>
      </c>
      <c r="H68" s="6" t="n">
        <v>1.4390625</v>
      </c>
      <c r="I68" s="6" t="n">
        <v>-46.05</v>
      </c>
      <c r="J68" s="6" t="n">
        <v>0</v>
      </c>
      <c r="K68" s="6" t="n">
        <v>-0.14</v>
      </c>
      <c r="L68" s="6" t="n">
        <v>0</v>
      </c>
      <c r="M68" s="6" t="s">
        <f>=I68+J68+K68+L68</f>
      </c>
      <c r="N68" s="16"/>
    </row>
    <row collapsed="false" customFormat="false" customHeight="false" hidden="false" ht="12.1" outlineLevel="0" r="69">
      <c r="A69" s="21" t="n">
        <v>45497.748611111</v>
      </c>
      <c r="B69" s="22" t="s">
        <v>241</v>
      </c>
      <c r="C69" s="22" t="s">
        <v>242</v>
      </c>
      <c r="D69" s="22" t="s">
        <v>241</v>
      </c>
      <c r="E69" s="22" t="s">
        <v>241</v>
      </c>
      <c r="F69" s="22" t="s">
        <v>19</v>
      </c>
      <c r="G69" s="23" t="n">
        <v>2.5</v>
      </c>
      <c r="H69" s="24" t="n">
        <v>1</v>
      </c>
      <c r="I69" s="24" t="n">
        <v>2.5</v>
      </c>
      <c r="J69" s="24" t="n">
        <v>0</v>
      </c>
      <c r="K69" s="24" t="n">
        <v>0</v>
      </c>
      <c r="L69" s="24" t="n">
        <v>0</v>
      </c>
      <c r="M69" s="6" t="s">
        <f>=I69+J69+K69+L69</f>
      </c>
      <c r="N69" s="22" t="s">
        <v>273</v>
      </c>
    </row>
    <row collapsed="false" customFormat="false" customHeight="false" hidden="false" ht="12.1" outlineLevel="0" r="70">
      <c r="A70" s="21" t="n">
        <v>45497.748611111</v>
      </c>
      <c r="B70" s="22" t="s">
        <v>241</v>
      </c>
      <c r="C70" s="22" t="s">
        <v>242</v>
      </c>
      <c r="D70" s="22" t="s">
        <v>241</v>
      </c>
      <c r="E70" s="22" t="s">
        <v>241</v>
      </c>
      <c r="F70" s="22" t="s">
        <v>19</v>
      </c>
      <c r="G70" s="23" t="n">
        <v>16.72</v>
      </c>
      <c r="H70" s="24" t="n">
        <v>1</v>
      </c>
      <c r="I70" s="24" t="n">
        <v>16.72</v>
      </c>
      <c r="J70" s="24" t="n">
        <v>0</v>
      </c>
      <c r="K70" s="24" t="n">
        <v>0</v>
      </c>
      <c r="L70" s="24" t="n">
        <v>0</v>
      </c>
      <c r="M70" s="6" t="s">
        <f>=I70+J70+K70+L70</f>
      </c>
      <c r="N70" s="22" t="s">
        <v>273</v>
      </c>
    </row>
    <row collapsed="false" customFormat="false" customHeight="false" hidden="false" ht="12.1" outlineLevel="0" r="71">
      <c r="A71" s="29" t="n">
        <v>45497.748611111</v>
      </c>
      <c r="B71" s="30" t="s">
        <v>270</v>
      </c>
      <c r="C71" s="30" t="s">
        <v>271</v>
      </c>
      <c r="D71" s="30" t="s">
        <v>270</v>
      </c>
      <c r="E71" s="30" t="s">
        <v>270</v>
      </c>
      <c r="F71" s="30" t="s">
        <v>19</v>
      </c>
      <c r="G71" s="31" t="n">
        <v>2</v>
      </c>
      <c r="H71" s="32" t="n">
        <v>-1</v>
      </c>
      <c r="I71" s="32" t="n">
        <v>-2</v>
      </c>
      <c r="J71" s="32" t="n">
        <v>0</v>
      </c>
      <c r="K71" s="32" t="n">
        <v>0</v>
      </c>
      <c r="L71" s="32" t="n">
        <v>0</v>
      </c>
      <c r="M71" s="6" t="s">
        <f>=I71+J71+K71+L71</f>
      </c>
      <c r="N71" s="30" t="s">
        <v>273</v>
      </c>
    </row>
    <row collapsed="false" customFormat="false" customHeight="false" hidden="false" ht="12.1" outlineLevel="0" r="72">
      <c r="A72" s="20" t="n">
        <v>45497.748611111</v>
      </c>
      <c r="B72" s="16" t="s">
        <v>65</v>
      </c>
      <c r="C72" s="16" t="s">
        <v>262</v>
      </c>
      <c r="D72" s="16" t="s">
        <v>180</v>
      </c>
      <c r="E72" s="16" t="s">
        <v>59</v>
      </c>
      <c r="F72" s="16" t="s">
        <v>19</v>
      </c>
      <c r="G72" s="7" t="n">
        <v>12</v>
      </c>
      <c r="H72" s="6" t="n">
        <v>1.4403</v>
      </c>
      <c r="I72" s="6" t="n">
        <v>-17.28</v>
      </c>
      <c r="J72" s="6" t="n">
        <v>0</v>
      </c>
      <c r="K72" s="6" t="n">
        <v>-0.05</v>
      </c>
      <c r="L72" s="6" t="n">
        <v>0</v>
      </c>
      <c r="M72" s="6" t="s">
        <f>=I72+J72+K72+L72</f>
      </c>
      <c r="N72" s="16"/>
    </row>
    <row collapsed="false" customFormat="false" customHeight="false" hidden="false" ht="12.1" outlineLevel="0" r="73">
      <c r="A73" s="21" t="n">
        <v>45502.627083333</v>
      </c>
      <c r="B73" s="22" t="s">
        <v>241</v>
      </c>
      <c r="C73" s="22" t="s">
        <v>242</v>
      </c>
      <c r="D73" s="22" t="s">
        <v>241</v>
      </c>
      <c r="E73" s="22" t="s">
        <v>241</v>
      </c>
      <c r="F73" s="22" t="s">
        <v>19</v>
      </c>
      <c r="G73" s="23" t="n">
        <v>47.12</v>
      </c>
      <c r="H73" s="24" t="n">
        <v>1</v>
      </c>
      <c r="I73" s="24" t="n">
        <v>47.12</v>
      </c>
      <c r="J73" s="24" t="n">
        <v>0</v>
      </c>
      <c r="K73" s="24" t="n">
        <v>0</v>
      </c>
      <c r="L73" s="24" t="n">
        <v>0</v>
      </c>
      <c r="M73" s="6" t="s">
        <f>=I73+J73+K73+L73</f>
      </c>
      <c r="N73" s="22"/>
    </row>
    <row collapsed="false" customFormat="false" customHeight="false" hidden="false" ht="12.1" outlineLevel="0" r="74">
      <c r="A74" s="21" t="n">
        <v>45502.627083333</v>
      </c>
      <c r="B74" s="22" t="s">
        <v>254</v>
      </c>
      <c r="C74" s="22" t="s">
        <v>255</v>
      </c>
      <c r="D74" s="22" t="s">
        <v>254</v>
      </c>
      <c r="E74" s="22" t="s">
        <v>254</v>
      </c>
      <c r="F74" s="22" t="s">
        <v>19</v>
      </c>
      <c r="G74" s="23" t="n">
        <v>1000</v>
      </c>
      <c r="H74" s="24" t="n">
        <v>1</v>
      </c>
      <c r="I74" s="24" t="n">
        <v>1000</v>
      </c>
      <c r="J74" s="24" t="n">
        <v>0</v>
      </c>
      <c r="K74" s="24" t="n">
        <v>0</v>
      </c>
      <c r="L74" s="24" t="n">
        <v>0</v>
      </c>
      <c r="M74" s="6" t="s">
        <f>=I74+J74+K74+L74</f>
      </c>
      <c r="N74" s="22" t="s">
        <v>274</v>
      </c>
    </row>
    <row collapsed="false" customFormat="false" customHeight="false" hidden="false" ht="12.1" outlineLevel="0" r="75">
      <c r="A75" s="20" t="n">
        <v>45502.627083333</v>
      </c>
      <c r="B75" s="16" t="s">
        <v>65</v>
      </c>
      <c r="C75" s="16" t="s">
        <v>262</v>
      </c>
      <c r="D75" s="16" t="s">
        <v>180</v>
      </c>
      <c r="E75" s="16" t="s">
        <v>59</v>
      </c>
      <c r="F75" s="16" t="s">
        <v>19</v>
      </c>
      <c r="G75" s="7" t="n">
        <v>15</v>
      </c>
      <c r="H75" s="6" t="n">
        <v>1.4432</v>
      </c>
      <c r="I75" s="6" t="n">
        <v>-21.64</v>
      </c>
      <c r="J75" s="6" t="n">
        <v>0</v>
      </c>
      <c r="K75" s="6" t="n">
        <v>-0.07</v>
      </c>
      <c r="L75" s="6" t="n">
        <v>0</v>
      </c>
      <c r="M75" s="6" t="s">
        <f>=I75+J75+K75+L75</f>
      </c>
      <c r="N75" s="16"/>
    </row>
    <row collapsed="false" customFormat="false" customHeight="false" hidden="false" ht="12.1" outlineLevel="0" r="76">
      <c r="A76" s="20" t="n">
        <v>45502.634722222</v>
      </c>
      <c r="B76" s="16" t="s">
        <v>195</v>
      </c>
      <c r="C76" s="16" t="s">
        <v>275</v>
      </c>
      <c r="D76" s="16" t="s">
        <v>180</v>
      </c>
      <c r="E76" s="16" t="s">
        <v>75</v>
      </c>
      <c r="F76" s="16" t="s">
        <v>19</v>
      </c>
      <c r="G76" s="7" t="n">
        <v>1</v>
      </c>
      <c r="H76" s="6" t="n">
        <v>99.17</v>
      </c>
      <c r="I76" s="6" t="n">
        <v>-991.7</v>
      </c>
      <c r="J76" s="6" t="n">
        <v>-31.26</v>
      </c>
      <c r="K76" s="6" t="n">
        <v>-2.98</v>
      </c>
      <c r="L76" s="6" t="n">
        <v>0</v>
      </c>
      <c r="M76" s="6" t="s">
        <f>=I76+J76+K76+L76</f>
      </c>
      <c r="N76" s="16"/>
    </row>
    <row collapsed="false" customFormat="false" customHeight="false" hidden="false" ht="12.1" outlineLevel="0" r="77">
      <c r="A77" s="21" t="n">
        <v>45503.746527778</v>
      </c>
      <c r="B77" s="22" t="s">
        <v>241</v>
      </c>
      <c r="C77" s="22" t="s">
        <v>242</v>
      </c>
      <c r="D77" s="22" t="s">
        <v>241</v>
      </c>
      <c r="E77" s="22" t="s">
        <v>241</v>
      </c>
      <c r="F77" s="22" t="s">
        <v>19</v>
      </c>
      <c r="G77" s="23" t="n">
        <v>39.64</v>
      </c>
      <c r="H77" s="24" t="n">
        <v>1</v>
      </c>
      <c r="I77" s="24" t="n">
        <v>39.64</v>
      </c>
      <c r="J77" s="24" t="n">
        <v>0</v>
      </c>
      <c r="K77" s="24" t="n">
        <v>0</v>
      </c>
      <c r="L77" s="24" t="n">
        <v>0</v>
      </c>
      <c r="M77" s="6" t="s">
        <f>=I77+J77+K77+L77</f>
      </c>
      <c r="N77" s="22" t="s">
        <v>276</v>
      </c>
    </row>
    <row collapsed="false" customFormat="false" customHeight="false" hidden="false" ht="12.1" outlineLevel="0" r="78">
      <c r="A78" s="21" t="n">
        <v>45503.746527778</v>
      </c>
      <c r="B78" s="22" t="s">
        <v>254</v>
      </c>
      <c r="C78" s="22" t="s">
        <v>255</v>
      </c>
      <c r="D78" s="22" t="s">
        <v>254</v>
      </c>
      <c r="E78" s="22" t="s">
        <v>254</v>
      </c>
      <c r="F78" s="22" t="s">
        <v>19</v>
      </c>
      <c r="G78" s="23" t="n">
        <v>1000</v>
      </c>
      <c r="H78" s="24" t="n">
        <v>1</v>
      </c>
      <c r="I78" s="24" t="n">
        <v>1000</v>
      </c>
      <c r="J78" s="24" t="n">
        <v>0</v>
      </c>
      <c r="K78" s="24" t="n">
        <v>0</v>
      </c>
      <c r="L78" s="24" t="n">
        <v>0</v>
      </c>
      <c r="M78" s="6" t="s">
        <f>=I78+J78+K78+L78</f>
      </c>
      <c r="N78" s="22" t="s">
        <v>276</v>
      </c>
    </row>
    <row collapsed="false" customFormat="false" customHeight="false" hidden="false" ht="12.1" outlineLevel="0" r="79">
      <c r="A79" s="20" t="n">
        <v>45503.746527778</v>
      </c>
      <c r="B79" s="16" t="s">
        <v>196</v>
      </c>
      <c r="C79" s="16" t="s">
        <v>277</v>
      </c>
      <c r="D79" s="16" t="s">
        <v>180</v>
      </c>
      <c r="E79" s="16" t="s">
        <v>75</v>
      </c>
      <c r="F79" s="16" t="s">
        <v>19</v>
      </c>
      <c r="G79" s="7" t="n">
        <v>1</v>
      </c>
      <c r="H79" s="6" t="n">
        <v>98.25</v>
      </c>
      <c r="I79" s="6" t="n">
        <v>-982.5</v>
      </c>
      <c r="J79" s="6" t="n">
        <v>-26.07</v>
      </c>
      <c r="K79" s="6" t="n">
        <v>-2.95</v>
      </c>
      <c r="L79" s="6" t="n">
        <v>0</v>
      </c>
      <c r="M79" s="6" t="s">
        <f>=I79+J79+K79+L79</f>
      </c>
      <c r="N79" s="16"/>
    </row>
    <row collapsed="false" customFormat="false" customHeight="false" hidden="false" ht="12.1" outlineLevel="0" r="80">
      <c r="A80" s="20" t="n">
        <v>45503.746527778</v>
      </c>
      <c r="B80" s="16" t="s">
        <v>65</v>
      </c>
      <c r="C80" s="16" t="s">
        <v>262</v>
      </c>
      <c r="D80" s="16" t="s">
        <v>180</v>
      </c>
      <c r="E80" s="16" t="s">
        <v>59</v>
      </c>
      <c r="F80" s="16" t="s">
        <v>19</v>
      </c>
      <c r="G80" s="7" t="n">
        <v>19</v>
      </c>
      <c r="H80" s="6" t="n">
        <v>1.44421053</v>
      </c>
      <c r="I80" s="6" t="n">
        <v>-27.44</v>
      </c>
      <c r="J80" s="6" t="n">
        <v>0</v>
      </c>
      <c r="K80" s="6" t="n">
        <v>-0.08</v>
      </c>
      <c r="L80" s="6" t="n">
        <v>0</v>
      </c>
      <c r="M80" s="6" t="s">
        <f>=I80+J80+K80+L80</f>
      </c>
      <c r="N80" s="16"/>
    </row>
    <row collapsed="false" customFormat="false" customHeight="false" hidden="false" ht="12.1" outlineLevel="0" r="81">
      <c r="A81" s="21" t="n">
        <v>45511.581944444</v>
      </c>
      <c r="B81" s="22" t="s">
        <v>241</v>
      </c>
      <c r="C81" s="22" t="s">
        <v>242</v>
      </c>
      <c r="D81" s="22" t="s">
        <v>241</v>
      </c>
      <c r="E81" s="22" t="s">
        <v>241</v>
      </c>
      <c r="F81" s="22" t="s">
        <v>19</v>
      </c>
      <c r="G81" s="23" t="n">
        <v>9.86</v>
      </c>
      <c r="H81" s="24" t="n">
        <v>1</v>
      </c>
      <c r="I81" s="24" t="n">
        <v>9.86</v>
      </c>
      <c r="J81" s="24" t="n">
        <v>0</v>
      </c>
      <c r="K81" s="24" t="n">
        <v>0</v>
      </c>
      <c r="L81" s="24" t="n">
        <v>0</v>
      </c>
      <c r="M81" s="6" t="s">
        <f>=I81+J81+K81+L81</f>
      </c>
      <c r="N81" s="22" t="s">
        <v>278</v>
      </c>
    </row>
    <row collapsed="false" customFormat="false" customHeight="false" hidden="false" ht="12.1" outlineLevel="0" r="82">
      <c r="A82" s="20" t="n">
        <v>45511.581944444</v>
      </c>
      <c r="B82" s="16" t="s">
        <v>65</v>
      </c>
      <c r="C82" s="16" t="s">
        <v>262</v>
      </c>
      <c r="D82" s="16" t="s">
        <v>180</v>
      </c>
      <c r="E82" s="16" t="s">
        <v>59</v>
      </c>
      <c r="F82" s="16" t="s">
        <v>19</v>
      </c>
      <c r="G82" s="7" t="n">
        <v>7</v>
      </c>
      <c r="H82" s="6" t="n">
        <v>1.45</v>
      </c>
      <c r="I82" s="6" t="n">
        <v>-10.15</v>
      </c>
      <c r="J82" s="6" t="n">
        <v>0</v>
      </c>
      <c r="K82" s="6" t="n">
        <v>-0.03</v>
      </c>
      <c r="L82" s="6" t="n">
        <v>0</v>
      </c>
      <c r="M82" s="6" t="s">
        <f>=I82+J82+K82+L82</f>
      </c>
      <c r="N82" s="16"/>
    </row>
    <row collapsed="false" customFormat="false" customHeight="false" hidden="false" ht="12.1" outlineLevel="0" r="83">
      <c r="A83" s="21" t="n">
        <v>45512.534027778</v>
      </c>
      <c r="B83" s="22" t="s">
        <v>254</v>
      </c>
      <c r="C83" s="22" t="s">
        <v>255</v>
      </c>
      <c r="D83" s="22" t="s">
        <v>254</v>
      </c>
      <c r="E83" s="22" t="s">
        <v>254</v>
      </c>
      <c r="F83" s="22" t="s">
        <v>19</v>
      </c>
      <c r="G83" s="23" t="n">
        <v>2033.18</v>
      </c>
      <c r="H83" s="24" t="n">
        <v>1</v>
      </c>
      <c r="I83" s="24" t="n">
        <v>2033.18</v>
      </c>
      <c r="J83" s="24" t="n">
        <v>0</v>
      </c>
      <c r="K83" s="24" t="n">
        <v>0</v>
      </c>
      <c r="L83" s="24" t="n">
        <v>0</v>
      </c>
      <c r="M83" s="6" t="s">
        <f>=I83+J83+K83+L83</f>
      </c>
      <c r="N83" s="22" t="s">
        <v>279</v>
      </c>
    </row>
    <row collapsed="false" customFormat="false" customHeight="false" hidden="false" ht="12.1" outlineLevel="0" r="84">
      <c r="A84" s="21" t="n">
        <v>45512.534027778</v>
      </c>
      <c r="B84" s="22" t="s">
        <v>241</v>
      </c>
      <c r="C84" s="22" t="s">
        <v>242</v>
      </c>
      <c r="D84" s="22" t="s">
        <v>241</v>
      </c>
      <c r="E84" s="22" t="s">
        <v>241</v>
      </c>
      <c r="F84" s="22" t="s">
        <v>19</v>
      </c>
      <c r="G84" s="23" t="n">
        <v>20.19</v>
      </c>
      <c r="H84" s="24" t="n">
        <v>1</v>
      </c>
      <c r="I84" s="24" t="n">
        <v>20.19</v>
      </c>
      <c r="J84" s="24" t="n">
        <v>0</v>
      </c>
      <c r="K84" s="24" t="n">
        <v>0</v>
      </c>
      <c r="L84" s="24" t="n">
        <v>0</v>
      </c>
      <c r="M84" s="6" t="s">
        <f>=I84+J84+K84+L84</f>
      </c>
      <c r="N84" s="22" t="s">
        <v>279</v>
      </c>
    </row>
    <row collapsed="false" customFormat="false" customHeight="false" hidden="false" ht="12.1" outlineLevel="0" r="85">
      <c r="A85" s="20" t="n">
        <v>45512.534027778</v>
      </c>
      <c r="B85" s="16" t="s">
        <v>65</v>
      </c>
      <c r="C85" s="16" t="s">
        <v>262</v>
      </c>
      <c r="D85" s="16" t="s">
        <v>180</v>
      </c>
      <c r="E85" s="16" t="s">
        <v>59</v>
      </c>
      <c r="F85" s="16" t="s">
        <v>19</v>
      </c>
      <c r="G85" s="7" t="n">
        <v>10</v>
      </c>
      <c r="H85" s="6" t="n">
        <v>1.4501</v>
      </c>
      <c r="I85" s="6" t="n">
        <v>-14.5</v>
      </c>
      <c r="J85" s="6" t="n">
        <v>0</v>
      </c>
      <c r="K85" s="6" t="n">
        <v>-0.04</v>
      </c>
      <c r="L85" s="6" t="n">
        <v>0</v>
      </c>
      <c r="M85" s="6" t="s">
        <f>=I85+J85+K85+L85</f>
      </c>
      <c r="N85" s="16"/>
    </row>
    <row collapsed="false" customFormat="false" customHeight="false" hidden="false" ht="12.1" outlineLevel="0" r="86">
      <c r="A86" s="20" t="n">
        <v>45512.540277778</v>
      </c>
      <c r="B86" s="16" t="s">
        <v>197</v>
      </c>
      <c r="C86" s="16" t="s">
        <v>280</v>
      </c>
      <c r="D86" s="16" t="s">
        <v>180</v>
      </c>
      <c r="E86" s="16" t="s">
        <v>75</v>
      </c>
      <c r="F86" s="16" t="s">
        <v>19</v>
      </c>
      <c r="G86" s="7" t="n">
        <v>1</v>
      </c>
      <c r="H86" s="6" t="n">
        <v>98.9</v>
      </c>
      <c r="I86" s="6" t="n">
        <v>-989</v>
      </c>
      <c r="J86" s="6" t="n">
        <v>-11.66</v>
      </c>
      <c r="K86" s="6" t="n">
        <v>-2.97</v>
      </c>
      <c r="L86" s="6" t="n">
        <v>0</v>
      </c>
      <c r="M86" s="6" t="s">
        <f>=I86+J86+K86+L86</f>
      </c>
      <c r="N86" s="16"/>
    </row>
    <row collapsed="false" customFormat="false" customHeight="false" hidden="false" ht="12.1" outlineLevel="0" r="87">
      <c r="A87" s="33" t="n">
        <v>45512.540277778</v>
      </c>
      <c r="B87" s="34" t="s">
        <v>281</v>
      </c>
      <c r="C87" s="34" t="s">
        <v>112</v>
      </c>
      <c r="D87" s="34" t="s">
        <v>281</v>
      </c>
      <c r="E87" s="34" t="s">
        <v>281</v>
      </c>
      <c r="F87" s="34" t="s">
        <v>19</v>
      </c>
      <c r="G87" s="35" t="n">
        <v>2041.72</v>
      </c>
      <c r="H87" s="36" t="n">
        <v>-1</v>
      </c>
      <c r="I87" s="36" t="n">
        <v>-2041.72</v>
      </c>
      <c r="J87" s="36" t="n">
        <v>0</v>
      </c>
      <c r="K87" s="36" t="n">
        <v>0</v>
      </c>
      <c r="L87" s="36" t="n">
        <v>0</v>
      </c>
      <c r="M87" s="6" t="s">
        <f>=I87+J87+K87+L87</f>
      </c>
      <c r="N87" s="34" t="s">
        <v>282</v>
      </c>
    </row>
    <row collapsed="false" customFormat="false" customHeight="false" hidden="false" ht="12.1" outlineLevel="0" r="88">
      <c r="A88" s="25" t="n">
        <v>45517.586805556</v>
      </c>
      <c r="B88" s="26" t="s">
        <v>184</v>
      </c>
      <c r="C88" s="26" t="s">
        <v>237</v>
      </c>
      <c r="D88" s="26" t="s">
        <v>181</v>
      </c>
      <c r="E88" s="26" t="s">
        <v>59</v>
      </c>
      <c r="F88" s="26" t="s">
        <v>19</v>
      </c>
      <c r="G88" s="27" t="n">
        <v>-50</v>
      </c>
      <c r="H88" s="28" t="n">
        <v>8.94</v>
      </c>
      <c r="I88" s="28" t="n">
        <v>447</v>
      </c>
      <c r="J88" s="28" t="n">
        <v>0</v>
      </c>
      <c r="K88" s="28" t="n">
        <v>0</v>
      </c>
      <c r="L88" s="28" t="n">
        <v>0</v>
      </c>
      <c r="M88" s="6" t="s">
        <f>=I88+J88+K88+L88</f>
      </c>
      <c r="N88" s="26"/>
    </row>
    <row collapsed="false" customFormat="false" customHeight="false" hidden="false" ht="12.1" outlineLevel="0" r="89">
      <c r="A89" s="20" t="n">
        <v>45517.586805556</v>
      </c>
      <c r="B89" s="16" t="s">
        <v>65</v>
      </c>
      <c r="C89" s="16" t="s">
        <v>262</v>
      </c>
      <c r="D89" s="16" t="s">
        <v>180</v>
      </c>
      <c r="E89" s="16" t="s">
        <v>59</v>
      </c>
      <c r="F89" s="16" t="s">
        <v>19</v>
      </c>
      <c r="G89" s="7" t="n">
        <v>307</v>
      </c>
      <c r="H89" s="6" t="n">
        <v>1.4534</v>
      </c>
      <c r="I89" s="6" t="n">
        <v>-446.2</v>
      </c>
      <c r="J89" s="6" t="n">
        <v>0</v>
      </c>
      <c r="K89" s="6" t="n">
        <v>-1.34</v>
      </c>
      <c r="L89" s="6" t="n">
        <v>0</v>
      </c>
      <c r="M89" s="6" t="s">
        <f>=I89+J89+K89+L89</f>
      </c>
      <c r="N89" s="16"/>
    </row>
    <row collapsed="false" customFormat="false" customHeight="false" hidden="false" ht="12.1" outlineLevel="0" r="90">
      <c r="A90" s="21" t="n">
        <v>45524.38125</v>
      </c>
      <c r="B90" s="22" t="s">
        <v>241</v>
      </c>
      <c r="C90" s="22" t="s">
        <v>242</v>
      </c>
      <c r="D90" s="22" t="s">
        <v>241</v>
      </c>
      <c r="E90" s="22" t="s">
        <v>241</v>
      </c>
      <c r="F90" s="22" t="s">
        <v>19</v>
      </c>
      <c r="G90" s="23" t="n">
        <v>49.86</v>
      </c>
      <c r="H90" s="24" t="n">
        <v>1</v>
      </c>
      <c r="I90" s="24" t="n">
        <v>49.86</v>
      </c>
      <c r="J90" s="24" t="n">
        <v>0</v>
      </c>
      <c r="K90" s="24" t="n">
        <v>0</v>
      </c>
      <c r="L90" s="24" t="n">
        <v>0</v>
      </c>
      <c r="M90" s="6" t="s">
        <f>=I90+J90+K90+L90</f>
      </c>
      <c r="N90" s="22" t="s">
        <v>283</v>
      </c>
    </row>
    <row collapsed="false" customFormat="false" customHeight="false" hidden="false" ht="12.1" outlineLevel="0" r="91">
      <c r="A91" s="21" t="n">
        <v>45524.38125</v>
      </c>
      <c r="B91" s="22" t="s">
        <v>254</v>
      </c>
      <c r="C91" s="22" t="s">
        <v>255</v>
      </c>
      <c r="D91" s="22" t="s">
        <v>254</v>
      </c>
      <c r="E91" s="22" t="s">
        <v>254</v>
      </c>
      <c r="F91" s="22" t="s">
        <v>19</v>
      </c>
      <c r="G91" s="23" t="n">
        <v>2000</v>
      </c>
      <c r="H91" s="24" t="n">
        <v>1</v>
      </c>
      <c r="I91" s="24" t="n">
        <v>2000</v>
      </c>
      <c r="J91" s="24" t="n">
        <v>0</v>
      </c>
      <c r="K91" s="24" t="n">
        <v>0</v>
      </c>
      <c r="L91" s="24" t="n">
        <v>0</v>
      </c>
      <c r="M91" s="6" t="s">
        <f>=I91+J91+K91+L91</f>
      </c>
      <c r="N91" s="22" t="s">
        <v>283</v>
      </c>
    </row>
    <row collapsed="false" customFormat="false" customHeight="false" hidden="false" ht="12.1" outlineLevel="0" r="92">
      <c r="A92" s="20" t="n">
        <v>45524.38125</v>
      </c>
      <c r="B92" s="16" t="s">
        <v>198</v>
      </c>
      <c r="C92" s="16" t="s">
        <v>284</v>
      </c>
      <c r="D92" s="16" t="s">
        <v>180</v>
      </c>
      <c r="E92" s="16" t="s">
        <v>75</v>
      </c>
      <c r="F92" s="16" t="s">
        <v>19</v>
      </c>
      <c r="G92" s="7" t="n">
        <v>1</v>
      </c>
      <c r="H92" s="6" t="n">
        <v>97.8</v>
      </c>
      <c r="I92" s="6" t="n">
        <v>-978</v>
      </c>
      <c r="J92" s="6" t="n">
        <v>-22.08</v>
      </c>
      <c r="K92" s="6" t="n">
        <v>-2.93</v>
      </c>
      <c r="L92" s="6" t="n">
        <v>0</v>
      </c>
      <c r="M92" s="6" t="s">
        <f>=I92+J92+K92+L92</f>
      </c>
      <c r="N92" s="16"/>
    </row>
    <row collapsed="false" customFormat="false" customHeight="false" hidden="false" ht="12.1" outlineLevel="0" r="93">
      <c r="A93" s="20" t="n">
        <v>45524.38125</v>
      </c>
      <c r="B93" s="16" t="s">
        <v>199</v>
      </c>
      <c r="C93" s="16" t="s">
        <v>285</v>
      </c>
      <c r="D93" s="16" t="s">
        <v>180</v>
      </c>
      <c r="E93" s="16" t="s">
        <v>75</v>
      </c>
      <c r="F93" s="16" t="s">
        <v>19</v>
      </c>
      <c r="G93" s="7" t="n">
        <v>1</v>
      </c>
      <c r="H93" s="6" t="n">
        <v>97.94</v>
      </c>
      <c r="I93" s="6" t="n">
        <v>-979.4</v>
      </c>
      <c r="J93" s="6" t="n">
        <v>-20.71</v>
      </c>
      <c r="K93" s="6" t="n">
        <v>-2.94</v>
      </c>
      <c r="L93" s="6" t="n">
        <v>0</v>
      </c>
      <c r="M93" s="6" t="s">
        <f>=I93+J93+K93+L93</f>
      </c>
      <c r="N93" s="16"/>
    </row>
    <row collapsed="false" customFormat="false" customHeight="false" hidden="false" ht="12.1" outlineLevel="0" r="94">
      <c r="A94" s="20" t="n">
        <v>45524.38125</v>
      </c>
      <c r="B94" s="16" t="s">
        <v>65</v>
      </c>
      <c r="C94" s="16" t="s">
        <v>262</v>
      </c>
      <c r="D94" s="16" t="s">
        <v>180</v>
      </c>
      <c r="E94" s="16" t="s">
        <v>59</v>
      </c>
      <c r="F94" s="16" t="s">
        <v>19</v>
      </c>
      <c r="G94" s="7" t="n">
        <v>30</v>
      </c>
      <c r="H94" s="6" t="n">
        <v>1.4583</v>
      </c>
      <c r="I94" s="6" t="n">
        <v>-43.75</v>
      </c>
      <c r="J94" s="6" t="n">
        <v>0</v>
      </c>
      <c r="K94" s="6" t="n">
        <v>-0.13</v>
      </c>
      <c r="L94" s="6" t="n">
        <v>0</v>
      </c>
      <c r="M94" s="6" t="s">
        <f>=I94+J94+K94+L94</f>
      </c>
      <c r="N94" s="16"/>
    </row>
    <row collapsed="false" customFormat="false" customHeight="false" hidden="false" ht="12.1" outlineLevel="0" r="95">
      <c r="A95" s="20" t="n">
        <v>45533.543055556</v>
      </c>
      <c r="B95" s="16" t="s">
        <v>65</v>
      </c>
      <c r="C95" s="16" t="s">
        <v>262</v>
      </c>
      <c r="D95" s="16" t="s">
        <v>180</v>
      </c>
      <c r="E95" s="16" t="s">
        <v>59</v>
      </c>
      <c r="F95" s="16" t="s">
        <v>19</v>
      </c>
      <c r="G95" s="7" t="n">
        <v>20</v>
      </c>
      <c r="H95" s="6" t="n">
        <v>1.4643</v>
      </c>
      <c r="I95" s="6" t="n">
        <v>-29.29</v>
      </c>
      <c r="J95" s="6" t="n">
        <v>0</v>
      </c>
      <c r="K95" s="6" t="n">
        <v>-0.09</v>
      </c>
      <c r="L95" s="6" t="n">
        <v>0</v>
      </c>
      <c r="M95" s="6" t="s">
        <f>=I95+J95+K95+L95</f>
      </c>
      <c r="N95" s="16"/>
    </row>
    <row collapsed="false" customFormat="false" customHeight="false" hidden="false" ht="12.1" outlineLevel="0" r="96">
      <c r="A96" s="25" t="n">
        <v>45533.543055556</v>
      </c>
      <c r="B96" s="26" t="s">
        <v>71</v>
      </c>
      <c r="C96" s="26" t="s">
        <v>251</v>
      </c>
      <c r="D96" s="26" t="s">
        <v>181</v>
      </c>
      <c r="E96" s="26" t="s">
        <v>59</v>
      </c>
      <c r="F96" s="26" t="s">
        <v>19</v>
      </c>
      <c r="G96" s="27" t="n">
        <v>-16</v>
      </c>
      <c r="H96" s="28" t="n">
        <v>1.846</v>
      </c>
      <c r="I96" s="28" t="n">
        <v>29.54</v>
      </c>
      <c r="J96" s="28" t="n">
        <v>0</v>
      </c>
      <c r="K96" s="28" t="n">
        <v>-0.09</v>
      </c>
      <c r="L96" s="28" t="n">
        <v>0</v>
      </c>
      <c r="M96" s="6" t="s">
        <f>=I96+J96+K96+L96</f>
      </c>
      <c r="N96" s="26"/>
    </row>
    <row collapsed="false" customFormat="false" customHeight="false" hidden="false" ht="12.1" outlineLevel="0" r="97">
      <c r="A97" s="21" t="n">
        <v>45539.857638889</v>
      </c>
      <c r="B97" s="22" t="s">
        <v>243</v>
      </c>
      <c r="C97" s="22" t="s">
        <v>97</v>
      </c>
      <c r="D97" s="22" t="s">
        <v>243</v>
      </c>
      <c r="E97" s="22" t="s">
        <v>243</v>
      </c>
      <c r="F97" s="22" t="s">
        <v>19</v>
      </c>
      <c r="G97" s="23" t="n">
        <v>300</v>
      </c>
      <c r="H97" s="24" t="n">
        <v>1</v>
      </c>
      <c r="I97" s="24" t="n">
        <v>300</v>
      </c>
      <c r="J97" s="24" t="n">
        <v>0</v>
      </c>
      <c r="K97" s="24" t="n">
        <v>0</v>
      </c>
      <c r="L97" s="24" t="n">
        <v>0</v>
      </c>
      <c r="M97" s="6" t="s">
        <f>=I97+J97+K97+L97</f>
      </c>
      <c r="N97" s="22"/>
    </row>
    <row collapsed="false" customFormat="false" customHeight="false" hidden="false" ht="12.1" outlineLevel="0" r="98">
      <c r="A98" s="20" t="n">
        <v>45539.857638889</v>
      </c>
      <c r="B98" s="16" t="s">
        <v>21</v>
      </c>
      <c r="C98" s="16" t="s">
        <v>263</v>
      </c>
      <c r="D98" s="16" t="s">
        <v>180</v>
      </c>
      <c r="E98" s="16" t="s">
        <v>17</v>
      </c>
      <c r="F98" s="16" t="s">
        <v>19</v>
      </c>
      <c r="G98" s="7" t="n">
        <v>1</v>
      </c>
      <c r="H98" s="6" t="n">
        <v>106.85</v>
      </c>
      <c r="I98" s="6" t="n">
        <v>-106.85</v>
      </c>
      <c r="J98" s="6" t="n">
        <v>0</v>
      </c>
      <c r="K98" s="6" t="n">
        <v>-0.32</v>
      </c>
      <c r="L98" s="6" t="n">
        <v>0</v>
      </c>
      <c r="M98" s="6" t="s">
        <f>=I98+J98+K98+L98</f>
      </c>
      <c r="N98" s="16"/>
    </row>
    <row collapsed="false" customFormat="false" customHeight="false" hidden="false" ht="12.1" outlineLevel="0" r="99">
      <c r="A99" s="20" t="n">
        <v>45539.857638889</v>
      </c>
      <c r="B99" s="16" t="s">
        <v>39</v>
      </c>
      <c r="C99" s="16" t="s">
        <v>246</v>
      </c>
      <c r="D99" s="16" t="s">
        <v>180</v>
      </c>
      <c r="E99" s="16" t="s">
        <v>17</v>
      </c>
      <c r="F99" s="16" t="s">
        <v>19</v>
      </c>
      <c r="G99" s="7" t="n">
        <v>1</v>
      </c>
      <c r="H99" s="6" t="n">
        <v>153.4</v>
      </c>
      <c r="I99" s="6" t="n">
        <v>-153.4</v>
      </c>
      <c r="J99" s="6" t="n">
        <v>0</v>
      </c>
      <c r="K99" s="6" t="n">
        <v>-0.46</v>
      </c>
      <c r="L99" s="6" t="n">
        <v>0</v>
      </c>
      <c r="M99" s="6" t="s">
        <f>=I99+J99+K99+L99</f>
      </c>
      <c r="N99" s="16"/>
    </row>
    <row collapsed="false" customFormat="false" customHeight="false" hidden="false" ht="12.1" outlineLevel="0" r="100">
      <c r="A100" s="20" t="n">
        <v>45539.857638889</v>
      </c>
      <c r="B100" s="16" t="s">
        <v>65</v>
      </c>
      <c r="C100" s="16" t="s">
        <v>262</v>
      </c>
      <c r="D100" s="16" t="s">
        <v>180</v>
      </c>
      <c r="E100" s="16" t="s">
        <v>59</v>
      </c>
      <c r="F100" s="16" t="s">
        <v>19</v>
      </c>
      <c r="G100" s="7" t="n">
        <v>26</v>
      </c>
      <c r="H100" s="6" t="n">
        <v>1.4682</v>
      </c>
      <c r="I100" s="6" t="n">
        <v>-38.17</v>
      </c>
      <c r="J100" s="6" t="n">
        <v>0</v>
      </c>
      <c r="K100" s="6" t="n">
        <v>-0.11</v>
      </c>
      <c r="L100" s="6" t="n">
        <v>0</v>
      </c>
      <c r="M100" s="6" t="s">
        <f>=I100+J100+K100+L100</f>
      </c>
      <c r="N100" s="16"/>
    </row>
    <row collapsed="false" customFormat="false" customHeight="false" hidden="false" ht="12.1" outlineLevel="0" r="101">
      <c r="A101" s="21" t="n">
        <v>45542.435416667</v>
      </c>
      <c r="B101" s="22" t="s">
        <v>241</v>
      </c>
      <c r="C101" s="22" t="s">
        <v>242</v>
      </c>
      <c r="D101" s="22" t="s">
        <v>241</v>
      </c>
      <c r="E101" s="22" t="s">
        <v>241</v>
      </c>
      <c r="F101" s="22" t="s">
        <v>19</v>
      </c>
      <c r="G101" s="23" t="n">
        <v>9.86</v>
      </c>
      <c r="H101" s="24" t="n">
        <v>1</v>
      </c>
      <c r="I101" s="24" t="n">
        <v>9.86</v>
      </c>
      <c r="J101" s="24" t="n">
        <v>0</v>
      </c>
      <c r="K101" s="24" t="n">
        <v>0</v>
      </c>
      <c r="L101" s="24" t="n">
        <v>0</v>
      </c>
      <c r="M101" s="6" t="s">
        <f>=I101+J101+K101+L101</f>
      </c>
      <c r="N101" s="22" t="s">
        <v>268</v>
      </c>
    </row>
    <row collapsed="false" customFormat="false" customHeight="false" hidden="false" ht="12.1" outlineLevel="0" r="102">
      <c r="A102" s="20" t="n">
        <v>45545.729166667</v>
      </c>
      <c r="B102" s="16" t="s">
        <v>65</v>
      </c>
      <c r="C102" s="16" t="s">
        <v>262</v>
      </c>
      <c r="D102" s="16" t="s">
        <v>180</v>
      </c>
      <c r="E102" s="16" t="s">
        <v>59</v>
      </c>
      <c r="F102" s="16" t="s">
        <v>19</v>
      </c>
      <c r="G102" s="7" t="n">
        <v>7</v>
      </c>
      <c r="H102" s="6" t="n">
        <v>1.472857</v>
      </c>
      <c r="I102" s="6" t="n">
        <v>-10.31</v>
      </c>
      <c r="J102" s="6" t="n">
        <v>0</v>
      </c>
      <c r="K102" s="6" t="n">
        <v>-0.03</v>
      </c>
      <c r="L102" s="6" t="n">
        <v>0</v>
      </c>
      <c r="M102" s="6" t="s">
        <f>=I102+J102+K102+L102</f>
      </c>
      <c r="N102" s="16"/>
    </row>
    <row collapsed="false" customFormat="false" customHeight="false" hidden="false" ht="12.1" outlineLevel="0" r="103">
      <c r="A103" s="21" t="n">
        <v>45546.729166667</v>
      </c>
      <c r="B103" s="22" t="s">
        <v>241</v>
      </c>
      <c r="C103" s="22" t="s">
        <v>242</v>
      </c>
      <c r="D103" s="22" t="s">
        <v>241</v>
      </c>
      <c r="E103" s="22" t="s">
        <v>241</v>
      </c>
      <c r="F103" s="22" t="s">
        <v>19</v>
      </c>
      <c r="G103" s="23" t="n">
        <v>40.64</v>
      </c>
      <c r="H103" s="24" t="n">
        <v>1</v>
      </c>
      <c r="I103" s="24" t="n">
        <v>40.64</v>
      </c>
      <c r="J103" s="24" t="n">
        <v>0</v>
      </c>
      <c r="K103" s="24" t="n">
        <v>0</v>
      </c>
      <c r="L103" s="24" t="n">
        <v>0</v>
      </c>
      <c r="M103" s="6" t="s">
        <f>=I103+J103+K103+L103</f>
      </c>
      <c r="N103" s="22" t="s">
        <v>286</v>
      </c>
    </row>
    <row collapsed="false" customFormat="false" customHeight="false" hidden="false" ht="12.1" outlineLevel="0" r="104">
      <c r="A104" s="21" t="n">
        <v>45546.729166667</v>
      </c>
      <c r="B104" s="22" t="s">
        <v>254</v>
      </c>
      <c r="C104" s="22" t="s">
        <v>255</v>
      </c>
      <c r="D104" s="22" t="s">
        <v>254</v>
      </c>
      <c r="E104" s="22" t="s">
        <v>254</v>
      </c>
      <c r="F104" s="22" t="s">
        <v>19</v>
      </c>
      <c r="G104" s="23" t="n">
        <v>1000</v>
      </c>
      <c r="H104" s="24" t="n">
        <v>1</v>
      </c>
      <c r="I104" s="24" t="n">
        <v>1000</v>
      </c>
      <c r="J104" s="24" t="n">
        <v>0</v>
      </c>
      <c r="K104" s="24" t="n">
        <v>0</v>
      </c>
      <c r="L104" s="24" t="n">
        <v>0</v>
      </c>
      <c r="M104" s="6" t="s">
        <f>=I104+J104+K104+L104</f>
      </c>
      <c r="N104" s="22" t="s">
        <v>286</v>
      </c>
    </row>
    <row collapsed="false" customFormat="false" customHeight="false" hidden="false" ht="12.1" outlineLevel="0" r="105">
      <c r="A105" s="20" t="n">
        <v>45546.729166667</v>
      </c>
      <c r="B105" s="16" t="s">
        <v>65</v>
      </c>
      <c r="C105" s="16" t="s">
        <v>262</v>
      </c>
      <c r="D105" s="16" t="s">
        <v>180</v>
      </c>
      <c r="E105" s="16" t="s">
        <v>59</v>
      </c>
      <c r="F105" s="16" t="s">
        <v>19</v>
      </c>
      <c r="G105" s="7" t="n">
        <v>20</v>
      </c>
      <c r="H105" s="6" t="n">
        <v>1.4736</v>
      </c>
      <c r="I105" s="6" t="n">
        <v>-29.47</v>
      </c>
      <c r="J105" s="6" t="n">
        <v>0</v>
      </c>
      <c r="K105" s="6" t="n">
        <v>-0.09</v>
      </c>
      <c r="L105" s="6" t="n">
        <v>0</v>
      </c>
      <c r="M105" s="6" t="s">
        <f>=I105+J105+K105+L105</f>
      </c>
      <c r="N105" s="16"/>
    </row>
    <row collapsed="false" customFormat="false" customHeight="false" hidden="false" ht="12.1" outlineLevel="0" r="106">
      <c r="A106" s="20" t="n">
        <v>45546.729166667</v>
      </c>
      <c r="B106" s="16" t="s">
        <v>199</v>
      </c>
      <c r="C106" s="16" t="s">
        <v>285</v>
      </c>
      <c r="D106" s="16" t="s">
        <v>180</v>
      </c>
      <c r="E106" s="16" t="s">
        <v>75</v>
      </c>
      <c r="F106" s="16" t="s">
        <v>19</v>
      </c>
      <c r="G106" s="7" t="n">
        <v>1</v>
      </c>
      <c r="H106" s="6" t="n">
        <v>97.98</v>
      </c>
      <c r="I106" s="6" t="n">
        <v>-979.8</v>
      </c>
      <c r="J106" s="6" t="n">
        <v>-28.85</v>
      </c>
      <c r="K106" s="6" t="n">
        <v>-2.94</v>
      </c>
      <c r="L106" s="6" t="n">
        <v>0</v>
      </c>
      <c r="M106" s="6" t="s">
        <f>=I106+J106+K106+L106</f>
      </c>
      <c r="N106" s="16"/>
    </row>
    <row collapsed="false" customFormat="false" customHeight="false" hidden="false" ht="12.1" outlineLevel="0" r="107">
      <c r="A107" s="21" t="n">
        <v>45555.768055556</v>
      </c>
      <c r="B107" s="22" t="s">
        <v>241</v>
      </c>
      <c r="C107" s="22" t="s">
        <v>242</v>
      </c>
      <c r="D107" s="22" t="s">
        <v>241</v>
      </c>
      <c r="E107" s="22" t="s">
        <v>241</v>
      </c>
      <c r="F107" s="22" t="s">
        <v>19</v>
      </c>
      <c r="G107" s="23" t="n">
        <v>32.41</v>
      </c>
      <c r="H107" s="24" t="n">
        <v>1</v>
      </c>
      <c r="I107" s="24" t="n">
        <v>32.41</v>
      </c>
      <c r="J107" s="24" t="n">
        <v>0</v>
      </c>
      <c r="K107" s="24" t="n">
        <v>0</v>
      </c>
      <c r="L107" s="24" t="n">
        <v>0</v>
      </c>
      <c r="M107" s="6" t="s">
        <f>=I107+J107+K107+L107</f>
      </c>
      <c r="N107" s="22"/>
    </row>
    <row collapsed="false" customFormat="false" customHeight="false" hidden="false" ht="12.1" outlineLevel="0" r="108">
      <c r="A108" s="20" t="n">
        <v>45555.768055556</v>
      </c>
      <c r="B108" s="16" t="s">
        <v>65</v>
      </c>
      <c r="C108" s="16" t="s">
        <v>262</v>
      </c>
      <c r="D108" s="16" t="s">
        <v>180</v>
      </c>
      <c r="E108" s="16" t="s">
        <v>59</v>
      </c>
      <c r="F108" s="16" t="s">
        <v>19</v>
      </c>
      <c r="G108" s="7" t="n">
        <v>21</v>
      </c>
      <c r="H108" s="6" t="n">
        <v>1.4819</v>
      </c>
      <c r="I108" s="6" t="n">
        <v>-31.12</v>
      </c>
      <c r="J108" s="6" t="n">
        <v>0</v>
      </c>
      <c r="K108" s="6" t="n">
        <v>-0.09</v>
      </c>
      <c r="L108" s="6" t="n">
        <v>0</v>
      </c>
      <c r="M108" s="6" t="s">
        <f>=I108+J108+K108+L108</f>
      </c>
      <c r="N108" s="16"/>
    </row>
    <row collapsed="false" customFormat="false" customHeight="false" hidden="false" ht="12.1" outlineLevel="0" r="109">
      <c r="A109" s="21" t="n">
        <v>45560.472916667</v>
      </c>
      <c r="B109" s="22" t="s">
        <v>241</v>
      </c>
      <c r="C109" s="22" t="s">
        <v>242</v>
      </c>
      <c r="D109" s="22" t="s">
        <v>241</v>
      </c>
      <c r="E109" s="22" t="s">
        <v>241</v>
      </c>
      <c r="F109" s="22" t="s">
        <v>19</v>
      </c>
      <c r="G109" s="23" t="n">
        <v>94.74</v>
      </c>
      <c r="H109" s="24" t="n">
        <v>1</v>
      </c>
      <c r="I109" s="24" t="n">
        <v>94.74</v>
      </c>
      <c r="J109" s="24" t="n">
        <v>0</v>
      </c>
      <c r="K109" s="24" t="n">
        <v>0</v>
      </c>
      <c r="L109" s="24" t="n">
        <v>0</v>
      </c>
      <c r="M109" s="6" t="s">
        <f>=I109+J109+K109+L109</f>
      </c>
      <c r="N109" s="22"/>
    </row>
    <row collapsed="false" customFormat="false" customHeight="false" hidden="false" ht="12.1" outlineLevel="0" r="110">
      <c r="A110" s="21" t="n">
        <v>45560.472916667</v>
      </c>
      <c r="B110" s="22" t="s">
        <v>254</v>
      </c>
      <c r="C110" s="22" t="s">
        <v>255</v>
      </c>
      <c r="D110" s="22" t="s">
        <v>254</v>
      </c>
      <c r="E110" s="22" t="s">
        <v>254</v>
      </c>
      <c r="F110" s="22" t="s">
        <v>19</v>
      </c>
      <c r="G110" s="23" t="n">
        <v>2000</v>
      </c>
      <c r="H110" s="24" t="n">
        <v>1</v>
      </c>
      <c r="I110" s="24" t="n">
        <v>2000</v>
      </c>
      <c r="J110" s="24" t="n">
        <v>0</v>
      </c>
      <c r="K110" s="24" t="n">
        <v>0</v>
      </c>
      <c r="L110" s="24" t="n">
        <v>0</v>
      </c>
      <c r="M110" s="6" t="s">
        <f>=I110+J110+K110+L110</f>
      </c>
      <c r="N110" s="22"/>
    </row>
    <row collapsed="false" customFormat="false" customHeight="false" hidden="false" ht="12.1" outlineLevel="0" r="111">
      <c r="A111" s="20" t="n">
        <v>45560.550694444</v>
      </c>
      <c r="B111" s="16" t="s">
        <v>200</v>
      </c>
      <c r="C111" s="16" t="s">
        <v>287</v>
      </c>
      <c r="D111" s="16" t="s">
        <v>180</v>
      </c>
      <c r="E111" s="16" t="s">
        <v>75</v>
      </c>
      <c r="F111" s="16" t="s">
        <v>19</v>
      </c>
      <c r="G111" s="7" t="n">
        <v>1</v>
      </c>
      <c r="H111" s="6" t="n">
        <v>98.91</v>
      </c>
      <c r="I111" s="6" t="n">
        <v>-989.1</v>
      </c>
      <c r="J111" s="6" t="n">
        <v>-38.96</v>
      </c>
      <c r="K111" s="6" t="n">
        <v>-2.97</v>
      </c>
      <c r="L111" s="6" t="n">
        <v>0</v>
      </c>
      <c r="M111" s="6" t="s">
        <f>=I111+J111+K111+L111</f>
      </c>
      <c r="N111" s="16"/>
    </row>
    <row collapsed="false" customFormat="false" customHeight="false" hidden="false" ht="12.1" outlineLevel="0" r="112">
      <c r="A112" s="20" t="n">
        <v>45560.550694444</v>
      </c>
      <c r="B112" s="16" t="s">
        <v>201</v>
      </c>
      <c r="C112" s="16" t="s">
        <v>288</v>
      </c>
      <c r="D112" s="16" t="s">
        <v>180</v>
      </c>
      <c r="E112" s="16" t="s">
        <v>75</v>
      </c>
      <c r="F112" s="16" t="s">
        <v>19</v>
      </c>
      <c r="G112" s="7" t="n">
        <v>1</v>
      </c>
      <c r="H112" s="6" t="n">
        <v>99.39</v>
      </c>
      <c r="I112" s="6" t="n">
        <v>-993.9</v>
      </c>
      <c r="J112" s="6" t="n">
        <v>-7.12</v>
      </c>
      <c r="K112" s="6" t="n">
        <v>-2.97</v>
      </c>
      <c r="L112" s="6" t="n">
        <v>0</v>
      </c>
      <c r="M112" s="6" t="s">
        <f>=I112+J112+K112+L112</f>
      </c>
      <c r="N112" s="16"/>
    </row>
    <row collapsed="false" customFormat="false" customHeight="false" hidden="false" ht="12.1" outlineLevel="0" r="113">
      <c r="A113" s="20" t="n">
        <v>45560.550694444</v>
      </c>
      <c r="B113" s="16" t="s">
        <v>65</v>
      </c>
      <c r="C113" s="16" t="s">
        <v>262</v>
      </c>
      <c r="D113" s="16" t="s">
        <v>180</v>
      </c>
      <c r="E113" s="16" t="s">
        <v>59</v>
      </c>
      <c r="F113" s="16" t="s">
        <v>19</v>
      </c>
      <c r="G113" s="7" t="n">
        <v>40</v>
      </c>
      <c r="H113" s="6" t="n">
        <v>1.4841</v>
      </c>
      <c r="I113" s="6" t="n">
        <v>-59.36</v>
      </c>
      <c r="J113" s="6" t="n">
        <v>0</v>
      </c>
      <c r="K113" s="6" t="n">
        <v>-0.18</v>
      </c>
      <c r="L113" s="6" t="n">
        <v>0</v>
      </c>
      <c r="M113" s="6" t="s">
        <f>=I113+J113+K113+L113</f>
      </c>
      <c r="N113" s="16"/>
    </row>
    <row collapsed="false" customFormat="false" customHeight="false" hidden="false" ht="12.1" outlineLevel="0" r="114">
      <c r="A114" s="21" t="n">
        <v>45561.738888889</v>
      </c>
      <c r="B114" s="22" t="s">
        <v>241</v>
      </c>
      <c r="C114" s="22" t="s">
        <v>242</v>
      </c>
      <c r="D114" s="22" t="s">
        <v>241</v>
      </c>
      <c r="E114" s="22" t="s">
        <v>241</v>
      </c>
      <c r="F114" s="22" t="s">
        <v>19</v>
      </c>
      <c r="G114" s="23" t="n">
        <v>67.32</v>
      </c>
      <c r="H114" s="24" t="n">
        <v>1</v>
      </c>
      <c r="I114" s="24" t="n">
        <v>67.32</v>
      </c>
      <c r="J114" s="24" t="n">
        <v>0</v>
      </c>
      <c r="K114" s="24" t="n">
        <v>0</v>
      </c>
      <c r="L114" s="24" t="n">
        <v>0</v>
      </c>
      <c r="M114" s="6" t="s">
        <f>=I114+J114+K114+L114</f>
      </c>
      <c r="N114" s="22"/>
    </row>
    <row collapsed="false" customFormat="false" customHeight="false" hidden="false" ht="12.1" outlineLevel="0" r="115">
      <c r="A115" s="20" t="n">
        <v>45561.738888889</v>
      </c>
      <c r="B115" s="16" t="s">
        <v>65</v>
      </c>
      <c r="C115" s="16" t="s">
        <v>262</v>
      </c>
      <c r="D115" s="16" t="s">
        <v>180</v>
      </c>
      <c r="E115" s="16" t="s">
        <v>59</v>
      </c>
      <c r="F115" s="16" t="s">
        <v>19</v>
      </c>
      <c r="G115" s="7" t="n">
        <v>46</v>
      </c>
      <c r="H115" s="6" t="n">
        <v>1.4848</v>
      </c>
      <c r="I115" s="6" t="n">
        <v>-68.3</v>
      </c>
      <c r="J115" s="6" t="n">
        <v>0</v>
      </c>
      <c r="K115" s="6" t="n">
        <v>-0.21</v>
      </c>
      <c r="L115" s="6" t="n">
        <v>0</v>
      </c>
      <c r="M115" s="6" t="s">
        <f>=I115+J115+K115+L115</f>
      </c>
      <c r="N115" s="16"/>
    </row>
    <row collapsed="false" customFormat="false" customHeight="false" hidden="false" ht="12.1" outlineLevel="0" r="116">
      <c r="A116" s="21" t="n">
        <v>45562.374305556</v>
      </c>
      <c r="B116" s="22" t="s">
        <v>241</v>
      </c>
      <c r="C116" s="22" t="s">
        <v>242</v>
      </c>
      <c r="D116" s="22" t="s">
        <v>241</v>
      </c>
      <c r="E116" s="22" t="s">
        <v>241</v>
      </c>
      <c r="F116" s="22" t="s">
        <v>19</v>
      </c>
      <c r="G116" s="23" t="n">
        <v>24.68</v>
      </c>
      <c r="H116" s="24" t="n">
        <v>1</v>
      </c>
      <c r="I116" s="24" t="n">
        <v>24.68</v>
      </c>
      <c r="J116" s="24" t="n">
        <v>0</v>
      </c>
      <c r="K116" s="24" t="n">
        <v>0</v>
      </c>
      <c r="L116" s="24" t="n">
        <v>0</v>
      </c>
      <c r="M116" s="6" t="s">
        <f>=I116+J116+K116+L116</f>
      </c>
      <c r="N116" s="22"/>
    </row>
    <row collapsed="false" customFormat="false" customHeight="false" hidden="false" ht="12.1" outlineLevel="0" r="117">
      <c r="A117" s="21" t="n">
        <v>45562.374305556</v>
      </c>
      <c r="B117" s="22" t="s">
        <v>254</v>
      </c>
      <c r="C117" s="22" t="s">
        <v>255</v>
      </c>
      <c r="D117" s="22" t="s">
        <v>254</v>
      </c>
      <c r="E117" s="22" t="s">
        <v>254</v>
      </c>
      <c r="F117" s="22" t="s">
        <v>19</v>
      </c>
      <c r="G117" s="23" t="n">
        <v>1000</v>
      </c>
      <c r="H117" s="24" t="n">
        <v>1</v>
      </c>
      <c r="I117" s="24" t="n">
        <v>1000</v>
      </c>
      <c r="J117" s="24" t="n">
        <v>0</v>
      </c>
      <c r="K117" s="24" t="n">
        <v>0</v>
      </c>
      <c r="L117" s="24" t="n">
        <v>0</v>
      </c>
      <c r="M117" s="6" t="s">
        <f>=I117+J117+K117+L117</f>
      </c>
      <c r="N117" s="22"/>
    </row>
    <row collapsed="false" customFormat="false" customHeight="false" hidden="false" ht="12.1" outlineLevel="0" r="118">
      <c r="A118" s="20" t="n">
        <v>45562.374305556</v>
      </c>
      <c r="B118" s="16" t="s">
        <v>202</v>
      </c>
      <c r="C118" s="16" t="s">
        <v>289</v>
      </c>
      <c r="D118" s="16" t="s">
        <v>180</v>
      </c>
      <c r="E118" s="16" t="s">
        <v>75</v>
      </c>
      <c r="F118" s="16" t="s">
        <v>19</v>
      </c>
      <c r="G118" s="7" t="n">
        <v>1</v>
      </c>
      <c r="H118" s="6" t="n">
        <v>92.54</v>
      </c>
      <c r="I118" s="6" t="n">
        <v>-925.4</v>
      </c>
      <c r="J118" s="6" t="n">
        <v>-8.19</v>
      </c>
      <c r="K118" s="6" t="n">
        <v>-2.78</v>
      </c>
      <c r="L118" s="6" t="n">
        <v>0</v>
      </c>
      <c r="M118" s="6" t="s">
        <f>=I118+J118+K118+L118</f>
      </c>
      <c r="N118" s="16"/>
    </row>
    <row collapsed="false" customFormat="false" customHeight="false" hidden="false" ht="12.1" outlineLevel="0" r="119">
      <c r="A119" s="20" t="n">
        <v>45562.374305556</v>
      </c>
      <c r="B119" s="16" t="s">
        <v>65</v>
      </c>
      <c r="C119" s="16" t="s">
        <v>262</v>
      </c>
      <c r="D119" s="16" t="s">
        <v>180</v>
      </c>
      <c r="E119" s="16" t="s">
        <v>59</v>
      </c>
      <c r="F119" s="16" t="s">
        <v>19</v>
      </c>
      <c r="G119" s="7" t="n">
        <v>59</v>
      </c>
      <c r="H119" s="6" t="n">
        <v>1.4871</v>
      </c>
      <c r="I119" s="6" t="n">
        <v>-87.74</v>
      </c>
      <c r="J119" s="6" t="n">
        <v>0</v>
      </c>
      <c r="K119" s="6" t="n">
        <v>-0.26</v>
      </c>
      <c r="L119" s="6" t="n">
        <v>0</v>
      </c>
      <c r="M119" s="6" t="s">
        <f>=I119+J119+K119+L119</f>
      </c>
      <c r="N119" s="16"/>
    </row>
    <row collapsed="false" customFormat="false" customHeight="false" hidden="false" ht="12.1" outlineLevel="0" r="120">
      <c r="A120" s="21" t="n">
        <v>45573.770833333</v>
      </c>
      <c r="B120" s="22" t="s">
        <v>241</v>
      </c>
      <c r="C120" s="22" t="s">
        <v>242</v>
      </c>
      <c r="D120" s="22" t="s">
        <v>241</v>
      </c>
      <c r="E120" s="22" t="s">
        <v>241</v>
      </c>
      <c r="F120" s="22" t="s">
        <v>19</v>
      </c>
      <c r="G120" s="23" t="n">
        <v>9.86</v>
      </c>
      <c r="H120" s="24" t="n">
        <v>1</v>
      </c>
      <c r="I120" s="24" t="n">
        <v>9.86</v>
      </c>
      <c r="J120" s="24" t="n">
        <v>0</v>
      </c>
      <c r="K120" s="24" t="n">
        <v>0</v>
      </c>
      <c r="L120" s="24" t="n">
        <v>0</v>
      </c>
      <c r="M120" s="6" t="s">
        <f>=I120+J120+K120+L120</f>
      </c>
      <c r="N120" s="22"/>
    </row>
    <row collapsed="false" customFormat="false" customHeight="false" hidden="false" ht="12.1" outlineLevel="0" r="121">
      <c r="A121" s="21" t="n">
        <v>45573.770833333</v>
      </c>
      <c r="B121" s="22" t="s">
        <v>241</v>
      </c>
      <c r="C121" s="22" t="s">
        <v>242</v>
      </c>
      <c r="D121" s="22" t="s">
        <v>241</v>
      </c>
      <c r="E121" s="22" t="s">
        <v>241</v>
      </c>
      <c r="F121" s="22" t="s">
        <v>19</v>
      </c>
      <c r="G121" s="23" t="n">
        <v>10.68</v>
      </c>
      <c r="H121" s="24" t="n">
        <v>1</v>
      </c>
      <c r="I121" s="24" t="n">
        <v>10.68</v>
      </c>
      <c r="J121" s="24" t="n">
        <v>0</v>
      </c>
      <c r="K121" s="24" t="n">
        <v>0</v>
      </c>
      <c r="L121" s="24" t="n">
        <v>0</v>
      </c>
      <c r="M121" s="6" t="s">
        <f>=I121+J121+K121+L121</f>
      </c>
      <c r="N121" s="22"/>
    </row>
    <row collapsed="false" customFormat="false" customHeight="false" hidden="false" ht="12.1" outlineLevel="0" r="122">
      <c r="A122" s="20" t="n">
        <v>45573.770833333</v>
      </c>
      <c r="B122" s="16" t="s">
        <v>65</v>
      </c>
      <c r="C122" s="16" t="s">
        <v>262</v>
      </c>
      <c r="D122" s="16" t="s">
        <v>180</v>
      </c>
      <c r="E122" s="16" t="s">
        <v>59</v>
      </c>
      <c r="F122" s="16" t="s">
        <v>19</v>
      </c>
      <c r="G122" s="7" t="n">
        <v>14</v>
      </c>
      <c r="H122" s="6" t="n">
        <v>1.493571</v>
      </c>
      <c r="I122" s="6" t="n">
        <v>-20.91</v>
      </c>
      <c r="J122" s="6" t="n">
        <v>0</v>
      </c>
      <c r="K122" s="6" t="n">
        <v>-0.06</v>
      </c>
      <c r="L122" s="6" t="n">
        <v>0</v>
      </c>
      <c r="M122" s="6" t="s">
        <f>=I122+J122+K122+L122</f>
      </c>
      <c r="N122" s="16"/>
    </row>
    <row collapsed="false" customFormat="false" customHeight="false" hidden="false" ht="12.1" outlineLevel="0" r="123">
      <c r="A123" s="21" t="n">
        <v>45574.406944444</v>
      </c>
      <c r="B123" s="22" t="s">
        <v>241</v>
      </c>
      <c r="C123" s="22" t="s">
        <v>242</v>
      </c>
      <c r="D123" s="22" t="s">
        <v>241</v>
      </c>
      <c r="E123" s="22" t="s">
        <v>241</v>
      </c>
      <c r="F123" s="22" t="s">
        <v>19</v>
      </c>
      <c r="G123" s="23" t="n">
        <v>44.88</v>
      </c>
      <c r="H123" s="24" t="n">
        <v>1</v>
      </c>
      <c r="I123" s="24" t="n">
        <v>44.88</v>
      </c>
      <c r="J123" s="24" t="n">
        <v>0</v>
      </c>
      <c r="K123" s="24" t="n">
        <v>0</v>
      </c>
      <c r="L123" s="24" t="n">
        <v>0</v>
      </c>
      <c r="M123" s="6" t="s">
        <f>=I123+J123+K123+L123</f>
      </c>
      <c r="N123" s="22"/>
    </row>
    <row collapsed="false" customFormat="false" customHeight="false" hidden="false" ht="12.1" outlineLevel="0" r="124">
      <c r="A124" s="20" t="n">
        <v>45574.406944444</v>
      </c>
      <c r="B124" s="16" t="s">
        <v>65</v>
      </c>
      <c r="C124" s="16" t="s">
        <v>262</v>
      </c>
      <c r="D124" s="16" t="s">
        <v>180</v>
      </c>
      <c r="E124" s="16" t="s">
        <v>59</v>
      </c>
      <c r="F124" s="16" t="s">
        <v>19</v>
      </c>
      <c r="G124" s="7" t="n">
        <v>30</v>
      </c>
      <c r="H124" s="6" t="n">
        <v>1.4947</v>
      </c>
      <c r="I124" s="6" t="n">
        <v>-44.84</v>
      </c>
      <c r="J124" s="6" t="n">
        <v>0</v>
      </c>
      <c r="K124" s="6" t="n">
        <v>-0.14</v>
      </c>
      <c r="L124" s="6" t="n">
        <v>0</v>
      </c>
      <c r="M124" s="6" t="s">
        <f>=I124+J124+K124+L124</f>
      </c>
      <c r="N124" s="16"/>
    </row>
    <row collapsed="false" customFormat="false" customHeight="false" hidden="false" ht="12.1" outlineLevel="0" r="125">
      <c r="A125" s="21" t="n">
        <v>45576.536111111</v>
      </c>
      <c r="B125" s="22" t="s">
        <v>241</v>
      </c>
      <c r="C125" s="22" t="s">
        <v>242</v>
      </c>
      <c r="D125" s="22" t="s">
        <v>241</v>
      </c>
      <c r="E125" s="22" t="s">
        <v>241</v>
      </c>
      <c r="F125" s="22" t="s">
        <v>19</v>
      </c>
      <c r="G125" s="23" t="n">
        <v>13.36</v>
      </c>
      <c r="H125" s="24" t="n">
        <v>1</v>
      </c>
      <c r="I125" s="24" t="n">
        <v>13.36</v>
      </c>
      <c r="J125" s="24" t="n">
        <v>0</v>
      </c>
      <c r="K125" s="24" t="n">
        <v>0</v>
      </c>
      <c r="L125" s="24" t="n">
        <v>0</v>
      </c>
      <c r="M125" s="6" t="s">
        <f>=I125+J125+K125+L125</f>
      </c>
      <c r="N125" s="22"/>
    </row>
    <row collapsed="false" customFormat="false" customHeight="false" hidden="false" ht="12.1" outlineLevel="0" r="126">
      <c r="A126" s="20" t="n">
        <v>45576.536111111</v>
      </c>
      <c r="B126" s="16" t="s">
        <v>65</v>
      </c>
      <c r="C126" s="16" t="s">
        <v>262</v>
      </c>
      <c r="D126" s="16" t="s">
        <v>180</v>
      </c>
      <c r="E126" s="16" t="s">
        <v>59</v>
      </c>
      <c r="F126" s="16" t="s">
        <v>19</v>
      </c>
      <c r="G126" s="7" t="n">
        <v>8</v>
      </c>
      <c r="H126" s="6" t="n">
        <v>1.4974</v>
      </c>
      <c r="I126" s="6" t="n">
        <v>-11.98</v>
      </c>
      <c r="J126" s="6" t="n">
        <v>0</v>
      </c>
      <c r="K126" s="6" t="n">
        <v>-0.04</v>
      </c>
      <c r="L126" s="6" t="n">
        <v>0</v>
      </c>
      <c r="M126" s="6" t="s">
        <f>=I126+J126+K126+L126</f>
      </c>
      <c r="N126" s="16"/>
    </row>
    <row collapsed="false" customFormat="false" customHeight="false" hidden="false" ht="12.1" outlineLevel="0" r="127">
      <c r="A127" s="20" t="n">
        <v>45579.580555556</v>
      </c>
      <c r="B127" s="16" t="s">
        <v>203</v>
      </c>
      <c r="C127" s="16" t="s">
        <v>290</v>
      </c>
      <c r="D127" s="16" t="s">
        <v>180</v>
      </c>
      <c r="E127" s="16" t="s">
        <v>75</v>
      </c>
      <c r="F127" s="16" t="s">
        <v>19</v>
      </c>
      <c r="G127" s="7" t="n">
        <v>1</v>
      </c>
      <c r="H127" s="6" t="n">
        <v>96.34</v>
      </c>
      <c r="I127" s="6" t="n">
        <v>-963.4</v>
      </c>
      <c r="J127" s="6" t="n">
        <v>-14.38</v>
      </c>
      <c r="K127" s="6" t="n">
        <v>-2.89</v>
      </c>
      <c r="L127" s="6" t="n">
        <v>0</v>
      </c>
      <c r="M127" s="6" t="s">
        <f>=I127+J127+K127+L127</f>
      </c>
      <c r="N127" s="16"/>
    </row>
    <row collapsed="false" customFormat="false" customHeight="false" hidden="false" ht="12.1" outlineLevel="0" r="128">
      <c r="A128" s="20" t="n">
        <v>45579.580555556</v>
      </c>
      <c r="B128" s="16" t="s">
        <v>65</v>
      </c>
      <c r="C128" s="16" t="s">
        <v>262</v>
      </c>
      <c r="D128" s="16" t="s">
        <v>180</v>
      </c>
      <c r="E128" s="16" t="s">
        <v>59</v>
      </c>
      <c r="F128" s="16" t="s">
        <v>19</v>
      </c>
      <c r="G128" s="7" t="n">
        <v>42</v>
      </c>
      <c r="H128" s="6" t="n">
        <v>1.4982</v>
      </c>
      <c r="I128" s="6" t="n">
        <v>-62.92</v>
      </c>
      <c r="J128" s="6" t="n">
        <v>0</v>
      </c>
      <c r="K128" s="6" t="n">
        <v>-0.19</v>
      </c>
      <c r="L128" s="6" t="n">
        <v>0</v>
      </c>
      <c r="M128" s="6" t="s">
        <f>=I128+J128+K128+L128</f>
      </c>
      <c r="N128" s="16"/>
    </row>
    <row collapsed="false" customFormat="false" customHeight="false" hidden="false" ht="12.1" outlineLevel="0" r="129">
      <c r="A129" s="21" t="n">
        <v>45579.580555556</v>
      </c>
      <c r="B129" s="22" t="s">
        <v>254</v>
      </c>
      <c r="C129" s="22" t="s">
        <v>255</v>
      </c>
      <c r="D129" s="22" t="s">
        <v>254</v>
      </c>
      <c r="E129" s="22" t="s">
        <v>254</v>
      </c>
      <c r="F129" s="22" t="s">
        <v>19</v>
      </c>
      <c r="G129" s="23" t="n">
        <v>1000</v>
      </c>
      <c r="H129" s="24" t="n">
        <v>1</v>
      </c>
      <c r="I129" s="24" t="n">
        <v>1000</v>
      </c>
      <c r="J129" s="24" t="n">
        <v>0</v>
      </c>
      <c r="K129" s="24" t="n">
        <v>0</v>
      </c>
      <c r="L129" s="24" t="n">
        <v>0</v>
      </c>
      <c r="M129" s="6" t="s">
        <f>=I129+J129+K129+L129</f>
      </c>
      <c r="N129" s="22"/>
    </row>
    <row collapsed="false" customFormat="false" customHeight="false" hidden="false" ht="12.1" outlineLevel="0" r="130">
      <c r="A130" s="21" t="n">
        <v>45579.580555556</v>
      </c>
      <c r="B130" s="22" t="s">
        <v>241</v>
      </c>
      <c r="C130" s="22" t="s">
        <v>242</v>
      </c>
      <c r="D130" s="22" t="s">
        <v>241</v>
      </c>
      <c r="E130" s="22" t="s">
        <v>241</v>
      </c>
      <c r="F130" s="22" t="s">
        <v>19</v>
      </c>
      <c r="G130" s="23" t="n">
        <v>43.13</v>
      </c>
      <c r="H130" s="24" t="n">
        <v>1</v>
      </c>
      <c r="I130" s="24" t="n">
        <v>43.13</v>
      </c>
      <c r="J130" s="24" t="n">
        <v>0</v>
      </c>
      <c r="K130" s="24" t="n">
        <v>0</v>
      </c>
      <c r="L130" s="24" t="n">
        <v>0</v>
      </c>
      <c r="M130" s="6" t="s">
        <f>=I130+J130+K130+L130</f>
      </c>
      <c r="N130" s="22"/>
    </row>
    <row collapsed="false" customFormat="false" customHeight="false" hidden="false" ht="12.1" outlineLevel="0" r="131">
      <c r="A131" s="21" t="n">
        <v>45581.579166667</v>
      </c>
      <c r="B131" s="22" t="s">
        <v>243</v>
      </c>
      <c r="C131" s="22" t="s">
        <v>97</v>
      </c>
      <c r="D131" s="22" t="s">
        <v>243</v>
      </c>
      <c r="E131" s="22" t="s">
        <v>243</v>
      </c>
      <c r="F131" s="22" t="s">
        <v>19</v>
      </c>
      <c r="G131" s="23" t="n">
        <v>500</v>
      </c>
      <c r="H131" s="24" t="n">
        <v>1</v>
      </c>
      <c r="I131" s="24" t="n">
        <v>500</v>
      </c>
      <c r="J131" s="24" t="n">
        <v>0</v>
      </c>
      <c r="K131" s="24" t="n">
        <v>0</v>
      </c>
      <c r="L131" s="24" t="n">
        <v>0</v>
      </c>
      <c r="M131" s="6" t="s">
        <f>=I131+J131+K131+L131</f>
      </c>
      <c r="N131" s="22"/>
    </row>
    <row collapsed="false" customFormat="false" customHeight="false" hidden="false" ht="12.1" outlineLevel="0" r="132">
      <c r="A132" s="20" t="n">
        <v>45581.579166667</v>
      </c>
      <c r="B132" s="16" t="s">
        <v>58</v>
      </c>
      <c r="C132" s="16" t="s">
        <v>291</v>
      </c>
      <c r="D132" s="16" t="s">
        <v>180</v>
      </c>
      <c r="E132" s="16" t="s">
        <v>59</v>
      </c>
      <c r="F132" s="16" t="s">
        <v>19</v>
      </c>
      <c r="G132" s="7" t="n">
        <v>4</v>
      </c>
      <c r="H132" s="6" t="n">
        <v>101.24</v>
      </c>
      <c r="I132" s="6" t="n">
        <v>-404.96</v>
      </c>
      <c r="J132" s="6" t="n">
        <v>0</v>
      </c>
      <c r="K132" s="6" t="n">
        <v>0</v>
      </c>
      <c r="L132" s="6" t="n">
        <v>0</v>
      </c>
      <c r="M132" s="6" t="s">
        <f>=I132+J132+K132+L132</f>
      </c>
      <c r="N132" s="16"/>
    </row>
    <row collapsed="false" customFormat="false" customHeight="false" hidden="false" ht="12.1" outlineLevel="0" r="133">
      <c r="A133" s="20" t="n">
        <v>45581.579166667</v>
      </c>
      <c r="B133" s="16" t="s">
        <v>65</v>
      </c>
      <c r="C133" s="16" t="s">
        <v>262</v>
      </c>
      <c r="D133" s="16" t="s">
        <v>180</v>
      </c>
      <c r="E133" s="16" t="s">
        <v>59</v>
      </c>
      <c r="F133" s="16" t="s">
        <v>19</v>
      </c>
      <c r="G133" s="7" t="n">
        <v>63</v>
      </c>
      <c r="H133" s="6" t="n">
        <v>1.4996</v>
      </c>
      <c r="I133" s="6" t="n">
        <v>-94.47</v>
      </c>
      <c r="J133" s="6" t="n">
        <v>0</v>
      </c>
      <c r="K133" s="6" t="n">
        <v>-0.28</v>
      </c>
      <c r="L133" s="6" t="n">
        <v>0</v>
      </c>
      <c r="M133" s="6" t="s">
        <f>=I133+J133+K133+L133</f>
      </c>
      <c r="N133" s="16"/>
    </row>
    <row collapsed="false" customFormat="false" customHeight="false" hidden="false" ht="12.1" outlineLevel="0" r="134">
      <c r="A134" s="21" t="n">
        <v>45589.469444444</v>
      </c>
      <c r="B134" s="22" t="s">
        <v>243</v>
      </c>
      <c r="C134" s="22" t="s">
        <v>97</v>
      </c>
      <c r="D134" s="22" t="s">
        <v>243</v>
      </c>
      <c r="E134" s="22" t="s">
        <v>243</v>
      </c>
      <c r="F134" s="22" t="s">
        <v>19</v>
      </c>
      <c r="G134" s="23" t="n">
        <v>100</v>
      </c>
      <c r="H134" s="24" t="n">
        <v>1</v>
      </c>
      <c r="I134" s="24" t="n">
        <v>100</v>
      </c>
      <c r="J134" s="24" t="n">
        <v>0</v>
      </c>
      <c r="K134" s="24" t="n">
        <v>0</v>
      </c>
      <c r="L134" s="24" t="n">
        <v>0</v>
      </c>
      <c r="M134" s="6" t="s">
        <f>=I134+J134+K134+L134</f>
      </c>
      <c r="N134" s="22"/>
    </row>
    <row collapsed="false" customFormat="false" customHeight="false" hidden="false" ht="12.1" outlineLevel="0" r="135">
      <c r="A135" s="20" t="n">
        <v>45589.469444444</v>
      </c>
      <c r="B135" s="16" t="s">
        <v>58</v>
      </c>
      <c r="C135" s="16" t="s">
        <v>291</v>
      </c>
      <c r="D135" s="16" t="s">
        <v>180</v>
      </c>
      <c r="E135" s="16" t="s">
        <v>59</v>
      </c>
      <c r="F135" s="16" t="s">
        <v>19</v>
      </c>
      <c r="G135" s="7" t="n">
        <v>1</v>
      </c>
      <c r="H135" s="6" t="n">
        <v>100.73</v>
      </c>
      <c r="I135" s="6" t="n">
        <v>-100.73</v>
      </c>
      <c r="J135" s="6" t="n">
        <v>0</v>
      </c>
      <c r="K135" s="6" t="n">
        <v>0</v>
      </c>
      <c r="L135" s="6" t="n">
        <v>0</v>
      </c>
      <c r="M135" s="6" t="s">
        <f>=I135+J135+K135+L135</f>
      </c>
      <c r="N135" s="16"/>
    </row>
    <row collapsed="false" customFormat="false" customHeight="false" hidden="false" ht="12.1" outlineLevel="0" r="136">
      <c r="A136" s="21" t="n">
        <v>45596.702083333</v>
      </c>
      <c r="B136" s="22" t="s">
        <v>243</v>
      </c>
      <c r="C136" s="22" t="s">
        <v>97</v>
      </c>
      <c r="D136" s="22" t="s">
        <v>243</v>
      </c>
      <c r="E136" s="22" t="s">
        <v>243</v>
      </c>
      <c r="F136" s="22" t="s">
        <v>19</v>
      </c>
      <c r="G136" s="23" t="n">
        <v>100</v>
      </c>
      <c r="H136" s="24" t="n">
        <v>1</v>
      </c>
      <c r="I136" s="24" t="n">
        <v>100</v>
      </c>
      <c r="J136" s="24" t="n">
        <v>0</v>
      </c>
      <c r="K136" s="24" t="n">
        <v>0</v>
      </c>
      <c r="L136" s="24" t="n">
        <v>0</v>
      </c>
      <c r="M136" s="6" t="s">
        <f>=I136+J136+K136+L136</f>
      </c>
      <c r="N136" s="22"/>
    </row>
    <row collapsed="false" customFormat="false" customHeight="false" hidden="false" ht="12.1" outlineLevel="0" r="137">
      <c r="A137" s="20" t="n">
        <v>45596.702083333</v>
      </c>
      <c r="B137" s="16" t="s">
        <v>58</v>
      </c>
      <c r="C137" s="16" t="s">
        <v>291</v>
      </c>
      <c r="D137" s="16" t="s">
        <v>180</v>
      </c>
      <c r="E137" s="16" t="s">
        <v>59</v>
      </c>
      <c r="F137" s="16" t="s">
        <v>19</v>
      </c>
      <c r="G137" s="7" t="n">
        <v>1</v>
      </c>
      <c r="H137" s="6" t="n">
        <v>98.69</v>
      </c>
      <c r="I137" s="6" t="n">
        <v>-98.69</v>
      </c>
      <c r="J137" s="6" t="n">
        <v>0</v>
      </c>
      <c r="K137" s="6" t="n">
        <v>0</v>
      </c>
      <c r="L137" s="6" t="n">
        <v>0</v>
      </c>
      <c r="M137" s="6" t="s">
        <f>=I137+J137+K137+L137</f>
      </c>
      <c r="N137" s="16"/>
    </row>
    <row collapsed="false" customFormat="false" customHeight="false" hidden="false" ht="12.1" outlineLevel="0" r="138">
      <c r="A138" s="20" t="n">
        <v>45596.702083333</v>
      </c>
      <c r="B138" s="16" t="s">
        <v>65</v>
      </c>
      <c r="C138" s="16" t="s">
        <v>262</v>
      </c>
      <c r="D138" s="16" t="s">
        <v>180</v>
      </c>
      <c r="E138" s="16" t="s">
        <v>59</v>
      </c>
      <c r="F138" s="16" t="s">
        <v>19</v>
      </c>
      <c r="G138" s="7" t="n">
        <v>1</v>
      </c>
      <c r="H138" s="6" t="n">
        <v>1.5106</v>
      </c>
      <c r="I138" s="6" t="n">
        <v>-1.51</v>
      </c>
      <c r="J138" s="6" t="n">
        <v>0</v>
      </c>
      <c r="K138" s="6" t="n">
        <v>-0.01</v>
      </c>
      <c r="L138" s="6" t="n">
        <v>0</v>
      </c>
      <c r="M138" s="6" t="s">
        <f>=I138+J138+K138+L138</f>
      </c>
      <c r="N138" s="16"/>
    </row>
    <row collapsed="false" customFormat="false" customHeight="false" hidden="false" ht="12.1" outlineLevel="0" r="139">
      <c r="A139" s="21" t="n">
        <v>45599.383333333</v>
      </c>
      <c r="B139" s="22" t="s">
        <v>241</v>
      </c>
      <c r="C139" s="22" t="s">
        <v>242</v>
      </c>
      <c r="D139" s="22" t="s">
        <v>241</v>
      </c>
      <c r="E139" s="22" t="s">
        <v>241</v>
      </c>
      <c r="F139" s="22" t="s">
        <v>19</v>
      </c>
      <c r="G139" s="23" t="n">
        <v>8.64</v>
      </c>
      <c r="H139" s="24" t="n">
        <v>1</v>
      </c>
      <c r="I139" s="24" t="n">
        <v>8.64</v>
      </c>
      <c r="J139" s="24" t="n">
        <v>0</v>
      </c>
      <c r="K139" s="24" t="n">
        <v>0</v>
      </c>
      <c r="L139" s="24" t="n">
        <v>0</v>
      </c>
      <c r="M139" s="6" t="s">
        <f>=I139+J139+K139+L139</f>
      </c>
      <c r="N139" s="22"/>
    </row>
    <row collapsed="false" customFormat="false" customHeight="false" hidden="false" ht="12.1" outlineLevel="0" r="140">
      <c r="A140" s="29" t="n">
        <v>45599.383333333</v>
      </c>
      <c r="B140" s="30" t="s">
        <v>270</v>
      </c>
      <c r="C140" s="30" t="s">
        <v>271</v>
      </c>
      <c r="D140" s="30" t="s">
        <v>270</v>
      </c>
      <c r="E140" s="30" t="s">
        <v>270</v>
      </c>
      <c r="F140" s="30" t="s">
        <v>19</v>
      </c>
      <c r="G140" s="31" t="n">
        <v>1</v>
      </c>
      <c r="H140" s="32" t="n">
        <v>-1</v>
      </c>
      <c r="I140" s="32" t="n">
        <v>-1</v>
      </c>
      <c r="J140" s="32" t="n">
        <v>0</v>
      </c>
      <c r="K140" s="32" t="n">
        <v>0</v>
      </c>
      <c r="L140" s="32" t="n">
        <v>0</v>
      </c>
      <c r="M140" s="6" t="s">
        <f>=I140+J140+K140+L140</f>
      </c>
      <c r="N140" s="30"/>
    </row>
    <row collapsed="false" customFormat="false" customHeight="false" hidden="false" ht="12.1" outlineLevel="0" r="141">
      <c r="A141" s="21" t="n">
        <v>45601.484027778</v>
      </c>
      <c r="B141" s="22" t="s">
        <v>243</v>
      </c>
      <c r="C141" s="22" t="s">
        <v>97</v>
      </c>
      <c r="D141" s="22" t="s">
        <v>243</v>
      </c>
      <c r="E141" s="22" t="s">
        <v>243</v>
      </c>
      <c r="F141" s="22" t="s">
        <v>19</v>
      </c>
      <c r="G141" s="23" t="n">
        <v>100</v>
      </c>
      <c r="H141" s="24" t="n">
        <v>1</v>
      </c>
      <c r="I141" s="24" t="n">
        <v>100</v>
      </c>
      <c r="J141" s="24" t="n">
        <v>0</v>
      </c>
      <c r="K141" s="24" t="n">
        <v>0</v>
      </c>
      <c r="L141" s="24" t="n">
        <v>0</v>
      </c>
      <c r="M141" s="6" t="s">
        <f>=I141+J141+K141+L141</f>
      </c>
      <c r="N141" s="22"/>
    </row>
    <row collapsed="false" customFormat="false" customHeight="false" hidden="false" ht="12.1" outlineLevel="0" r="142">
      <c r="A142" s="20" t="n">
        <v>45601.484027778</v>
      </c>
      <c r="B142" s="16" t="s">
        <v>58</v>
      </c>
      <c r="C142" s="16" t="s">
        <v>291</v>
      </c>
      <c r="D142" s="16" t="s">
        <v>180</v>
      </c>
      <c r="E142" s="16" t="s">
        <v>59</v>
      </c>
      <c r="F142" s="16" t="s">
        <v>19</v>
      </c>
      <c r="G142" s="7" t="n">
        <v>1</v>
      </c>
      <c r="H142" s="6" t="n">
        <v>97.84</v>
      </c>
      <c r="I142" s="6" t="n">
        <v>-97.84</v>
      </c>
      <c r="J142" s="6" t="n">
        <v>0</v>
      </c>
      <c r="K142" s="6" t="n">
        <v>0</v>
      </c>
      <c r="L142" s="6" t="n">
        <v>0</v>
      </c>
      <c r="M142" s="6" t="s">
        <f>=I142+J142+K142+L142</f>
      </c>
      <c r="N142" s="16"/>
    </row>
    <row collapsed="false" customFormat="false" customHeight="false" hidden="false" ht="12.1" outlineLevel="0" r="143">
      <c r="A143" s="20" t="n">
        <v>45601.484027778</v>
      </c>
      <c r="B143" s="16" t="s">
        <v>65</v>
      </c>
      <c r="C143" s="16" t="s">
        <v>262</v>
      </c>
      <c r="D143" s="16" t="s">
        <v>180</v>
      </c>
      <c r="E143" s="16" t="s">
        <v>59</v>
      </c>
      <c r="F143" s="16" t="s">
        <v>19</v>
      </c>
      <c r="G143" s="7" t="n">
        <v>6</v>
      </c>
      <c r="H143" s="6" t="n">
        <v>1.5148</v>
      </c>
      <c r="I143" s="6" t="n">
        <v>-9.09</v>
      </c>
      <c r="J143" s="6" t="n">
        <v>0</v>
      </c>
      <c r="K143" s="6" t="n">
        <v>-0.03</v>
      </c>
      <c r="L143" s="6" t="n">
        <v>0</v>
      </c>
      <c r="M143" s="6" t="s">
        <f>=I143+J143+K143+L143</f>
      </c>
      <c r="N143" s="16"/>
    </row>
    <row collapsed="false" customFormat="false" customHeight="false" hidden="false" ht="12.1" outlineLevel="0" r="144">
      <c r="A144" s="25" t="n">
        <v>45602.323611111</v>
      </c>
      <c r="B144" s="26" t="s">
        <v>65</v>
      </c>
      <c r="C144" s="26" t="s">
        <v>262</v>
      </c>
      <c r="D144" s="26" t="s">
        <v>181</v>
      </c>
      <c r="E144" s="26" t="s">
        <v>59</v>
      </c>
      <c r="F144" s="26" t="s">
        <v>19</v>
      </c>
      <c r="G144" s="27" t="n">
        <v>-967</v>
      </c>
      <c r="H144" s="28" t="n">
        <v>1.5153</v>
      </c>
      <c r="I144" s="28" t="n">
        <v>1465.3</v>
      </c>
      <c r="J144" s="28" t="n">
        <v>0</v>
      </c>
      <c r="K144" s="28" t="n">
        <v>-4.4</v>
      </c>
      <c r="L144" s="28" t="n">
        <v>0</v>
      </c>
      <c r="M144" s="6" t="s">
        <f>=I144+J144+K144+L144</f>
      </c>
      <c r="N144" s="26"/>
    </row>
    <row collapsed="false" customFormat="false" customHeight="false" hidden="false" ht="12.1" outlineLevel="0" r="145">
      <c r="A145" s="20" t="n">
        <v>45602.323611111</v>
      </c>
      <c r="B145" s="16" t="s">
        <v>16</v>
      </c>
      <c r="C145" s="16" t="s">
        <v>292</v>
      </c>
      <c r="D145" s="16" t="s">
        <v>180</v>
      </c>
      <c r="E145" s="16" t="s">
        <v>17</v>
      </c>
      <c r="F145" s="16" t="s">
        <v>19</v>
      </c>
      <c r="G145" s="7" t="n">
        <v>1</v>
      </c>
      <c r="H145" s="6" t="n">
        <v>1424.2</v>
      </c>
      <c r="I145" s="6" t="n">
        <v>-1424.2</v>
      </c>
      <c r="J145" s="6" t="n">
        <v>0</v>
      </c>
      <c r="K145" s="6" t="n">
        <v>-4.27</v>
      </c>
      <c r="L145" s="6" t="n">
        <v>0</v>
      </c>
      <c r="M145" s="6" t="s">
        <f>=I145+J145+K145+L145</f>
      </c>
      <c r="N145" s="16"/>
    </row>
    <row collapsed="false" customFormat="false" customHeight="false" hidden="false" ht="12.1" outlineLevel="0" r="146">
      <c r="A146" s="20" t="n">
        <v>45602.323611111</v>
      </c>
      <c r="B146" s="16" t="s">
        <v>65</v>
      </c>
      <c r="C146" s="16" t="s">
        <v>262</v>
      </c>
      <c r="D146" s="16" t="s">
        <v>180</v>
      </c>
      <c r="E146" s="16" t="s">
        <v>59</v>
      </c>
      <c r="F146" s="16" t="s">
        <v>19</v>
      </c>
      <c r="G146" s="7" t="n">
        <v>57</v>
      </c>
      <c r="H146" s="6" t="n">
        <v>1.515498245614</v>
      </c>
      <c r="I146" s="6" t="n">
        <v>-86.37</v>
      </c>
      <c r="J146" s="6" t="n">
        <v>0</v>
      </c>
      <c r="K146" s="6" t="n">
        <v>-0.26</v>
      </c>
      <c r="L146" s="6" t="n">
        <v>0</v>
      </c>
      <c r="M146" s="6" t="s">
        <f>=I146+J146+K146+L146</f>
      </c>
      <c r="N146" s="16"/>
    </row>
    <row collapsed="false" customFormat="false" customHeight="false" hidden="false" ht="12.1" outlineLevel="0" r="147">
      <c r="A147" s="21" t="n">
        <v>45602.323611111</v>
      </c>
      <c r="B147" s="22" t="s">
        <v>243</v>
      </c>
      <c r="C147" s="22" t="s">
        <v>97</v>
      </c>
      <c r="D147" s="22" t="s">
        <v>243</v>
      </c>
      <c r="E147" s="22" t="s">
        <v>243</v>
      </c>
      <c r="F147" s="22" t="s">
        <v>19</v>
      </c>
      <c r="G147" s="23" t="n">
        <v>200</v>
      </c>
      <c r="H147" s="24" t="n">
        <v>1</v>
      </c>
      <c r="I147" s="24" t="n">
        <v>200</v>
      </c>
      <c r="J147" s="24" t="n">
        <v>0</v>
      </c>
      <c r="K147" s="24" t="n">
        <v>0</v>
      </c>
      <c r="L147" s="24" t="n">
        <v>0</v>
      </c>
      <c r="M147" s="6" t="s">
        <f>=I147+J147+K147+L147</f>
      </c>
      <c r="N147" s="22"/>
    </row>
    <row collapsed="false" customFormat="false" customHeight="false" hidden="false" ht="12.1" outlineLevel="0" r="148">
      <c r="A148" s="20" t="n">
        <v>45602.323611111</v>
      </c>
      <c r="B148" s="16" t="s">
        <v>42</v>
      </c>
      <c r="C148" s="16" t="s">
        <v>250</v>
      </c>
      <c r="D148" s="16" t="s">
        <v>180</v>
      </c>
      <c r="E148" s="16" t="s">
        <v>17</v>
      </c>
      <c r="F148" s="16" t="s">
        <v>19</v>
      </c>
      <c r="G148" s="7" t="n">
        <v>1</v>
      </c>
      <c r="H148" s="6" t="n">
        <v>164.47</v>
      </c>
      <c r="I148" s="6" t="n">
        <v>-164.47</v>
      </c>
      <c r="J148" s="6" t="n">
        <v>0</v>
      </c>
      <c r="K148" s="6" t="n">
        <v>-0.49</v>
      </c>
      <c r="L148" s="6" t="n">
        <v>0</v>
      </c>
      <c r="M148" s="6" t="s">
        <f>=I148+J148+K148+L148</f>
      </c>
      <c r="N148" s="16"/>
    </row>
    <row collapsed="false" customFormat="false" customHeight="false" hidden="false" ht="12.1" outlineLevel="0" r="149">
      <c r="A149" s="20" t="n">
        <v>45602.323611111</v>
      </c>
      <c r="B149" s="16" t="s">
        <v>69</v>
      </c>
      <c r="C149" s="16" t="s">
        <v>293</v>
      </c>
      <c r="D149" s="16" t="s">
        <v>180</v>
      </c>
      <c r="E149" s="16" t="s">
        <v>59</v>
      </c>
      <c r="F149" s="16" t="s">
        <v>19</v>
      </c>
      <c r="G149" s="7" t="n">
        <v>1</v>
      </c>
      <c r="H149" s="6" t="n">
        <v>1.3058</v>
      </c>
      <c r="I149" s="6" t="n">
        <v>-1.31</v>
      </c>
      <c r="J149" s="6" t="n">
        <v>0</v>
      </c>
      <c r="K149" s="6" t="n">
        <v>-0.01</v>
      </c>
      <c r="L149" s="6" t="n">
        <v>0</v>
      </c>
      <c r="M149" s="6" t="s">
        <f>=I149+J149+K149+L149</f>
      </c>
      <c r="N149" s="16"/>
    </row>
    <row collapsed="false" customFormat="false" customHeight="false" hidden="false" ht="12.1" outlineLevel="0" r="150">
      <c r="A150" s="21" t="n">
        <v>45602.323611111</v>
      </c>
      <c r="B150" s="22" t="s">
        <v>241</v>
      </c>
      <c r="C150" s="22" t="s">
        <v>242</v>
      </c>
      <c r="D150" s="22" t="s">
        <v>241</v>
      </c>
      <c r="E150" s="22" t="s">
        <v>241</v>
      </c>
      <c r="F150" s="22" t="s">
        <v>19</v>
      </c>
      <c r="G150" s="23" t="n">
        <v>9.86</v>
      </c>
      <c r="H150" s="24" t="n">
        <v>1</v>
      </c>
      <c r="I150" s="24" t="n">
        <v>9.86</v>
      </c>
      <c r="J150" s="24" t="n">
        <v>0</v>
      </c>
      <c r="K150" s="24" t="n">
        <v>0</v>
      </c>
      <c r="L150" s="24" t="n">
        <v>0</v>
      </c>
      <c r="M150" s="6" t="s">
        <f>=I150+J150+K150+L150</f>
      </c>
      <c r="N150" s="22"/>
    </row>
    <row collapsed="false" customFormat="false" customHeight="false" hidden="false" ht="12.1" outlineLevel="0" r="151">
      <c r="A151" s="21" t="n">
        <v>45602.323611111</v>
      </c>
      <c r="B151" s="22" t="s">
        <v>241</v>
      </c>
      <c r="C151" s="22" t="s">
        <v>242</v>
      </c>
      <c r="D151" s="22" t="s">
        <v>241</v>
      </c>
      <c r="E151" s="22" t="s">
        <v>241</v>
      </c>
      <c r="F151" s="22" t="s">
        <v>19</v>
      </c>
      <c r="G151" s="23" t="n">
        <v>10.68</v>
      </c>
      <c r="H151" s="24" t="n">
        <v>1</v>
      </c>
      <c r="I151" s="24" t="n">
        <v>10.68</v>
      </c>
      <c r="J151" s="24" t="n">
        <v>0</v>
      </c>
      <c r="K151" s="24" t="n">
        <v>0</v>
      </c>
      <c r="L151" s="24" t="n">
        <v>0</v>
      </c>
      <c r="M151" s="6" t="s">
        <f>=I151+J151+K151+L151</f>
      </c>
      <c r="N151" s="22"/>
    </row>
    <row collapsed="false" customFormat="false" customHeight="false" hidden="false" ht="12.1" outlineLevel="0" r="152">
      <c r="A152" s="21" t="n">
        <v>45604.799305556</v>
      </c>
      <c r="B152" s="22" t="s">
        <v>243</v>
      </c>
      <c r="C152" s="22" t="s">
        <v>97</v>
      </c>
      <c r="D152" s="22" t="s">
        <v>243</v>
      </c>
      <c r="E152" s="22" t="s">
        <v>243</v>
      </c>
      <c r="F152" s="22" t="s">
        <v>19</v>
      </c>
      <c r="G152" s="23" t="n">
        <v>595</v>
      </c>
      <c r="H152" s="24" t="n">
        <v>1</v>
      </c>
      <c r="I152" s="24" t="n">
        <v>595</v>
      </c>
      <c r="J152" s="24" t="n">
        <v>0</v>
      </c>
      <c r="K152" s="24" t="n">
        <v>0</v>
      </c>
      <c r="L152" s="24" t="n">
        <v>0</v>
      </c>
      <c r="M152" s="6" t="s">
        <f>=I152+J152+K152+L152</f>
      </c>
      <c r="N152" s="22"/>
    </row>
    <row collapsed="false" customFormat="false" customHeight="false" hidden="false" ht="12.1" outlineLevel="0" r="153">
      <c r="A153" s="20" t="n">
        <v>45604.799305556</v>
      </c>
      <c r="B153" s="16" t="s">
        <v>33</v>
      </c>
      <c r="C153" s="16" t="s">
        <v>294</v>
      </c>
      <c r="D153" s="16" t="s">
        <v>180</v>
      </c>
      <c r="E153" s="16" t="s">
        <v>17</v>
      </c>
      <c r="F153" s="16" t="s">
        <v>19</v>
      </c>
      <c r="G153" s="7" t="n">
        <v>1</v>
      </c>
      <c r="H153" s="6" t="n">
        <v>582.1</v>
      </c>
      <c r="I153" s="6" t="n">
        <v>-582.1</v>
      </c>
      <c r="J153" s="6" t="n">
        <v>0</v>
      </c>
      <c r="K153" s="6" t="n">
        <v>-1.75</v>
      </c>
      <c r="L153" s="6" t="n">
        <v>0</v>
      </c>
      <c r="M153" s="6" t="s">
        <f>=I153+J153+K153+L153</f>
      </c>
      <c r="N153" s="16"/>
    </row>
    <row collapsed="false" customFormat="false" customHeight="false" hidden="false" ht="12.1" outlineLevel="0" r="154">
      <c r="A154" s="20" t="n">
        <v>45604.799305556</v>
      </c>
      <c r="B154" s="16" t="s">
        <v>65</v>
      </c>
      <c r="C154" s="16" t="s">
        <v>262</v>
      </c>
      <c r="D154" s="16" t="s">
        <v>180</v>
      </c>
      <c r="E154" s="16" t="s">
        <v>59</v>
      </c>
      <c r="F154" s="16" t="s">
        <v>19</v>
      </c>
      <c r="G154" s="7" t="n">
        <v>7</v>
      </c>
      <c r="H154" s="6" t="n">
        <v>1.5187</v>
      </c>
      <c r="I154" s="6" t="n">
        <v>-10.63</v>
      </c>
      <c r="J154" s="6" t="n">
        <v>0</v>
      </c>
      <c r="K154" s="6" t="n">
        <v>-0.03</v>
      </c>
      <c r="L154" s="6" t="n">
        <v>0</v>
      </c>
      <c r="M154" s="6" t="s">
        <f>=I154+J154+K154+L154</f>
      </c>
      <c r="N154" s="16"/>
    </row>
    <row collapsed="false" customFormat="false" customHeight="false" hidden="false" ht="12.1" outlineLevel="0" r="155">
      <c r="A155" s="20" t="n">
        <v>45604.799305556</v>
      </c>
      <c r="B155" s="16" t="s">
        <v>69</v>
      </c>
      <c r="C155" s="16" t="s">
        <v>293</v>
      </c>
      <c r="D155" s="16" t="s">
        <v>180</v>
      </c>
      <c r="E155" s="16" t="s">
        <v>59</v>
      </c>
      <c r="F155" s="16" t="s">
        <v>19</v>
      </c>
      <c r="G155" s="7" t="n">
        <v>1</v>
      </c>
      <c r="H155" s="6" t="n">
        <v>1.311</v>
      </c>
      <c r="I155" s="6" t="n">
        <v>-1.31</v>
      </c>
      <c r="J155" s="6" t="n">
        <v>0</v>
      </c>
      <c r="K155" s="6" t="n">
        <v>-0.01</v>
      </c>
      <c r="L155" s="6" t="n">
        <v>0</v>
      </c>
      <c r="M155" s="6" t="s">
        <f>=I155+J155+K155+L155</f>
      </c>
      <c r="N155" s="16"/>
    </row>
    <row collapsed="false" customFormat="false" customHeight="false" hidden="false" ht="12.1" outlineLevel="0" r="156">
      <c r="A156" s="21" t="n">
        <v>45608.572916667</v>
      </c>
      <c r="B156" s="22" t="s">
        <v>241</v>
      </c>
      <c r="C156" s="22" t="s">
        <v>242</v>
      </c>
      <c r="D156" s="22" t="s">
        <v>241</v>
      </c>
      <c r="E156" s="22" t="s">
        <v>241</v>
      </c>
      <c r="F156" s="22" t="s">
        <v>19</v>
      </c>
      <c r="G156" s="23" t="n">
        <v>13.36</v>
      </c>
      <c r="H156" s="24" t="n">
        <v>1</v>
      </c>
      <c r="I156" s="24" t="n">
        <v>13.36</v>
      </c>
      <c r="J156" s="24" t="n">
        <v>0</v>
      </c>
      <c r="K156" s="24" t="n">
        <v>0</v>
      </c>
      <c r="L156" s="24" t="n">
        <v>0</v>
      </c>
      <c r="M156" s="6" t="s">
        <f>=I156+J156+K156+L156</f>
      </c>
      <c r="N156" s="22"/>
    </row>
    <row collapsed="false" customFormat="false" customHeight="false" hidden="false" ht="12.1" outlineLevel="0" r="157">
      <c r="A157" s="20" t="n">
        <v>45608.572916667</v>
      </c>
      <c r="B157" s="16" t="s">
        <v>65</v>
      </c>
      <c r="C157" s="16" t="s">
        <v>262</v>
      </c>
      <c r="D157" s="16" t="s">
        <v>180</v>
      </c>
      <c r="E157" s="16" t="s">
        <v>59</v>
      </c>
      <c r="F157" s="16" t="s">
        <v>19</v>
      </c>
      <c r="G157" s="7" t="n">
        <v>8</v>
      </c>
      <c r="H157" s="6" t="n">
        <v>1.5205</v>
      </c>
      <c r="I157" s="6" t="n">
        <v>-12.16</v>
      </c>
      <c r="J157" s="6" t="n">
        <v>0</v>
      </c>
      <c r="K157" s="6" t="n">
        <v>-0.04</v>
      </c>
      <c r="L157" s="6" t="n">
        <v>0</v>
      </c>
      <c r="M157" s="6" t="s">
        <f>=I157+J157+K157+L157</f>
      </c>
      <c r="N157" s="16"/>
    </row>
    <row collapsed="false" customFormat="false" customHeight="false" hidden="false" ht="12.1" outlineLevel="0" r="158">
      <c r="A158" s="21" t="n">
        <v>45609.616666667</v>
      </c>
      <c r="B158" s="22" t="s">
        <v>243</v>
      </c>
      <c r="C158" s="22" t="s">
        <v>97</v>
      </c>
      <c r="D158" s="22" t="s">
        <v>243</v>
      </c>
      <c r="E158" s="22" t="s">
        <v>243</v>
      </c>
      <c r="F158" s="22" t="s">
        <v>19</v>
      </c>
      <c r="G158" s="23" t="n">
        <v>2000</v>
      </c>
      <c r="H158" s="24" t="n">
        <v>1</v>
      </c>
      <c r="I158" s="24" t="n">
        <v>2000</v>
      </c>
      <c r="J158" s="24" t="n">
        <v>0</v>
      </c>
      <c r="K158" s="24" t="n">
        <v>0</v>
      </c>
      <c r="L158" s="24" t="n">
        <v>0</v>
      </c>
      <c r="M158" s="6" t="s">
        <f>=I158+J158+K158+L158</f>
      </c>
      <c r="N158" s="22"/>
    </row>
    <row collapsed="false" customFormat="false" customHeight="false" hidden="false" ht="12.1" outlineLevel="0" r="159">
      <c r="A159" s="20" t="n">
        <v>45609.616666667</v>
      </c>
      <c r="B159" s="16" t="s">
        <v>16</v>
      </c>
      <c r="C159" s="16" t="s">
        <v>292</v>
      </c>
      <c r="D159" s="16" t="s">
        <v>180</v>
      </c>
      <c r="E159" s="16" t="s">
        <v>17</v>
      </c>
      <c r="F159" s="16" t="s">
        <v>19</v>
      </c>
      <c r="G159" s="7" t="n">
        <v>1</v>
      </c>
      <c r="H159" s="6" t="n">
        <v>1488.6</v>
      </c>
      <c r="I159" s="6" t="n">
        <v>-1488.6</v>
      </c>
      <c r="J159" s="6" t="n">
        <v>0</v>
      </c>
      <c r="K159" s="6" t="n">
        <v>-4.47</v>
      </c>
      <c r="L159" s="6" t="n">
        <v>0</v>
      </c>
      <c r="M159" s="6" t="s">
        <f>=I159+J159+K159+L159</f>
      </c>
      <c r="N159" s="16"/>
    </row>
    <row collapsed="false" customFormat="false" customHeight="false" hidden="false" ht="12.1" outlineLevel="0" r="160">
      <c r="A160" s="20" t="n">
        <v>45609.616666667</v>
      </c>
      <c r="B160" s="16" t="s">
        <v>27</v>
      </c>
      <c r="C160" s="16" t="s">
        <v>295</v>
      </c>
      <c r="D160" s="16" t="s">
        <v>180</v>
      </c>
      <c r="E160" s="16" t="s">
        <v>17</v>
      </c>
      <c r="F160" s="16" t="s">
        <v>19</v>
      </c>
      <c r="G160" s="7" t="n">
        <v>1</v>
      </c>
      <c r="H160" s="6" t="n">
        <v>490.7</v>
      </c>
      <c r="I160" s="6" t="n">
        <v>-490.7</v>
      </c>
      <c r="J160" s="6" t="n">
        <v>0</v>
      </c>
      <c r="K160" s="6" t="n">
        <v>-1.47</v>
      </c>
      <c r="L160" s="6" t="n">
        <v>0</v>
      </c>
      <c r="M160" s="6" t="s">
        <f>=I160+J160+K160+L160</f>
      </c>
      <c r="N160" s="16"/>
    </row>
    <row collapsed="false" customFormat="false" customHeight="false" hidden="false" ht="12.1" outlineLevel="0" r="161">
      <c r="A161" s="20" t="n">
        <v>45609.616666667</v>
      </c>
      <c r="B161" s="16" t="s">
        <v>65</v>
      </c>
      <c r="C161" s="16" t="s">
        <v>262</v>
      </c>
      <c r="D161" s="16" t="s">
        <v>180</v>
      </c>
      <c r="E161" s="16" t="s">
        <v>59</v>
      </c>
      <c r="F161" s="16" t="s">
        <v>19</v>
      </c>
      <c r="G161" s="7" t="n">
        <v>10</v>
      </c>
      <c r="H161" s="6" t="n">
        <v>1.5215</v>
      </c>
      <c r="I161" s="6" t="n">
        <v>-15.22</v>
      </c>
      <c r="J161" s="6" t="n">
        <v>0</v>
      </c>
      <c r="K161" s="6" t="n">
        <v>-0.05</v>
      </c>
      <c r="L161" s="6" t="n">
        <v>0</v>
      </c>
      <c r="M161" s="6" t="s">
        <f>=I161+J161+K161+L161</f>
      </c>
      <c r="N161" s="16"/>
    </row>
    <row collapsed="false" customFormat="false" customHeight="false" hidden="false" ht="12.1" outlineLevel="0" r="162">
      <c r="A162" s="21" t="n">
        <v>45622.629166667</v>
      </c>
      <c r="B162" s="22" t="s">
        <v>241</v>
      </c>
      <c r="C162" s="22" t="s">
        <v>242</v>
      </c>
      <c r="D162" s="22" t="s">
        <v>241</v>
      </c>
      <c r="E162" s="22" t="s">
        <v>241</v>
      </c>
      <c r="F162" s="22" t="s">
        <v>19</v>
      </c>
      <c r="G162" s="23" t="n">
        <v>7.49</v>
      </c>
      <c r="H162" s="24" t="n">
        <v>1</v>
      </c>
      <c r="I162" s="24" t="n">
        <v>7.49</v>
      </c>
      <c r="J162" s="24" t="n">
        <v>0</v>
      </c>
      <c r="K162" s="24" t="n">
        <v>0</v>
      </c>
      <c r="L162" s="24" t="n">
        <v>0</v>
      </c>
      <c r="M162" s="6" t="s">
        <f>=I162+J162+K162+L162</f>
      </c>
      <c r="N162" s="22"/>
    </row>
    <row collapsed="false" customFormat="false" customHeight="false" hidden="false" ht="12.1" outlineLevel="0" r="163">
      <c r="A163" s="20" t="n">
        <v>45622.633333333</v>
      </c>
      <c r="B163" s="16" t="s">
        <v>65</v>
      </c>
      <c r="C163" s="16" t="s">
        <v>262</v>
      </c>
      <c r="D163" s="16" t="s">
        <v>180</v>
      </c>
      <c r="E163" s="16" t="s">
        <v>59</v>
      </c>
      <c r="F163" s="16" t="s">
        <v>19</v>
      </c>
      <c r="G163" s="7" t="n">
        <v>5</v>
      </c>
      <c r="H163" s="6" t="n">
        <v>1.5326</v>
      </c>
      <c r="I163" s="6" t="n">
        <v>-7.66</v>
      </c>
      <c r="J163" s="6" t="n">
        <v>0</v>
      </c>
      <c r="K163" s="6" t="n">
        <v>-0.02</v>
      </c>
      <c r="L163" s="6" t="n">
        <v>0</v>
      </c>
      <c r="M163" s="6" t="s">
        <f>=I163+J163+K163+L163</f>
      </c>
      <c r="N163" s="16"/>
    </row>
    <row collapsed="false" customFormat="false" customHeight="false" hidden="false" ht="12.1" outlineLevel="0" r="164">
      <c r="A164" s="21" t="n">
        <v>45624.633333333</v>
      </c>
      <c r="B164" s="22" t="s">
        <v>243</v>
      </c>
      <c r="C164" s="22" t="s">
        <v>97</v>
      </c>
      <c r="D164" s="22" t="s">
        <v>243</v>
      </c>
      <c r="E164" s="22" t="s">
        <v>243</v>
      </c>
      <c r="F164" s="22" t="s">
        <v>19</v>
      </c>
      <c r="G164" s="23" t="n">
        <v>1000</v>
      </c>
      <c r="H164" s="24" t="n">
        <v>1</v>
      </c>
      <c r="I164" s="24" t="n">
        <v>1000</v>
      </c>
      <c r="J164" s="24" t="n">
        <v>0</v>
      </c>
      <c r="K164" s="24" t="n">
        <v>0</v>
      </c>
      <c r="L164" s="24" t="n">
        <v>0</v>
      </c>
      <c r="M164" s="6" t="s">
        <f>=I164+J164+K164+L164</f>
      </c>
      <c r="N164" s="22"/>
    </row>
    <row collapsed="false" customFormat="false" customHeight="false" hidden="false" ht="12.1" outlineLevel="0" r="165">
      <c r="A165" s="20" t="n">
        <v>45624.633333333</v>
      </c>
      <c r="B165" s="16" t="s">
        <v>204</v>
      </c>
      <c r="C165" s="16" t="s">
        <v>296</v>
      </c>
      <c r="D165" s="16" t="s">
        <v>180</v>
      </c>
      <c r="E165" s="16" t="s">
        <v>75</v>
      </c>
      <c r="F165" s="16" t="s">
        <v>19</v>
      </c>
      <c r="G165" s="7" t="n">
        <v>1</v>
      </c>
      <c r="H165" s="6" t="n">
        <v>76.08</v>
      </c>
      <c r="I165" s="6" t="n">
        <v>-760.8</v>
      </c>
      <c r="J165" s="6" t="n">
        <v>-30.54</v>
      </c>
      <c r="K165" s="6" t="n">
        <v>-2.28</v>
      </c>
      <c r="L165" s="6" t="n">
        <v>0</v>
      </c>
      <c r="M165" s="6" t="s">
        <f>=I165+J165+K165+L165</f>
      </c>
      <c r="N165" s="16"/>
    </row>
    <row collapsed="false" customFormat="false" customHeight="false" hidden="false" ht="12.1" outlineLevel="0" r="166">
      <c r="A166" s="20" t="n">
        <v>45624.633333333</v>
      </c>
      <c r="B166" s="16" t="s">
        <v>58</v>
      </c>
      <c r="C166" s="16" t="s">
        <v>291</v>
      </c>
      <c r="D166" s="16" t="s">
        <v>180</v>
      </c>
      <c r="E166" s="16" t="s">
        <v>59</v>
      </c>
      <c r="F166" s="16" t="s">
        <v>19</v>
      </c>
      <c r="G166" s="7" t="n">
        <v>2</v>
      </c>
      <c r="H166" s="6" t="n">
        <v>96.78</v>
      </c>
      <c r="I166" s="6" t="n">
        <v>-193.56</v>
      </c>
      <c r="J166" s="6" t="n">
        <v>0</v>
      </c>
      <c r="K166" s="6" t="n">
        <v>0</v>
      </c>
      <c r="L166" s="6" t="n">
        <v>0</v>
      </c>
      <c r="M166" s="6" t="s">
        <f>=I166+J166+K166+L166</f>
      </c>
      <c r="N166" s="16"/>
    </row>
    <row collapsed="false" customFormat="false" customHeight="false" hidden="false" ht="12.1" outlineLevel="0" r="167">
      <c r="A167" s="20" t="n">
        <v>45624.633333333</v>
      </c>
      <c r="B167" s="16" t="s">
        <v>65</v>
      </c>
      <c r="C167" s="16" t="s">
        <v>262</v>
      </c>
      <c r="D167" s="16" t="s">
        <v>180</v>
      </c>
      <c r="E167" s="16" t="s">
        <v>59</v>
      </c>
      <c r="F167" s="16" t="s">
        <v>19</v>
      </c>
      <c r="G167" s="7" t="n">
        <v>8</v>
      </c>
      <c r="H167" s="6" t="n">
        <v>1.5343</v>
      </c>
      <c r="I167" s="6" t="n">
        <v>-12.27</v>
      </c>
      <c r="J167" s="6" t="n">
        <v>0</v>
      </c>
      <c r="K167" s="6" t="n">
        <v>-0.04</v>
      </c>
      <c r="L167" s="6" t="n">
        <v>0</v>
      </c>
      <c r="M167" s="6" t="s">
        <f>=I167+J167+K167+L167</f>
      </c>
      <c r="N167" s="16"/>
    </row>
    <row collapsed="false" customFormat="false" customHeight="false" hidden="false" ht="12.1" outlineLevel="0" r="168">
      <c r="A168" s="25" t="n">
        <v>45625.532638889</v>
      </c>
      <c r="B168" s="26" t="s">
        <v>186</v>
      </c>
      <c r="C168" s="26" t="s">
        <v>297</v>
      </c>
      <c r="D168" s="26" t="s">
        <v>181</v>
      </c>
      <c r="E168" s="26" t="s">
        <v>59</v>
      </c>
      <c r="F168" s="26" t="s">
        <v>19</v>
      </c>
      <c r="G168" s="27" t="n">
        <v>-12</v>
      </c>
      <c r="H168" s="28" t="n">
        <v>10.95</v>
      </c>
      <c r="I168" s="28" t="n">
        <v>131.4</v>
      </c>
      <c r="J168" s="28" t="n">
        <v>0</v>
      </c>
      <c r="K168" s="28" t="n">
        <v>0</v>
      </c>
      <c r="L168" s="28" t="n">
        <v>0</v>
      </c>
      <c r="M168" s="6" t="s">
        <f>=I168+J168+K168+L168</f>
      </c>
      <c r="N168" s="26"/>
    </row>
    <row collapsed="false" customFormat="false" customHeight="false" hidden="false" ht="12.1" outlineLevel="0" r="169">
      <c r="A169" s="20" t="n">
        <v>45625.532638889</v>
      </c>
      <c r="B169" s="16" t="s">
        <v>58</v>
      </c>
      <c r="C169" s="16" t="s">
        <v>291</v>
      </c>
      <c r="D169" s="16" t="s">
        <v>180</v>
      </c>
      <c r="E169" s="16" t="s">
        <v>59</v>
      </c>
      <c r="F169" s="16" t="s">
        <v>19</v>
      </c>
      <c r="G169" s="7" t="n">
        <v>1</v>
      </c>
      <c r="H169" s="6" t="n">
        <v>95.41</v>
      </c>
      <c r="I169" s="6" t="n">
        <v>-95.41</v>
      </c>
      <c r="J169" s="6" t="n">
        <v>0</v>
      </c>
      <c r="K169" s="6" t="n">
        <v>0</v>
      </c>
      <c r="L169" s="6" t="n">
        <v>0</v>
      </c>
      <c r="M169" s="6" t="s">
        <f>=I169+J169+K169+L169</f>
      </c>
      <c r="N169" s="16"/>
    </row>
    <row collapsed="false" customFormat="false" customHeight="false" hidden="false" ht="12.1" outlineLevel="0" r="170">
      <c r="A170" s="20" t="n">
        <v>45625.532638889</v>
      </c>
      <c r="B170" s="16" t="s">
        <v>65</v>
      </c>
      <c r="C170" s="16" t="s">
        <v>262</v>
      </c>
      <c r="D170" s="16" t="s">
        <v>180</v>
      </c>
      <c r="E170" s="16" t="s">
        <v>59</v>
      </c>
      <c r="F170" s="16" t="s">
        <v>19</v>
      </c>
      <c r="G170" s="7" t="n">
        <v>23</v>
      </c>
      <c r="H170" s="6" t="n">
        <v>1.5369</v>
      </c>
      <c r="I170" s="6" t="n">
        <v>-35.35</v>
      </c>
      <c r="J170" s="6" t="n">
        <v>0</v>
      </c>
      <c r="K170" s="6" t="n">
        <v>-0.11</v>
      </c>
      <c r="L170" s="6" t="n">
        <v>0</v>
      </c>
      <c r="M170" s="6" t="s">
        <f>=I170+J170+K170+L170</f>
      </c>
      <c r="N170" s="16"/>
    </row>
    <row collapsed="false" customFormat="false" customHeight="false" hidden="false" ht="12.1" outlineLevel="0" r="171">
      <c r="A171" s="20" t="n">
        <v>45625.532638889</v>
      </c>
      <c r="B171" s="16" t="s">
        <v>69</v>
      </c>
      <c r="C171" s="16" t="s">
        <v>293</v>
      </c>
      <c r="D171" s="16" t="s">
        <v>180</v>
      </c>
      <c r="E171" s="16" t="s">
        <v>59</v>
      </c>
      <c r="F171" s="16" t="s">
        <v>19</v>
      </c>
      <c r="G171" s="7" t="n">
        <v>1</v>
      </c>
      <c r="H171" s="6" t="n">
        <v>1.3112</v>
      </c>
      <c r="I171" s="6" t="n">
        <v>-1.31</v>
      </c>
      <c r="J171" s="6" t="n">
        <v>0</v>
      </c>
      <c r="K171" s="6" t="n">
        <v>-0.01</v>
      </c>
      <c r="L171" s="6" t="n">
        <v>0</v>
      </c>
      <c r="M171" s="6" t="s">
        <f>=I171+J171+K171+L171</f>
      </c>
      <c r="N171" s="16"/>
    </row>
    <row collapsed="false" customFormat="false" customHeight="false" hidden="false" ht="12.1" outlineLevel="0" r="172">
      <c r="A172" s="21" t="n">
        <v>45628.617361111</v>
      </c>
      <c r="B172" s="22" t="s">
        <v>243</v>
      </c>
      <c r="C172" s="22" t="s">
        <v>97</v>
      </c>
      <c r="D172" s="22" t="s">
        <v>243</v>
      </c>
      <c r="E172" s="22" t="s">
        <v>243</v>
      </c>
      <c r="F172" s="22" t="s">
        <v>19</v>
      </c>
      <c r="G172" s="23" t="n">
        <v>127.74</v>
      </c>
      <c r="H172" s="24" t="n">
        <v>1</v>
      </c>
      <c r="I172" s="24" t="n">
        <v>127.74</v>
      </c>
      <c r="J172" s="24" t="n">
        <v>0</v>
      </c>
      <c r="K172" s="24" t="n">
        <v>0</v>
      </c>
      <c r="L172" s="24" t="n">
        <v>0</v>
      </c>
      <c r="M172" s="6" t="s">
        <f>=I172+J172+K172+L172</f>
      </c>
      <c r="N172" s="22"/>
    </row>
    <row collapsed="false" customFormat="false" customHeight="false" hidden="false" ht="12.1" outlineLevel="0" r="173">
      <c r="A173" s="20" t="n">
        <v>45628.617361111</v>
      </c>
      <c r="B173" s="16" t="s">
        <v>58</v>
      </c>
      <c r="C173" s="16" t="s">
        <v>291</v>
      </c>
      <c r="D173" s="16" t="s">
        <v>180</v>
      </c>
      <c r="E173" s="16" t="s">
        <v>59</v>
      </c>
      <c r="F173" s="16" t="s">
        <v>19</v>
      </c>
      <c r="G173" s="7" t="n">
        <v>1</v>
      </c>
      <c r="H173" s="6" t="n">
        <v>95.77</v>
      </c>
      <c r="I173" s="6" t="n">
        <v>-95.77</v>
      </c>
      <c r="J173" s="6" t="n">
        <v>0</v>
      </c>
      <c r="K173" s="6" t="n">
        <v>0</v>
      </c>
      <c r="L173" s="6" t="n">
        <v>0</v>
      </c>
      <c r="M173" s="6" t="s">
        <f>=I173+J173+K173+L173</f>
      </c>
      <c r="N173" s="16"/>
    </row>
    <row collapsed="false" customFormat="false" customHeight="false" hidden="false" ht="12.1" outlineLevel="0" r="174">
      <c r="A174" s="20" t="n">
        <v>45628.617361111</v>
      </c>
      <c r="B174" s="16" t="s">
        <v>65</v>
      </c>
      <c r="C174" s="16" t="s">
        <v>262</v>
      </c>
      <c r="D174" s="16" t="s">
        <v>180</v>
      </c>
      <c r="E174" s="16" t="s">
        <v>59</v>
      </c>
      <c r="F174" s="16" t="s">
        <v>19</v>
      </c>
      <c r="G174" s="7" t="n">
        <v>20</v>
      </c>
      <c r="H174" s="6" t="n">
        <v>1.5377</v>
      </c>
      <c r="I174" s="6" t="n">
        <v>-30.75</v>
      </c>
      <c r="J174" s="6" t="n">
        <v>0</v>
      </c>
      <c r="K174" s="6" t="n">
        <v>-0.09</v>
      </c>
      <c r="L174" s="6" t="n">
        <v>0</v>
      </c>
      <c r="M174" s="6" t="s">
        <f>=I174+J174+K174+L174</f>
      </c>
      <c r="N174" s="16"/>
    </row>
    <row collapsed="false" customFormat="false" customHeight="false" hidden="false" ht="12.1" outlineLevel="0" r="175">
      <c r="A175" s="20" t="n">
        <v>45628.617361111</v>
      </c>
      <c r="B175" s="16" t="s">
        <v>69</v>
      </c>
      <c r="C175" s="16" t="s">
        <v>293</v>
      </c>
      <c r="D175" s="16" t="s">
        <v>180</v>
      </c>
      <c r="E175" s="16" t="s">
        <v>59</v>
      </c>
      <c r="F175" s="16" t="s">
        <v>19</v>
      </c>
      <c r="G175" s="7" t="n">
        <v>1</v>
      </c>
      <c r="H175" s="6" t="n">
        <v>1.3152</v>
      </c>
      <c r="I175" s="6" t="n">
        <v>-1.32</v>
      </c>
      <c r="J175" s="6" t="n">
        <v>0</v>
      </c>
      <c r="K175" s="6" t="n">
        <v>-0.01</v>
      </c>
      <c r="L175" s="6" t="n">
        <v>0</v>
      </c>
      <c r="M175" s="6" t="s">
        <f>=I175+J175+K175+L175</f>
      </c>
      <c r="N175" s="16"/>
    </row>
    <row collapsed="false" customFormat="false" customHeight="false" hidden="false" ht="12.1" outlineLevel="0" r="176">
      <c r="A176" s="21" t="n">
        <v>45629.835416667</v>
      </c>
      <c r="B176" s="22" t="s">
        <v>243</v>
      </c>
      <c r="C176" s="22" t="s">
        <v>97</v>
      </c>
      <c r="D176" s="22" t="s">
        <v>243</v>
      </c>
      <c r="E176" s="22" t="s">
        <v>243</v>
      </c>
      <c r="F176" s="22" t="s">
        <v>19</v>
      </c>
      <c r="G176" s="23" t="n">
        <v>500</v>
      </c>
      <c r="H176" s="24" t="n">
        <v>1</v>
      </c>
      <c r="I176" s="24" t="n">
        <v>500</v>
      </c>
      <c r="J176" s="24" t="n">
        <v>0</v>
      </c>
      <c r="K176" s="24" t="n">
        <v>0</v>
      </c>
      <c r="L176" s="24" t="n">
        <v>0</v>
      </c>
      <c r="M176" s="6" t="s">
        <f>=I176+J176+K176+L176</f>
      </c>
      <c r="N176" s="22"/>
    </row>
    <row collapsed="false" customFormat="false" customHeight="false" hidden="false" ht="12.1" outlineLevel="0" r="177">
      <c r="A177" s="20" t="n">
        <v>45629.835416667</v>
      </c>
      <c r="B177" s="16" t="s">
        <v>27</v>
      </c>
      <c r="C177" s="16" t="s">
        <v>295</v>
      </c>
      <c r="D177" s="16" t="s">
        <v>180</v>
      </c>
      <c r="E177" s="16" t="s">
        <v>17</v>
      </c>
      <c r="F177" s="16" t="s">
        <v>19</v>
      </c>
      <c r="G177" s="7" t="n">
        <v>1</v>
      </c>
      <c r="H177" s="6" t="n">
        <v>488.45</v>
      </c>
      <c r="I177" s="6" t="n">
        <v>-488.45</v>
      </c>
      <c r="J177" s="6" t="n">
        <v>0</v>
      </c>
      <c r="K177" s="6" t="n">
        <v>-1.47</v>
      </c>
      <c r="L177" s="6" t="n">
        <v>0</v>
      </c>
      <c r="M177" s="6" t="s">
        <f>=I177+J177+K177+L177</f>
      </c>
      <c r="N177" s="16"/>
    </row>
    <row collapsed="false" customFormat="false" customHeight="false" hidden="false" ht="12.1" outlineLevel="0" r="178">
      <c r="A178" s="20" t="n">
        <v>45629.835416667</v>
      </c>
      <c r="B178" s="16" t="s">
        <v>65</v>
      </c>
      <c r="C178" s="16" t="s">
        <v>262</v>
      </c>
      <c r="D178" s="16" t="s">
        <v>180</v>
      </c>
      <c r="E178" s="16" t="s">
        <v>59</v>
      </c>
      <c r="F178" s="16" t="s">
        <v>19</v>
      </c>
      <c r="G178" s="7" t="n">
        <v>6</v>
      </c>
      <c r="H178" s="6" t="n">
        <v>1.5387</v>
      </c>
      <c r="I178" s="6" t="n">
        <v>-9.23</v>
      </c>
      <c r="J178" s="6" t="n">
        <v>0</v>
      </c>
      <c r="K178" s="6" t="n">
        <v>-0.03</v>
      </c>
      <c r="L178" s="6" t="n">
        <v>0</v>
      </c>
      <c r="M178" s="6" t="s">
        <f>=I178+J178+K178+L178</f>
      </c>
      <c r="N178" s="16"/>
    </row>
    <row collapsed="false" customFormat="false" customHeight="false" hidden="false" ht="12.1" outlineLevel="0" r="179">
      <c r="A179" s="21" t="n">
        <v>45631.507638889</v>
      </c>
      <c r="B179" s="22" t="s">
        <v>241</v>
      </c>
      <c r="C179" s="22" t="s">
        <v>242</v>
      </c>
      <c r="D179" s="22" t="s">
        <v>241</v>
      </c>
      <c r="E179" s="22" t="s">
        <v>241</v>
      </c>
      <c r="F179" s="22" t="s">
        <v>19</v>
      </c>
      <c r="G179" s="23" t="n">
        <v>9.86</v>
      </c>
      <c r="H179" s="24" t="n">
        <v>1</v>
      </c>
      <c r="I179" s="24" t="n">
        <v>9.86</v>
      </c>
      <c r="J179" s="24" t="n">
        <v>0</v>
      </c>
      <c r="K179" s="24" t="n">
        <v>0</v>
      </c>
      <c r="L179" s="24" t="n">
        <v>0</v>
      </c>
      <c r="M179" s="6" t="s">
        <f>=I179+J179+K179+L179</f>
      </c>
      <c r="N179" s="22"/>
    </row>
    <row collapsed="false" customFormat="false" customHeight="false" hidden="false" ht="12.1" outlineLevel="0" r="180">
      <c r="A180" s="20" t="n">
        <v>45631.507638889</v>
      </c>
      <c r="B180" s="16" t="s">
        <v>65</v>
      </c>
      <c r="C180" s="16" t="s">
        <v>262</v>
      </c>
      <c r="D180" s="16" t="s">
        <v>180</v>
      </c>
      <c r="E180" s="16" t="s">
        <v>59</v>
      </c>
      <c r="F180" s="16" t="s">
        <v>19</v>
      </c>
      <c r="G180" s="7" t="n">
        <v>6</v>
      </c>
      <c r="H180" s="6" t="n">
        <v>1.5405</v>
      </c>
      <c r="I180" s="6" t="n">
        <v>-9.24</v>
      </c>
      <c r="J180" s="6" t="n">
        <v>0</v>
      </c>
      <c r="K180" s="6" t="n">
        <v>-0.03</v>
      </c>
      <c r="L180" s="6" t="n">
        <v>0</v>
      </c>
      <c r="M180" s="6" t="s">
        <f>=I180+J180+K180+L180</f>
      </c>
      <c r="N180" s="16"/>
    </row>
    <row collapsed="false" customFormat="false" customHeight="false" hidden="false" ht="12.1" outlineLevel="0" r="181">
      <c r="A181" s="20" t="n">
        <v>45631.507638889</v>
      </c>
      <c r="B181" s="16" t="s">
        <v>69</v>
      </c>
      <c r="C181" s="16" t="s">
        <v>293</v>
      </c>
      <c r="D181" s="16" t="s">
        <v>180</v>
      </c>
      <c r="E181" s="16" t="s">
        <v>59</v>
      </c>
      <c r="F181" s="16" t="s">
        <v>19</v>
      </c>
      <c r="G181" s="7" t="n">
        <v>1</v>
      </c>
      <c r="H181" s="6" t="n">
        <v>1.3098</v>
      </c>
      <c r="I181" s="6" t="n">
        <v>-1.31</v>
      </c>
      <c r="J181" s="6" t="n">
        <v>0</v>
      </c>
      <c r="K181" s="6" t="n">
        <v>-0.01</v>
      </c>
      <c r="L181" s="6" t="n">
        <v>0</v>
      </c>
      <c r="M181" s="6" t="s">
        <f>=I181+J181+K181+L181</f>
      </c>
      <c r="N181" s="16"/>
    </row>
    <row collapsed="false" customFormat="false" customHeight="false" hidden="false" ht="12.1" outlineLevel="0" r="182">
      <c r="A182" s="21" t="n">
        <v>45632.507638889</v>
      </c>
      <c r="B182" s="22" t="s">
        <v>243</v>
      </c>
      <c r="C182" s="22" t="s">
        <v>97</v>
      </c>
      <c r="D182" s="22" t="s">
        <v>243</v>
      </c>
      <c r="E182" s="22" t="s">
        <v>243</v>
      </c>
      <c r="F182" s="22" t="s">
        <v>19</v>
      </c>
      <c r="G182" s="23" t="n">
        <v>230</v>
      </c>
      <c r="H182" s="24" t="n">
        <v>1</v>
      </c>
      <c r="I182" s="24" t="n">
        <v>230</v>
      </c>
      <c r="J182" s="24" t="n">
        <v>0</v>
      </c>
      <c r="K182" s="24" t="n">
        <v>0</v>
      </c>
      <c r="L182" s="24" t="n">
        <v>0</v>
      </c>
      <c r="M182" s="6" t="s">
        <f>=I182+J182+K182+L182</f>
      </c>
      <c r="N182" s="22"/>
    </row>
    <row collapsed="false" customFormat="false" customHeight="false" hidden="false" ht="12.1" outlineLevel="0" r="183">
      <c r="A183" s="20" t="n">
        <v>45632.507638889</v>
      </c>
      <c r="B183" s="16" t="s">
        <v>45</v>
      </c>
      <c r="C183" s="16" t="s">
        <v>298</v>
      </c>
      <c r="D183" s="16" t="s">
        <v>180</v>
      </c>
      <c r="E183" s="16" t="s">
        <v>17</v>
      </c>
      <c r="F183" s="16" t="s">
        <v>19</v>
      </c>
      <c r="G183" s="7" t="n">
        <v>1</v>
      </c>
      <c r="H183" s="6" t="n">
        <v>222.39</v>
      </c>
      <c r="I183" s="6" t="n">
        <v>-222.39</v>
      </c>
      <c r="J183" s="6" t="n">
        <v>0</v>
      </c>
      <c r="K183" s="6" t="n">
        <v>-0.67</v>
      </c>
      <c r="L183" s="6" t="n">
        <v>0</v>
      </c>
      <c r="M183" s="6" t="s">
        <f>=I183+J183+K183+L183</f>
      </c>
      <c r="N183" s="16"/>
    </row>
    <row collapsed="false" customFormat="false" customHeight="false" hidden="false" ht="12.1" outlineLevel="0" r="184">
      <c r="A184" s="20" t="n">
        <v>45632.507638889</v>
      </c>
      <c r="B184" s="16" t="s">
        <v>65</v>
      </c>
      <c r="C184" s="16" t="s">
        <v>262</v>
      </c>
      <c r="D184" s="16" t="s">
        <v>180</v>
      </c>
      <c r="E184" s="16" t="s">
        <v>59</v>
      </c>
      <c r="F184" s="16" t="s">
        <v>19</v>
      </c>
      <c r="G184" s="7" t="n">
        <v>4</v>
      </c>
      <c r="H184" s="6" t="n">
        <v>1.543</v>
      </c>
      <c r="I184" s="6" t="n">
        <v>-6.17</v>
      </c>
      <c r="J184" s="6" t="n">
        <v>0</v>
      </c>
      <c r="K184" s="6" t="n">
        <v>-0.02</v>
      </c>
      <c r="L184" s="6" t="n">
        <v>0</v>
      </c>
      <c r="M184" s="6" t="s">
        <f>=I184+J184+K184+L184</f>
      </c>
      <c r="N184" s="16"/>
    </row>
    <row collapsed="false" customFormat="false" customHeight="false" hidden="false" ht="12.1" outlineLevel="0" r="185">
      <c r="A185" s="21" t="n">
        <v>45636.552083333</v>
      </c>
      <c r="B185" s="22" t="s">
        <v>241</v>
      </c>
      <c r="C185" s="22" t="s">
        <v>242</v>
      </c>
      <c r="D185" s="22" t="s">
        <v>241</v>
      </c>
      <c r="E185" s="22" t="s">
        <v>241</v>
      </c>
      <c r="F185" s="22" t="s">
        <v>19</v>
      </c>
      <c r="G185" s="23" t="n">
        <v>10.68</v>
      </c>
      <c r="H185" s="24" t="n">
        <v>1</v>
      </c>
      <c r="I185" s="24" t="n">
        <v>10.68</v>
      </c>
      <c r="J185" s="24" t="n">
        <v>0</v>
      </c>
      <c r="K185" s="24" t="n">
        <v>0</v>
      </c>
      <c r="L185" s="24" t="n">
        <v>0</v>
      </c>
      <c r="M185" s="6" t="s">
        <f>=I185+J185+K185+L185</f>
      </c>
      <c r="N185" s="22"/>
    </row>
    <row collapsed="false" customFormat="false" customHeight="false" hidden="false" ht="12.1" outlineLevel="0" r="186">
      <c r="A186" s="21" t="n">
        <v>45636.552083333</v>
      </c>
      <c r="B186" s="22" t="s">
        <v>241</v>
      </c>
      <c r="C186" s="22" t="s">
        <v>242</v>
      </c>
      <c r="D186" s="22" t="s">
        <v>241</v>
      </c>
      <c r="E186" s="22" t="s">
        <v>241</v>
      </c>
      <c r="F186" s="22" t="s">
        <v>19</v>
      </c>
      <c r="G186" s="23" t="n">
        <v>13.36</v>
      </c>
      <c r="H186" s="24" t="n">
        <v>1</v>
      </c>
      <c r="I186" s="24" t="n">
        <v>13.36</v>
      </c>
      <c r="J186" s="24" t="n">
        <v>0</v>
      </c>
      <c r="K186" s="24" t="n">
        <v>0</v>
      </c>
      <c r="L186" s="24" t="n">
        <v>0</v>
      </c>
      <c r="M186" s="6" t="s">
        <f>=I186+J186+K186+L186</f>
      </c>
      <c r="N186" s="22"/>
    </row>
    <row collapsed="false" customFormat="false" customHeight="false" hidden="false" ht="12.1" outlineLevel="0" r="187">
      <c r="A187" s="21" t="n">
        <v>45636.552083333</v>
      </c>
      <c r="B187" s="22" t="s">
        <v>254</v>
      </c>
      <c r="C187" s="22" t="s">
        <v>255</v>
      </c>
      <c r="D187" s="22" t="s">
        <v>254</v>
      </c>
      <c r="E187" s="22" t="s">
        <v>254</v>
      </c>
      <c r="F187" s="22" t="s">
        <v>19</v>
      </c>
      <c r="G187" s="23" t="n">
        <v>1000</v>
      </c>
      <c r="H187" s="24" t="n">
        <v>1</v>
      </c>
      <c r="I187" s="24" t="n">
        <v>1000</v>
      </c>
      <c r="J187" s="24" t="n">
        <v>0</v>
      </c>
      <c r="K187" s="24" t="n">
        <v>0</v>
      </c>
      <c r="L187" s="24" t="n">
        <v>0</v>
      </c>
      <c r="M187" s="6" t="s">
        <f>=I187+J187+K187+L187</f>
      </c>
      <c r="N187" s="22"/>
    </row>
    <row collapsed="false" customFormat="false" customHeight="false" hidden="false" ht="12.1" outlineLevel="0" r="188">
      <c r="A188" s="20" t="n">
        <v>45636.552083333</v>
      </c>
      <c r="B188" s="16" t="s">
        <v>203</v>
      </c>
      <c r="C188" s="16" t="s">
        <v>290</v>
      </c>
      <c r="D188" s="16" t="s">
        <v>180</v>
      </c>
      <c r="E188" s="16" t="s">
        <v>75</v>
      </c>
      <c r="F188" s="16" t="s">
        <v>19</v>
      </c>
      <c r="G188" s="7" t="n">
        <v>1</v>
      </c>
      <c r="H188" s="6" t="n">
        <v>97.48</v>
      </c>
      <c r="I188" s="6" t="n">
        <v>-974.8</v>
      </c>
      <c r="J188" s="6" t="n">
        <v>-0.41</v>
      </c>
      <c r="K188" s="6" t="n">
        <v>-2.92</v>
      </c>
      <c r="L188" s="6" t="n">
        <v>0</v>
      </c>
      <c r="M188" s="6" t="s">
        <f>=I188+J188+K188+L188</f>
      </c>
      <c r="N188" s="16"/>
    </row>
    <row collapsed="false" customFormat="false" customHeight="false" hidden="false" ht="12.1" outlineLevel="0" r="189">
      <c r="A189" s="20" t="n">
        <v>45636.552083333</v>
      </c>
      <c r="B189" s="16" t="s">
        <v>65</v>
      </c>
      <c r="C189" s="16" t="s">
        <v>262</v>
      </c>
      <c r="D189" s="16" t="s">
        <v>180</v>
      </c>
      <c r="E189" s="16" t="s">
        <v>59</v>
      </c>
      <c r="F189" s="16" t="s">
        <v>19</v>
      </c>
      <c r="G189" s="7" t="n">
        <v>30</v>
      </c>
      <c r="H189" s="6" t="n">
        <v>1.5447</v>
      </c>
      <c r="I189" s="6" t="n">
        <v>-46.34</v>
      </c>
      <c r="J189" s="6" t="n">
        <v>0</v>
      </c>
      <c r="K189" s="6" t="n">
        <v>-0.14</v>
      </c>
      <c r="L189" s="6" t="n">
        <v>0</v>
      </c>
      <c r="M189" s="6" t="s">
        <f>=I189+J189+K189+L189</f>
      </c>
      <c r="N189" s="16"/>
    </row>
    <row collapsed="false" customFormat="false" customHeight="false" hidden="false" ht="12.1" outlineLevel="0" r="190">
      <c r="A190" s="21" t="n">
        <v>45637.396527778</v>
      </c>
      <c r="B190" s="22" t="s">
        <v>241</v>
      </c>
      <c r="C190" s="22" t="s">
        <v>242</v>
      </c>
      <c r="D190" s="22" t="s">
        <v>241</v>
      </c>
      <c r="E190" s="22" t="s">
        <v>241</v>
      </c>
      <c r="F190" s="22" t="s">
        <v>19</v>
      </c>
      <c r="G190" s="23" t="n">
        <v>37.4</v>
      </c>
      <c r="H190" s="24" t="n">
        <v>1</v>
      </c>
      <c r="I190" s="24" t="n">
        <v>37.4</v>
      </c>
      <c r="J190" s="24" t="n">
        <v>0</v>
      </c>
      <c r="K190" s="24" t="n">
        <v>0</v>
      </c>
      <c r="L190" s="24" t="n">
        <v>0</v>
      </c>
      <c r="M190" s="6" t="s">
        <f>=I190+J190+K190+L190</f>
      </c>
      <c r="N190" s="22"/>
    </row>
    <row collapsed="false" customFormat="false" customHeight="false" hidden="false" ht="12.1" outlineLevel="0" r="191">
      <c r="A191" s="20" t="n">
        <v>45637.396527778</v>
      </c>
      <c r="B191" s="16" t="s">
        <v>65</v>
      </c>
      <c r="C191" s="16" t="s">
        <v>262</v>
      </c>
      <c r="D191" s="16" t="s">
        <v>180</v>
      </c>
      <c r="E191" s="16" t="s">
        <v>59</v>
      </c>
      <c r="F191" s="16" t="s">
        <v>19</v>
      </c>
      <c r="G191" s="7" t="n">
        <v>24</v>
      </c>
      <c r="H191" s="6" t="n">
        <v>1.5455</v>
      </c>
      <c r="I191" s="6" t="n">
        <v>-37.09</v>
      </c>
      <c r="J191" s="6" t="n">
        <v>0</v>
      </c>
      <c r="K191" s="6" t="n">
        <v>-0.11</v>
      </c>
      <c r="L191" s="6" t="n">
        <v>0</v>
      </c>
      <c r="M191" s="6" t="s">
        <f>=I191+J191+K191+L191</f>
      </c>
      <c r="N191" s="16"/>
    </row>
    <row collapsed="false" customFormat="false" customHeight="false" hidden="false" ht="12.1" outlineLevel="0" r="192">
      <c r="A192" s="21" t="n">
        <v>45638.688194444</v>
      </c>
      <c r="B192" s="22" t="s">
        <v>243</v>
      </c>
      <c r="C192" s="22" t="s">
        <v>97</v>
      </c>
      <c r="D192" s="22" t="s">
        <v>243</v>
      </c>
      <c r="E192" s="22" t="s">
        <v>243</v>
      </c>
      <c r="F192" s="22" t="s">
        <v>19</v>
      </c>
      <c r="G192" s="23" t="n">
        <v>1000</v>
      </c>
      <c r="H192" s="24" t="n">
        <v>1</v>
      </c>
      <c r="I192" s="24" t="n">
        <v>1000</v>
      </c>
      <c r="J192" s="24" t="n">
        <v>0</v>
      </c>
      <c r="K192" s="24" t="n">
        <v>0</v>
      </c>
      <c r="L192" s="24" t="n">
        <v>0</v>
      </c>
      <c r="M192" s="6" t="s">
        <f>=I192+J192+K192+L192</f>
      </c>
      <c r="N192" s="22"/>
    </row>
    <row collapsed="false" customFormat="false" customHeight="false" hidden="false" ht="12.1" outlineLevel="0" r="193">
      <c r="A193" s="20" t="n">
        <v>45638.688194444</v>
      </c>
      <c r="B193" s="16" t="s">
        <v>205</v>
      </c>
      <c r="C193" s="16" t="s">
        <v>299</v>
      </c>
      <c r="D193" s="16" t="s">
        <v>180</v>
      </c>
      <c r="E193" s="16" t="s">
        <v>75</v>
      </c>
      <c r="F193" s="16" t="s">
        <v>19</v>
      </c>
      <c r="G193" s="7" t="n">
        <v>1</v>
      </c>
      <c r="H193" s="6" t="n">
        <v>80</v>
      </c>
      <c r="I193" s="6" t="n">
        <v>-800</v>
      </c>
      <c r="J193" s="6" t="n">
        <v>-0.53</v>
      </c>
      <c r="K193" s="6" t="n">
        <v>-2.4</v>
      </c>
      <c r="L193" s="6" t="n">
        <v>0</v>
      </c>
      <c r="M193" s="6" t="s">
        <f>=I193+J193+K193+L193</f>
      </c>
      <c r="N193" s="16"/>
    </row>
    <row collapsed="false" customFormat="false" customHeight="false" hidden="false" ht="12.1" outlineLevel="0" r="194">
      <c r="A194" s="20" t="n">
        <v>45638.688194444</v>
      </c>
      <c r="B194" s="16" t="s">
        <v>21</v>
      </c>
      <c r="C194" s="16" t="s">
        <v>263</v>
      </c>
      <c r="D194" s="16" t="s">
        <v>180</v>
      </c>
      <c r="E194" s="16" t="s">
        <v>17</v>
      </c>
      <c r="F194" s="16" t="s">
        <v>19</v>
      </c>
      <c r="G194" s="7" t="n">
        <v>1</v>
      </c>
      <c r="H194" s="6" t="n">
        <v>94.3</v>
      </c>
      <c r="I194" s="6" t="n">
        <v>-94.3</v>
      </c>
      <c r="J194" s="6" t="n">
        <v>0</v>
      </c>
      <c r="K194" s="6" t="n">
        <v>-0.28</v>
      </c>
      <c r="L194" s="6" t="n">
        <v>0</v>
      </c>
      <c r="M194" s="6" t="s">
        <f>=I194+J194+K194+L194</f>
      </c>
      <c r="N194" s="16"/>
    </row>
    <row collapsed="false" customFormat="false" customHeight="false" hidden="false" ht="12.1" outlineLevel="0" r="195">
      <c r="A195" s="20" t="n">
        <v>45638.688194444</v>
      </c>
      <c r="B195" s="16" t="s">
        <v>58</v>
      </c>
      <c r="C195" s="16" t="s">
        <v>291</v>
      </c>
      <c r="D195" s="16" t="s">
        <v>180</v>
      </c>
      <c r="E195" s="16" t="s">
        <v>59</v>
      </c>
      <c r="F195" s="16" t="s">
        <v>19</v>
      </c>
      <c r="G195" s="7" t="n">
        <v>1</v>
      </c>
      <c r="H195" s="6" t="n">
        <v>94.39</v>
      </c>
      <c r="I195" s="6" t="n">
        <v>-94.39</v>
      </c>
      <c r="J195" s="6" t="n">
        <v>0</v>
      </c>
      <c r="K195" s="6" t="n">
        <v>0</v>
      </c>
      <c r="L195" s="6" t="n">
        <v>0</v>
      </c>
      <c r="M195" s="6" t="s">
        <f>=I195+J195+K195+L195</f>
      </c>
      <c r="N195" s="16"/>
    </row>
    <row collapsed="false" customFormat="false" customHeight="false" hidden="false" ht="12.1" outlineLevel="0" r="196">
      <c r="A196" s="20" t="n">
        <v>45638.688194444</v>
      </c>
      <c r="B196" s="16" t="s">
        <v>65</v>
      </c>
      <c r="C196" s="16" t="s">
        <v>262</v>
      </c>
      <c r="D196" s="16" t="s">
        <v>180</v>
      </c>
      <c r="E196" s="16" t="s">
        <v>59</v>
      </c>
      <c r="F196" s="16" t="s">
        <v>19</v>
      </c>
      <c r="G196" s="7" t="n">
        <v>5</v>
      </c>
      <c r="H196" s="6" t="n">
        <v>1.5463</v>
      </c>
      <c r="I196" s="6" t="n">
        <v>-7.73</v>
      </c>
      <c r="J196" s="6" t="n">
        <v>0</v>
      </c>
      <c r="K196" s="6" t="n">
        <v>-0.02</v>
      </c>
      <c r="L196" s="6" t="n">
        <v>0</v>
      </c>
      <c r="M196" s="6" t="s">
        <f>=I196+J196+K196+L196</f>
      </c>
      <c r="N196" s="16"/>
    </row>
    <row collapsed="false" customFormat="false" customHeight="false" hidden="false" ht="12.1" outlineLevel="0" r="197">
      <c r="A197" s="20" t="n">
        <v>45646.564583333</v>
      </c>
      <c r="B197" s="16" t="s">
        <v>206</v>
      </c>
      <c r="C197" s="16" t="s">
        <v>300</v>
      </c>
      <c r="D197" s="16" t="s">
        <v>180</v>
      </c>
      <c r="E197" s="16" t="s">
        <v>75</v>
      </c>
      <c r="F197" s="16" t="s">
        <v>19</v>
      </c>
      <c r="G197" s="7" t="n">
        <v>1</v>
      </c>
      <c r="H197" s="6" t="n">
        <v>99.57</v>
      </c>
      <c r="I197" s="6" t="n">
        <v>-995.7</v>
      </c>
      <c r="J197" s="6" t="n">
        <v>-15.32</v>
      </c>
      <c r="K197" s="6" t="n">
        <v>-2.99</v>
      </c>
      <c r="L197" s="6" t="n">
        <v>0</v>
      </c>
      <c r="M197" s="6" t="s">
        <f>=I197+J197+K197+L197</f>
      </c>
      <c r="N197" s="16"/>
    </row>
    <row collapsed="false" customFormat="false" customHeight="false" hidden="false" ht="12.1" outlineLevel="0" r="198">
      <c r="A198" s="20" t="n">
        <v>45646.564583333</v>
      </c>
      <c r="B198" s="16" t="s">
        <v>65</v>
      </c>
      <c r="C198" s="16" t="s">
        <v>262</v>
      </c>
      <c r="D198" s="16" t="s">
        <v>180</v>
      </c>
      <c r="E198" s="16" t="s">
        <v>59</v>
      </c>
      <c r="F198" s="16" t="s">
        <v>19</v>
      </c>
      <c r="G198" s="7" t="n">
        <v>12</v>
      </c>
      <c r="H198" s="6" t="n">
        <v>1.5556</v>
      </c>
      <c r="I198" s="6" t="n">
        <v>-18.67</v>
      </c>
      <c r="J198" s="6" t="n">
        <v>0</v>
      </c>
      <c r="K198" s="6" t="n">
        <v>-0.06</v>
      </c>
      <c r="L198" s="6" t="n">
        <v>0</v>
      </c>
      <c r="M198" s="6" t="s">
        <f>=I198+J198+K198+L198</f>
      </c>
      <c r="N198" s="16"/>
    </row>
    <row collapsed="false" customFormat="false" customHeight="false" hidden="false" ht="12.1" outlineLevel="0" r="199">
      <c r="A199" s="25" t="n">
        <v>45646.564583333</v>
      </c>
      <c r="B199" s="26" t="s">
        <v>65</v>
      </c>
      <c r="C199" s="26" t="s">
        <v>262</v>
      </c>
      <c r="D199" s="26" t="s">
        <v>181</v>
      </c>
      <c r="E199" s="26" t="s">
        <v>59</v>
      </c>
      <c r="F199" s="26" t="s">
        <v>19</v>
      </c>
      <c r="G199" s="27" t="n">
        <v>-220</v>
      </c>
      <c r="H199" s="28" t="n">
        <v>1.5554</v>
      </c>
      <c r="I199" s="28" t="n">
        <v>342.19</v>
      </c>
      <c r="J199" s="28" t="n">
        <v>0</v>
      </c>
      <c r="K199" s="28" t="n">
        <v>-1.03</v>
      </c>
      <c r="L199" s="28" t="n">
        <v>0</v>
      </c>
      <c r="M199" s="6" t="s">
        <f>=I199+J199+K199+L199</f>
      </c>
      <c r="N199" s="26"/>
    </row>
    <row collapsed="false" customFormat="false" customHeight="false" hidden="false" ht="12.1" outlineLevel="0" r="200">
      <c r="A200" s="20" t="n">
        <v>45646.564583333</v>
      </c>
      <c r="B200" s="16" t="s">
        <v>21</v>
      </c>
      <c r="C200" s="16" t="s">
        <v>263</v>
      </c>
      <c r="D200" s="16" t="s">
        <v>180</v>
      </c>
      <c r="E200" s="16" t="s">
        <v>17</v>
      </c>
      <c r="F200" s="16" t="s">
        <v>19</v>
      </c>
      <c r="G200" s="7" t="n">
        <v>3</v>
      </c>
      <c r="H200" s="6" t="n">
        <v>97.7</v>
      </c>
      <c r="I200" s="6" t="n">
        <v>-293.1</v>
      </c>
      <c r="J200" s="6" t="n">
        <v>0</v>
      </c>
      <c r="K200" s="6" t="n">
        <v>-0.88</v>
      </c>
      <c r="L200" s="6" t="n">
        <v>0</v>
      </c>
      <c r="M200" s="6" t="s">
        <f>=I200+J200+K200+L200</f>
      </c>
      <c r="N200" s="16"/>
    </row>
    <row collapsed="false" customFormat="false" customHeight="false" hidden="false" ht="12.1" outlineLevel="0" r="201">
      <c r="A201" s="20" t="n">
        <v>45646.564583333</v>
      </c>
      <c r="B201" s="16" t="s">
        <v>51</v>
      </c>
      <c r="C201" s="16" t="s">
        <v>258</v>
      </c>
      <c r="D201" s="16" t="s">
        <v>180</v>
      </c>
      <c r="E201" s="16" t="s">
        <v>17</v>
      </c>
      <c r="F201" s="16" t="s">
        <v>19</v>
      </c>
      <c r="G201" s="7" t="n">
        <v>1</v>
      </c>
      <c r="H201" s="6" t="n">
        <v>46.9</v>
      </c>
      <c r="I201" s="6" t="n">
        <v>-46.9</v>
      </c>
      <c r="J201" s="6" t="n">
        <v>0</v>
      </c>
      <c r="K201" s="6" t="n">
        <v>-0.14</v>
      </c>
      <c r="L201" s="6" t="n">
        <v>0</v>
      </c>
      <c r="M201" s="6" t="s">
        <f>=I201+J201+K201+L201</f>
      </c>
      <c r="N201" s="16"/>
    </row>
    <row collapsed="false" customFormat="false" customHeight="false" hidden="false" ht="12.1" outlineLevel="0" r="202">
      <c r="A202" s="21" t="n">
        <v>45646.564583333</v>
      </c>
      <c r="B202" s="22" t="s">
        <v>241</v>
      </c>
      <c r="C202" s="22" t="s">
        <v>242</v>
      </c>
      <c r="D202" s="22" t="s">
        <v>241</v>
      </c>
      <c r="E202" s="22" t="s">
        <v>241</v>
      </c>
      <c r="F202" s="22" t="s">
        <v>19</v>
      </c>
      <c r="G202" s="23" t="n">
        <v>32.41</v>
      </c>
      <c r="H202" s="24" t="n">
        <v>1</v>
      </c>
      <c r="I202" s="24" t="n">
        <v>32.41</v>
      </c>
      <c r="J202" s="24" t="n">
        <v>0</v>
      </c>
      <c r="K202" s="24" t="n">
        <v>0</v>
      </c>
      <c r="L202" s="24" t="n">
        <v>0</v>
      </c>
      <c r="M202" s="6" t="s">
        <f>=I202+J202+K202+L202</f>
      </c>
      <c r="N202" s="22"/>
    </row>
    <row collapsed="false" customFormat="false" customHeight="false" hidden="false" ht="12.1" outlineLevel="0" r="203">
      <c r="A203" s="21" t="n">
        <v>45646.564583333</v>
      </c>
      <c r="B203" s="22" t="s">
        <v>254</v>
      </c>
      <c r="C203" s="22" t="s">
        <v>255</v>
      </c>
      <c r="D203" s="22" t="s">
        <v>254</v>
      </c>
      <c r="E203" s="22" t="s">
        <v>254</v>
      </c>
      <c r="F203" s="22" t="s">
        <v>19</v>
      </c>
      <c r="G203" s="23" t="n">
        <v>1000</v>
      </c>
      <c r="H203" s="24" t="n">
        <v>1</v>
      </c>
      <c r="I203" s="24" t="n">
        <v>1000</v>
      </c>
      <c r="J203" s="24" t="n">
        <v>0</v>
      </c>
      <c r="K203" s="24" t="n">
        <v>0</v>
      </c>
      <c r="L203" s="24" t="n">
        <v>0</v>
      </c>
      <c r="M203" s="6" t="s">
        <f>=I203+J203+K203+L203</f>
      </c>
      <c r="N203" s="22"/>
    </row>
    <row collapsed="false" customFormat="false" customHeight="false" hidden="false" ht="12.1" outlineLevel="0" r="204">
      <c r="A204" s="21" t="n">
        <v>45649.539583333</v>
      </c>
      <c r="B204" s="22" t="s">
        <v>241</v>
      </c>
      <c r="C204" s="22" t="s">
        <v>242</v>
      </c>
      <c r="D204" s="22" t="s">
        <v>241</v>
      </c>
      <c r="E204" s="22" t="s">
        <v>241</v>
      </c>
      <c r="F204" s="22" t="s">
        <v>19</v>
      </c>
      <c r="G204" s="23" t="n">
        <v>4.22</v>
      </c>
      <c r="H204" s="24" t="n">
        <v>1</v>
      </c>
      <c r="I204" s="24" t="n">
        <v>4.22</v>
      </c>
      <c r="J204" s="24" t="n">
        <v>0</v>
      </c>
      <c r="K204" s="24" t="n">
        <v>0</v>
      </c>
      <c r="L204" s="24" t="n">
        <v>0</v>
      </c>
      <c r="M204" s="6" t="s">
        <f>=I204+J204+K204+L204</f>
      </c>
      <c r="N204" s="22"/>
    </row>
    <row collapsed="false" customFormat="false" customHeight="false" hidden="false" ht="12.1" outlineLevel="0" r="205">
      <c r="A205" s="29" t="n">
        <v>45649.539583333</v>
      </c>
      <c r="B205" s="30" t="s">
        <v>270</v>
      </c>
      <c r="C205" s="30" t="s">
        <v>271</v>
      </c>
      <c r="D205" s="30" t="s">
        <v>270</v>
      </c>
      <c r="E205" s="30" t="s">
        <v>270</v>
      </c>
      <c r="F205" s="30" t="s">
        <v>19</v>
      </c>
      <c r="G205" s="31" t="n">
        <v>1</v>
      </c>
      <c r="H205" s="32" t="n">
        <v>-1</v>
      </c>
      <c r="I205" s="32" t="n">
        <v>-1</v>
      </c>
      <c r="J205" s="32" t="n">
        <v>0</v>
      </c>
      <c r="K205" s="32" t="n">
        <v>0</v>
      </c>
      <c r="L205" s="32" t="n">
        <v>0</v>
      </c>
      <c r="M205" s="6" t="s">
        <f>=I205+J205+K205+L205</f>
      </c>
      <c r="N205" s="30"/>
    </row>
    <row collapsed="false" customFormat="false" customHeight="false" hidden="false" ht="12.1" outlineLevel="0" r="206">
      <c r="A206" s="20" t="n">
        <v>45649.539583333</v>
      </c>
      <c r="B206" s="16" t="s">
        <v>65</v>
      </c>
      <c r="C206" s="16" t="s">
        <v>262</v>
      </c>
      <c r="D206" s="16" t="s">
        <v>180</v>
      </c>
      <c r="E206" s="16" t="s">
        <v>59</v>
      </c>
      <c r="F206" s="16" t="s">
        <v>19</v>
      </c>
      <c r="G206" s="7" t="n">
        <v>2</v>
      </c>
      <c r="H206" s="6" t="n">
        <v>1.5563</v>
      </c>
      <c r="I206" s="6" t="n">
        <v>-3.11</v>
      </c>
      <c r="J206" s="6" t="n">
        <v>0</v>
      </c>
      <c r="K206" s="6" t="n">
        <v>-0.01</v>
      </c>
      <c r="L206" s="6" t="n">
        <v>0</v>
      </c>
      <c r="M206" s="6" t="s">
        <f>=I206+J206+K206+L206</f>
      </c>
      <c r="N206" s="16"/>
    </row>
    <row collapsed="false" customFormat="false" customHeight="false" hidden="false" ht="12.1" outlineLevel="0" r="207">
      <c r="A207" s="21" t="n">
        <v>45651.546527778</v>
      </c>
      <c r="B207" s="22" t="s">
        <v>241</v>
      </c>
      <c r="C207" s="22" t="s">
        <v>242</v>
      </c>
      <c r="D207" s="22" t="s">
        <v>241</v>
      </c>
      <c r="E207" s="22" t="s">
        <v>241</v>
      </c>
      <c r="F207" s="22" t="s">
        <v>19</v>
      </c>
      <c r="G207" s="23" t="n">
        <v>455.2</v>
      </c>
      <c r="H207" s="24" t="n">
        <v>1</v>
      </c>
      <c r="I207" s="24" t="n">
        <v>455.2</v>
      </c>
      <c r="J207" s="24" t="n">
        <v>0</v>
      </c>
      <c r="K207" s="24" t="n">
        <v>0</v>
      </c>
      <c r="L207" s="24" t="n">
        <v>0</v>
      </c>
      <c r="M207" s="6" t="s">
        <f>=I207+J207+K207+L207</f>
      </c>
      <c r="N207" s="22"/>
    </row>
    <row collapsed="false" customFormat="false" customHeight="false" hidden="false" ht="12.1" outlineLevel="0" r="208">
      <c r="A208" s="20" t="n">
        <v>45651.572222222</v>
      </c>
      <c r="B208" s="16" t="s">
        <v>21</v>
      </c>
      <c r="C208" s="16" t="s">
        <v>263</v>
      </c>
      <c r="D208" s="16" t="s">
        <v>180</v>
      </c>
      <c r="E208" s="16" t="s">
        <v>17</v>
      </c>
      <c r="F208" s="16" t="s">
        <v>19</v>
      </c>
      <c r="G208" s="7" t="n">
        <v>3</v>
      </c>
      <c r="H208" s="6" t="n">
        <v>103.9</v>
      </c>
      <c r="I208" s="6" t="n">
        <v>-311.7</v>
      </c>
      <c r="J208" s="6" t="n">
        <v>0</v>
      </c>
      <c r="K208" s="6" t="n">
        <v>-0.94</v>
      </c>
      <c r="L208" s="6" t="n">
        <v>0</v>
      </c>
      <c r="M208" s="6" t="s">
        <f>=I208+J208+K208+L208</f>
      </c>
      <c r="N208" s="16"/>
    </row>
    <row collapsed="false" customFormat="false" customHeight="false" hidden="false" ht="12.1" outlineLevel="0" r="209">
      <c r="A209" s="20" t="n">
        <v>45651.575694444</v>
      </c>
      <c r="B209" s="16" t="s">
        <v>69</v>
      </c>
      <c r="C209" s="16" t="s">
        <v>293</v>
      </c>
      <c r="D209" s="16" t="s">
        <v>180</v>
      </c>
      <c r="E209" s="16" t="s">
        <v>59</v>
      </c>
      <c r="F209" s="16" t="s">
        <v>19</v>
      </c>
      <c r="G209" s="7" t="n">
        <v>1</v>
      </c>
      <c r="H209" s="6" t="n">
        <v>1.3784</v>
      </c>
      <c r="I209" s="6" t="n">
        <v>-1.38</v>
      </c>
      <c r="J209" s="6" t="n">
        <v>0</v>
      </c>
      <c r="K209" s="6" t="n">
        <v>-0.01</v>
      </c>
      <c r="L209" s="6" t="n">
        <v>0</v>
      </c>
      <c r="M209" s="6" t="s">
        <f>=I209+J209+K209+L209</f>
      </c>
      <c r="N209" s="16"/>
    </row>
    <row collapsed="false" customFormat="false" customHeight="false" hidden="false" ht="12.1" outlineLevel="0" r="210">
      <c r="A210" s="29" t="n">
        <v>45652.572222222</v>
      </c>
      <c r="B210" s="30" t="s">
        <v>270</v>
      </c>
      <c r="C210" s="30" t="s">
        <v>271</v>
      </c>
      <c r="D210" s="30" t="s">
        <v>270</v>
      </c>
      <c r="E210" s="30" t="s">
        <v>270</v>
      </c>
      <c r="F210" s="30" t="s">
        <v>19</v>
      </c>
      <c r="G210" s="31" t="n">
        <v>59</v>
      </c>
      <c r="H210" s="32" t="n">
        <v>-1</v>
      </c>
      <c r="I210" s="32" t="n">
        <v>-59</v>
      </c>
      <c r="J210" s="32" t="n">
        <v>0</v>
      </c>
      <c r="K210" s="32" t="n">
        <v>0</v>
      </c>
      <c r="L210" s="32" t="n">
        <v>0</v>
      </c>
      <c r="M210" s="6" t="s">
        <f>=I210+J210+K210+L210</f>
      </c>
      <c r="N210" s="30"/>
    </row>
    <row collapsed="false" customFormat="false" customHeight="false" hidden="false" ht="12.1" outlineLevel="0" r="211">
      <c r="A211" s="20" t="n">
        <v>45652.575694444</v>
      </c>
      <c r="B211" s="16" t="s">
        <v>42</v>
      </c>
      <c r="C211" s="16" t="s">
        <v>250</v>
      </c>
      <c r="D211" s="16" t="s">
        <v>180</v>
      </c>
      <c r="E211" s="16" t="s">
        <v>17</v>
      </c>
      <c r="F211" s="16" t="s">
        <v>19</v>
      </c>
      <c r="G211" s="7" t="n">
        <v>1</v>
      </c>
      <c r="H211" s="6" t="n">
        <v>159.67</v>
      </c>
      <c r="I211" s="6" t="n">
        <v>-159.67</v>
      </c>
      <c r="J211" s="6" t="n">
        <v>0</v>
      </c>
      <c r="K211" s="6" t="n">
        <v>-0.48</v>
      </c>
      <c r="L211" s="6" t="n">
        <v>0</v>
      </c>
      <c r="M211" s="6" t="s">
        <f>=I211+J211+K211+L211</f>
      </c>
      <c r="N211" s="16"/>
    </row>
    <row collapsed="false" customFormat="false" customHeight="false" hidden="false" ht="12.1" outlineLevel="0" r="212">
      <c r="A212" s="20" t="n">
        <v>45652.575694444</v>
      </c>
      <c r="B212" s="16" t="s">
        <v>65</v>
      </c>
      <c r="C212" s="16" t="s">
        <v>262</v>
      </c>
      <c r="D212" s="16" t="s">
        <v>180</v>
      </c>
      <c r="E212" s="16" t="s">
        <v>59</v>
      </c>
      <c r="F212" s="16" t="s">
        <v>19</v>
      </c>
      <c r="G212" s="7" t="n">
        <v>99</v>
      </c>
      <c r="H212" s="6" t="n">
        <v>1.5582717171717</v>
      </c>
      <c r="I212" s="6" t="n">
        <v>-154.27</v>
      </c>
      <c r="J212" s="6" t="n">
        <v>0</v>
      </c>
      <c r="K212" s="6" t="n">
        <v>-0.47</v>
      </c>
      <c r="L212" s="6" t="n">
        <v>0</v>
      </c>
      <c r="M212" s="6" t="s">
        <f>=I212+J212+K212+L212</f>
      </c>
      <c r="N212" s="16"/>
    </row>
    <row collapsed="false" customFormat="false" customHeight="false" hidden="false" ht="12.1" outlineLevel="0" r="213">
      <c r="A213" s="21" t="n">
        <v>45652.575694444</v>
      </c>
      <c r="B213" s="22" t="s">
        <v>243</v>
      </c>
      <c r="C213" s="22" t="s">
        <v>97</v>
      </c>
      <c r="D213" s="22" t="s">
        <v>243</v>
      </c>
      <c r="E213" s="22" t="s">
        <v>243</v>
      </c>
      <c r="F213" s="22" t="s">
        <v>19</v>
      </c>
      <c r="G213" s="23" t="n">
        <v>180</v>
      </c>
      <c r="H213" s="24" t="n">
        <v>1</v>
      </c>
      <c r="I213" s="24" t="n">
        <v>180</v>
      </c>
      <c r="J213" s="24" t="n">
        <v>0</v>
      </c>
      <c r="K213" s="24" t="n">
        <v>0</v>
      </c>
      <c r="L213" s="24" t="n">
        <v>0</v>
      </c>
      <c r="M213" s="6" t="s">
        <f>=I213+J213+K213+L213</f>
      </c>
      <c r="N213" s="22"/>
    </row>
    <row collapsed="false" customFormat="false" customHeight="false" hidden="false" ht="12.1" outlineLevel="0" r="214">
      <c r="A214" s="20" t="n">
        <v>45652.575694444</v>
      </c>
      <c r="B214" s="16" t="s">
        <v>45</v>
      </c>
      <c r="C214" s="16" t="s">
        <v>298</v>
      </c>
      <c r="D214" s="16" t="s">
        <v>180</v>
      </c>
      <c r="E214" s="16" t="s">
        <v>17</v>
      </c>
      <c r="F214" s="16" t="s">
        <v>19</v>
      </c>
      <c r="G214" s="7" t="n">
        <v>1</v>
      </c>
      <c r="H214" s="6" t="n">
        <v>172.79</v>
      </c>
      <c r="I214" s="6" t="n">
        <v>-172.79</v>
      </c>
      <c r="J214" s="6" t="n">
        <v>0</v>
      </c>
      <c r="K214" s="6" t="n">
        <v>-0.52</v>
      </c>
      <c r="L214" s="6" t="n">
        <v>0</v>
      </c>
      <c r="M214" s="6" t="s">
        <f>=I214+J214+K214+L214</f>
      </c>
      <c r="N214" s="16"/>
    </row>
    <row collapsed="false" customFormat="false" customHeight="false" hidden="false" ht="12.1" outlineLevel="0" r="215">
      <c r="A215" s="21" t="n">
        <v>45652.575694444</v>
      </c>
      <c r="B215" s="22" t="s">
        <v>241</v>
      </c>
      <c r="C215" s="22" t="s">
        <v>242</v>
      </c>
      <c r="D215" s="22" t="s">
        <v>241</v>
      </c>
      <c r="E215" s="22" t="s">
        <v>241</v>
      </c>
      <c r="F215" s="22" t="s">
        <v>19</v>
      </c>
      <c r="G215" s="23" t="n">
        <v>12.17</v>
      </c>
      <c r="H215" s="24" t="n">
        <v>1</v>
      </c>
      <c r="I215" s="24" t="n">
        <v>12.17</v>
      </c>
      <c r="J215" s="24" t="n">
        <v>0</v>
      </c>
      <c r="K215" s="24" t="n">
        <v>0</v>
      </c>
      <c r="L215" s="24" t="n">
        <v>0</v>
      </c>
      <c r="M215" s="6" t="s">
        <f>=I215+J215+K215+L215</f>
      </c>
      <c r="N215" s="22"/>
    </row>
    <row collapsed="false" customFormat="false" customHeight="false" hidden="false" ht="12.1" outlineLevel="0" r="216">
      <c r="A216" s="21" t="n">
        <v>45652.575694444</v>
      </c>
      <c r="B216" s="22" t="s">
        <v>254</v>
      </c>
      <c r="C216" s="22" t="s">
        <v>255</v>
      </c>
      <c r="D216" s="22" t="s">
        <v>254</v>
      </c>
      <c r="E216" s="22" t="s">
        <v>254</v>
      </c>
      <c r="F216" s="22" t="s">
        <v>19</v>
      </c>
      <c r="G216" s="23" t="n">
        <v>2000</v>
      </c>
      <c r="H216" s="24" t="n">
        <v>1</v>
      </c>
      <c r="I216" s="24" t="n">
        <v>2000</v>
      </c>
      <c r="J216" s="24" t="n">
        <v>0</v>
      </c>
      <c r="K216" s="24" t="n">
        <v>0</v>
      </c>
      <c r="L216" s="24" t="n">
        <v>0</v>
      </c>
      <c r="M216" s="6" t="s">
        <f>=I216+J216+K216+L216</f>
      </c>
      <c r="N216" s="22"/>
    </row>
    <row collapsed="false" customFormat="false" customHeight="false" hidden="false" ht="12.1" outlineLevel="0" r="217">
      <c r="A217" s="21" t="n">
        <v>45652.575694444</v>
      </c>
      <c r="B217" s="22" t="s">
        <v>241</v>
      </c>
      <c r="C217" s="22" t="s">
        <v>242</v>
      </c>
      <c r="D217" s="22" t="s">
        <v>241</v>
      </c>
      <c r="E217" s="22" t="s">
        <v>241</v>
      </c>
      <c r="F217" s="22" t="s">
        <v>19</v>
      </c>
      <c r="G217" s="23" t="n">
        <v>67.32</v>
      </c>
      <c r="H217" s="24" t="n">
        <v>1</v>
      </c>
      <c r="I217" s="24" t="n">
        <v>67.32</v>
      </c>
      <c r="J217" s="24" t="n">
        <v>0</v>
      </c>
      <c r="K217" s="24" t="n">
        <v>0</v>
      </c>
      <c r="L217" s="24" t="n">
        <v>0</v>
      </c>
      <c r="M217" s="6" t="s">
        <f>=I217+J217+K217+L217</f>
      </c>
      <c r="N217" s="22"/>
    </row>
    <row collapsed="false" customFormat="false" customHeight="false" hidden="false" ht="12.1" outlineLevel="0" r="218">
      <c r="A218" s="20" t="n">
        <v>45652.575694444</v>
      </c>
      <c r="B218" s="16" t="s">
        <v>24</v>
      </c>
      <c r="C218" s="16" t="s">
        <v>301</v>
      </c>
      <c r="D218" s="16" t="s">
        <v>180</v>
      </c>
      <c r="E218" s="16" t="s">
        <v>17</v>
      </c>
      <c r="F218" s="16" t="s">
        <v>19</v>
      </c>
      <c r="G218" s="7" t="n">
        <v>1</v>
      </c>
      <c r="H218" s="6" t="n">
        <v>1144</v>
      </c>
      <c r="I218" s="6" t="n">
        <v>-1144</v>
      </c>
      <c r="J218" s="6" t="n">
        <v>0</v>
      </c>
      <c r="K218" s="6" t="n">
        <v>-3.43</v>
      </c>
      <c r="L218" s="6" t="n">
        <v>0</v>
      </c>
      <c r="M218" s="6" t="s">
        <f>=I218+J218+K218+L218</f>
      </c>
      <c r="N218" s="16"/>
    </row>
    <row collapsed="false" customFormat="false" customHeight="false" hidden="false" ht="12.1" outlineLevel="0" r="219">
      <c r="A219" s="20" t="n">
        <v>45652.575694444</v>
      </c>
      <c r="B219" s="16" t="s">
        <v>36</v>
      </c>
      <c r="C219" s="16" t="s">
        <v>302</v>
      </c>
      <c r="D219" s="16" t="s">
        <v>180</v>
      </c>
      <c r="E219" s="16" t="s">
        <v>17</v>
      </c>
      <c r="F219" s="16" t="s">
        <v>19</v>
      </c>
      <c r="G219" s="7" t="n">
        <v>1</v>
      </c>
      <c r="H219" s="6" t="n">
        <v>598.4</v>
      </c>
      <c r="I219" s="6" t="n">
        <v>-598.4</v>
      </c>
      <c r="J219" s="6" t="n">
        <v>0</v>
      </c>
      <c r="K219" s="6" t="n">
        <v>-1.8</v>
      </c>
      <c r="L219" s="6" t="n">
        <v>0</v>
      </c>
      <c r="M219" s="6" t="s">
        <f>=I219+J219+K219+L219</f>
      </c>
      <c r="N219" s="16"/>
    </row>
    <row collapsed="false" customFormat="false" customHeight="false" hidden="false" ht="12.1" outlineLevel="0" r="220">
      <c r="A220" s="20" t="n">
        <v>45652.575694444</v>
      </c>
      <c r="B220" s="16" t="s">
        <v>21</v>
      </c>
      <c r="C220" s="16" t="s">
        <v>263</v>
      </c>
      <c r="D220" s="16" t="s">
        <v>180</v>
      </c>
      <c r="E220" s="16" t="s">
        <v>17</v>
      </c>
      <c r="F220" s="16" t="s">
        <v>19</v>
      </c>
      <c r="G220" s="7" t="n">
        <v>1</v>
      </c>
      <c r="H220" s="6" t="n">
        <v>105.1</v>
      </c>
      <c r="I220" s="6" t="n">
        <v>-105.1</v>
      </c>
      <c r="J220" s="6" t="n">
        <v>0</v>
      </c>
      <c r="K220" s="6" t="n">
        <v>-0.32</v>
      </c>
      <c r="L220" s="6" t="n">
        <v>0</v>
      </c>
      <c r="M220" s="6" t="s">
        <f>=I220+J220+K220+L220</f>
      </c>
      <c r="N220" s="16"/>
    </row>
    <row collapsed="false" customFormat="false" customHeight="false" hidden="false" ht="12.1" outlineLevel="0" r="221">
      <c r="A221" s="25" t="n">
        <v>45653.56875</v>
      </c>
      <c r="B221" s="26" t="s">
        <v>205</v>
      </c>
      <c r="C221" s="26" t="s">
        <v>299</v>
      </c>
      <c r="D221" s="26" t="s">
        <v>181</v>
      </c>
      <c r="E221" s="26" t="s">
        <v>75</v>
      </c>
      <c r="F221" s="26" t="s">
        <v>19</v>
      </c>
      <c r="G221" s="27" t="n">
        <v>-1</v>
      </c>
      <c r="H221" s="28" t="n">
        <v>85</v>
      </c>
      <c r="I221" s="28" t="n">
        <v>850</v>
      </c>
      <c r="J221" s="28" t="n">
        <v>8.55</v>
      </c>
      <c r="K221" s="28" t="n">
        <v>-2.55</v>
      </c>
      <c r="L221" s="28" t="n">
        <v>0</v>
      </c>
      <c r="M221" s="6" t="s">
        <f>=I221+J221+K221+L221</f>
      </c>
      <c r="N221" s="26"/>
    </row>
    <row collapsed="false" customFormat="false" customHeight="false" hidden="false" ht="12.1" outlineLevel="0" r="222">
      <c r="A222" s="25" t="n">
        <v>45653.56875</v>
      </c>
      <c r="B222" s="26" t="s">
        <v>204</v>
      </c>
      <c r="C222" s="26" t="s">
        <v>296</v>
      </c>
      <c r="D222" s="26" t="s">
        <v>181</v>
      </c>
      <c r="E222" s="26" t="s">
        <v>75</v>
      </c>
      <c r="F222" s="26" t="s">
        <v>19</v>
      </c>
      <c r="G222" s="27" t="n">
        <v>-1</v>
      </c>
      <c r="H222" s="28" t="n">
        <v>83.5</v>
      </c>
      <c r="I222" s="28" t="n">
        <v>835</v>
      </c>
      <c r="J222" s="28" t="n">
        <v>1.41</v>
      </c>
      <c r="K222" s="28" t="n">
        <v>-2.51</v>
      </c>
      <c r="L222" s="28" t="n">
        <v>0</v>
      </c>
      <c r="M222" s="6" t="s">
        <f>=I222+J222+K222+L222</f>
      </c>
      <c r="N222" s="26"/>
    </row>
    <row collapsed="false" customFormat="false" customHeight="false" hidden="false" ht="12.1" outlineLevel="0" r="223">
      <c r="A223" s="21" t="n">
        <v>45653.56875</v>
      </c>
      <c r="B223" s="22" t="s">
        <v>241</v>
      </c>
      <c r="C223" s="22" t="s">
        <v>242</v>
      </c>
      <c r="D223" s="22" t="s">
        <v>241</v>
      </c>
      <c r="E223" s="22" t="s">
        <v>241</v>
      </c>
      <c r="F223" s="22" t="s">
        <v>19</v>
      </c>
      <c r="G223" s="23" t="n">
        <v>42.76</v>
      </c>
      <c r="H223" s="24" t="n">
        <v>1</v>
      </c>
      <c r="I223" s="24" t="n">
        <v>42.76</v>
      </c>
      <c r="J223" s="24" t="n">
        <v>0</v>
      </c>
      <c r="K223" s="24" t="n">
        <v>0</v>
      </c>
      <c r="L223" s="24" t="n">
        <v>0</v>
      </c>
      <c r="M223" s="6" t="s">
        <f>=I223+J223+K223+L223</f>
      </c>
      <c r="N223" s="22"/>
    </row>
    <row collapsed="false" customFormat="false" customHeight="false" hidden="false" ht="12.1" outlineLevel="0" r="224">
      <c r="A224" s="20" t="n">
        <v>45653.56875</v>
      </c>
      <c r="B224" s="16" t="s">
        <v>74</v>
      </c>
      <c r="C224" s="16" t="s">
        <v>303</v>
      </c>
      <c r="D224" s="16" t="s">
        <v>180</v>
      </c>
      <c r="E224" s="16" t="s">
        <v>75</v>
      </c>
      <c r="F224" s="16" t="s">
        <v>19</v>
      </c>
      <c r="G224" s="7" t="n">
        <v>1</v>
      </c>
      <c r="H224" s="6" t="n">
        <v>87.52</v>
      </c>
      <c r="I224" s="6" t="n">
        <v>-875.2</v>
      </c>
      <c r="J224" s="6" t="n">
        <v>-9</v>
      </c>
      <c r="K224" s="6" t="n">
        <v>-2.63</v>
      </c>
      <c r="L224" s="6" t="n">
        <v>0</v>
      </c>
      <c r="M224" s="6" t="s">
        <f>=I224+J224+K224+L224</f>
      </c>
      <c r="N224" s="16"/>
    </row>
    <row collapsed="false" customFormat="false" customHeight="false" hidden="false" ht="12.1" outlineLevel="0" r="225">
      <c r="A225" s="20" t="n">
        <v>45653.56875</v>
      </c>
      <c r="B225" s="16" t="s">
        <v>65</v>
      </c>
      <c r="C225" s="16" t="s">
        <v>262</v>
      </c>
      <c r="D225" s="16" t="s">
        <v>180</v>
      </c>
      <c r="E225" s="16" t="s">
        <v>59</v>
      </c>
      <c r="F225" s="16" t="s">
        <v>19</v>
      </c>
      <c r="G225" s="7" t="n">
        <v>36</v>
      </c>
      <c r="H225" s="6" t="n">
        <v>1.5596</v>
      </c>
      <c r="I225" s="6" t="n">
        <v>-56.15</v>
      </c>
      <c r="J225" s="6" t="n">
        <v>0</v>
      </c>
      <c r="K225" s="6" t="n">
        <v>-0.17</v>
      </c>
      <c r="L225" s="6" t="n">
        <v>0</v>
      </c>
      <c r="M225" s="6" t="s">
        <f>=I225+J225+K225+L225</f>
      </c>
      <c r="N225" s="16"/>
    </row>
    <row collapsed="false" customFormat="false" customHeight="false" hidden="false" ht="12.1" outlineLevel="0" r="226">
      <c r="A226" s="20" t="n">
        <v>45653.56875</v>
      </c>
      <c r="B226" s="16" t="s">
        <v>78</v>
      </c>
      <c r="C226" s="16" t="s">
        <v>304</v>
      </c>
      <c r="D226" s="16" t="s">
        <v>180</v>
      </c>
      <c r="E226" s="16" t="s">
        <v>75</v>
      </c>
      <c r="F226" s="16" t="s">
        <v>19</v>
      </c>
      <c r="G226" s="7" t="n">
        <v>1</v>
      </c>
      <c r="H226" s="6" t="n">
        <v>76.8</v>
      </c>
      <c r="I226" s="6" t="n">
        <v>-768</v>
      </c>
      <c r="J226" s="6" t="n">
        <v>-19.73</v>
      </c>
      <c r="K226" s="6" t="n">
        <v>-2.3</v>
      </c>
      <c r="L226" s="6" t="n">
        <v>0</v>
      </c>
      <c r="M226" s="6" t="s">
        <f>=I226+J226+K226+L226</f>
      </c>
      <c r="N226" s="16"/>
    </row>
    <row collapsed="false" customFormat="false" customHeight="false" hidden="false" ht="12.1" outlineLevel="0" r="227">
      <c r="A227" s="21" t="n">
        <v>45658.590972222</v>
      </c>
      <c r="B227" s="22" t="s">
        <v>243</v>
      </c>
      <c r="C227" s="22" t="s">
        <v>97</v>
      </c>
      <c r="D227" s="22" t="s">
        <v>243</v>
      </c>
      <c r="E227" s="22" t="s">
        <v>243</v>
      </c>
      <c r="F227" s="22" t="s">
        <v>19</v>
      </c>
      <c r="G227" s="23" t="n">
        <v>200</v>
      </c>
      <c r="H227" s="24" t="n">
        <v>1</v>
      </c>
      <c r="I227" s="24" t="n">
        <v>200</v>
      </c>
      <c r="J227" s="24" t="n">
        <v>0</v>
      </c>
      <c r="K227" s="24" t="n">
        <v>0</v>
      </c>
      <c r="L227" s="24" t="n">
        <v>0</v>
      </c>
      <c r="M227" s="6" t="s">
        <f>=I227+J227+K227+L227</f>
      </c>
      <c r="N227" s="22"/>
    </row>
    <row collapsed="false" customFormat="false" customHeight="false" hidden="false" ht="12.1" outlineLevel="0" r="228">
      <c r="A228" s="29" t="n">
        <v>45658.590972222</v>
      </c>
      <c r="B228" s="30" t="s">
        <v>270</v>
      </c>
      <c r="C228" s="30" t="s">
        <v>271</v>
      </c>
      <c r="D228" s="30" t="s">
        <v>270</v>
      </c>
      <c r="E228" s="30" t="s">
        <v>270</v>
      </c>
      <c r="F228" s="30" t="s">
        <v>19</v>
      </c>
      <c r="G228" s="31" t="n">
        <v>100</v>
      </c>
      <c r="H228" s="32" t="n">
        <v>-1</v>
      </c>
      <c r="I228" s="32" t="n">
        <v>-100</v>
      </c>
      <c r="J228" s="32" t="n">
        <v>0</v>
      </c>
      <c r="K228" s="32" t="n">
        <v>0</v>
      </c>
      <c r="L228" s="32" t="n">
        <v>0</v>
      </c>
      <c r="M228" s="6" t="s">
        <f>=I228+J228+K228+L228</f>
      </c>
      <c r="N228" s="30"/>
    </row>
    <row collapsed="false" customFormat="false" customHeight="false" hidden="false" ht="12.1" outlineLevel="0" r="229">
      <c r="A229" s="20" t="n">
        <v>45660.590972222</v>
      </c>
      <c r="B229" s="16" t="s">
        <v>58</v>
      </c>
      <c r="C229" s="16" t="s">
        <v>291</v>
      </c>
      <c r="D229" s="16" t="s">
        <v>180</v>
      </c>
      <c r="E229" s="16" t="s">
        <v>59</v>
      </c>
      <c r="F229" s="16" t="s">
        <v>19</v>
      </c>
      <c r="G229" s="7" t="n">
        <v>1</v>
      </c>
      <c r="H229" s="6" t="n">
        <v>96.02</v>
      </c>
      <c r="I229" s="6" t="n">
        <v>-96.02</v>
      </c>
      <c r="J229" s="6" t="n">
        <v>0</v>
      </c>
      <c r="K229" s="6" t="n">
        <v>0</v>
      </c>
      <c r="L229" s="6" t="n">
        <v>0</v>
      </c>
      <c r="M229" s="6" t="s">
        <f>=I229+J229+K229+L229</f>
      </c>
      <c r="N229" s="16"/>
    </row>
    <row collapsed="false" customFormat="false" customHeight="false" hidden="false" ht="12.1" outlineLevel="0" r="230">
      <c r="A230" s="20" t="n">
        <v>45660.590972222</v>
      </c>
      <c r="B230" s="16" t="s">
        <v>65</v>
      </c>
      <c r="C230" s="16" t="s">
        <v>262</v>
      </c>
      <c r="D230" s="16" t="s">
        <v>180</v>
      </c>
      <c r="E230" s="16" t="s">
        <v>59</v>
      </c>
      <c r="F230" s="16" t="s">
        <v>19</v>
      </c>
      <c r="G230" s="7" t="n">
        <v>2</v>
      </c>
      <c r="H230" s="6" t="n">
        <v>1.5674</v>
      </c>
      <c r="I230" s="6" t="n">
        <v>-3.13</v>
      </c>
      <c r="J230" s="6" t="n">
        <v>0</v>
      </c>
      <c r="K230" s="6" t="n">
        <v>-0.01</v>
      </c>
      <c r="L230" s="6" t="n">
        <v>0</v>
      </c>
      <c r="M230" s="6" t="s">
        <f>=I230+J230+K230+L230</f>
      </c>
      <c r="N230" s="16"/>
    </row>
    <row collapsed="false" customFormat="false" customHeight="false" hidden="false" ht="12.1" outlineLevel="0" r="231">
      <c r="A231" s="29" t="n">
        <v>45660.590972222</v>
      </c>
      <c r="B231" s="30" t="s">
        <v>270</v>
      </c>
      <c r="C231" s="30" t="s">
        <v>271</v>
      </c>
      <c r="D231" s="30" t="s">
        <v>270</v>
      </c>
      <c r="E231" s="30" t="s">
        <v>270</v>
      </c>
      <c r="F231" s="30" t="s">
        <v>19</v>
      </c>
      <c r="G231" s="31" t="n">
        <v>0.56</v>
      </c>
      <c r="H231" s="32" t="n">
        <v>-1</v>
      </c>
      <c r="I231" s="32" t="n">
        <v>-0.56</v>
      </c>
      <c r="J231" s="32" t="n">
        <v>0</v>
      </c>
      <c r="K231" s="32" t="n">
        <v>0</v>
      </c>
      <c r="L231" s="32" t="n">
        <v>0</v>
      </c>
      <c r="M231" s="6" t="s">
        <f>=I231+J231+K231+L231</f>
      </c>
      <c r="N231" s="30"/>
    </row>
    <row collapsed="false" customFormat="false" customHeight="false" hidden="false" ht="12.1" outlineLevel="0" r="232">
      <c r="A232" s="21" t="n">
        <v>45667.679166667</v>
      </c>
      <c r="B232" s="22" t="s">
        <v>254</v>
      </c>
      <c r="C232" s="22" t="s">
        <v>255</v>
      </c>
      <c r="D232" s="22" t="s">
        <v>254</v>
      </c>
      <c r="E232" s="22" t="s">
        <v>254</v>
      </c>
      <c r="F232" s="22" t="s">
        <v>19</v>
      </c>
      <c r="G232" s="23" t="n">
        <v>1000</v>
      </c>
      <c r="H232" s="24" t="n">
        <v>1</v>
      </c>
      <c r="I232" s="24" t="n">
        <v>1000</v>
      </c>
      <c r="J232" s="24" t="n">
        <v>0</v>
      </c>
      <c r="K232" s="24" t="n">
        <v>0</v>
      </c>
      <c r="L232" s="24" t="n">
        <v>0</v>
      </c>
      <c r="M232" s="6" t="s">
        <f>=I232+J232+K232+L232</f>
      </c>
      <c r="N232" s="22"/>
    </row>
    <row collapsed="false" customFormat="false" customHeight="false" hidden="false" ht="12.1" outlineLevel="0" r="233">
      <c r="A233" s="21" t="n">
        <v>45667.679166667</v>
      </c>
      <c r="B233" s="22" t="s">
        <v>241</v>
      </c>
      <c r="C233" s="22" t="s">
        <v>242</v>
      </c>
      <c r="D233" s="22" t="s">
        <v>241</v>
      </c>
      <c r="E233" s="22" t="s">
        <v>241</v>
      </c>
      <c r="F233" s="22" t="s">
        <v>19</v>
      </c>
      <c r="G233" s="23" t="n">
        <v>44.88</v>
      </c>
      <c r="H233" s="24" t="n">
        <v>1</v>
      </c>
      <c r="I233" s="24" t="n">
        <v>44.88</v>
      </c>
      <c r="J233" s="24" t="n">
        <v>0</v>
      </c>
      <c r="K233" s="24" t="n">
        <v>0</v>
      </c>
      <c r="L233" s="24" t="n">
        <v>0</v>
      </c>
      <c r="M233" s="6" t="s">
        <f>=I233+J233+K233+L233</f>
      </c>
      <c r="N233" s="22"/>
    </row>
    <row collapsed="false" customFormat="false" customHeight="false" hidden="false" ht="12.1" outlineLevel="0" r="234">
      <c r="A234" s="21" t="n">
        <v>45667.679166667</v>
      </c>
      <c r="B234" s="22" t="s">
        <v>241</v>
      </c>
      <c r="C234" s="22" t="s">
        <v>242</v>
      </c>
      <c r="D234" s="22" t="s">
        <v>241</v>
      </c>
      <c r="E234" s="22" t="s">
        <v>241</v>
      </c>
      <c r="F234" s="22" t="s">
        <v>19</v>
      </c>
      <c r="G234" s="23" t="n">
        <v>15</v>
      </c>
      <c r="H234" s="24" t="n">
        <v>1</v>
      </c>
      <c r="I234" s="24" t="n">
        <v>15</v>
      </c>
      <c r="J234" s="24" t="n">
        <v>0</v>
      </c>
      <c r="K234" s="24" t="n">
        <v>0</v>
      </c>
      <c r="L234" s="24" t="n">
        <v>0</v>
      </c>
      <c r="M234" s="6" t="s">
        <f>=I234+J234+K234+L234</f>
      </c>
      <c r="N234" s="22"/>
    </row>
    <row collapsed="false" customFormat="false" customHeight="false" hidden="false" ht="12.1" outlineLevel="0" r="235">
      <c r="A235" s="20" t="n">
        <v>45667.679166667</v>
      </c>
      <c r="B235" s="16" t="s">
        <v>74</v>
      </c>
      <c r="C235" s="16" t="s">
        <v>303</v>
      </c>
      <c r="D235" s="16" t="s">
        <v>180</v>
      </c>
      <c r="E235" s="16" t="s">
        <v>75</v>
      </c>
      <c r="F235" s="16" t="s">
        <v>19</v>
      </c>
      <c r="G235" s="7" t="n">
        <v>1</v>
      </c>
      <c r="H235" s="6" t="n">
        <v>98.2</v>
      </c>
      <c r="I235" s="6" t="n">
        <v>-982</v>
      </c>
      <c r="J235" s="6" t="n">
        <v>-26.09</v>
      </c>
      <c r="K235" s="6" t="n">
        <v>-2.95</v>
      </c>
      <c r="L235" s="6" t="n">
        <v>0</v>
      </c>
      <c r="M235" s="6" t="s">
        <f>=I235+J235+K235+L235</f>
      </c>
      <c r="N235" s="16"/>
    </row>
    <row collapsed="false" customFormat="false" customHeight="false" hidden="false" ht="12.1" outlineLevel="0" r="236">
      <c r="A236" s="25" t="n">
        <v>45667.679166667</v>
      </c>
      <c r="B236" s="26" t="s">
        <v>65</v>
      </c>
      <c r="C236" s="26" t="s">
        <v>262</v>
      </c>
      <c r="D236" s="26" t="s">
        <v>181</v>
      </c>
      <c r="E236" s="26" t="s">
        <v>59</v>
      </c>
      <c r="F236" s="26" t="s">
        <v>19</v>
      </c>
      <c r="G236" s="27" t="n">
        <v>-155</v>
      </c>
      <c r="H236" s="28" t="n">
        <v>1.5735</v>
      </c>
      <c r="I236" s="28" t="n">
        <v>243.89</v>
      </c>
      <c r="J236" s="28" t="n">
        <v>0</v>
      </c>
      <c r="K236" s="28" t="n">
        <v>-0.73</v>
      </c>
      <c r="L236" s="28" t="n">
        <v>0</v>
      </c>
      <c r="M236" s="6" t="s">
        <f>=I236+J236+K236+L236</f>
      </c>
      <c r="N236" s="26"/>
    </row>
    <row collapsed="false" customFormat="false" customHeight="false" hidden="false" ht="12.1" outlineLevel="0" r="237">
      <c r="A237" s="20" t="n">
        <v>45667.679166667</v>
      </c>
      <c r="B237" s="16" t="s">
        <v>48</v>
      </c>
      <c r="C237" s="16" t="s">
        <v>305</v>
      </c>
      <c r="D237" s="16" t="s">
        <v>180</v>
      </c>
      <c r="E237" s="16" t="s">
        <v>17</v>
      </c>
      <c r="F237" s="16" t="s">
        <v>19</v>
      </c>
      <c r="G237" s="7" t="n">
        <v>2</v>
      </c>
      <c r="H237" s="6" t="n">
        <v>140.86</v>
      </c>
      <c r="I237" s="6" t="n">
        <v>-281.72</v>
      </c>
      <c r="J237" s="6" t="n">
        <v>0</v>
      </c>
      <c r="K237" s="6" t="n">
        <v>-0.85</v>
      </c>
      <c r="L237" s="6" t="n">
        <v>0</v>
      </c>
      <c r="M237" s="6" t="s">
        <f>=I237+J237+K237+L237</f>
      </c>
      <c r="N237" s="16"/>
    </row>
    <row collapsed="false" customFormat="false" customHeight="false" hidden="false" ht="12.1" outlineLevel="0" r="238">
      <c r="A238" s="20" t="n">
        <v>45667.679166667</v>
      </c>
      <c r="B238" s="16" t="s">
        <v>65</v>
      </c>
      <c r="C238" s="16" t="s">
        <v>262</v>
      </c>
      <c r="D238" s="16" t="s">
        <v>180</v>
      </c>
      <c r="E238" s="16" t="s">
        <v>59</v>
      </c>
      <c r="F238" s="16" t="s">
        <v>19</v>
      </c>
      <c r="G238" s="7" t="n">
        <v>12</v>
      </c>
      <c r="H238" s="6" t="n">
        <v>1.5736</v>
      </c>
      <c r="I238" s="6" t="n">
        <v>-18.88</v>
      </c>
      <c r="J238" s="6" t="n">
        <v>0</v>
      </c>
      <c r="K238" s="6" t="n">
        <v>-0.06</v>
      </c>
      <c r="L238" s="6" t="n">
        <v>0</v>
      </c>
      <c r="M238" s="6" t="s">
        <f>=I238+J238+K238+L238</f>
      </c>
      <c r="N238" s="16"/>
    </row>
    <row collapsed="false" customFormat="false" customHeight="false" hidden="false" ht="12.1" outlineLevel="0" r="239">
      <c r="A239" s="21" t="n">
        <v>45667.679166667</v>
      </c>
      <c r="B239" s="22" t="s">
        <v>241</v>
      </c>
      <c r="C239" s="22" t="s">
        <v>242</v>
      </c>
      <c r="D239" s="22" t="s">
        <v>241</v>
      </c>
      <c r="E239" s="22" t="s">
        <v>241</v>
      </c>
      <c r="F239" s="22" t="s">
        <v>19</v>
      </c>
      <c r="G239" s="23" t="n">
        <v>9.86</v>
      </c>
      <c r="H239" s="24" t="n">
        <v>1</v>
      </c>
      <c r="I239" s="24" t="n">
        <v>9.86</v>
      </c>
      <c r="J239" s="24" t="n">
        <v>0</v>
      </c>
      <c r="K239" s="24" t="n">
        <v>0</v>
      </c>
      <c r="L239" s="24" t="n">
        <v>0</v>
      </c>
      <c r="M239" s="6" t="s">
        <f>=I239+J239+K239+L239</f>
      </c>
      <c r="N239" s="22"/>
    </row>
    <row collapsed="false" customFormat="false" customHeight="false" hidden="false" ht="12.1" outlineLevel="0" r="240">
      <c r="A240" s="21" t="n">
        <v>45670.725</v>
      </c>
      <c r="B240" s="22" t="s">
        <v>241</v>
      </c>
      <c r="C240" s="22" t="s">
        <v>242</v>
      </c>
      <c r="D240" s="22" t="s">
        <v>241</v>
      </c>
      <c r="E240" s="22" t="s">
        <v>241</v>
      </c>
      <c r="F240" s="22" t="s">
        <v>19</v>
      </c>
      <c r="G240" s="23" t="n">
        <v>10.68</v>
      </c>
      <c r="H240" s="24" t="n">
        <v>1</v>
      </c>
      <c r="I240" s="24" t="n">
        <v>10.68</v>
      </c>
      <c r="J240" s="24" t="n">
        <v>0</v>
      </c>
      <c r="K240" s="24" t="n">
        <v>0</v>
      </c>
      <c r="L240" s="24" t="n">
        <v>0</v>
      </c>
      <c r="M240" s="6" t="s">
        <f>=I240+J240+K240+L240</f>
      </c>
      <c r="N240" s="22"/>
    </row>
    <row collapsed="false" customFormat="false" customHeight="false" hidden="false" ht="12.1" outlineLevel="0" r="241">
      <c r="A241" s="20" t="n">
        <v>45670.725</v>
      </c>
      <c r="B241" s="16" t="s">
        <v>65</v>
      </c>
      <c r="C241" s="16" t="s">
        <v>262</v>
      </c>
      <c r="D241" s="16" t="s">
        <v>180</v>
      </c>
      <c r="E241" s="16" t="s">
        <v>59</v>
      </c>
      <c r="F241" s="16" t="s">
        <v>19</v>
      </c>
      <c r="G241" s="7" t="n">
        <v>7</v>
      </c>
      <c r="H241" s="6" t="n">
        <v>1.5743</v>
      </c>
      <c r="I241" s="6" t="n">
        <v>-11.02</v>
      </c>
      <c r="J241" s="6" t="n">
        <v>0</v>
      </c>
      <c r="K241" s="6" t="n">
        <v>-0.03</v>
      </c>
      <c r="L241" s="6" t="n">
        <v>0</v>
      </c>
      <c r="M241" s="6" t="s">
        <f>=I241+J241+K241+L241</f>
      </c>
      <c r="N241" s="16"/>
    </row>
    <row collapsed="false" customFormat="false" customHeight="false" hidden="false" ht="12.1" outlineLevel="0" r="242">
      <c r="A242" s="21" t="n">
        <v>45680.730555556</v>
      </c>
      <c r="B242" s="22" t="s">
        <v>241</v>
      </c>
      <c r="C242" s="22" t="s">
        <v>242</v>
      </c>
      <c r="D242" s="22" t="s">
        <v>241</v>
      </c>
      <c r="E242" s="22" t="s">
        <v>241</v>
      </c>
      <c r="F242" s="22" t="s">
        <v>19</v>
      </c>
      <c r="G242" s="23" t="n">
        <v>17.39</v>
      </c>
      <c r="H242" s="24" t="n">
        <v>1</v>
      </c>
      <c r="I242" s="24" t="n">
        <v>17.39</v>
      </c>
      <c r="J242" s="24" t="n">
        <v>0</v>
      </c>
      <c r="K242" s="24" t="n">
        <v>0</v>
      </c>
      <c r="L242" s="24" t="n">
        <v>0</v>
      </c>
      <c r="M242" s="6" t="s">
        <f>=I242+J242+K242+L242</f>
      </c>
      <c r="N242" s="22"/>
    </row>
    <row collapsed="false" customFormat="false" customHeight="false" hidden="false" ht="12.1" outlineLevel="0" r="243">
      <c r="A243" s="29" t="n">
        <v>45680.730555556</v>
      </c>
      <c r="B243" s="30" t="s">
        <v>270</v>
      </c>
      <c r="C243" s="30" t="s">
        <v>271</v>
      </c>
      <c r="D243" s="30" t="s">
        <v>270</v>
      </c>
      <c r="E243" s="30" t="s">
        <v>270</v>
      </c>
      <c r="F243" s="30" t="s">
        <v>19</v>
      </c>
      <c r="G243" s="31" t="n">
        <v>2</v>
      </c>
      <c r="H243" s="32" t="n">
        <v>-1</v>
      </c>
      <c r="I243" s="32" t="n">
        <v>-2</v>
      </c>
      <c r="J243" s="32" t="n">
        <v>0</v>
      </c>
      <c r="K243" s="32" t="n">
        <v>0</v>
      </c>
      <c r="L243" s="32" t="n">
        <v>0</v>
      </c>
      <c r="M243" s="6" t="s">
        <f>=I243+J243+K243+L243</f>
      </c>
      <c r="N243" s="30"/>
    </row>
    <row collapsed="false" customFormat="false" customHeight="false" hidden="false" ht="12.1" outlineLevel="0" r="244">
      <c r="A244" s="20" t="n">
        <v>45680.730555556</v>
      </c>
      <c r="B244" s="16" t="s">
        <v>65</v>
      </c>
      <c r="C244" s="16" t="s">
        <v>262</v>
      </c>
      <c r="D244" s="16" t="s">
        <v>180</v>
      </c>
      <c r="E244" s="16" t="s">
        <v>59</v>
      </c>
      <c r="F244" s="16" t="s">
        <v>19</v>
      </c>
      <c r="G244" s="7" t="n">
        <v>10</v>
      </c>
      <c r="H244" s="6" t="n">
        <v>1.5832</v>
      </c>
      <c r="I244" s="6" t="n">
        <v>-15.83</v>
      </c>
      <c r="J244" s="6" t="n">
        <v>0</v>
      </c>
      <c r="K244" s="6" t="n">
        <v>-0.05</v>
      </c>
      <c r="L244" s="6" t="n">
        <v>0</v>
      </c>
      <c r="M244" s="6" t="s">
        <f>=I244+J244+K244+L244</f>
      </c>
      <c r="N244" s="16"/>
    </row>
    <row collapsed="false" customFormat="false" customHeight="false" hidden="false" ht="12.1" outlineLevel="0" r="245">
      <c r="A245" s="21" t="n">
        <v>45684.772222222</v>
      </c>
      <c r="B245" s="22" t="s">
        <v>241</v>
      </c>
      <c r="C245" s="22" t="s">
        <v>242</v>
      </c>
      <c r="D245" s="22" t="s">
        <v>241</v>
      </c>
      <c r="E245" s="22" t="s">
        <v>241</v>
      </c>
      <c r="F245" s="22" t="s">
        <v>19</v>
      </c>
      <c r="G245" s="23" t="n">
        <v>72.94</v>
      </c>
      <c r="H245" s="24" t="n">
        <v>1</v>
      </c>
      <c r="I245" s="24" t="n">
        <v>72.94</v>
      </c>
      <c r="J245" s="24" t="n">
        <v>0</v>
      </c>
      <c r="K245" s="24" t="n">
        <v>0</v>
      </c>
      <c r="L245" s="24" t="n">
        <v>0</v>
      </c>
      <c r="M245" s="6" t="s">
        <f>=I245+J245+K245+L245</f>
      </c>
      <c r="N245" s="22"/>
    </row>
    <row collapsed="false" customFormat="false" customHeight="false" hidden="false" ht="12.1" outlineLevel="0" r="246">
      <c r="A246" s="29" t="n">
        <v>45684.772222222</v>
      </c>
      <c r="B246" s="30" t="s">
        <v>270</v>
      </c>
      <c r="C246" s="30" t="s">
        <v>271</v>
      </c>
      <c r="D246" s="30" t="s">
        <v>270</v>
      </c>
      <c r="E246" s="30" t="s">
        <v>270</v>
      </c>
      <c r="F246" s="30" t="s">
        <v>19</v>
      </c>
      <c r="G246" s="31" t="n">
        <v>10</v>
      </c>
      <c r="H246" s="32" t="n">
        <v>-1</v>
      </c>
      <c r="I246" s="32" t="n">
        <v>-10</v>
      </c>
      <c r="J246" s="32" t="n">
        <v>0</v>
      </c>
      <c r="K246" s="32" t="n">
        <v>0</v>
      </c>
      <c r="L246" s="32" t="n">
        <v>0</v>
      </c>
      <c r="M246" s="6" t="s">
        <f>=I246+J246+K246+L246</f>
      </c>
      <c r="N246" s="30"/>
    </row>
    <row collapsed="false" customFormat="false" customHeight="false" hidden="false" ht="12.1" outlineLevel="0" r="247">
      <c r="A247" s="20" t="n">
        <v>45684.772222222</v>
      </c>
      <c r="B247" s="16" t="s">
        <v>65</v>
      </c>
      <c r="C247" s="16" t="s">
        <v>262</v>
      </c>
      <c r="D247" s="16" t="s">
        <v>180</v>
      </c>
      <c r="E247" s="16" t="s">
        <v>59</v>
      </c>
      <c r="F247" s="16" t="s">
        <v>19</v>
      </c>
      <c r="G247" s="7" t="n">
        <v>39</v>
      </c>
      <c r="H247" s="6" t="n">
        <v>1.5866</v>
      </c>
      <c r="I247" s="6" t="n">
        <v>-61.88</v>
      </c>
      <c r="J247" s="6" t="n">
        <v>0</v>
      </c>
      <c r="K247" s="6" t="n">
        <v>-0.19</v>
      </c>
      <c r="L247" s="6" t="n">
        <v>0</v>
      </c>
      <c r="M247" s="6" t="s">
        <f>=I247+J247+K247+L247</f>
      </c>
      <c r="N247" s="16"/>
    </row>
    <row collapsed="false" customFormat="false" customHeight="false" hidden="false" ht="12.1" outlineLevel="0" r="248">
      <c r="A248" s="21" t="n">
        <v>45685.75625</v>
      </c>
      <c r="B248" s="22" t="s">
        <v>241</v>
      </c>
      <c r="C248" s="22" t="s">
        <v>242</v>
      </c>
      <c r="D248" s="22" t="s">
        <v>241</v>
      </c>
      <c r="E248" s="22" t="s">
        <v>241</v>
      </c>
      <c r="F248" s="22" t="s">
        <v>19</v>
      </c>
      <c r="G248" s="23" t="n">
        <v>17.67</v>
      </c>
      <c r="H248" s="24" t="n">
        <v>1</v>
      </c>
      <c r="I248" s="24" t="n">
        <v>17.67</v>
      </c>
      <c r="J248" s="24" t="n">
        <v>0</v>
      </c>
      <c r="K248" s="24" t="n">
        <v>0</v>
      </c>
      <c r="L248" s="24" t="n">
        <v>0</v>
      </c>
      <c r="M248" s="6" t="s">
        <f>=I248+J248+K248+L248</f>
      </c>
      <c r="N248" s="22"/>
    </row>
    <row collapsed="false" customFormat="false" customHeight="false" hidden="false" ht="12.1" outlineLevel="0" r="249">
      <c r="A249" s="20" t="n">
        <v>45685.75625</v>
      </c>
      <c r="B249" s="16" t="s">
        <v>65</v>
      </c>
      <c r="C249" s="16" t="s">
        <v>262</v>
      </c>
      <c r="D249" s="16" t="s">
        <v>180</v>
      </c>
      <c r="E249" s="16" t="s">
        <v>59</v>
      </c>
      <c r="F249" s="16" t="s">
        <v>19</v>
      </c>
      <c r="G249" s="7" t="n">
        <v>11</v>
      </c>
      <c r="H249" s="6" t="n">
        <v>1.5874</v>
      </c>
      <c r="I249" s="6" t="n">
        <v>-17.46</v>
      </c>
      <c r="J249" s="6" t="n">
        <v>0</v>
      </c>
      <c r="K249" s="6" t="n">
        <v>-0.05</v>
      </c>
      <c r="L249" s="6" t="n">
        <v>0</v>
      </c>
      <c r="M249" s="6" t="s">
        <f>=I249+J249+K249+L249</f>
      </c>
      <c r="N249" s="16"/>
    </row>
    <row collapsed="false" customFormat="false" customHeight="false" hidden="false" ht="12.1" outlineLevel="0"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 t="s">
        <v>306</v>
      </c>
      <c r="M250" s="5" t="s">
        <f>=SUM(M2:M249)</f>
      </c>
      <c r="N250" s="4"/>
    </row>
  </sheetData>
  <autoFilter ref="A1:N25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89</v>
      </c>
      <c r="B1" s="38" t="s">
        <v>307</v>
      </c>
      <c r="C1" s="38" t="s">
        <v>0</v>
      </c>
      <c r="D1" s="38" t="s">
        <v>2</v>
      </c>
      <c r="E1" s="38" t="s">
        <v>308</v>
      </c>
      <c r="F1" s="38" t="s">
        <v>3</v>
      </c>
      <c r="G1" s="38" t="s">
        <v>309</v>
      </c>
      <c r="H1" s="38" t="s">
        <v>310</v>
      </c>
      <c r="I1" s="38" t="s">
        <v>311</v>
      </c>
      <c r="J1" s="38" t="s">
        <v>312</v>
      </c>
      <c r="K1" s="38" t="s">
        <v>313</v>
      </c>
      <c r="L1" s="38" t="s">
        <v>314</v>
      </c>
      <c r="M1" s="38" t="s">
        <v>315</v>
      </c>
      <c r="N1" s="38" t="s">
        <v>316</v>
      </c>
    </row>
    <row collapsed="false" customFormat="false" customHeight="false" hidden="false" ht="12.1" outlineLevel="0" r="2">
      <c r="A2" s="37" t="n">
        <v>45478</v>
      </c>
      <c r="B2" s="16" t="s">
        <v>317</v>
      </c>
      <c r="C2" s="16" t="s">
        <v>30</v>
      </c>
      <c r="D2" s="16" t="s">
        <v>31</v>
      </c>
      <c r="E2" s="7" t="n">
        <v>1</v>
      </c>
      <c r="F2" s="16" t="s">
        <v>19</v>
      </c>
      <c r="G2" s="6" t="n">
        <v>89</v>
      </c>
      <c r="H2" s="6" t="n">
        <v>886</v>
      </c>
      <c r="I2" s="6" t="n">
        <v>860.56</v>
      </c>
      <c r="J2" s="6" t="n">
        <v>0</v>
      </c>
      <c r="K2" s="6" t="n">
        <v>89</v>
      </c>
      <c r="L2" s="6" t="n">
        <v>89</v>
      </c>
      <c r="M2" s="6" t="n">
        <v>10.34</v>
      </c>
      <c r="N2" s="6" t="n">
        <v>10.05</v>
      </c>
    </row>
    <row collapsed="false" customFormat="false" customHeight="false" hidden="false" ht="12.1" outlineLevel="0" r="3">
      <c r="A3" s="37" t="n">
        <v>45482</v>
      </c>
      <c r="B3" s="16" t="s">
        <v>317</v>
      </c>
      <c r="C3" s="16" t="s">
        <v>21</v>
      </c>
      <c r="D3" s="16" t="s">
        <v>22</v>
      </c>
      <c r="E3" s="7" t="n">
        <v>1</v>
      </c>
      <c r="F3" s="16" t="s">
        <v>19</v>
      </c>
      <c r="G3" s="6" t="n">
        <v>16.72</v>
      </c>
      <c r="H3" s="6" t="n">
        <v>131.45</v>
      </c>
      <c r="I3" s="6" t="n">
        <v>176.53</v>
      </c>
      <c r="J3" s="6" t="n">
        <v>0</v>
      </c>
      <c r="K3" s="6" t="n">
        <v>16.72</v>
      </c>
      <c r="L3" s="6" t="n">
        <v>16.72</v>
      </c>
      <c r="M3" s="6" t="n">
        <v>9.47</v>
      </c>
      <c r="N3" s="6" t="n">
        <v>12.72</v>
      </c>
    </row>
    <row collapsed="false" customFormat="false" customHeight="false" hidden="false" ht="12.1" outlineLevel="0" r="4">
      <c r="A4" s="37" t="n">
        <v>45482</v>
      </c>
      <c r="B4" s="16" t="s">
        <v>317</v>
      </c>
      <c r="C4" s="16" t="s">
        <v>21</v>
      </c>
      <c r="D4" s="16" t="s">
        <v>22</v>
      </c>
      <c r="E4" s="7" t="n">
        <v>1</v>
      </c>
      <c r="F4" s="16" t="s">
        <v>19</v>
      </c>
      <c r="G4" s="6" t="n">
        <v>2.5</v>
      </c>
      <c r="H4" s="6" t="n">
        <v>131.45</v>
      </c>
      <c r="I4" s="6" t="n">
        <v>176.53</v>
      </c>
      <c r="J4" s="6" t="n">
        <v>0</v>
      </c>
      <c r="K4" s="6" t="n">
        <v>2.5</v>
      </c>
      <c r="L4" s="6" t="n">
        <v>2.5</v>
      </c>
      <c r="M4" s="6" t="n">
        <v>1.42</v>
      </c>
      <c r="N4" s="6" t="n">
        <v>1.9</v>
      </c>
    </row>
    <row collapsed="false" customFormat="false" customHeight="false" hidden="false" ht="12.1" outlineLevel="0" r="5">
      <c r="A5" s="37" t="n">
        <v>45584</v>
      </c>
      <c r="B5" s="16" t="s">
        <v>317</v>
      </c>
      <c r="C5" s="16" t="s">
        <v>21</v>
      </c>
      <c r="D5" s="16" t="s">
        <v>22</v>
      </c>
      <c r="E5" s="7" t="n">
        <v>2</v>
      </c>
      <c r="F5" s="16" t="s">
        <v>19</v>
      </c>
      <c r="G5" s="6" t="n">
        <v>4.32</v>
      </c>
      <c r="H5" s="6" t="n">
        <v>117.7</v>
      </c>
      <c r="I5" s="6" t="n">
        <v>141.85</v>
      </c>
      <c r="J5" s="6" t="n">
        <v>0</v>
      </c>
      <c r="K5" s="6" t="n">
        <v>8.64</v>
      </c>
      <c r="L5" s="6" t="n">
        <v>8.64</v>
      </c>
      <c r="M5" s="6" t="n">
        <v>3.05</v>
      </c>
      <c r="N5" s="6" t="n">
        <v>3.67</v>
      </c>
    </row>
    <row collapsed="false" customFormat="false" customHeight="false" hidden="false" ht="12.1" outlineLevel="0" r="6">
      <c r="A6" s="37" t="n">
        <v>45592</v>
      </c>
      <c r="B6" s="16" t="s">
        <v>317</v>
      </c>
      <c r="C6" s="16" t="s">
        <v>58</v>
      </c>
      <c r="D6" s="16" t="s">
        <v>60</v>
      </c>
      <c r="E6" s="7" t="n">
        <v>5</v>
      </c>
      <c r="F6" s="16" t="s">
        <v>19</v>
      </c>
      <c r="G6" s="6" t="n">
        <v>1.7</v>
      </c>
      <c r="H6" s="6" t="n">
        <v>101.09</v>
      </c>
      <c r="I6" s="6" t="n">
        <v>101.14</v>
      </c>
      <c r="J6" s="6" t="n">
        <v>0</v>
      </c>
      <c r="K6" s="6" t="n">
        <v>8.5</v>
      </c>
      <c r="L6" s="6" t="n">
        <v>8.5</v>
      </c>
      <c r="M6" s="6" t="n">
        <v>1.68</v>
      </c>
      <c r="N6" s="6" t="n">
        <v>1.68</v>
      </c>
    </row>
    <row collapsed="false" customFormat="false" customHeight="false" hidden="false" ht="12.1" outlineLevel="0" r="7">
      <c r="A7" s="37" t="n">
        <v>45623</v>
      </c>
      <c r="B7" s="16" t="s">
        <v>317</v>
      </c>
      <c r="C7" s="16" t="s">
        <v>58</v>
      </c>
      <c r="D7" s="16" t="s">
        <v>60</v>
      </c>
      <c r="E7" s="7" t="n">
        <v>7</v>
      </c>
      <c r="F7" s="16" t="s">
        <v>19</v>
      </c>
      <c r="G7" s="6" t="n">
        <v>1.57</v>
      </c>
      <c r="H7" s="6" t="n">
        <v>96.88</v>
      </c>
      <c r="I7" s="6" t="n">
        <v>100.32</v>
      </c>
      <c r="J7" s="6" t="n">
        <v>0</v>
      </c>
      <c r="K7" s="6" t="n">
        <v>10.99</v>
      </c>
      <c r="L7" s="6" t="n">
        <v>10.99</v>
      </c>
      <c r="M7" s="6" t="n">
        <v>1.57</v>
      </c>
      <c r="N7" s="6" t="n">
        <v>1.62</v>
      </c>
    </row>
    <row collapsed="false" customFormat="false" customHeight="false" hidden="false" ht="12.1" outlineLevel="0" r="8">
      <c r="A8" s="37" t="n">
        <v>45632</v>
      </c>
      <c r="B8" s="16" t="s">
        <v>317</v>
      </c>
      <c r="C8" s="16" t="s">
        <v>42</v>
      </c>
      <c r="D8" s="16" t="s">
        <v>43</v>
      </c>
      <c r="E8" s="7" t="n">
        <v>2</v>
      </c>
      <c r="F8" s="16" t="s">
        <v>19</v>
      </c>
      <c r="G8" s="6" t="n">
        <v>2.11</v>
      </c>
      <c r="H8" s="6" t="n">
        <v>145.62</v>
      </c>
      <c r="I8" s="6" t="n">
        <v>242.35</v>
      </c>
      <c r="J8" s="6" t="n">
        <v>0</v>
      </c>
      <c r="K8" s="6" t="n">
        <v>4.22</v>
      </c>
      <c r="L8" s="6" t="n">
        <v>4.22</v>
      </c>
      <c r="M8" s="6" t="n">
        <v>0.87</v>
      </c>
      <c r="N8" s="6" t="n">
        <v>1.45</v>
      </c>
    </row>
    <row collapsed="false" customFormat="false" customHeight="false" hidden="false" ht="12.1" outlineLevel="0" r="9">
      <c r="A9" s="37" t="n">
        <v>45639</v>
      </c>
      <c r="B9" s="16" t="s">
        <v>317</v>
      </c>
      <c r="C9" s="16" t="s">
        <v>45</v>
      </c>
      <c r="D9" s="16" t="s">
        <v>46</v>
      </c>
      <c r="E9" s="7" t="n">
        <v>1</v>
      </c>
      <c r="F9" s="16" t="s">
        <v>19</v>
      </c>
      <c r="G9" s="6" t="n">
        <v>35.3137</v>
      </c>
      <c r="H9" s="6" t="n">
        <v>166</v>
      </c>
      <c r="I9" s="6" t="n">
        <v>223.06</v>
      </c>
      <c r="J9" s="6" t="n">
        <v>0</v>
      </c>
      <c r="K9" s="6" t="n">
        <v>35.3137</v>
      </c>
      <c r="L9" s="6" t="n">
        <v>35.31</v>
      </c>
      <c r="M9" s="6" t="n">
        <v>15.83</v>
      </c>
      <c r="N9" s="6" t="n">
        <v>21.27</v>
      </c>
    </row>
    <row collapsed="false" customFormat="false" customHeight="false" hidden="false" ht="12.1" outlineLevel="0" r="10">
      <c r="A10" s="37" t="n">
        <v>45649</v>
      </c>
      <c r="B10" s="16" t="s">
        <v>317</v>
      </c>
      <c r="C10" s="16" t="s">
        <v>16</v>
      </c>
      <c r="D10" s="16" t="s">
        <v>18</v>
      </c>
      <c r="E10" s="7" t="n">
        <v>2</v>
      </c>
      <c r="F10" s="16" t="s">
        <v>19</v>
      </c>
      <c r="G10" s="6" t="n">
        <v>227.6</v>
      </c>
      <c r="H10" s="6" t="n">
        <v>1388</v>
      </c>
      <c r="I10" s="6" t="n">
        <v>1460.77</v>
      </c>
      <c r="J10" s="6" t="n">
        <v>0</v>
      </c>
      <c r="K10" s="6" t="n">
        <v>455.2</v>
      </c>
      <c r="L10" s="6" t="n">
        <v>455.2</v>
      </c>
      <c r="M10" s="6" t="n">
        <v>15.58</v>
      </c>
      <c r="N10" s="6" t="n">
        <v>16.4</v>
      </c>
    </row>
    <row collapsed="false" customFormat="false" customHeight="false" hidden="false" ht="12.1" outlineLevel="0" r="11">
      <c r="A11" s="37" t="n">
        <v>45654</v>
      </c>
      <c r="B11" s="16" t="s">
        <v>317</v>
      </c>
      <c r="C11" s="16" t="s">
        <v>58</v>
      </c>
      <c r="D11" s="16" t="s">
        <v>60</v>
      </c>
      <c r="E11" s="7" t="n">
        <v>12</v>
      </c>
      <c r="F11" s="16" t="s">
        <v>19</v>
      </c>
      <c r="G11" s="6" t="n">
        <v>1.96</v>
      </c>
      <c r="H11" s="6" t="n">
        <v>95.5</v>
      </c>
      <c r="I11" s="6" t="n">
        <v>98.45</v>
      </c>
      <c r="J11" s="6" t="n">
        <v>0</v>
      </c>
      <c r="K11" s="6" t="n">
        <v>23.52</v>
      </c>
      <c r="L11" s="6" t="n">
        <v>23.52</v>
      </c>
      <c r="M11" s="6" t="n">
        <v>1.99</v>
      </c>
      <c r="N11" s="6" t="n">
        <v>2.05</v>
      </c>
    </row>
    <row collapsed="false" customFormat="false" customHeight="false" hidden="false" ht="12.1" outlineLevel="0" r="12">
      <c r="A12" s="37" t="n">
        <v>45665</v>
      </c>
      <c r="B12" s="16" t="s">
        <v>317</v>
      </c>
      <c r="C12" s="16" t="s">
        <v>33</v>
      </c>
      <c r="D12" s="16" t="s">
        <v>34</v>
      </c>
      <c r="E12" s="7" t="n">
        <v>1</v>
      </c>
      <c r="F12" s="16" t="s">
        <v>19</v>
      </c>
      <c r="G12" s="6" t="n">
        <v>17.39</v>
      </c>
      <c r="H12" s="6" t="n">
        <v>645.5</v>
      </c>
      <c r="I12" s="6" t="n">
        <v>583.85</v>
      </c>
      <c r="J12" s="6" t="n">
        <v>0</v>
      </c>
      <c r="K12" s="6" t="n">
        <v>17.39</v>
      </c>
      <c r="L12" s="6" t="n">
        <v>17.39</v>
      </c>
      <c r="M12" s="6" t="n">
        <v>2.98</v>
      </c>
      <c r="N12" s="6" t="n">
        <v>2.69</v>
      </c>
    </row>
    <row collapsed="false" customFormat="false" customHeight="false" hidden="false" ht="12.1" outlineLevel="0" r="13">
      <c r="A13" s="37" t="n">
        <v>45667</v>
      </c>
      <c r="B13" s="16" t="s">
        <v>317</v>
      </c>
      <c r="C13" s="16" t="s">
        <v>27</v>
      </c>
      <c r="D13" s="16" t="s">
        <v>28</v>
      </c>
      <c r="E13" s="7" t="n">
        <v>2</v>
      </c>
      <c r="F13" s="16" t="s">
        <v>19</v>
      </c>
      <c r="G13" s="6" t="n">
        <v>36.47</v>
      </c>
      <c r="H13" s="6" t="n">
        <v>562.95</v>
      </c>
      <c r="I13" s="6" t="n">
        <v>491.05</v>
      </c>
      <c r="J13" s="6" t="n">
        <v>0</v>
      </c>
      <c r="K13" s="6" t="n">
        <v>72.94</v>
      </c>
      <c r="L13" s="6" t="n">
        <v>72.94</v>
      </c>
      <c r="M13" s="6" t="n">
        <v>7.43</v>
      </c>
      <c r="N13" s="6" t="n">
        <v>6.48</v>
      </c>
    </row>
    <row collapsed="false" customFormat="false" customHeight="false" hidden="false" ht="12.1" outlineLevel="0" r="14">
      <c r="A14" s="37" t="n">
        <v>45672</v>
      </c>
      <c r="B14" s="16" t="s">
        <v>317</v>
      </c>
      <c r="C14" s="16" t="s">
        <v>21</v>
      </c>
      <c r="D14" s="16" t="s">
        <v>22</v>
      </c>
      <c r="E14" s="7" t="n">
        <v>10</v>
      </c>
      <c r="F14" s="16" t="s">
        <v>19</v>
      </c>
      <c r="G14" s="6" t="n">
        <v>6.48</v>
      </c>
      <c r="H14" s="6" t="n">
        <v>114.85</v>
      </c>
      <c r="I14" s="6" t="n">
        <v>109.03</v>
      </c>
      <c r="J14" s="6" t="n">
        <v>0</v>
      </c>
      <c r="K14" s="6" t="n">
        <v>64.8</v>
      </c>
      <c r="L14" s="6" t="n">
        <v>64.8</v>
      </c>
      <c r="M14" s="6" t="n">
        <v>5.94</v>
      </c>
      <c r="N14" s="6" t="n">
        <v>5.64</v>
      </c>
    </row>
    <row collapsed="false" customFormat="false" customHeight="false" hidden="false" ht="12.1" outlineLevel="0" r="15">
      <c r="A15" s="37" t="n">
        <v>45687</v>
      </c>
      <c r="B15" s="16" t="s">
        <v>317</v>
      </c>
      <c r="C15" s="16" t="s">
        <v>58</v>
      </c>
      <c r="D15" s="16" t="s">
        <v>60</v>
      </c>
      <c r="E15" s="7" t="n">
        <v>13</v>
      </c>
      <c r="F15" s="16" t="s">
        <v>19</v>
      </c>
      <c r="G15" s="6" t="n">
        <v>1.75</v>
      </c>
      <c r="H15" s="6" t="n">
        <v>97.58</v>
      </c>
      <c r="I15" s="6" t="n">
        <v>98.26</v>
      </c>
      <c r="J15" s="6" t="n">
        <v>0</v>
      </c>
      <c r="K15" s="6" t="n">
        <v>22.75</v>
      </c>
      <c r="L15" s="6" t="n">
        <v>22.75</v>
      </c>
      <c r="M15" s="6" t="n">
        <v>1.78</v>
      </c>
      <c r="N15" s="6" t="n">
        <v>1.79</v>
      </c>
    </row>
    <row collapsed="false" customFormat="false" customHeight="false" hidden="false" ht="12.1" outlineLevel="0" r="16">
      <c r="A16" s="37" t="n">
        <v>45717</v>
      </c>
      <c r="B16" s="16" t="s">
        <v>317</v>
      </c>
      <c r="C16" s="16" t="s">
        <v>58</v>
      </c>
      <c r="D16" s="16" t="s">
        <v>60</v>
      </c>
      <c r="E16" s="7" t="n">
        <v>13</v>
      </c>
      <c r="F16" s="16" t="s">
        <v>19</v>
      </c>
      <c r="G16" s="6" t="n">
        <v>1.53</v>
      </c>
      <c r="H16" s="6" t="n">
        <v>95.6</v>
      </c>
      <c r="I16" s="6" t="n">
        <v>98.26</v>
      </c>
      <c r="J16" s="6" t="n">
        <v>0</v>
      </c>
      <c r="K16" s="6" t="n">
        <v>19.89</v>
      </c>
      <c r="L16" s="6" t="n">
        <v>19.89</v>
      </c>
      <c r="M16" s="6" t="n">
        <v>1.56</v>
      </c>
      <c r="N16" s="6" t="n">
        <v>1.6</v>
      </c>
    </row>
    <row collapsed="false" customFormat="false" customHeight="false" hidden="false" ht="12.1" outlineLevel="0" r="17">
      <c r="A17" s="37" t="n">
        <v>45747</v>
      </c>
      <c r="B17" s="16" t="s">
        <v>317</v>
      </c>
      <c r="C17" s="16" t="s">
        <v>58</v>
      </c>
      <c r="D17" s="16" t="s">
        <v>60</v>
      </c>
      <c r="E17" s="7" t="n">
        <v>13</v>
      </c>
      <c r="F17" s="16" t="s">
        <v>19</v>
      </c>
      <c r="G17" s="6" t="n">
        <v>1.94</v>
      </c>
      <c r="H17" s="6" t="n">
        <v>95.12</v>
      </c>
      <c r="I17" s="6" t="n">
        <v>98.26</v>
      </c>
      <c r="J17" s="6" t="n">
        <v>0</v>
      </c>
      <c r="K17" s="6" t="n">
        <v>25.22</v>
      </c>
      <c r="L17" s="6" t="n">
        <v>25.22</v>
      </c>
      <c r="M17" s="6" t="n">
        <v>1.97</v>
      </c>
      <c r="N17" s="6" t="n">
        <v>2.04</v>
      </c>
    </row>
    <row collapsed="false" customFormat="false" customHeight="false" hidden="false" ht="12.1" outlineLevel="0" r="18">
      <c r="A18" s="37" t="n">
        <v>45777</v>
      </c>
      <c r="B18" s="16" t="s">
        <v>317</v>
      </c>
      <c r="C18" s="16" t="s">
        <v>58</v>
      </c>
      <c r="D18" s="16" t="s">
        <v>60</v>
      </c>
      <c r="E18" s="7" t="n">
        <v>13</v>
      </c>
      <c r="F18" s="16" t="s">
        <v>19</v>
      </c>
      <c r="G18" s="6" t="n">
        <v>1.65</v>
      </c>
      <c r="H18" s="6" t="n">
        <v>95.57</v>
      </c>
      <c r="I18" s="6" t="n">
        <v>98.26</v>
      </c>
      <c r="J18" s="6" t="n">
        <v>0</v>
      </c>
      <c r="K18" s="6" t="n">
        <v>21.45</v>
      </c>
      <c r="L18" s="6" t="n">
        <v>21.45</v>
      </c>
      <c r="M18" s="6" t="n">
        <v>1.68</v>
      </c>
      <c r="N18" s="6" t="n">
        <v>1.73</v>
      </c>
    </row>
    <row collapsed="false" customFormat="false" customHeight="false" hidden="false" ht="12.1" outlineLevel="0" r="19">
      <c r="A19" s="37" t="n">
        <v>45807</v>
      </c>
      <c r="B19" s="16" t="s">
        <v>317</v>
      </c>
      <c r="C19" s="16" t="s">
        <v>58</v>
      </c>
      <c r="D19" s="16" t="s">
        <v>60</v>
      </c>
      <c r="E19" s="7" t="n">
        <v>13</v>
      </c>
      <c r="F19" s="16" t="s">
        <v>19</v>
      </c>
      <c r="G19" s="6" t="n">
        <v>1.54</v>
      </c>
      <c r="H19" s="6" t="n">
        <v>96.08</v>
      </c>
      <c r="I19" s="6" t="n">
        <v>98.26</v>
      </c>
      <c r="J19" s="6" t="n">
        <v>0</v>
      </c>
      <c r="K19" s="6" t="n">
        <v>20.02</v>
      </c>
      <c r="L19" s="6" t="n">
        <v>20.02</v>
      </c>
      <c r="M19" s="6" t="n">
        <v>1.57</v>
      </c>
      <c r="N19" s="6" t="n">
        <v>1.6</v>
      </c>
    </row>
    <row collapsed="false" customFormat="false" customHeight="false" hidden="false" ht="12.1" outlineLevel="0" r="20">
      <c r="A20" s="37" t="n">
        <v>45810</v>
      </c>
      <c r="B20" s="16" t="s">
        <v>317</v>
      </c>
      <c r="C20" s="16" t="s">
        <v>36</v>
      </c>
      <c r="D20" s="16" t="s">
        <v>37</v>
      </c>
      <c r="E20" s="7" t="n">
        <v>1</v>
      </c>
      <c r="F20" s="16" t="s">
        <v>19</v>
      </c>
      <c r="G20" s="6" t="n">
        <v>20</v>
      </c>
      <c r="H20" s="6" t="n">
        <v>598</v>
      </c>
      <c r="I20" s="6" t="n">
        <v>600.2</v>
      </c>
      <c r="J20" s="6" t="n">
        <v>0</v>
      </c>
      <c r="K20" s="6" t="n">
        <v>20</v>
      </c>
      <c r="L20" s="6" t="n">
        <v>20</v>
      </c>
      <c r="M20" s="6" t="n">
        <v>3.33</v>
      </c>
      <c r="N20" s="6" t="n">
        <v>3.34</v>
      </c>
    </row>
    <row collapsed="false" customFormat="false" customHeight="false" hidden="false" ht="12.1" outlineLevel="0" r="21">
      <c r="A21" s="37" t="n">
        <v>45810</v>
      </c>
      <c r="B21" s="16" t="s">
        <v>317</v>
      </c>
      <c r="C21" s="16" t="s">
        <v>33</v>
      </c>
      <c r="D21" s="16" t="s">
        <v>34</v>
      </c>
      <c r="E21" s="7" t="n">
        <v>1</v>
      </c>
      <c r="F21" s="16" t="s">
        <v>19</v>
      </c>
      <c r="G21" s="6" t="n">
        <v>43.11</v>
      </c>
      <c r="H21" s="6" t="n">
        <v>627.6</v>
      </c>
      <c r="I21" s="6" t="n">
        <v>583.85</v>
      </c>
      <c r="J21" s="6" t="n">
        <v>0</v>
      </c>
      <c r="K21" s="6" t="n">
        <v>43.11</v>
      </c>
      <c r="L21" s="6" t="n">
        <v>43.11</v>
      </c>
      <c r="M21" s="6" t="n">
        <v>7.38</v>
      </c>
      <c r="N21" s="6" t="n">
        <v>6.87</v>
      </c>
    </row>
    <row collapsed="false" customFormat="false" customHeight="false" hidden="false" ht="12.1" outlineLevel="0" r="22">
      <c r="A22" s="37" t="n">
        <v>45814</v>
      </c>
      <c r="B22" s="16" t="s">
        <v>317</v>
      </c>
      <c r="C22" s="16" t="s">
        <v>48</v>
      </c>
      <c r="D22" s="16" t="s">
        <v>49</v>
      </c>
      <c r="E22" s="7" t="n">
        <v>2</v>
      </c>
      <c r="F22" s="16" t="s">
        <v>19</v>
      </c>
      <c r="G22" s="6" t="n">
        <v>2.57</v>
      </c>
      <c r="H22" s="6" t="n">
        <v>122.78</v>
      </c>
      <c r="I22" s="6" t="n">
        <v>141.29</v>
      </c>
      <c r="J22" s="6" t="n">
        <v>0</v>
      </c>
      <c r="K22" s="6" t="n">
        <v>5.14</v>
      </c>
      <c r="L22" s="6" t="n">
        <v>5.14</v>
      </c>
      <c r="M22" s="6" t="n">
        <v>1.82</v>
      </c>
      <c r="N22" s="6" t="n">
        <v>2.09</v>
      </c>
    </row>
    <row collapsed="false" customFormat="false" customHeight="false" hidden="false" ht="12.1" outlineLevel="0" r="23">
      <c r="A23" s="37" t="n">
        <v>45814</v>
      </c>
      <c r="B23" s="16" t="s">
        <v>317</v>
      </c>
      <c r="C23" s="16" t="s">
        <v>48</v>
      </c>
      <c r="D23" s="16" t="s">
        <v>49</v>
      </c>
      <c r="E23" s="7" t="n">
        <v>2</v>
      </c>
      <c r="F23" s="16" t="s">
        <v>19</v>
      </c>
      <c r="G23" s="6" t="n">
        <v>0.86</v>
      </c>
      <c r="H23" s="6" t="n">
        <v>122.78</v>
      </c>
      <c r="I23" s="6" t="n">
        <v>141.29</v>
      </c>
      <c r="J23" s="6" t="n">
        <v>0</v>
      </c>
      <c r="K23" s="6" t="n">
        <v>1.72</v>
      </c>
      <c r="L23" s="6" t="n">
        <v>1.72</v>
      </c>
      <c r="M23" s="6" t="n">
        <v>0.61</v>
      </c>
      <c r="N23" s="6" t="n">
        <v>0.7</v>
      </c>
    </row>
    <row collapsed="false" customFormat="false" customHeight="false" hidden="false" ht="12.1" outlineLevel="0" r="24">
      <c r="A24" s="37" t="n">
        <v>45817</v>
      </c>
      <c r="B24" s="16" t="s">
        <v>317</v>
      </c>
      <c r="C24" s="16" t="s">
        <v>16</v>
      </c>
      <c r="D24" s="16" t="s">
        <v>18</v>
      </c>
      <c r="E24" s="7" t="n">
        <v>2</v>
      </c>
      <c r="F24" s="16" t="s">
        <v>19</v>
      </c>
      <c r="G24" s="6" t="n">
        <v>83.5</v>
      </c>
      <c r="H24" s="6" t="n">
        <v>1291.8</v>
      </c>
      <c r="I24" s="6" t="n">
        <v>1460.77</v>
      </c>
      <c r="J24" s="6" t="n">
        <v>0</v>
      </c>
      <c r="K24" s="6" t="n">
        <v>167</v>
      </c>
      <c r="L24" s="6" t="n">
        <v>167</v>
      </c>
      <c r="M24" s="6" t="n">
        <v>5.72</v>
      </c>
      <c r="N24" s="6" t="n">
        <v>6.46</v>
      </c>
    </row>
    <row collapsed="false" customFormat="false" customHeight="false" hidden="false" ht="12.1" outlineLevel="0" r="25">
      <c r="A25" s="37" t="n">
        <v>45819</v>
      </c>
      <c r="B25" s="16" t="s">
        <v>317</v>
      </c>
      <c r="C25" s="16" t="s">
        <v>30</v>
      </c>
      <c r="D25" s="16" t="s">
        <v>31</v>
      </c>
      <c r="E25" s="7" t="n">
        <v>1</v>
      </c>
      <c r="F25" s="16" t="s">
        <v>19</v>
      </c>
      <c r="G25" s="6" t="n">
        <v>70</v>
      </c>
      <c r="H25" s="6" t="n">
        <v>666</v>
      </c>
      <c r="I25" s="6" t="n">
        <v>860.56</v>
      </c>
      <c r="J25" s="6" t="n">
        <v>0</v>
      </c>
      <c r="K25" s="6" t="n">
        <v>70</v>
      </c>
      <c r="L25" s="6" t="n">
        <v>70</v>
      </c>
      <c r="M25" s="6" t="n">
        <v>8.13</v>
      </c>
      <c r="N25" s="6" t="n">
        <v>10.51</v>
      </c>
    </row>
    <row collapsed="false" customFormat="false" customHeight="false" hidden="false" ht="12.1" outlineLevel="0" r="26">
      <c r="A26" s="37" t="n">
        <v>45838</v>
      </c>
      <c r="B26" s="16" t="s">
        <v>317</v>
      </c>
      <c r="C26" s="16" t="s">
        <v>58</v>
      </c>
      <c r="D26" s="16" t="s">
        <v>60</v>
      </c>
      <c r="E26" s="7" t="n">
        <v>13</v>
      </c>
      <c r="F26" s="16" t="s">
        <v>19</v>
      </c>
      <c r="G26" s="6" t="n">
        <v>2.01</v>
      </c>
      <c r="H26" s="6" t="n">
        <v>97.79</v>
      </c>
      <c r="I26" s="6" t="n">
        <v>98.26</v>
      </c>
      <c r="J26" s="6" t="n">
        <v>0</v>
      </c>
      <c r="K26" s="6" t="n">
        <v>26.13</v>
      </c>
      <c r="L26" s="6" t="n">
        <v>26.13</v>
      </c>
      <c r="M26" s="6" t="n">
        <v>2.05</v>
      </c>
      <c r="N26" s="6" t="n">
        <v>2.06</v>
      </c>
    </row>
    <row collapsed="false" customFormat="false" customHeight="false" hidden="false" ht="12.1" outlineLevel="0" r="27">
      <c r="A27" s="37" t="n">
        <v>45855</v>
      </c>
      <c r="B27" s="16" t="s">
        <v>317</v>
      </c>
      <c r="C27" s="16" t="s">
        <v>21</v>
      </c>
      <c r="D27" s="16" t="s">
        <v>22</v>
      </c>
      <c r="E27" s="7" t="n">
        <v>10</v>
      </c>
      <c r="F27" s="16" t="s">
        <v>19</v>
      </c>
      <c r="G27" s="6" t="n">
        <v>14.19</v>
      </c>
      <c r="H27" s="6" t="n">
        <v>118.55</v>
      </c>
      <c r="I27" s="6" t="n">
        <v>109.03</v>
      </c>
      <c r="J27" s="6" t="n">
        <v>0</v>
      </c>
      <c r="K27" s="6" t="n">
        <v>141.9</v>
      </c>
      <c r="L27" s="6" t="n">
        <v>141.9</v>
      </c>
      <c r="M27" s="6" t="n">
        <v>13.01</v>
      </c>
      <c r="N27" s="6" t="n">
        <v>11.97</v>
      </c>
    </row>
    <row collapsed="false" customFormat="false" customHeight="false" hidden="false" ht="12.1" outlineLevel="0" r="28">
      <c r="A28" s="37" t="n">
        <v>45855</v>
      </c>
      <c r="B28" s="16" t="s">
        <v>317</v>
      </c>
      <c r="C28" s="16" t="s">
        <v>21</v>
      </c>
      <c r="D28" s="16" t="s">
        <v>22</v>
      </c>
      <c r="E28" s="7" t="n">
        <v>10</v>
      </c>
      <c r="F28" s="16" t="s">
        <v>19</v>
      </c>
      <c r="G28" s="6" t="n">
        <v>3</v>
      </c>
      <c r="H28" s="6" t="n">
        <v>118.55</v>
      </c>
      <c r="I28" s="6" t="n">
        <v>109.03</v>
      </c>
      <c r="J28" s="6" t="n">
        <v>0</v>
      </c>
      <c r="K28" s="6" t="n">
        <v>30</v>
      </c>
      <c r="L28" s="6" t="n">
        <v>30</v>
      </c>
      <c r="M28" s="6" t="n">
        <v>2.75</v>
      </c>
      <c r="N28" s="6" t="n">
        <v>2.53</v>
      </c>
    </row>
    <row collapsed="false" customFormat="false" customHeight="false" hidden="false" ht="12.1" outlineLevel="0" r="29">
      <c r="A29" s="37" t="n">
        <v>45855</v>
      </c>
      <c r="B29" s="16" t="s">
        <v>317</v>
      </c>
      <c r="C29" s="16" t="s">
        <v>24</v>
      </c>
      <c r="D29" s="16" t="s">
        <v>25</v>
      </c>
      <c r="E29" s="7" t="n">
        <v>1</v>
      </c>
      <c r="F29" s="16" t="s">
        <v>19</v>
      </c>
      <c r="G29" s="6" t="n">
        <v>198.25</v>
      </c>
      <c r="H29" s="6" t="n">
        <v>1306</v>
      </c>
      <c r="I29" s="6" t="n">
        <v>1147.43</v>
      </c>
      <c r="J29" s="6" t="n">
        <v>0</v>
      </c>
      <c r="K29" s="6" t="n">
        <v>198.25</v>
      </c>
      <c r="L29" s="6" t="n">
        <v>198.25</v>
      </c>
      <c r="M29" s="6" t="n">
        <v>17.28</v>
      </c>
      <c r="N29" s="6" t="n">
        <v>15.18</v>
      </c>
    </row>
    <row collapsed="false" customFormat="false" customHeight="false" hidden="false" ht="12.1" outlineLevel="0" r="30">
      <c r="A30" s="37" t="n">
        <v>45858</v>
      </c>
      <c r="B30" s="16" t="s">
        <v>317</v>
      </c>
      <c r="C30" s="16" t="s">
        <v>27</v>
      </c>
      <c r="D30" s="16" t="s">
        <v>28</v>
      </c>
      <c r="E30" s="7" t="n">
        <v>2</v>
      </c>
      <c r="F30" s="16" t="s">
        <v>19</v>
      </c>
      <c r="G30" s="6" t="n">
        <v>14.68</v>
      </c>
      <c r="H30" s="6" t="n">
        <v>418.25</v>
      </c>
      <c r="I30" s="6" t="n">
        <v>491.05</v>
      </c>
      <c r="J30" s="6" t="n">
        <v>0</v>
      </c>
      <c r="K30" s="6" t="n">
        <v>29.36</v>
      </c>
      <c r="L30" s="6" t="n">
        <v>29.36</v>
      </c>
      <c r="M30" s="6" t="n">
        <v>2.99</v>
      </c>
      <c r="N30" s="6" t="n">
        <v>3.51</v>
      </c>
    </row>
    <row collapsed="false" customFormat="false" customHeight="false" hidden="false" ht="12.1" outlineLevel="0" r="31">
      <c r="A31" s="37" t="n">
        <v>45869</v>
      </c>
      <c r="B31" s="16" t="s">
        <v>317</v>
      </c>
      <c r="C31" s="16" t="s">
        <v>58</v>
      </c>
      <c r="D31" s="16" t="s">
        <v>60</v>
      </c>
      <c r="E31" s="7" t="n">
        <v>13</v>
      </c>
      <c r="F31" s="16" t="s">
        <v>19</v>
      </c>
      <c r="G31" s="6" t="n">
        <v>1.65</v>
      </c>
      <c r="H31" s="6" t="n">
        <v>99.91</v>
      </c>
      <c r="I31" s="6" t="n">
        <v>98.26</v>
      </c>
      <c r="J31" s="6" t="n">
        <v>0</v>
      </c>
      <c r="K31" s="6" t="n">
        <v>21.45</v>
      </c>
      <c r="L31" s="6" t="n">
        <v>21.45</v>
      </c>
      <c r="M31" s="6" t="n">
        <v>1.68</v>
      </c>
      <c r="N31" s="6" t="n">
        <v>1.65</v>
      </c>
    </row>
    <row collapsed="false" customFormat="false" customHeight="false" hidden="false" ht="12.1" outlineLevel="0" r="32">
      <c r="A32" s="37" t="n">
        <v>45898</v>
      </c>
      <c r="B32" s="16" t="s">
        <v>317</v>
      </c>
      <c r="C32" s="16" t="s">
        <v>58</v>
      </c>
      <c r="D32" s="16" t="s">
        <v>60</v>
      </c>
      <c r="E32" s="7" t="n">
        <v>13</v>
      </c>
      <c r="F32" s="16" t="s">
        <v>19</v>
      </c>
      <c r="G32" s="6" t="n">
        <v>1.43</v>
      </c>
      <c r="H32" s="6" t="n">
        <v>100.53</v>
      </c>
      <c r="I32" s="6" t="n">
        <v>98.26</v>
      </c>
      <c r="J32" s="6" t="n">
        <v>0</v>
      </c>
      <c r="K32" s="6" t="n">
        <v>18.59</v>
      </c>
      <c r="L32" s="6" t="n">
        <v>18.59</v>
      </c>
      <c r="M32" s="6" t="n">
        <v>1.46</v>
      </c>
      <c r="N32" s="6" t="n">
        <v>1.42</v>
      </c>
    </row>
    <row collapsed="false" customFormat="false" customHeight="false" hidden="false" ht="12.1" outlineLevel="0" r="33">
      <c r="A33" s="37" t="n">
        <v>45929</v>
      </c>
      <c r="B33" s="16" t="s">
        <v>317</v>
      </c>
      <c r="C33" s="16" t="s">
        <v>58</v>
      </c>
      <c r="D33" s="16" t="s">
        <v>60</v>
      </c>
      <c r="E33" s="7" t="n">
        <v>13</v>
      </c>
      <c r="F33" s="16" t="s">
        <v>19</v>
      </c>
      <c r="G33" s="6" t="n">
        <v>1.58</v>
      </c>
      <c r="H33" s="6" t="n">
        <v>101.54</v>
      </c>
      <c r="I33" s="6" t="n">
        <v>98.26</v>
      </c>
      <c r="J33" s="6" t="n">
        <v>0</v>
      </c>
      <c r="K33" s="6" t="n">
        <v>20.54</v>
      </c>
      <c r="L33" s="6" t="n">
        <v>20.54</v>
      </c>
      <c r="M33" s="6" t="n">
        <v>1.61</v>
      </c>
      <c r="N33" s="6" t="n">
        <v>1.56</v>
      </c>
    </row>
    <row collapsed="false" customFormat="false" customHeight="false" hidden="false" ht="12.1" outlineLevel="0" r="34">
      <c r="A34" s="37" t="n">
        <v>45944</v>
      </c>
      <c r="B34" s="16" t="s">
        <v>317</v>
      </c>
      <c r="C34" s="16" t="s">
        <v>33</v>
      </c>
      <c r="D34" s="16" t="s">
        <v>34</v>
      </c>
      <c r="E34" s="7" t="n">
        <v>1</v>
      </c>
      <c r="F34" s="16" t="s">
        <v>19</v>
      </c>
      <c r="G34" s="6" t="n">
        <v>14.35</v>
      </c>
      <c r="H34" s="6" t="n">
        <v>525.2</v>
      </c>
      <c r="I34" s="6" t="n">
        <v>583.85</v>
      </c>
      <c r="J34" s="6" t="n">
        <v>0</v>
      </c>
      <c r="K34" s="6" t="n">
        <v>14.35</v>
      </c>
      <c r="L34" s="6" t="n">
        <v>14.35</v>
      </c>
      <c r="M34" s="6" t="n">
        <v>2.46</v>
      </c>
      <c r="N34" s="6" t="n">
        <v>2.73</v>
      </c>
    </row>
    <row collapsed="false" customFormat="false" customHeight="false" hidden="false" ht="12.1" outlineLevel="0" r="35">
      <c r="A35" s="37" t="n">
        <v>45950</v>
      </c>
      <c r="B35" s="16" t="s">
        <v>317</v>
      </c>
      <c r="C35" s="16" t="s">
        <v>21</v>
      </c>
      <c r="D35" s="16" t="s">
        <v>22</v>
      </c>
      <c r="E35" s="7" t="n">
        <v>10</v>
      </c>
      <c r="F35" s="16" t="s">
        <v>19</v>
      </c>
      <c r="G35" s="6" t="n">
        <v>8.18</v>
      </c>
      <c r="H35" s="6" t="n">
        <v>135.75</v>
      </c>
      <c r="I35" s="6" t="n">
        <v>109.03</v>
      </c>
      <c r="J35" s="6" t="n">
        <v>0</v>
      </c>
      <c r="K35" s="6" t="n">
        <v>81.8</v>
      </c>
      <c r="L35" s="6" t="n">
        <v>81.8</v>
      </c>
      <c r="M35" s="6" t="n">
        <v>7.5</v>
      </c>
      <c r="N35" s="6" t="n">
        <v>6.03</v>
      </c>
    </row>
    <row collapsed="false" customFormat="false" customHeight="false" hidden="false" ht="12.1" outlineLevel="0" r="36">
      <c r="A36" s="37" t="n">
        <v>45960</v>
      </c>
      <c r="B36" s="16" t="s">
        <v>317</v>
      </c>
      <c r="C36" s="16" t="s">
        <v>58</v>
      </c>
      <c r="D36" s="16" t="s">
        <v>60</v>
      </c>
      <c r="E36" s="7" t="n">
        <v>13</v>
      </c>
      <c r="F36" s="16" t="s">
        <v>19</v>
      </c>
      <c r="G36" s="6" t="n">
        <v>1.37</v>
      </c>
      <c r="H36" s="6" t="n">
        <v>101.1</v>
      </c>
      <c r="I36" s="6" t="n">
        <v>98.26</v>
      </c>
      <c r="J36" s="6" t="n">
        <v>0</v>
      </c>
      <c r="K36" s="6" t="n">
        <v>17.81</v>
      </c>
      <c r="L36" s="6" t="n">
        <v>17.81</v>
      </c>
      <c r="M36" s="6" t="n">
        <v>1.39</v>
      </c>
      <c r="N36" s="6" t="n">
        <v>1.36</v>
      </c>
    </row>
    <row collapsed="false" customFormat="false" customHeight="false" hidden="false" ht="12.1" outlineLevel="0" r="37">
      <c r="A37" s="37" t="n">
        <v>45988</v>
      </c>
      <c r="B37" s="16" t="s">
        <v>317</v>
      </c>
      <c r="C37" s="16" t="s">
        <v>58</v>
      </c>
      <c r="D37" s="16" t="s">
        <v>60</v>
      </c>
      <c r="E37" s="7" t="n">
        <v>13</v>
      </c>
      <c r="F37" s="16" t="s">
        <v>19</v>
      </c>
      <c r="G37" s="6" t="n">
        <v>1.37</v>
      </c>
      <c r="H37" s="6" t="n">
        <v>101.19</v>
      </c>
      <c r="I37" s="6" t="n">
        <v>98.26</v>
      </c>
      <c r="J37" s="6" t="n">
        <v>0</v>
      </c>
      <c r="K37" s="6" t="n">
        <v>17.81</v>
      </c>
      <c r="L37" s="6" t="n">
        <v>17.81</v>
      </c>
      <c r="M37" s="6" t="n">
        <v>1.39</v>
      </c>
      <c r="N37" s="6" t="n">
        <v>1.35</v>
      </c>
    </row>
    <row collapsed="false" customFormat="false" customHeight="false" hidden="false" ht="12.1" outlineLevel="0" r="38">
      <c r="A38" s="37"/>
      <c r="B38" s="16"/>
      <c r="C38" s="16"/>
      <c r="D38" s="16"/>
      <c r="E38" s="7"/>
      <c r="F38" s="16"/>
      <c r="G38" s="6"/>
      <c r="H38" s="6"/>
      <c r="I38" s="6"/>
      <c r="J38" s="6"/>
      <c r="K38" s="6"/>
      <c r="L38" s="6"/>
      <c r="M38" s="6"/>
      <c r="N38" s="6"/>
    </row>
    <row collapsed="false" customFormat="false" customHeight="false" hidden="false" ht="12.1" outlineLevel="0" r="39">
      <c r="A39" s="37" t="n">
        <v>46003</v>
      </c>
      <c r="B39" s="16" t="s">
        <v>317</v>
      </c>
      <c r="C39" s="16" t="s">
        <v>36</v>
      </c>
      <c r="D39" s="16" t="s">
        <v>37</v>
      </c>
      <c r="E39" s="7" t="n">
        <v>1</v>
      </c>
      <c r="F39" s="16" t="s">
        <v>19</v>
      </c>
      <c r="G39" s="6" t="n">
        <v>12</v>
      </c>
      <c r="H39" s="6" t="n">
        <v>519.6</v>
      </c>
      <c r="I39" s="6" t="n">
        <v>600.2</v>
      </c>
      <c r="J39" s="6" t="n">
        <v>0</v>
      </c>
      <c r="K39" s="6" t="n">
        <v>12</v>
      </c>
      <c r="L39" s="6" t="n">
        <v>12</v>
      </c>
      <c r="M39" s="6" t="n">
        <v>2</v>
      </c>
      <c r="N39" s="6" t="n">
        <v>2.31</v>
      </c>
    </row>
    <row collapsed="false" customFormat="false" customHeight="false" hidden="false" ht="12.1" outlineLevel="0" r="40">
      <c r="A40" s="37" t="n">
        <v>46016</v>
      </c>
      <c r="B40" s="16" t="s">
        <v>317</v>
      </c>
      <c r="C40" s="16" t="s">
        <v>16</v>
      </c>
      <c r="D40" s="16" t="s">
        <v>18</v>
      </c>
      <c r="E40" s="7" t="n">
        <v>2</v>
      </c>
      <c r="F40" s="16" t="s">
        <v>19</v>
      </c>
      <c r="G40" s="6" t="n">
        <v>902</v>
      </c>
      <c r="H40" s="6" t="n">
        <v>1804</v>
      </c>
      <c r="I40" s="6" t="n">
        <v>1460.77</v>
      </c>
      <c r="J40" s="6" t="n">
        <v>0</v>
      </c>
      <c r="K40" s="6" t="n">
        <v>1804</v>
      </c>
      <c r="L40" s="6" t="n">
        <v>1804</v>
      </c>
      <c r="M40" s="6" t="n">
        <v>61.75</v>
      </c>
      <c r="N40" s="6" t="n">
        <v>50</v>
      </c>
    </row>
    <row collapsed="false" customFormat="false" customHeight="false" hidden="false" ht="12.1" outlineLevel="0" r="41">
      <c r="A41" s="37" t="n">
        <v>46033</v>
      </c>
      <c r="B41" s="16" t="s">
        <v>317</v>
      </c>
      <c r="C41" s="16" t="s">
        <v>33</v>
      </c>
      <c r="D41" s="16" t="s">
        <v>34</v>
      </c>
      <c r="E41" s="7" t="n">
        <v>1</v>
      </c>
      <c r="F41" s="16" t="s">
        <v>19</v>
      </c>
      <c r="G41" s="6" t="n">
        <v>8.13</v>
      </c>
      <c r="H41" s="6" t="n">
        <v>564.7</v>
      </c>
      <c r="I41" s="6" t="n">
        <v>583.85</v>
      </c>
      <c r="J41" s="6" t="n">
        <v>0</v>
      </c>
      <c r="K41" s="6" t="n">
        <v>8.13</v>
      </c>
      <c r="L41" s="6" t="n">
        <v>8.13</v>
      </c>
      <c r="M41" s="6" t="n">
        <v>1.39</v>
      </c>
      <c r="N41" s="6" t="n">
        <v>1.44</v>
      </c>
    </row>
    <row collapsed="false" customFormat="false" customHeight="false" hidden="false" ht="12.1" outlineLevel="0" r="42">
      <c r="A42" s="37" t="n">
        <v>46034</v>
      </c>
      <c r="B42" s="16" t="s">
        <v>317</v>
      </c>
      <c r="C42" s="16" t="s">
        <v>27</v>
      </c>
      <c r="D42" s="16" t="s">
        <v>28</v>
      </c>
      <c r="E42" s="7" t="n">
        <v>2</v>
      </c>
      <c r="F42" s="16" t="s">
        <v>19</v>
      </c>
      <c r="G42" s="6" t="n">
        <v>11.56</v>
      </c>
      <c r="H42" s="6" t="n">
        <v>409.65</v>
      </c>
      <c r="I42" s="6" t="n">
        <v>491.05</v>
      </c>
      <c r="J42" s="6" t="n">
        <v>0</v>
      </c>
      <c r="K42" s="6" t="n">
        <v>23.12</v>
      </c>
      <c r="L42" s="6" t="n">
        <v>23.12</v>
      </c>
      <c r="M42" s="6" t="n">
        <v>2.35</v>
      </c>
      <c r="N42" s="6" t="n">
        <v>2.82</v>
      </c>
    </row>
    <row collapsed="false" customFormat="false" customHeight="false" hidden="false" ht="12.1" outlineLevel="0" r="43">
      <c r="A43" s="37" t="n">
        <v>46036</v>
      </c>
      <c r="B43" s="16" t="s">
        <v>317</v>
      </c>
      <c r="C43" s="16" t="s">
        <v>21</v>
      </c>
      <c r="D43" s="16" t="s">
        <v>22</v>
      </c>
      <c r="E43" s="7" t="n">
        <v>10</v>
      </c>
      <c r="F43" s="16" t="s">
        <v>19</v>
      </c>
      <c r="G43" s="6" t="n">
        <v>9.17</v>
      </c>
      <c r="H43" s="6" t="n">
        <v>139.95</v>
      </c>
      <c r="I43" s="6" t="n">
        <v>109.03</v>
      </c>
      <c r="J43" s="6" t="n">
        <v>0</v>
      </c>
      <c r="K43" s="6" t="n">
        <v>91.7</v>
      </c>
      <c r="L43" s="6" t="n">
        <v>91.7</v>
      </c>
      <c r="M43" s="6" t="n">
        <v>8.41</v>
      </c>
      <c r="N43" s="6" t="n">
        <v>6.55</v>
      </c>
    </row>
  </sheetData>
  <autoFilter ref="A1:N4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7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89</v>
      </c>
      <c r="B1" s="38" t="s">
        <v>307</v>
      </c>
      <c r="C1" s="38" t="s">
        <v>0</v>
      </c>
      <c r="D1" s="38" t="s">
        <v>2</v>
      </c>
      <c r="E1" s="38" t="s">
        <v>6</v>
      </c>
      <c r="F1" s="38" t="s">
        <v>308</v>
      </c>
      <c r="G1" s="38" t="s">
        <v>318</v>
      </c>
      <c r="H1" s="38" t="s">
        <v>312</v>
      </c>
      <c r="I1" s="38" t="s">
        <v>313</v>
      </c>
      <c r="J1" s="38" t="s">
        <v>314</v>
      </c>
    </row>
    <row collapsed="false" customFormat="false" customHeight="false" hidden="false" ht="12.1" outlineLevel="0" r="2">
      <c r="A2" s="39" t="n">
        <v>45419</v>
      </c>
      <c r="B2" s="16" t="s">
        <v>317</v>
      </c>
      <c r="C2" s="16" t="s">
        <v>185</v>
      </c>
      <c r="D2" s="16" t="s">
        <v>319</v>
      </c>
      <c r="E2" s="6" t="n">
        <v>1000</v>
      </c>
      <c r="F2" s="7" t="n">
        <v>1</v>
      </c>
      <c r="G2" s="6" t="n">
        <v>20.19</v>
      </c>
      <c r="H2" s="6" t="n">
        <v>0</v>
      </c>
      <c r="I2" s="6" t="n">
        <v>20.19</v>
      </c>
      <c r="J2" s="6" t="n">
        <v>20.19</v>
      </c>
    </row>
    <row collapsed="false" customFormat="false" customHeight="false" hidden="false" ht="12.1" outlineLevel="0" r="3">
      <c r="A3" s="39" t="n">
        <v>45442</v>
      </c>
      <c r="B3" s="16" t="s">
        <v>317</v>
      </c>
      <c r="C3" s="16" t="s">
        <v>187</v>
      </c>
      <c r="D3" s="16" t="s">
        <v>320</v>
      </c>
      <c r="E3" s="6" t="n">
        <v>1000</v>
      </c>
      <c r="F3" s="7" t="n">
        <v>1</v>
      </c>
      <c r="G3" s="6" t="n">
        <v>28.17</v>
      </c>
      <c r="H3" s="6" t="n">
        <v>0</v>
      </c>
      <c r="I3" s="6" t="n">
        <v>28.17</v>
      </c>
      <c r="J3" s="6" t="n">
        <v>28.17</v>
      </c>
    </row>
    <row collapsed="false" customFormat="false" customHeight="false" hidden="false" ht="12.1" outlineLevel="0" r="4">
      <c r="A4" s="39" t="n">
        <v>45489</v>
      </c>
      <c r="B4" s="16" t="s">
        <v>317</v>
      </c>
      <c r="C4" s="16" t="s">
        <v>193</v>
      </c>
      <c r="D4" s="16" t="s">
        <v>321</v>
      </c>
      <c r="E4" s="6" t="n">
        <v>1000</v>
      </c>
      <c r="F4" s="7" t="n">
        <v>1</v>
      </c>
      <c r="G4" s="6" t="n">
        <v>47.37</v>
      </c>
      <c r="H4" s="6" t="n">
        <v>0</v>
      </c>
      <c r="I4" s="6" t="n">
        <v>47.37</v>
      </c>
      <c r="J4" s="6" t="n">
        <v>47.37</v>
      </c>
    </row>
    <row collapsed="false" customFormat="false" customHeight="false" hidden="false" ht="12.1" outlineLevel="0" r="5">
      <c r="A5" s="39" t="n">
        <v>45498</v>
      </c>
      <c r="B5" s="16" t="s">
        <v>317</v>
      </c>
      <c r="C5" s="16" t="s">
        <v>189</v>
      </c>
      <c r="D5" s="16" t="s">
        <v>322</v>
      </c>
      <c r="E5" s="6" t="n">
        <v>1000</v>
      </c>
      <c r="F5" s="7" t="n">
        <v>1</v>
      </c>
      <c r="G5" s="6" t="n">
        <v>47.12</v>
      </c>
      <c r="H5" s="6" t="n">
        <v>0</v>
      </c>
      <c r="I5" s="6" t="n">
        <v>47.12</v>
      </c>
      <c r="J5" s="6" t="n">
        <v>47.12</v>
      </c>
    </row>
    <row collapsed="false" customFormat="false" customHeight="false" hidden="false" ht="12.1" outlineLevel="0" r="6">
      <c r="A6" s="39" t="n">
        <v>45501</v>
      </c>
      <c r="B6" s="16" t="s">
        <v>317</v>
      </c>
      <c r="C6" s="16" t="s">
        <v>192</v>
      </c>
      <c r="D6" s="16" t="s">
        <v>323</v>
      </c>
      <c r="E6" s="6" t="n">
        <v>1000</v>
      </c>
      <c r="F6" s="7" t="n">
        <v>1</v>
      </c>
      <c r="G6" s="6" t="n">
        <v>39.64</v>
      </c>
      <c r="H6" s="6" t="n">
        <v>0</v>
      </c>
      <c r="I6" s="6" t="n">
        <v>39.64</v>
      </c>
      <c r="J6" s="6" t="n">
        <v>39.64</v>
      </c>
    </row>
    <row collapsed="false" customFormat="false" customHeight="false" hidden="false" ht="12.1" outlineLevel="0" r="7">
      <c r="A7" s="39" t="n">
        <v>45510</v>
      </c>
      <c r="B7" s="16" t="s">
        <v>317</v>
      </c>
      <c r="C7" s="16" t="s">
        <v>185</v>
      </c>
      <c r="D7" s="16" t="s">
        <v>319</v>
      </c>
      <c r="E7" s="6" t="n">
        <v>1000</v>
      </c>
      <c r="F7" s="7" t="n">
        <v>1</v>
      </c>
      <c r="G7" s="6" t="n">
        <v>20.19</v>
      </c>
      <c r="H7" s="6" t="n">
        <v>0</v>
      </c>
      <c r="I7" s="6" t="n">
        <v>20.19</v>
      </c>
      <c r="J7" s="6" t="n">
        <v>20.19</v>
      </c>
    </row>
    <row collapsed="false" customFormat="false" customHeight="false" hidden="false" ht="12.1" outlineLevel="0" r="8">
      <c r="A8" s="39" t="n">
        <v>45522</v>
      </c>
      <c r="B8" s="16" t="s">
        <v>317</v>
      </c>
      <c r="C8" s="16" t="s">
        <v>190</v>
      </c>
      <c r="D8" s="16" t="s">
        <v>324</v>
      </c>
      <c r="E8" s="6" t="n">
        <v>1000</v>
      </c>
      <c r="F8" s="7" t="n">
        <v>2</v>
      </c>
      <c r="G8" s="6" t="n">
        <v>24.93</v>
      </c>
      <c r="H8" s="6" t="n">
        <v>0</v>
      </c>
      <c r="I8" s="6" t="n">
        <v>49.86</v>
      </c>
      <c r="J8" s="6" t="n">
        <v>49.86</v>
      </c>
    </row>
    <row collapsed="false" customFormat="false" customHeight="false" hidden="false" ht="12.1" outlineLevel="0" r="9">
      <c r="A9" s="39" t="n">
        <v>45544</v>
      </c>
      <c r="B9" s="16" t="s">
        <v>317</v>
      </c>
      <c r="C9" s="16" t="s">
        <v>195</v>
      </c>
      <c r="D9" s="16" t="s">
        <v>325</v>
      </c>
      <c r="E9" s="6" t="n">
        <v>1000</v>
      </c>
      <c r="F9" s="7" t="n">
        <v>1</v>
      </c>
      <c r="G9" s="6" t="n">
        <v>40.64</v>
      </c>
      <c r="H9" s="6" t="n">
        <v>0</v>
      </c>
      <c r="I9" s="6" t="n">
        <v>40.64</v>
      </c>
      <c r="J9" s="6" t="n">
        <v>40.64</v>
      </c>
    </row>
    <row collapsed="false" customFormat="false" customHeight="false" hidden="false" ht="12.1" outlineLevel="0" r="10">
      <c r="A10" s="39" t="n">
        <v>45553</v>
      </c>
      <c r="B10" s="16" t="s">
        <v>317</v>
      </c>
      <c r="C10" s="16" t="s">
        <v>198</v>
      </c>
      <c r="D10" s="16" t="s">
        <v>326</v>
      </c>
      <c r="E10" s="6" t="n">
        <v>1000</v>
      </c>
      <c r="F10" s="7" t="n">
        <v>1</v>
      </c>
      <c r="G10" s="6" t="n">
        <v>32.41</v>
      </c>
      <c r="H10" s="6" t="n">
        <v>0</v>
      </c>
      <c r="I10" s="6" t="n">
        <v>32.41</v>
      </c>
      <c r="J10" s="6" t="n">
        <v>32.41</v>
      </c>
    </row>
    <row collapsed="false" customFormat="false" customHeight="false" hidden="false" ht="12.1" outlineLevel="0" r="11">
      <c r="A11" s="39" t="n">
        <v>45558</v>
      </c>
      <c r="B11" s="16" t="s">
        <v>317</v>
      </c>
      <c r="C11" s="16" t="s">
        <v>194</v>
      </c>
      <c r="D11" s="16" t="s">
        <v>327</v>
      </c>
      <c r="E11" s="6" t="n">
        <v>1000</v>
      </c>
      <c r="F11" s="7" t="n">
        <v>2</v>
      </c>
      <c r="G11" s="6" t="n">
        <v>47.37</v>
      </c>
      <c r="H11" s="6" t="n">
        <v>0</v>
      </c>
      <c r="I11" s="6" t="n">
        <v>94.74</v>
      </c>
      <c r="J11" s="6" t="n">
        <v>94.74</v>
      </c>
    </row>
    <row collapsed="false" customFormat="false" customHeight="false" hidden="false" ht="12.1" outlineLevel="0" r="12">
      <c r="A12" s="39" t="n">
        <v>45559</v>
      </c>
      <c r="B12" s="16" t="s">
        <v>317</v>
      </c>
      <c r="C12" s="16" t="s">
        <v>199</v>
      </c>
      <c r="D12" s="16" t="s">
        <v>328</v>
      </c>
      <c r="E12" s="6" t="n">
        <v>1000</v>
      </c>
      <c r="F12" s="7" t="n">
        <v>2</v>
      </c>
      <c r="G12" s="6" t="n">
        <v>33.66</v>
      </c>
      <c r="H12" s="6" t="n">
        <v>0</v>
      </c>
      <c r="I12" s="6" t="n">
        <v>67.32</v>
      </c>
      <c r="J12" s="6" t="n">
        <v>67.32</v>
      </c>
    </row>
    <row collapsed="false" customFormat="false" customHeight="false" hidden="false" ht="12.1" outlineLevel="0" r="13">
      <c r="A13" s="39" t="n">
        <v>45560</v>
      </c>
      <c r="B13" s="16" t="s">
        <v>317</v>
      </c>
      <c r="C13" s="16" t="s">
        <v>197</v>
      </c>
      <c r="D13" s="16" t="s">
        <v>329</v>
      </c>
      <c r="E13" s="6" t="n">
        <v>1000</v>
      </c>
      <c r="F13" s="7" t="n">
        <v>1</v>
      </c>
      <c r="G13" s="6" t="n">
        <v>24.68</v>
      </c>
      <c r="H13" s="6" t="n">
        <v>0</v>
      </c>
      <c r="I13" s="6" t="n">
        <v>24.68</v>
      </c>
      <c r="J13" s="6" t="n">
        <v>24.68</v>
      </c>
    </row>
    <row collapsed="false" customFormat="false" customHeight="false" hidden="false" ht="12.1" outlineLevel="0" r="14">
      <c r="A14" s="39" t="n">
        <v>45571</v>
      </c>
      <c r="B14" s="16" t="s">
        <v>317</v>
      </c>
      <c r="C14" s="16" t="s">
        <v>202</v>
      </c>
      <c r="D14" s="16" t="s">
        <v>330</v>
      </c>
      <c r="E14" s="6" t="n">
        <v>1000</v>
      </c>
      <c r="F14" s="7" t="n">
        <v>1</v>
      </c>
      <c r="G14" s="6" t="n">
        <v>10.68</v>
      </c>
      <c r="H14" s="6" t="n">
        <v>0</v>
      </c>
      <c r="I14" s="6" t="n">
        <v>10.68</v>
      </c>
      <c r="J14" s="6" t="n">
        <v>10.68</v>
      </c>
    </row>
    <row collapsed="false" customFormat="false" customHeight="false" hidden="false" ht="12.1" outlineLevel="0" r="15">
      <c r="A15" s="39" t="n">
        <v>45572</v>
      </c>
      <c r="B15" s="16" t="s">
        <v>317</v>
      </c>
      <c r="C15" s="16" t="s">
        <v>200</v>
      </c>
      <c r="D15" s="16" t="s">
        <v>331</v>
      </c>
      <c r="E15" s="6" t="n">
        <v>1000</v>
      </c>
      <c r="F15" s="7" t="n">
        <v>1</v>
      </c>
      <c r="G15" s="6" t="n">
        <v>44.88</v>
      </c>
      <c r="H15" s="6" t="n">
        <v>0</v>
      </c>
      <c r="I15" s="6" t="n">
        <v>44.88</v>
      </c>
      <c r="J15" s="6" t="n">
        <v>44.88</v>
      </c>
    </row>
    <row collapsed="false" customFormat="false" customHeight="false" hidden="false" ht="12.1" outlineLevel="0" r="16">
      <c r="A16" s="39" t="n">
        <v>45574</v>
      </c>
      <c r="B16" s="16" t="s">
        <v>317</v>
      </c>
      <c r="C16" s="16" t="s">
        <v>201</v>
      </c>
      <c r="D16" s="16" t="s">
        <v>332</v>
      </c>
      <c r="E16" s="6" t="n">
        <v>1000</v>
      </c>
      <c r="F16" s="7" t="n">
        <v>1</v>
      </c>
      <c r="G16" s="6" t="n">
        <v>13.36</v>
      </c>
      <c r="H16" s="6" t="n">
        <v>0</v>
      </c>
      <c r="I16" s="6" t="n">
        <v>13.36</v>
      </c>
      <c r="J16" s="6" t="n">
        <v>13.36</v>
      </c>
    </row>
    <row collapsed="false" customFormat="false" customHeight="false" hidden="false" ht="12.1" outlineLevel="0" r="17">
      <c r="A17" s="39" t="n">
        <v>45575</v>
      </c>
      <c r="B17" s="16" t="s">
        <v>317</v>
      </c>
      <c r="C17" s="16" t="s">
        <v>196</v>
      </c>
      <c r="D17" s="16" t="s">
        <v>333</v>
      </c>
      <c r="E17" s="6" t="n">
        <v>1000</v>
      </c>
      <c r="F17" s="7" t="n">
        <v>1</v>
      </c>
      <c r="G17" s="6" t="n">
        <v>43.13</v>
      </c>
      <c r="H17" s="6" t="n">
        <v>0</v>
      </c>
      <c r="I17" s="6" t="n">
        <v>43.13</v>
      </c>
      <c r="J17" s="6" t="n">
        <v>43.13</v>
      </c>
    </row>
    <row collapsed="false" customFormat="false" customHeight="false" hidden="false" ht="12.1" outlineLevel="0" r="18">
      <c r="A18" s="39" t="n">
        <v>45601</v>
      </c>
      <c r="B18" s="16" t="s">
        <v>317</v>
      </c>
      <c r="C18" s="16" t="s">
        <v>202</v>
      </c>
      <c r="D18" s="16" t="s">
        <v>330</v>
      </c>
      <c r="E18" s="6" t="n">
        <v>1000</v>
      </c>
      <c r="F18" s="7" t="n">
        <v>1</v>
      </c>
      <c r="G18" s="6" t="n">
        <v>10.68</v>
      </c>
      <c r="H18" s="6" t="n">
        <v>0</v>
      </c>
      <c r="I18" s="6" t="n">
        <v>10.68</v>
      </c>
      <c r="J18" s="6" t="n">
        <v>10.68</v>
      </c>
    </row>
    <row collapsed="false" customFormat="false" customHeight="false" hidden="false" ht="12.1" outlineLevel="0" r="19">
      <c r="A19" s="39" t="n">
        <v>45604</v>
      </c>
      <c r="B19" s="16" t="s">
        <v>317</v>
      </c>
      <c r="C19" s="16" t="s">
        <v>201</v>
      </c>
      <c r="D19" s="16" t="s">
        <v>332</v>
      </c>
      <c r="E19" s="6" t="n">
        <v>1000</v>
      </c>
      <c r="F19" s="7" t="n">
        <v>1</v>
      </c>
      <c r="G19" s="6" t="n">
        <v>13.36</v>
      </c>
      <c r="H19" s="6" t="n">
        <v>0</v>
      </c>
      <c r="I19" s="6" t="n">
        <v>13.36</v>
      </c>
      <c r="J19" s="6" t="n">
        <v>13.36</v>
      </c>
    </row>
    <row collapsed="false" customFormat="false" customHeight="false" hidden="false" ht="12.1" outlineLevel="0" r="20">
      <c r="A20" s="39" t="n">
        <v>45631</v>
      </c>
      <c r="B20" s="16" t="s">
        <v>317</v>
      </c>
      <c r="C20" s="16" t="s">
        <v>202</v>
      </c>
      <c r="D20" s="16" t="s">
        <v>330</v>
      </c>
      <c r="E20" s="6" t="n">
        <v>1000</v>
      </c>
      <c r="F20" s="7" t="n">
        <v>1</v>
      </c>
      <c r="G20" s="6" t="n">
        <v>10.68</v>
      </c>
      <c r="H20" s="6" t="n">
        <v>0</v>
      </c>
      <c r="I20" s="6" t="n">
        <v>10.68</v>
      </c>
      <c r="J20" s="6" t="n">
        <v>10.68</v>
      </c>
    </row>
    <row collapsed="false" customFormat="false" customHeight="false" hidden="false" ht="12.1" outlineLevel="0" r="21">
      <c r="A21" s="39" t="n">
        <v>45634</v>
      </c>
      <c r="B21" s="16" t="s">
        <v>317</v>
      </c>
      <c r="C21" s="16" t="s">
        <v>201</v>
      </c>
      <c r="D21" s="16" t="s">
        <v>332</v>
      </c>
      <c r="E21" s="6" t="n">
        <v>1000</v>
      </c>
      <c r="F21" s="7" t="n">
        <v>1</v>
      </c>
      <c r="G21" s="6" t="n">
        <v>13.36</v>
      </c>
      <c r="H21" s="6" t="n">
        <v>0</v>
      </c>
      <c r="I21" s="6" t="n">
        <v>13.36</v>
      </c>
      <c r="J21" s="6" t="n">
        <v>13.36</v>
      </c>
    </row>
    <row collapsed="false" customFormat="false" customHeight="false" hidden="false" ht="12.1" outlineLevel="0" r="22">
      <c r="A22" s="39" t="n">
        <v>45635</v>
      </c>
      <c r="B22" s="16" t="s">
        <v>317</v>
      </c>
      <c r="C22" s="16" t="s">
        <v>203</v>
      </c>
      <c r="D22" s="16" t="s">
        <v>334</v>
      </c>
      <c r="E22" s="6" t="n">
        <v>1000</v>
      </c>
      <c r="F22" s="7" t="n">
        <v>1</v>
      </c>
      <c r="G22" s="6" t="n">
        <v>37.4</v>
      </c>
      <c r="H22" s="6" t="n">
        <v>0</v>
      </c>
      <c r="I22" s="6" t="n">
        <v>37.4</v>
      </c>
      <c r="J22" s="6" t="n">
        <v>37.4</v>
      </c>
    </row>
    <row collapsed="false" customFormat="false" customHeight="false" hidden="false" ht="12.1" outlineLevel="0" r="23">
      <c r="A23" s="39" t="n">
        <v>45644</v>
      </c>
      <c r="B23" s="16" t="s">
        <v>317</v>
      </c>
      <c r="C23" s="16" t="s">
        <v>198</v>
      </c>
      <c r="D23" s="16" t="s">
        <v>326</v>
      </c>
      <c r="E23" s="6" t="n">
        <v>1000</v>
      </c>
      <c r="F23" s="7" t="n">
        <v>1</v>
      </c>
      <c r="G23" s="6" t="n">
        <v>32.41</v>
      </c>
      <c r="H23" s="6" t="n">
        <v>0</v>
      </c>
      <c r="I23" s="6" t="n">
        <v>32.41</v>
      </c>
      <c r="J23" s="6" t="n">
        <v>32.41</v>
      </c>
    </row>
    <row collapsed="false" customFormat="false" customHeight="false" hidden="false" ht="12.1" outlineLevel="0" r="24">
      <c r="A24" s="39" t="n">
        <v>45650</v>
      </c>
      <c r="B24" s="16" t="s">
        <v>317</v>
      </c>
      <c r="C24" s="16" t="s">
        <v>204</v>
      </c>
      <c r="D24" s="16" t="s">
        <v>335</v>
      </c>
      <c r="E24" s="6" t="n">
        <v>1000</v>
      </c>
      <c r="F24" s="7" t="n">
        <v>1</v>
      </c>
      <c r="G24" s="6" t="n">
        <v>42.76</v>
      </c>
      <c r="H24" s="6" t="n">
        <v>0</v>
      </c>
      <c r="I24" s="6" t="n">
        <v>42.76</v>
      </c>
      <c r="J24" s="6" t="n">
        <v>42.76</v>
      </c>
    </row>
    <row collapsed="false" customFormat="false" customHeight="false" hidden="false" ht="12.1" outlineLevel="0" r="25">
      <c r="A25" s="39" t="n">
        <v>45650</v>
      </c>
      <c r="B25" s="16" t="s">
        <v>317</v>
      </c>
      <c r="C25" s="16" t="s">
        <v>199</v>
      </c>
      <c r="D25" s="16" t="s">
        <v>328</v>
      </c>
      <c r="E25" s="6" t="n">
        <v>1000</v>
      </c>
      <c r="F25" s="7" t="n">
        <v>2</v>
      </c>
      <c r="G25" s="6" t="n">
        <v>33.66</v>
      </c>
      <c r="H25" s="6" t="n">
        <v>0</v>
      </c>
      <c r="I25" s="6" t="n">
        <v>67.32</v>
      </c>
      <c r="J25" s="6" t="n">
        <v>67.32</v>
      </c>
    </row>
    <row collapsed="false" customFormat="false" customHeight="false" hidden="false" ht="12.1" outlineLevel="0" r="26">
      <c r="A26" s="39" t="n">
        <v>45652</v>
      </c>
      <c r="B26" s="16" t="s">
        <v>317</v>
      </c>
      <c r="C26" s="16" t="s">
        <v>206</v>
      </c>
      <c r="D26" s="16" t="s">
        <v>336</v>
      </c>
      <c r="E26" s="6" t="n">
        <v>1000</v>
      </c>
      <c r="F26" s="7" t="n">
        <v>1</v>
      </c>
      <c r="G26" s="6" t="n">
        <v>17.67</v>
      </c>
      <c r="H26" s="6" t="n">
        <v>0</v>
      </c>
      <c r="I26" s="6" t="n">
        <v>17.67</v>
      </c>
      <c r="J26" s="6" t="n">
        <v>17.67</v>
      </c>
    </row>
    <row collapsed="false" customFormat="false" customHeight="false" hidden="false" ht="12.1" outlineLevel="0" r="27">
      <c r="A27" s="39" t="n">
        <v>45661</v>
      </c>
      <c r="B27" s="16" t="s">
        <v>317</v>
      </c>
      <c r="C27" s="16" t="s">
        <v>202</v>
      </c>
      <c r="D27" s="16" t="s">
        <v>330</v>
      </c>
      <c r="E27" s="6" t="n">
        <v>1000</v>
      </c>
      <c r="F27" s="7" t="n">
        <v>1</v>
      </c>
      <c r="G27" s="6" t="n">
        <v>10.68</v>
      </c>
      <c r="H27" s="6" t="n">
        <v>0</v>
      </c>
      <c r="I27" s="6" t="n">
        <v>10.68</v>
      </c>
      <c r="J27" s="6" t="n">
        <v>10.68</v>
      </c>
    </row>
    <row collapsed="false" customFormat="false" customHeight="false" hidden="false" ht="12.1" outlineLevel="0" r="28">
      <c r="A28" s="39" t="n">
        <v>45663</v>
      </c>
      <c r="B28" s="16" t="s">
        <v>317</v>
      </c>
      <c r="C28" s="16" t="s">
        <v>200</v>
      </c>
      <c r="D28" s="16" t="s">
        <v>331</v>
      </c>
      <c r="E28" s="6" t="n">
        <v>1000</v>
      </c>
      <c r="F28" s="7" t="n">
        <v>1</v>
      </c>
      <c r="G28" s="6" t="n">
        <v>44.88</v>
      </c>
      <c r="H28" s="6" t="n">
        <v>0</v>
      </c>
      <c r="I28" s="6" t="n">
        <v>44.88</v>
      </c>
      <c r="J28" s="6" t="n">
        <v>44.88</v>
      </c>
    </row>
    <row collapsed="false" customFormat="false" customHeight="false" hidden="false" ht="12.1" outlineLevel="0" r="29">
      <c r="A29" s="39" t="n">
        <v>45665</v>
      </c>
      <c r="B29" s="16" t="s">
        <v>317</v>
      </c>
      <c r="C29" s="16" t="s">
        <v>74</v>
      </c>
      <c r="D29" s="16" t="s">
        <v>76</v>
      </c>
      <c r="E29" s="6" t="n">
        <v>1000</v>
      </c>
      <c r="F29" s="7" t="n">
        <v>1</v>
      </c>
      <c r="G29" s="6" t="n">
        <v>15</v>
      </c>
      <c r="H29" s="6" t="n">
        <v>0</v>
      </c>
      <c r="I29" s="6" t="n">
        <v>15</v>
      </c>
      <c r="J29" s="6" t="n">
        <v>15</v>
      </c>
    </row>
    <row collapsed="false" customFormat="false" customHeight="false" hidden="false" ht="12.1" outlineLevel="0" r="30">
      <c r="A30" s="39" t="n">
        <v>45682</v>
      </c>
      <c r="B30" s="16" t="s">
        <v>317</v>
      </c>
      <c r="C30" s="16" t="s">
        <v>206</v>
      </c>
      <c r="D30" s="16" t="s">
        <v>336</v>
      </c>
      <c r="E30" s="6" t="n">
        <v>1000</v>
      </c>
      <c r="F30" s="7" t="n">
        <v>1</v>
      </c>
      <c r="G30" s="6" t="n">
        <v>17.67</v>
      </c>
      <c r="H30" s="6" t="n">
        <v>0</v>
      </c>
      <c r="I30" s="6" t="n">
        <v>17.67</v>
      </c>
      <c r="J30" s="6" t="n">
        <v>17.67</v>
      </c>
    </row>
    <row collapsed="false" customFormat="false" customHeight="false" hidden="false" ht="12.1" outlineLevel="0" r="31">
      <c r="A31" s="39" t="n">
        <v>45691</v>
      </c>
      <c r="B31" s="16" t="s">
        <v>317</v>
      </c>
      <c r="C31" s="16" t="s">
        <v>202</v>
      </c>
      <c r="D31" s="16" t="s">
        <v>330</v>
      </c>
      <c r="E31" s="6" t="n">
        <v>1000</v>
      </c>
      <c r="F31" s="7" t="n">
        <v>1</v>
      </c>
      <c r="G31" s="6" t="n">
        <v>10.68</v>
      </c>
      <c r="H31" s="6" t="n">
        <v>0</v>
      </c>
      <c r="I31" s="6" t="n">
        <v>10.68</v>
      </c>
      <c r="J31" s="6" t="n">
        <v>10.68</v>
      </c>
    </row>
    <row collapsed="false" customFormat="false" customHeight="false" hidden="false" ht="12.1" outlineLevel="0" r="32">
      <c r="A32" s="39" t="n">
        <v>45695</v>
      </c>
      <c r="B32" s="16" t="s">
        <v>317</v>
      </c>
      <c r="C32" s="16" t="s">
        <v>74</v>
      </c>
      <c r="D32" s="16" t="s">
        <v>76</v>
      </c>
      <c r="E32" s="6" t="n">
        <v>1000</v>
      </c>
      <c r="F32" s="7" t="n">
        <v>2</v>
      </c>
      <c r="G32" s="6" t="n">
        <v>15</v>
      </c>
      <c r="H32" s="6" t="n">
        <v>0</v>
      </c>
      <c r="I32" s="6" t="n">
        <v>30</v>
      </c>
      <c r="J32" s="6" t="n">
        <v>30</v>
      </c>
    </row>
    <row collapsed="false" customFormat="false" customHeight="false" hidden="false" ht="12.1" outlineLevel="0" r="33">
      <c r="A33" s="39" t="n">
        <v>45704</v>
      </c>
      <c r="B33" s="16" t="s">
        <v>317</v>
      </c>
      <c r="C33" s="16" t="s">
        <v>78</v>
      </c>
      <c r="D33" s="16" t="s">
        <v>79</v>
      </c>
      <c r="E33" s="6" t="n">
        <v>1000</v>
      </c>
      <c r="F33" s="7" t="n">
        <v>1</v>
      </c>
      <c r="G33" s="6" t="n">
        <v>44.88</v>
      </c>
      <c r="H33" s="6" t="n">
        <v>0</v>
      </c>
      <c r="I33" s="6" t="n">
        <v>44.88</v>
      </c>
      <c r="J33" s="6" t="n">
        <v>44.88</v>
      </c>
    </row>
    <row collapsed="false" customFormat="false" customHeight="false" hidden="false" ht="12.1" outlineLevel="0" r="34">
      <c r="A34" s="39" t="n">
        <v>45712</v>
      </c>
      <c r="B34" s="16" t="s">
        <v>317</v>
      </c>
      <c r="C34" s="16" t="s">
        <v>206</v>
      </c>
      <c r="D34" s="16" t="s">
        <v>336</v>
      </c>
      <c r="E34" s="6" t="n">
        <v>1000</v>
      </c>
      <c r="F34" s="7" t="n">
        <v>1</v>
      </c>
      <c r="G34" s="6" t="n">
        <v>17.67</v>
      </c>
      <c r="H34" s="6" t="n">
        <v>0</v>
      </c>
      <c r="I34" s="6" t="n">
        <v>17.67</v>
      </c>
      <c r="J34" s="6" t="n">
        <v>17.67</v>
      </c>
    </row>
    <row collapsed="false" customFormat="false" customHeight="false" hidden="false" ht="12.1" outlineLevel="0" r="35">
      <c r="A35" s="39" t="n">
        <v>45721</v>
      </c>
      <c r="B35" s="16" t="s">
        <v>317</v>
      </c>
      <c r="C35" s="16" t="s">
        <v>202</v>
      </c>
      <c r="D35" s="16" t="s">
        <v>330</v>
      </c>
      <c r="E35" s="6" t="n">
        <v>1000</v>
      </c>
      <c r="F35" s="7" t="n">
        <v>1</v>
      </c>
      <c r="G35" s="6" t="n">
        <v>10.68</v>
      </c>
      <c r="H35" s="6" t="n">
        <v>0</v>
      </c>
      <c r="I35" s="6" t="n">
        <v>10.68</v>
      </c>
      <c r="J35" s="6" t="n">
        <v>10.68</v>
      </c>
    </row>
    <row collapsed="false" customFormat="false" customHeight="false" hidden="false" ht="12.1" outlineLevel="0" r="36">
      <c r="A36" s="39" t="n">
        <v>45725</v>
      </c>
      <c r="B36" s="16" t="s">
        <v>317</v>
      </c>
      <c r="C36" s="16" t="s">
        <v>74</v>
      </c>
      <c r="D36" s="16" t="s">
        <v>76</v>
      </c>
      <c r="E36" s="6" t="n">
        <v>1000</v>
      </c>
      <c r="F36" s="7" t="n">
        <v>2</v>
      </c>
      <c r="G36" s="6" t="n">
        <v>15</v>
      </c>
      <c r="H36" s="6" t="n">
        <v>0</v>
      </c>
      <c r="I36" s="6" t="n">
        <v>30</v>
      </c>
      <c r="J36" s="6" t="n">
        <v>30</v>
      </c>
    </row>
    <row collapsed="false" customFormat="false" customHeight="false" hidden="false" ht="12.1" outlineLevel="0" r="37">
      <c r="A37" s="39" t="n">
        <v>45726</v>
      </c>
      <c r="B37" s="16" t="s">
        <v>317</v>
      </c>
      <c r="C37" s="16" t="s">
        <v>203</v>
      </c>
      <c r="D37" s="16" t="s">
        <v>334</v>
      </c>
      <c r="E37" s="6" t="n">
        <v>1000</v>
      </c>
      <c r="F37" s="7" t="n">
        <v>2</v>
      </c>
      <c r="G37" s="6" t="n">
        <v>37.4</v>
      </c>
      <c r="H37" s="6" t="n">
        <v>0</v>
      </c>
      <c r="I37" s="6" t="n">
        <v>74.8</v>
      </c>
      <c r="J37" s="6" t="n">
        <v>74.8</v>
      </c>
    </row>
    <row collapsed="false" customFormat="false" customHeight="false" hidden="false" ht="12.1" outlineLevel="0" r="38">
      <c r="A38" s="39" t="n">
        <v>45742</v>
      </c>
      <c r="B38" s="16" t="s">
        <v>317</v>
      </c>
      <c r="C38" s="16" t="s">
        <v>206</v>
      </c>
      <c r="D38" s="16" t="s">
        <v>336</v>
      </c>
      <c r="E38" s="6" t="n">
        <v>1000</v>
      </c>
      <c r="F38" s="7" t="n">
        <v>1</v>
      </c>
      <c r="G38" s="6" t="n">
        <v>17.67</v>
      </c>
      <c r="H38" s="6" t="n">
        <v>0</v>
      </c>
      <c r="I38" s="6" t="n">
        <v>17.67</v>
      </c>
      <c r="J38" s="6" t="n">
        <v>17.67</v>
      </c>
    </row>
    <row collapsed="false" customFormat="false" customHeight="false" hidden="false" ht="12.1" outlineLevel="0" r="39">
      <c r="A39" s="39" t="n">
        <v>45751</v>
      </c>
      <c r="B39" s="16" t="s">
        <v>317</v>
      </c>
      <c r="C39" s="16" t="s">
        <v>202</v>
      </c>
      <c r="D39" s="16" t="s">
        <v>330</v>
      </c>
      <c r="E39" s="6" t="n">
        <v>1000</v>
      </c>
      <c r="F39" s="7" t="n">
        <v>1</v>
      </c>
      <c r="G39" s="6" t="n">
        <v>10.68</v>
      </c>
      <c r="H39" s="6" t="n">
        <v>0</v>
      </c>
      <c r="I39" s="6" t="n">
        <v>10.68</v>
      </c>
      <c r="J39" s="6" t="n">
        <v>10.68</v>
      </c>
    </row>
    <row collapsed="false" customFormat="false" customHeight="false" hidden="false" ht="12.1" outlineLevel="0" r="40">
      <c r="A40" s="39" t="n">
        <v>45755</v>
      </c>
      <c r="B40" s="16" t="s">
        <v>317</v>
      </c>
      <c r="C40" s="16" t="s">
        <v>74</v>
      </c>
      <c r="D40" s="16" t="s">
        <v>76</v>
      </c>
      <c r="E40" s="6" t="n">
        <v>1000</v>
      </c>
      <c r="F40" s="7" t="n">
        <v>2</v>
      </c>
      <c r="G40" s="6" t="n">
        <v>15</v>
      </c>
      <c r="H40" s="6" t="n">
        <v>0</v>
      </c>
      <c r="I40" s="6" t="n">
        <v>30</v>
      </c>
      <c r="J40" s="6" t="n">
        <v>30</v>
      </c>
    </row>
    <row collapsed="false" customFormat="false" customHeight="false" hidden="false" ht="12.1" outlineLevel="0" r="41">
      <c r="A41" s="39" t="n">
        <v>45772</v>
      </c>
      <c r="B41" s="16" t="s">
        <v>317</v>
      </c>
      <c r="C41" s="16" t="s">
        <v>206</v>
      </c>
      <c r="D41" s="16" t="s">
        <v>336</v>
      </c>
      <c r="E41" s="6" t="n">
        <v>1000</v>
      </c>
      <c r="F41" s="7" t="n">
        <v>1</v>
      </c>
      <c r="G41" s="6" t="n">
        <v>17.67</v>
      </c>
      <c r="H41" s="6" t="n">
        <v>0</v>
      </c>
      <c r="I41" s="6" t="n">
        <v>17.67</v>
      </c>
      <c r="J41" s="6" t="n">
        <v>17.67</v>
      </c>
    </row>
    <row collapsed="false" customFormat="false" customHeight="false" hidden="false" ht="12.1" outlineLevel="0" r="42">
      <c r="A42" s="39" t="n">
        <v>45781</v>
      </c>
      <c r="B42" s="16" t="s">
        <v>317</v>
      </c>
      <c r="C42" s="16" t="s">
        <v>202</v>
      </c>
      <c r="D42" s="16" t="s">
        <v>330</v>
      </c>
      <c r="E42" s="6" t="n">
        <v>1000</v>
      </c>
      <c r="F42" s="7" t="n">
        <v>1</v>
      </c>
      <c r="G42" s="6" t="n">
        <v>10.68</v>
      </c>
      <c r="H42" s="6" t="n">
        <v>0</v>
      </c>
      <c r="I42" s="6" t="n">
        <v>10.68</v>
      </c>
      <c r="J42" s="6" t="n">
        <v>10.68</v>
      </c>
    </row>
    <row collapsed="false" customFormat="false" customHeight="false" hidden="false" ht="12.1" outlineLevel="0" r="43">
      <c r="A43" s="39" t="n">
        <v>45785</v>
      </c>
      <c r="B43" s="16" t="s">
        <v>317</v>
      </c>
      <c r="C43" s="16" t="s">
        <v>74</v>
      </c>
      <c r="D43" s="16" t="s">
        <v>76</v>
      </c>
      <c r="E43" s="6" t="n">
        <v>1000</v>
      </c>
      <c r="F43" s="7" t="n">
        <v>2</v>
      </c>
      <c r="G43" s="6" t="n">
        <v>15</v>
      </c>
      <c r="H43" s="6" t="n">
        <v>0</v>
      </c>
      <c r="I43" s="6" t="n">
        <v>30</v>
      </c>
      <c r="J43" s="6" t="n">
        <v>30</v>
      </c>
    </row>
    <row collapsed="false" customFormat="false" customHeight="false" hidden="false" ht="12.1" outlineLevel="0" r="44">
      <c r="A44" s="39" t="n">
        <v>45795</v>
      </c>
      <c r="B44" s="16" t="s">
        <v>317</v>
      </c>
      <c r="C44" s="16" t="s">
        <v>78</v>
      </c>
      <c r="D44" s="16" t="s">
        <v>79</v>
      </c>
      <c r="E44" s="6" t="n">
        <v>1000</v>
      </c>
      <c r="F44" s="7" t="n">
        <v>1</v>
      </c>
      <c r="G44" s="6" t="n">
        <v>39.89</v>
      </c>
      <c r="H44" s="6" t="n">
        <v>0</v>
      </c>
      <c r="I44" s="6" t="n">
        <v>39.89</v>
      </c>
      <c r="J44" s="6" t="n">
        <v>39.89</v>
      </c>
    </row>
    <row collapsed="false" customFormat="false" customHeight="false" hidden="false" ht="12.1" outlineLevel="0" r="45">
      <c r="A45" s="39" t="n">
        <v>45802</v>
      </c>
      <c r="B45" s="16" t="s">
        <v>317</v>
      </c>
      <c r="C45" s="16" t="s">
        <v>206</v>
      </c>
      <c r="D45" s="16" t="s">
        <v>336</v>
      </c>
      <c r="E45" s="6" t="n">
        <v>1000</v>
      </c>
      <c r="F45" s="7" t="n">
        <v>1</v>
      </c>
      <c r="G45" s="6" t="n">
        <v>17.67</v>
      </c>
      <c r="H45" s="6" t="n">
        <v>0</v>
      </c>
      <c r="I45" s="6" t="n">
        <v>17.67</v>
      </c>
      <c r="J45" s="6" t="n">
        <v>17.67</v>
      </c>
    </row>
    <row collapsed="false" customFormat="false" customHeight="false" hidden="false" ht="12.1" outlineLevel="0" r="46">
      <c r="A46" s="39" t="n">
        <v>45815</v>
      </c>
      <c r="B46" s="16" t="s">
        <v>317</v>
      </c>
      <c r="C46" s="16" t="s">
        <v>74</v>
      </c>
      <c r="D46" s="16" t="s">
        <v>76</v>
      </c>
      <c r="E46" s="6" t="n">
        <v>1000</v>
      </c>
      <c r="F46" s="7" t="n">
        <v>2</v>
      </c>
      <c r="G46" s="6" t="n">
        <v>14.38</v>
      </c>
      <c r="H46" s="6" t="n">
        <v>0</v>
      </c>
      <c r="I46" s="6" t="n">
        <v>28.76</v>
      </c>
      <c r="J46" s="6" t="n">
        <v>28.76</v>
      </c>
    </row>
    <row collapsed="false" customFormat="false" customHeight="false" hidden="false" ht="12.1" outlineLevel="0" r="47">
      <c r="A47" s="39" t="n">
        <v>45832</v>
      </c>
      <c r="B47" s="16" t="s">
        <v>317</v>
      </c>
      <c r="C47" s="16" t="s">
        <v>206</v>
      </c>
      <c r="D47" s="16" t="s">
        <v>336</v>
      </c>
      <c r="E47" s="6" t="n">
        <v>1000</v>
      </c>
      <c r="F47" s="7" t="n">
        <v>1</v>
      </c>
      <c r="G47" s="6" t="n">
        <v>17.67</v>
      </c>
      <c r="H47" s="6" t="n">
        <v>0</v>
      </c>
      <c r="I47" s="6" t="n">
        <v>17.67</v>
      </c>
      <c r="J47" s="6" t="n">
        <v>17.67</v>
      </c>
    </row>
    <row collapsed="false" customFormat="false" customHeight="false" hidden="false" ht="12.1" outlineLevel="0" r="48">
      <c r="A48" s="39" t="n">
        <v>45845</v>
      </c>
      <c r="B48" s="16" t="s">
        <v>317</v>
      </c>
      <c r="C48" s="16" t="s">
        <v>74</v>
      </c>
      <c r="D48" s="16" t="s">
        <v>76</v>
      </c>
      <c r="E48" s="6" t="n">
        <v>1000</v>
      </c>
      <c r="F48" s="7" t="n">
        <v>2</v>
      </c>
      <c r="G48" s="6" t="n">
        <v>14.38</v>
      </c>
      <c r="H48" s="6" t="n">
        <v>0</v>
      </c>
      <c r="I48" s="6" t="n">
        <v>28.76</v>
      </c>
      <c r="J48" s="6" t="n">
        <v>28.76</v>
      </c>
    </row>
    <row collapsed="false" customFormat="false" customHeight="false" hidden="false" ht="12.1" outlineLevel="0" r="49">
      <c r="A49" s="39" t="n">
        <v>45862</v>
      </c>
      <c r="B49" s="16" t="s">
        <v>317</v>
      </c>
      <c r="C49" s="16" t="s">
        <v>206</v>
      </c>
      <c r="D49" s="16" t="s">
        <v>336</v>
      </c>
      <c r="E49" s="6" t="n">
        <v>1000</v>
      </c>
      <c r="F49" s="7" t="n">
        <v>1</v>
      </c>
      <c r="G49" s="6" t="n">
        <v>17.67</v>
      </c>
      <c r="H49" s="6" t="n">
        <v>0</v>
      </c>
      <c r="I49" s="6" t="n">
        <v>17.67</v>
      </c>
      <c r="J49" s="6" t="n">
        <v>17.67</v>
      </c>
    </row>
    <row collapsed="false" customFormat="false" customHeight="false" hidden="false" ht="12.1" outlineLevel="0" r="50">
      <c r="A50" s="39" t="n">
        <v>45875</v>
      </c>
      <c r="B50" s="16" t="s">
        <v>317</v>
      </c>
      <c r="C50" s="16" t="s">
        <v>74</v>
      </c>
      <c r="D50" s="16" t="s">
        <v>76</v>
      </c>
      <c r="E50" s="6" t="n">
        <v>1000</v>
      </c>
      <c r="F50" s="7" t="n">
        <v>2</v>
      </c>
      <c r="G50" s="6" t="n">
        <v>14.38</v>
      </c>
      <c r="H50" s="6" t="n">
        <v>0</v>
      </c>
      <c r="I50" s="6" t="n">
        <v>28.76</v>
      </c>
      <c r="J50" s="6" t="n">
        <v>28.76</v>
      </c>
    </row>
    <row collapsed="false" customFormat="false" customHeight="false" hidden="false" ht="12.1" outlineLevel="0" r="51">
      <c r="A51" s="39" t="n">
        <v>45886</v>
      </c>
      <c r="B51" s="16" t="s">
        <v>317</v>
      </c>
      <c r="C51" s="16" t="s">
        <v>78</v>
      </c>
      <c r="D51" s="16" t="s">
        <v>79</v>
      </c>
      <c r="E51" s="6" t="n">
        <v>1000</v>
      </c>
      <c r="F51" s="7" t="n">
        <v>1</v>
      </c>
      <c r="G51" s="6" t="n">
        <v>39.89</v>
      </c>
      <c r="H51" s="6" t="n">
        <v>0</v>
      </c>
      <c r="I51" s="6" t="n">
        <v>39.89</v>
      </c>
      <c r="J51" s="6" t="n">
        <v>39.89</v>
      </c>
    </row>
    <row collapsed="false" customFormat="false" customHeight="false" hidden="false" ht="12.1" outlineLevel="0" r="52">
      <c r="A52" s="39" t="n">
        <v>45892</v>
      </c>
      <c r="B52" s="16" t="s">
        <v>317</v>
      </c>
      <c r="C52" s="16" t="s">
        <v>206</v>
      </c>
      <c r="D52" s="16" t="s">
        <v>336</v>
      </c>
      <c r="E52" s="6" t="n">
        <v>1000</v>
      </c>
      <c r="F52" s="7" t="n">
        <v>1</v>
      </c>
      <c r="G52" s="6" t="n">
        <v>17.67</v>
      </c>
      <c r="H52" s="6" t="n">
        <v>0</v>
      </c>
      <c r="I52" s="6" t="n">
        <v>17.67</v>
      </c>
      <c r="J52" s="6" t="n">
        <v>17.67</v>
      </c>
    </row>
    <row collapsed="false" customFormat="false" customHeight="false" hidden="false" ht="12.1" outlineLevel="0" r="53">
      <c r="A53" s="39" t="n">
        <v>45905</v>
      </c>
      <c r="B53" s="16" t="s">
        <v>317</v>
      </c>
      <c r="C53" s="16" t="s">
        <v>74</v>
      </c>
      <c r="D53" s="16" t="s">
        <v>76</v>
      </c>
      <c r="E53" s="6" t="n">
        <v>1000</v>
      </c>
      <c r="F53" s="7" t="n">
        <v>2</v>
      </c>
      <c r="G53" s="6" t="n">
        <v>14.38</v>
      </c>
      <c r="H53" s="6" t="n">
        <v>0</v>
      </c>
      <c r="I53" s="6" t="n">
        <v>28.76</v>
      </c>
      <c r="J53" s="6" t="n">
        <v>28.76</v>
      </c>
    </row>
    <row collapsed="false" customFormat="false" customHeight="false" hidden="false" ht="12.1" outlineLevel="0" r="54">
      <c r="A54" s="39" t="n">
        <v>45922</v>
      </c>
      <c r="B54" s="16" t="s">
        <v>317</v>
      </c>
      <c r="C54" s="16" t="s">
        <v>206</v>
      </c>
      <c r="D54" s="16" t="s">
        <v>336</v>
      </c>
      <c r="E54" s="6" t="n">
        <v>1000</v>
      </c>
      <c r="F54" s="7" t="n">
        <v>1</v>
      </c>
      <c r="G54" s="6" t="n">
        <v>17.67</v>
      </c>
      <c r="H54" s="6" t="n">
        <v>0</v>
      </c>
      <c r="I54" s="6" t="n">
        <v>17.67</v>
      </c>
      <c r="J54" s="6" t="n">
        <v>17.67</v>
      </c>
    </row>
    <row collapsed="false" customFormat="false" customHeight="false" hidden="false" ht="12.1" outlineLevel="0" r="55">
      <c r="A55" s="39" t="n">
        <v>45935</v>
      </c>
      <c r="B55" s="16" t="s">
        <v>317</v>
      </c>
      <c r="C55" s="16" t="s">
        <v>74</v>
      </c>
      <c r="D55" s="16" t="s">
        <v>76</v>
      </c>
      <c r="E55" s="6" t="n">
        <v>1000</v>
      </c>
      <c r="F55" s="7" t="n">
        <v>2</v>
      </c>
      <c r="G55" s="6" t="n">
        <v>14.38</v>
      </c>
      <c r="H55" s="6" t="n">
        <v>0</v>
      </c>
      <c r="I55" s="6" t="n">
        <v>28.76</v>
      </c>
      <c r="J55" s="6" t="n">
        <v>28.76</v>
      </c>
    </row>
    <row collapsed="false" customFormat="false" customHeight="false" hidden="false" ht="12.1" outlineLevel="0" r="56">
      <c r="A56" s="39" t="n">
        <v>45952</v>
      </c>
      <c r="B56" s="16" t="s">
        <v>317</v>
      </c>
      <c r="C56" s="16" t="s">
        <v>206</v>
      </c>
      <c r="D56" s="16" t="s">
        <v>336</v>
      </c>
      <c r="E56" s="6" t="n">
        <v>1000</v>
      </c>
      <c r="F56" s="7" t="n">
        <v>1</v>
      </c>
      <c r="G56" s="6" t="n">
        <v>17.67</v>
      </c>
      <c r="H56" s="6" t="n">
        <v>0</v>
      </c>
      <c r="I56" s="6" t="n">
        <v>17.67</v>
      </c>
      <c r="J56" s="6" t="n">
        <v>17.67</v>
      </c>
    </row>
    <row collapsed="false" customFormat="false" customHeight="false" hidden="false" ht="12.1" outlineLevel="0" r="57">
      <c r="A57" s="39" t="n">
        <v>45965</v>
      </c>
      <c r="B57" s="16" t="s">
        <v>317</v>
      </c>
      <c r="C57" s="16" t="s">
        <v>74</v>
      </c>
      <c r="D57" s="16" t="s">
        <v>76</v>
      </c>
      <c r="E57" s="6" t="n">
        <v>1000</v>
      </c>
      <c r="F57" s="7" t="n">
        <v>2</v>
      </c>
      <c r="G57" s="6" t="n">
        <v>14.38</v>
      </c>
      <c r="H57" s="6" t="n">
        <v>0</v>
      </c>
      <c r="I57" s="6" t="n">
        <v>28.76</v>
      </c>
      <c r="J57" s="6" t="n">
        <v>28.76</v>
      </c>
    </row>
    <row collapsed="false" customFormat="false" customHeight="false" hidden="false" ht="12.1" outlineLevel="0" r="58">
      <c r="A58" s="39" t="n">
        <v>45977</v>
      </c>
      <c r="B58" s="16" t="s">
        <v>317</v>
      </c>
      <c r="C58" s="16" t="s">
        <v>78</v>
      </c>
      <c r="D58" s="16" t="s">
        <v>79</v>
      </c>
      <c r="E58" s="6" t="n">
        <v>1000</v>
      </c>
      <c r="F58" s="7" t="n">
        <v>1</v>
      </c>
      <c r="G58" s="6" t="n">
        <v>39.89</v>
      </c>
      <c r="H58" s="6" t="n">
        <v>0</v>
      </c>
      <c r="I58" s="6" t="n">
        <v>39.89</v>
      </c>
      <c r="J58" s="6" t="n">
        <v>39.89</v>
      </c>
    </row>
    <row collapsed="false" customFormat="false" customHeight="false" hidden="false" ht="12.1" outlineLevel="0" r="59">
      <c r="A59" s="39" t="n">
        <v>45995</v>
      </c>
      <c r="B59" s="16" t="s">
        <v>317</v>
      </c>
      <c r="C59" s="16" t="s">
        <v>74</v>
      </c>
      <c r="D59" s="16" t="s">
        <v>76</v>
      </c>
      <c r="E59" s="6" t="n">
        <v>1000</v>
      </c>
      <c r="F59" s="7" t="n">
        <v>2</v>
      </c>
      <c r="G59" s="6" t="n">
        <v>14.38</v>
      </c>
      <c r="H59" s="6" t="n">
        <v>0</v>
      </c>
      <c r="I59" s="6" t="n">
        <v>28.76</v>
      </c>
      <c r="J59" s="6" t="n">
        <v>28.76</v>
      </c>
    </row>
    <row collapsed="false" customFormat="false" customHeight="false" hidden="false" ht="12.1" outlineLevel="0" r="60">
      <c r="A60" s="39"/>
      <c r="B60" s="16"/>
      <c r="C60" s="16"/>
      <c r="D60" s="16"/>
      <c r="E60" s="6"/>
      <c r="F60" s="7"/>
      <c r="G60" s="6"/>
      <c r="H60" s="6"/>
      <c r="I60" s="6"/>
      <c r="J60" s="6"/>
    </row>
    <row collapsed="false" customFormat="false" customHeight="false" hidden="false" ht="12.1" outlineLevel="0" r="61">
      <c r="A61" s="39" t="n">
        <v>46025</v>
      </c>
      <c r="B61" s="16" t="s">
        <v>317</v>
      </c>
      <c r="C61" s="16" t="s">
        <v>74</v>
      </c>
      <c r="D61" s="16" t="s">
        <v>76</v>
      </c>
      <c r="E61" s="6" t="n">
        <v>1000</v>
      </c>
      <c r="F61" s="7" t="n">
        <v>2</v>
      </c>
      <c r="G61" s="6" t="n">
        <v>14.38</v>
      </c>
      <c r="H61" s="6" t="n">
        <v>0</v>
      </c>
      <c r="I61" s="6" t="n">
        <v>28.76</v>
      </c>
      <c r="J61" s="6" t="n">
        <v>28.76</v>
      </c>
    </row>
    <row collapsed="false" customFormat="false" customHeight="false" hidden="false" ht="12.1" outlineLevel="0" r="62">
      <c r="A62" s="39" t="n">
        <v>46055</v>
      </c>
      <c r="B62" s="16" t="s">
        <v>317</v>
      </c>
      <c r="C62" s="16" t="s">
        <v>74</v>
      </c>
      <c r="D62" s="16" t="s">
        <v>76</v>
      </c>
      <c r="E62" s="6" t="n">
        <v>1000</v>
      </c>
      <c r="F62" s="7" t="n">
        <v>2</v>
      </c>
      <c r="G62" s="6" t="n">
        <v>14.38</v>
      </c>
      <c r="H62" s="6" t="n">
        <v>0</v>
      </c>
      <c r="I62" s="6" t="n">
        <v>28.76</v>
      </c>
      <c r="J62" s="6" t="n">
        <v>28.76</v>
      </c>
    </row>
    <row collapsed="false" customFormat="false" customHeight="false" hidden="false" ht="12.1" outlineLevel="0" r="63">
      <c r="A63" s="39" t="n">
        <v>46068</v>
      </c>
      <c r="B63" s="16" t="s">
        <v>317</v>
      </c>
      <c r="C63" s="16" t="s">
        <v>78</v>
      </c>
      <c r="D63" s="16" t="s">
        <v>79</v>
      </c>
      <c r="E63" s="6" t="n">
        <v>1000</v>
      </c>
      <c r="F63" s="7" t="n">
        <v>1</v>
      </c>
      <c r="G63" s="6" t="n">
        <v>39.89</v>
      </c>
      <c r="H63" s="6" t="n">
        <v>0</v>
      </c>
      <c r="I63" s="6" t="n">
        <v>39.89</v>
      </c>
      <c r="J63" s="6" t="n">
        <v>39.89</v>
      </c>
    </row>
    <row collapsed="false" customFormat="false" customHeight="false" hidden="false" ht="12.1" outlineLevel="0" r="64">
      <c r="A64" s="39" t="n">
        <v>46085</v>
      </c>
      <c r="B64" s="16" t="s">
        <v>317</v>
      </c>
      <c r="C64" s="16" t="s">
        <v>74</v>
      </c>
      <c r="D64" s="16" t="s">
        <v>76</v>
      </c>
      <c r="E64" s="6" t="n">
        <v>1000</v>
      </c>
      <c r="F64" s="7" t="n">
        <v>2</v>
      </c>
      <c r="G64" s="6" t="n">
        <v>14.38</v>
      </c>
      <c r="H64" s="6" t="n">
        <v>0</v>
      </c>
      <c r="I64" s="6" t="n">
        <v>28.76</v>
      </c>
      <c r="J64" s="6" t="n">
        <v>28.76</v>
      </c>
    </row>
    <row collapsed="false" customFormat="false" customHeight="false" hidden="false" ht="12.1" outlineLevel="0" r="65">
      <c r="A65" s="39" t="n">
        <v>46115</v>
      </c>
      <c r="B65" s="16" t="s">
        <v>317</v>
      </c>
      <c r="C65" s="16" t="s">
        <v>74</v>
      </c>
      <c r="D65" s="16" t="s">
        <v>76</v>
      </c>
      <c r="E65" s="6" t="n">
        <v>1000</v>
      </c>
      <c r="F65" s="7" t="n">
        <v>2</v>
      </c>
      <c r="G65" s="6" t="n">
        <v>14.38</v>
      </c>
      <c r="H65" s="6" t="n">
        <v>0</v>
      </c>
      <c r="I65" s="6" t="n">
        <v>28.76</v>
      </c>
      <c r="J65" s="6" t="n">
        <v>28.76</v>
      </c>
    </row>
    <row collapsed="false" customFormat="false" customHeight="false" hidden="false" ht="12.1" outlineLevel="0" r="66">
      <c r="A66" s="39" t="n">
        <v>46145</v>
      </c>
      <c r="B66" s="16" t="s">
        <v>317</v>
      </c>
      <c r="C66" s="16" t="s">
        <v>74</v>
      </c>
      <c r="D66" s="16" t="s">
        <v>76</v>
      </c>
      <c r="E66" s="6" t="n">
        <v>1000</v>
      </c>
      <c r="F66" s="7" t="n">
        <v>2</v>
      </c>
      <c r="G66" s="6" t="n">
        <v>14.38</v>
      </c>
      <c r="H66" s="6" t="n">
        <v>0</v>
      </c>
      <c r="I66" s="6" t="n">
        <v>28.76</v>
      </c>
      <c r="J66" s="6" t="n">
        <v>28.76</v>
      </c>
    </row>
    <row collapsed="false" customFormat="false" customHeight="false" hidden="false" ht="12.1" outlineLevel="0" r="67">
      <c r="A67" s="39" t="n">
        <v>46159</v>
      </c>
      <c r="B67" s="16" t="s">
        <v>317</v>
      </c>
      <c r="C67" s="16" t="s">
        <v>78</v>
      </c>
      <c r="D67" s="16" t="s">
        <v>79</v>
      </c>
      <c r="E67" s="6" t="n">
        <v>1000</v>
      </c>
      <c r="F67" s="7" t="n">
        <v>1</v>
      </c>
      <c r="G67" s="6" t="n">
        <v>39.89</v>
      </c>
      <c r="H67" s="6" t="n">
        <v>0</v>
      </c>
      <c r="I67" s="6" t="n">
        <v>39.89</v>
      </c>
      <c r="J67" s="6" t="n">
        <v>39.89</v>
      </c>
    </row>
    <row collapsed="false" customFormat="false" customHeight="false" hidden="false" ht="12.1" outlineLevel="0" r="68">
      <c r="A68" s="39" t="n">
        <v>46250</v>
      </c>
      <c r="B68" s="16" t="s">
        <v>317</v>
      </c>
      <c r="C68" s="16" t="s">
        <v>78</v>
      </c>
      <c r="D68" s="16" t="s">
        <v>79</v>
      </c>
      <c r="E68" s="6" t="n">
        <v>1000</v>
      </c>
      <c r="F68" s="7" t="n">
        <v>1</v>
      </c>
      <c r="G68" s="6" t="n">
        <v>39.89</v>
      </c>
      <c r="H68" s="6" t="n">
        <v>0</v>
      </c>
      <c r="I68" s="6" t="n">
        <v>39.89</v>
      </c>
      <c r="J68" s="6" t="n">
        <v>39.89</v>
      </c>
    </row>
    <row collapsed="false" customFormat="false" customHeight="false" hidden="false" ht="12.1" outlineLevel="0" r="69">
      <c r="A69" s="39" t="n">
        <v>46341</v>
      </c>
      <c r="B69" s="16" t="s">
        <v>317</v>
      </c>
      <c r="C69" s="16" t="s">
        <v>78</v>
      </c>
      <c r="D69" s="16" t="s">
        <v>79</v>
      </c>
      <c r="E69" s="6" t="n">
        <v>1000</v>
      </c>
      <c r="F69" s="7" t="n">
        <v>1</v>
      </c>
      <c r="G69" s="6" t="n">
        <v>39.89</v>
      </c>
      <c r="H69" s="6" t="n">
        <v>0</v>
      </c>
      <c r="I69" s="6" t="n">
        <v>39.89</v>
      </c>
      <c r="J69" s="6" t="n">
        <v>39.89</v>
      </c>
    </row>
    <row collapsed="false" customFormat="false" customHeight="false" hidden="false" ht="12.1" outlineLevel="0" r="70">
      <c r="A70" s="39" t="n">
        <v>46432</v>
      </c>
      <c r="B70" s="16" t="s">
        <v>317</v>
      </c>
      <c r="C70" s="16" t="s">
        <v>78</v>
      </c>
      <c r="D70" s="16" t="s">
        <v>79</v>
      </c>
      <c r="E70" s="6" t="n">
        <v>1000</v>
      </c>
      <c r="F70" s="7" t="n">
        <v>1</v>
      </c>
      <c r="G70" s="6" t="n">
        <v>39.89</v>
      </c>
      <c r="H70" s="6" t="n">
        <v>0</v>
      </c>
      <c r="I70" s="6" t="n">
        <v>39.89</v>
      </c>
      <c r="J70" s="6" t="n">
        <v>39.89</v>
      </c>
    </row>
  </sheetData>
  <autoFilter ref="A1:J7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5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89</v>
      </c>
      <c r="B1" s="38" t="s">
        <v>307</v>
      </c>
      <c r="C1" s="38" t="s">
        <v>0</v>
      </c>
      <c r="D1" s="38" t="s">
        <v>2</v>
      </c>
      <c r="E1" s="38" t="s">
        <v>308</v>
      </c>
      <c r="F1" s="38" t="s">
        <v>337</v>
      </c>
      <c r="G1" s="38" t="s">
        <v>338</v>
      </c>
      <c r="H1" s="38" t="s">
        <v>93</v>
      </c>
      <c r="I1" s="38" t="s">
        <v>339</v>
      </c>
      <c r="J1" s="38" t="s">
        <v>340</v>
      </c>
      <c r="K1" s="38" t="s">
        <v>341</v>
      </c>
      <c r="L1" s="38" t="s">
        <v>342</v>
      </c>
      <c r="M1" s="38" t="s">
        <v>343</v>
      </c>
      <c r="N1" s="38" t="s">
        <v>344</v>
      </c>
      <c r="O1" s="38" t="s">
        <v>345</v>
      </c>
    </row>
    <row collapsed="false" customFormat="false" customHeight="false" hidden="false" ht="12.1" outlineLevel="0" r="2">
      <c r="A2" s="40" t="n">
        <v>45602</v>
      </c>
      <c r="B2" s="16" t="s">
        <v>317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405</v>
      </c>
      <c r="J2" s="17" t="n">
        <v>1428.47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45609</v>
      </c>
      <c r="B3" s="16" t="s">
        <v>317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398</v>
      </c>
      <c r="J3" s="17" t="n">
        <v>1493.07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45446</v>
      </c>
      <c r="B4" s="16" t="s">
        <v>317</v>
      </c>
      <c r="C4" s="16" t="s">
        <v>21</v>
      </c>
      <c r="D4" s="16" t="s">
        <v>22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561</v>
      </c>
      <c r="J4" s="17" t="n">
        <v>176.53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45539</v>
      </c>
      <c r="B5" s="16" t="s">
        <v>317</v>
      </c>
      <c r="C5" s="16" t="s">
        <v>21</v>
      </c>
      <c r="D5" s="16" t="s">
        <v>22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468</v>
      </c>
      <c r="J5" s="17" t="n">
        <v>107.17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45638</v>
      </c>
      <c r="B6" s="16" t="s">
        <v>317</v>
      </c>
      <c r="C6" s="16" t="s">
        <v>21</v>
      </c>
      <c r="D6" s="16" t="s">
        <v>22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369</v>
      </c>
      <c r="J6" s="17" t="n">
        <v>94.58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45646</v>
      </c>
      <c r="B7" s="16" t="s">
        <v>317</v>
      </c>
      <c r="C7" s="16" t="s">
        <v>21</v>
      </c>
      <c r="D7" s="16" t="s">
        <v>22</v>
      </c>
      <c r="E7" s="17" t="n">
        <v>3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361</v>
      </c>
      <c r="J7" s="17" t="n">
        <v>97.993333333333</v>
      </c>
      <c r="K7" s="6" t="s">
        <f>=Портфель!F3*Портфель!$Q$13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45651</v>
      </c>
      <c r="B8" s="16" t="s">
        <v>317</v>
      </c>
      <c r="C8" s="16" t="s">
        <v>21</v>
      </c>
      <c r="D8" s="16" t="s">
        <v>22</v>
      </c>
      <c r="E8" s="17" t="n">
        <v>3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356</v>
      </c>
      <c r="J8" s="17" t="n">
        <v>104.21333333333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45652</v>
      </c>
      <c r="B9" s="16" t="s">
        <v>317</v>
      </c>
      <c r="C9" s="16" t="s">
        <v>21</v>
      </c>
      <c r="D9" s="16" t="s">
        <v>22</v>
      </c>
      <c r="E9" s="17" t="n">
        <v>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355</v>
      </c>
      <c r="J9" s="17" t="n">
        <v>105.42</v>
      </c>
      <c r="K9" s="6" t="s">
        <f>=Портфель!F3*Портфель!$Q$13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45652</v>
      </c>
      <c r="B10" s="16" t="s">
        <v>317</v>
      </c>
      <c r="C10" s="16" t="s">
        <v>24</v>
      </c>
      <c r="D10" s="16" t="s">
        <v>25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355</v>
      </c>
      <c r="J10" s="17" t="n">
        <v>1147.43</v>
      </c>
      <c r="K10" s="6" t="s">
        <f>=Портфель!F4*Портфель!$Q$13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45609</v>
      </c>
      <c r="B11" s="16" t="s">
        <v>317</v>
      </c>
      <c r="C11" s="16" t="s">
        <v>27</v>
      </c>
      <c r="D11" s="16" t="s">
        <v>28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398</v>
      </c>
      <c r="J11" s="17" t="n">
        <v>492.17</v>
      </c>
      <c r="K11" s="6" t="s">
        <f>=Портфель!F5*Портфель!$Q$13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45629</v>
      </c>
      <c r="B12" s="16" t="s">
        <v>317</v>
      </c>
      <c r="C12" s="16" t="s">
        <v>27</v>
      </c>
      <c r="D12" s="16" t="s">
        <v>28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378</v>
      </c>
      <c r="J12" s="17" t="n">
        <v>489.92</v>
      </c>
      <c r="K12" s="6" t="s">
        <f>=Портфель!F5*Портфель!$Q$13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45404</v>
      </c>
      <c r="B13" s="16" t="s">
        <v>317</v>
      </c>
      <c r="C13" s="16" t="s">
        <v>30</v>
      </c>
      <c r="D13" s="16" t="s">
        <v>31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603</v>
      </c>
      <c r="J13" s="17" t="n">
        <v>860.56</v>
      </c>
      <c r="K13" s="6" t="s">
        <f>=Портфель!F6*Портфель!$Q$13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45604</v>
      </c>
      <c r="B14" s="16" t="s">
        <v>317</v>
      </c>
      <c r="C14" s="16" t="s">
        <v>33</v>
      </c>
      <c r="D14" s="16" t="s">
        <v>34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403</v>
      </c>
      <c r="J14" s="17" t="n">
        <v>583.85</v>
      </c>
      <c r="K14" s="6" t="s">
        <f>=Портфель!F7*Портфель!$Q$13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45652</v>
      </c>
      <c r="B15" s="16" t="s">
        <v>317</v>
      </c>
      <c r="C15" s="16" t="s">
        <v>36</v>
      </c>
      <c r="D15" s="16" t="s">
        <v>37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355</v>
      </c>
      <c r="J15" s="17" t="n">
        <v>600.2</v>
      </c>
      <c r="K15" s="6" t="s">
        <f>=Портфель!F8*Портфель!$Q$13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45383</v>
      </c>
      <c r="B16" s="16" t="s">
        <v>317</v>
      </c>
      <c r="C16" s="16" t="s">
        <v>39</v>
      </c>
      <c r="D16" s="16" t="s">
        <v>40</v>
      </c>
      <c r="E16" s="17" t="n">
        <v>2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624</v>
      </c>
      <c r="J16" s="17" t="n">
        <v>203.91</v>
      </c>
      <c r="K16" s="6" t="s">
        <f>=Портфель!F9*Портфель!$Q$13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45539</v>
      </c>
      <c r="B17" s="16" t="s">
        <v>317</v>
      </c>
      <c r="C17" s="16" t="s">
        <v>39</v>
      </c>
      <c r="D17" s="16" t="s">
        <v>40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468</v>
      </c>
      <c r="J17" s="17" t="n">
        <v>153.86</v>
      </c>
      <c r="K17" s="6" t="s">
        <f>=Портфель!F9*Портфель!$Q$13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45390</v>
      </c>
      <c r="B18" s="16" t="s">
        <v>317</v>
      </c>
      <c r="C18" s="16" t="s">
        <v>42</v>
      </c>
      <c r="D18" s="16" t="s">
        <v>43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617</v>
      </c>
      <c r="J18" s="17" t="n">
        <v>319.74</v>
      </c>
      <c r="K18" s="6" t="s">
        <f>=Портфель!F10*Портфель!$Q$13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45602</v>
      </c>
      <c r="B19" s="16" t="s">
        <v>317</v>
      </c>
      <c r="C19" s="16" t="s">
        <v>42</v>
      </c>
      <c r="D19" s="16" t="s">
        <v>43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405</v>
      </c>
      <c r="J19" s="17" t="n">
        <v>164.96</v>
      </c>
      <c r="K19" s="6" t="s">
        <f>=Портфель!F10*Портфель!$Q$13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45652</v>
      </c>
      <c r="B20" s="16" t="s">
        <v>317</v>
      </c>
      <c r="C20" s="16" t="s">
        <v>42</v>
      </c>
      <c r="D20" s="16" t="s">
        <v>43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355</v>
      </c>
      <c r="J20" s="17" t="n">
        <v>160.15</v>
      </c>
      <c r="K20" s="6" t="s">
        <f>=Портфель!F10*Портфель!$Q$13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45632</v>
      </c>
      <c r="B21" s="16" t="s">
        <v>317</v>
      </c>
      <c r="C21" s="16" t="s">
        <v>45</v>
      </c>
      <c r="D21" s="16" t="s">
        <v>46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375</v>
      </c>
      <c r="J21" s="17" t="n">
        <v>223.06</v>
      </c>
      <c r="K21" s="6" t="s">
        <f>=Портфель!F11*Портфель!$Q$13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45652</v>
      </c>
      <c r="B22" s="16" t="s">
        <v>317</v>
      </c>
      <c r="C22" s="16" t="s">
        <v>45</v>
      </c>
      <c r="D22" s="16" t="s">
        <v>46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355</v>
      </c>
      <c r="J22" s="17" t="n">
        <v>173.31</v>
      </c>
      <c r="K22" s="6" t="s">
        <f>=Портфель!F11*Портфель!$Q$13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45667</v>
      </c>
      <c r="B23" s="16" t="s">
        <v>317</v>
      </c>
      <c r="C23" s="16" t="s">
        <v>48</v>
      </c>
      <c r="D23" s="16" t="s">
        <v>49</v>
      </c>
      <c r="E23" s="17" t="n">
        <v>2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340</v>
      </c>
      <c r="J23" s="17" t="n">
        <v>141.285</v>
      </c>
      <c r="K23" s="6" t="s">
        <f>=Портфель!F12*Портфель!$Q$13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45440</v>
      </c>
      <c r="B24" s="16" t="s">
        <v>317</v>
      </c>
      <c r="C24" s="16" t="s">
        <v>51</v>
      </c>
      <c r="D24" s="16" t="s">
        <v>52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567</v>
      </c>
      <c r="J24" s="17" t="n">
        <v>89.59</v>
      </c>
      <c r="K24" s="6" t="s">
        <f>=Портфель!F13*Портфель!$Q$13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45646</v>
      </c>
      <c r="B25" s="16" t="s">
        <v>317</v>
      </c>
      <c r="C25" s="16" t="s">
        <v>51</v>
      </c>
      <c r="D25" s="16" t="s">
        <v>52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361</v>
      </c>
      <c r="J25" s="17" t="n">
        <v>47.04</v>
      </c>
      <c r="K25" s="6" t="s">
        <f>=Портфель!F13*Портфель!$Q$13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45370</v>
      </c>
      <c r="B26" s="16" t="s">
        <v>317</v>
      </c>
      <c r="C26" s="16" t="s">
        <v>53</v>
      </c>
      <c r="D26" s="16" t="s">
        <v>54</v>
      </c>
      <c r="E26" s="17" t="n">
        <v>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637</v>
      </c>
      <c r="J26" s="17" t="n">
        <v>313.05</v>
      </c>
      <c r="K26" s="6" t="s">
        <f>=Портфель!F14*Портфель!$Q$13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45581</v>
      </c>
      <c r="B27" s="16" t="s">
        <v>317</v>
      </c>
      <c r="C27" s="16" t="s">
        <v>58</v>
      </c>
      <c r="D27" s="16" t="s">
        <v>60</v>
      </c>
      <c r="E27" s="17" t="n">
        <v>4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426</v>
      </c>
      <c r="J27" s="17" t="n">
        <v>101.24</v>
      </c>
      <c r="K27" s="6" t="s">
        <f>=Портфель!F16*Портфель!$Q$13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45589</v>
      </c>
      <c r="B28" s="16" t="s">
        <v>317</v>
      </c>
      <c r="C28" s="16" t="s">
        <v>58</v>
      </c>
      <c r="D28" s="16" t="s">
        <v>60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418</v>
      </c>
      <c r="J28" s="17" t="n">
        <v>100.73</v>
      </c>
      <c r="K28" s="6" t="s">
        <f>=Портфель!F16*Портфель!$Q$13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45596</v>
      </c>
      <c r="B29" s="16" t="s">
        <v>317</v>
      </c>
      <c r="C29" s="16" t="s">
        <v>58</v>
      </c>
      <c r="D29" s="16" t="s">
        <v>60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411</v>
      </c>
      <c r="J29" s="17" t="n">
        <v>98.69</v>
      </c>
      <c r="K29" s="6" t="s">
        <f>=Портфель!F16*Портфель!$Q$13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45601</v>
      </c>
      <c r="B30" s="16" t="s">
        <v>317</v>
      </c>
      <c r="C30" s="16" t="s">
        <v>58</v>
      </c>
      <c r="D30" s="16" t="s">
        <v>60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406</v>
      </c>
      <c r="J30" s="17" t="n">
        <v>97.84</v>
      </c>
      <c r="K30" s="6" t="s">
        <f>=Портфель!F16*Портфель!$Q$13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45624</v>
      </c>
      <c r="B31" s="16" t="s">
        <v>317</v>
      </c>
      <c r="C31" s="16" t="s">
        <v>58</v>
      </c>
      <c r="D31" s="16" t="s">
        <v>60</v>
      </c>
      <c r="E31" s="17" t="n">
        <v>2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383</v>
      </c>
      <c r="J31" s="17" t="n">
        <v>96.78</v>
      </c>
      <c r="K31" s="6" t="s">
        <f>=Портфель!F16*Портфель!$Q$13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45625</v>
      </c>
      <c r="B32" s="16" t="s">
        <v>317</v>
      </c>
      <c r="C32" s="16" t="s">
        <v>58</v>
      </c>
      <c r="D32" s="16" t="s">
        <v>60</v>
      </c>
      <c r="E32" s="17" t="n">
        <v>1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382</v>
      </c>
      <c r="J32" s="17" t="n">
        <v>95.41</v>
      </c>
      <c r="K32" s="6" t="s">
        <f>=Портфель!F16*Портфель!$Q$13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45628</v>
      </c>
      <c r="B33" s="16" t="s">
        <v>317</v>
      </c>
      <c r="C33" s="16" t="s">
        <v>58</v>
      </c>
      <c r="D33" s="16" t="s">
        <v>60</v>
      </c>
      <c r="E33" s="17" t="n">
        <v>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379</v>
      </c>
      <c r="J33" s="17" t="n">
        <v>95.77</v>
      </c>
      <c r="K33" s="6" t="s">
        <f>=Портфель!F16*Портфель!$Q$13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45638</v>
      </c>
      <c r="B34" s="16" t="s">
        <v>317</v>
      </c>
      <c r="C34" s="16" t="s">
        <v>58</v>
      </c>
      <c r="D34" s="16" t="s">
        <v>60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369</v>
      </c>
      <c r="J34" s="17" t="n">
        <v>94.39</v>
      </c>
      <c r="K34" s="6" t="s">
        <f>=Портфель!F16*Портфель!$Q$13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45660</v>
      </c>
      <c r="B35" s="16" t="s">
        <v>317</v>
      </c>
      <c r="C35" s="16" t="s">
        <v>58</v>
      </c>
      <c r="D35" s="16" t="s">
        <v>60</v>
      </c>
      <c r="E35" s="17" t="n">
        <v>1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347</v>
      </c>
      <c r="J35" s="17" t="n">
        <v>96.02</v>
      </c>
      <c r="K35" s="6" t="s">
        <f>=Портфель!F16*Портфель!$Q$13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45376</v>
      </c>
      <c r="B36" s="16" t="s">
        <v>317</v>
      </c>
      <c r="C36" s="16" t="s">
        <v>62</v>
      </c>
      <c r="D36" s="16" t="s">
        <v>63</v>
      </c>
      <c r="E36" s="17" t="n">
        <v>2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631</v>
      </c>
      <c r="J36" s="17" t="n">
        <v>10.93</v>
      </c>
      <c r="K36" s="6" t="s">
        <f>=Портфель!F17*Портфель!$Q$13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45383</v>
      </c>
      <c r="B37" s="16" t="s">
        <v>317</v>
      </c>
      <c r="C37" s="16" t="s">
        <v>62</v>
      </c>
      <c r="D37" s="16" t="s">
        <v>63</v>
      </c>
      <c r="E37" s="17" t="n">
        <v>10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624</v>
      </c>
      <c r="J37" s="17" t="n">
        <v>11.3</v>
      </c>
      <c r="K37" s="6" t="s">
        <f>=Портфель!F17*Портфель!$Q$13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45404</v>
      </c>
      <c r="B38" s="16" t="s">
        <v>317</v>
      </c>
      <c r="C38" s="16" t="s">
        <v>62</v>
      </c>
      <c r="D38" s="16" t="s">
        <v>63</v>
      </c>
      <c r="E38" s="17" t="n">
        <v>3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603</v>
      </c>
      <c r="J38" s="17" t="n">
        <v>11.52</v>
      </c>
      <c r="K38" s="6" t="s">
        <f>=Портфель!F17*Портфель!$Q$13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45670</v>
      </c>
      <c r="B39" s="16" t="s">
        <v>317</v>
      </c>
      <c r="C39" s="16" t="s">
        <v>65</v>
      </c>
      <c r="D39" s="16" t="s">
        <v>66</v>
      </c>
      <c r="E39" s="17" t="n">
        <v>1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337</v>
      </c>
      <c r="J39" s="17" t="n">
        <v>11.05</v>
      </c>
      <c r="K39" s="6" t="s">
        <f>=Портфель!F18*Портфель!$Q$13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 t="n">
        <v>45680</v>
      </c>
      <c r="B40" s="16" t="s">
        <v>317</v>
      </c>
      <c r="C40" s="16" t="s">
        <v>65</v>
      </c>
      <c r="D40" s="16" t="s">
        <v>66</v>
      </c>
      <c r="E40" s="17" t="n">
        <v>10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327</v>
      </c>
      <c r="J40" s="17" t="n">
        <v>1.588</v>
      </c>
      <c r="K40" s="6" t="s">
        <f>=Портфель!F18*Портфель!$Q$13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0" t="n">
        <v>45684</v>
      </c>
      <c r="B41" s="16" t="s">
        <v>317</v>
      </c>
      <c r="C41" s="16" t="s">
        <v>65</v>
      </c>
      <c r="D41" s="16" t="s">
        <v>66</v>
      </c>
      <c r="E41" s="17" t="n">
        <v>39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323</v>
      </c>
      <c r="J41" s="17" t="n">
        <v>1.5915384615385</v>
      </c>
      <c r="K41" s="6" t="s">
        <f>=Портфель!F18*Портфель!$Q$13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0" t="n">
        <v>45685</v>
      </c>
      <c r="B42" s="16" t="s">
        <v>317</v>
      </c>
      <c r="C42" s="16" t="s">
        <v>65</v>
      </c>
      <c r="D42" s="16" t="s">
        <v>66</v>
      </c>
      <c r="E42" s="17" t="n">
        <v>11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322</v>
      </c>
      <c r="J42" s="17" t="n">
        <v>1.5918181818182</v>
      </c>
      <c r="K42" s="6" t="s">
        <f>=Портфель!F18*Портфель!$Q$13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0" t="n">
        <v>45440</v>
      </c>
      <c r="B43" s="16" t="s">
        <v>317</v>
      </c>
      <c r="C43" s="16" t="s">
        <v>67</v>
      </c>
      <c r="D43" s="16" t="s">
        <v>68</v>
      </c>
      <c r="E43" s="17" t="n">
        <v>17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567</v>
      </c>
      <c r="J43" s="17" t="n">
        <v>6.83</v>
      </c>
      <c r="K43" s="6" t="s">
        <f>=Портфель!F19*Портфель!$Q$13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0" t="n">
        <v>45602</v>
      </c>
      <c r="B44" s="16" t="s">
        <v>317</v>
      </c>
      <c r="C44" s="16" t="s">
        <v>69</v>
      </c>
      <c r="D44" s="16" t="s">
        <v>70</v>
      </c>
      <c r="E44" s="17" t="n">
        <v>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405</v>
      </c>
      <c r="J44" s="17" t="n">
        <v>1.32</v>
      </c>
      <c r="K44" s="6" t="s">
        <f>=Портфель!F20*Портфель!$Q$13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0" t="n">
        <v>45604</v>
      </c>
      <c r="B45" s="16" t="s">
        <v>317</v>
      </c>
      <c r="C45" s="16" t="s">
        <v>69</v>
      </c>
      <c r="D45" s="16" t="s">
        <v>70</v>
      </c>
      <c r="E45" s="17" t="n">
        <v>1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403</v>
      </c>
      <c r="J45" s="17" t="n">
        <v>1.32</v>
      </c>
      <c r="K45" s="6" t="s">
        <f>=Портфель!F20*Портфель!$Q$13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0" t="n">
        <v>45625</v>
      </c>
      <c r="B46" s="16" t="s">
        <v>317</v>
      </c>
      <c r="C46" s="16" t="s">
        <v>69</v>
      </c>
      <c r="D46" s="16" t="s">
        <v>70</v>
      </c>
      <c r="E46" s="17" t="n">
        <v>1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382</v>
      </c>
      <c r="J46" s="17" t="n">
        <v>1.32</v>
      </c>
      <c r="K46" s="6" t="s">
        <f>=Портфель!F20*Портфель!$Q$13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0" t="n">
        <v>45628</v>
      </c>
      <c r="B47" s="16" t="s">
        <v>317</v>
      </c>
      <c r="C47" s="16" t="s">
        <v>69</v>
      </c>
      <c r="D47" s="16" t="s">
        <v>70</v>
      </c>
      <c r="E47" s="17" t="n">
        <v>1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379</v>
      </c>
      <c r="J47" s="17" t="n">
        <v>1.33</v>
      </c>
      <c r="K47" s="6" t="s">
        <f>=Портфель!F20*Портфель!$Q$13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0" t="n">
        <v>45631</v>
      </c>
      <c r="B48" s="16" t="s">
        <v>317</v>
      </c>
      <c r="C48" s="16" t="s">
        <v>69</v>
      </c>
      <c r="D48" s="16" t="s">
        <v>70</v>
      </c>
      <c r="E48" s="17" t="n">
        <v>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376</v>
      </c>
      <c r="J48" s="17" t="n">
        <v>1.32</v>
      </c>
      <c r="K48" s="6" t="s">
        <f>=Портфель!F20*Портфель!$Q$13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0" t="n">
        <v>45651</v>
      </c>
      <c r="B49" s="16" t="s">
        <v>317</v>
      </c>
      <c r="C49" s="16" t="s">
        <v>69</v>
      </c>
      <c r="D49" s="16" t="s">
        <v>70</v>
      </c>
      <c r="E49" s="17" t="n">
        <v>1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356</v>
      </c>
      <c r="J49" s="17" t="n">
        <v>1.39</v>
      </c>
      <c r="K49" s="6" t="s">
        <f>=Портфель!F20*Портфель!$Q$13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0" t="n">
        <v>45653</v>
      </c>
      <c r="B50" s="16" t="s">
        <v>317</v>
      </c>
      <c r="C50" s="16" t="s">
        <v>74</v>
      </c>
      <c r="D50" s="16" t="s">
        <v>76</v>
      </c>
      <c r="E50" s="17" t="n">
        <v>1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354</v>
      </c>
      <c r="J50" s="17" t="n">
        <v>886.83</v>
      </c>
      <c r="K50" s="6" t="s">
        <f>=Портфель!F23*Портфель!G23/100*Портфель!$Q$13+Портфель!H23*Портфель!$Q$13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0" t="n">
        <v>45667</v>
      </c>
      <c r="B51" s="16" t="s">
        <v>317</v>
      </c>
      <c r="C51" s="16" t="s">
        <v>74</v>
      </c>
      <c r="D51" s="16" t="s">
        <v>76</v>
      </c>
      <c r="E51" s="17" t="n">
        <v>1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340</v>
      </c>
      <c r="J51" s="17" t="n">
        <v>1011.04</v>
      </c>
      <c r="K51" s="6" t="s">
        <f>=Портфель!F23*Портфель!G23/100*Портфель!$Q$13+Портфель!H23*Портфель!$Q$13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0" t="n">
        <v>45653</v>
      </c>
      <c r="B52" s="16" t="s">
        <v>317</v>
      </c>
      <c r="C52" s="16" t="s">
        <v>78</v>
      </c>
      <c r="D52" s="16" t="s">
        <v>79</v>
      </c>
      <c r="E52" s="17" t="n">
        <v>1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354</v>
      </c>
      <c r="J52" s="17" t="n">
        <v>790.03</v>
      </c>
      <c r="K52" s="6" t="s">
        <f>=Портфель!F24*Портфель!G24/100*Портфель!$Q$13+Портфель!H24*Портфель!$Q$13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0" t="n">
        <v>45383</v>
      </c>
      <c r="B53" s="16" t="s">
        <v>317</v>
      </c>
      <c r="C53" s="16" t="s">
        <v>82</v>
      </c>
      <c r="D53" s="16" t="s">
        <v>82</v>
      </c>
      <c r="E53" s="17" t="n">
        <v>1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624</v>
      </c>
      <c r="J53" s="17" t="n">
        <v>1025.49</v>
      </c>
      <c r="K53" s="6" t="s">
        <f>=Портфель!F26*Портфель!$Q$13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0" t="n">
        <v>45391</v>
      </c>
      <c r="B54" s="16" t="s">
        <v>317</v>
      </c>
      <c r="C54" s="16" t="s">
        <v>84</v>
      </c>
      <c r="D54" s="16" t="s">
        <v>84</v>
      </c>
      <c r="E54" s="17" t="n">
        <v>1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616</v>
      </c>
      <c r="J54" s="17" t="n">
        <v>1.39</v>
      </c>
      <c r="K54" s="6" t="s">
        <f>=Портфель!F27*Портфель!$Q$13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0" t="n">
        <v>45404</v>
      </c>
      <c r="B55" s="16" t="s">
        <v>317</v>
      </c>
      <c r="C55" s="16" t="s">
        <v>84</v>
      </c>
      <c r="D55" s="16" t="s">
        <v>84</v>
      </c>
      <c r="E55" s="17" t="n">
        <v>4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603</v>
      </c>
      <c r="J55" s="17" t="n">
        <v>1.39</v>
      </c>
      <c r="K55" s="6" t="s">
        <f>=Портфель!F27*Портфель!$Q$13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0" t="n">
        <v>45425</v>
      </c>
      <c r="B56" s="16" t="s">
        <v>317</v>
      </c>
      <c r="C56" s="16" t="s">
        <v>84</v>
      </c>
      <c r="D56" s="16" t="s">
        <v>84</v>
      </c>
      <c r="E56" s="17" t="n">
        <v>3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582</v>
      </c>
      <c r="J56" s="17" t="n">
        <v>1.4</v>
      </c>
      <c r="K56" s="6" t="s">
        <f>=Портфель!F27*Портфель!$Q$13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0"/>
      <c r="B57" s="16"/>
      <c r="C57" s="16"/>
      <c r="D57" s="16"/>
      <c r="E57" s="17"/>
      <c r="F57" s="7"/>
      <c r="G57" s="17"/>
      <c r="H57" s="16"/>
      <c r="I57" s="7"/>
      <c r="J57" s="17"/>
      <c r="K57" s="4" t="s">
        <v>88</v>
      </c>
      <c r="L57" s="8" t="s">
        <f>=SUBTOTAL(109,L2:L56)</f>
      </c>
      <c r="M57" s="8" t="s">
        <f>=SUBTOTAL(109,M2:M56)</f>
      </c>
      <c r="N57" s="8" t="s">
        <f>=MAX(0,M57*0.13)</f>
      </c>
    </row>
  </sheetData>
  <autoFilter ref="A1:O5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2025-12-16T04:32:42.00Z</dcterms:created>
  <dc:creator>izi-invest.ru</dc:creator>
  <cp:revision>0</cp:revision>
</cp:coreProperties>
</file>