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<sst xmlns="http://schemas.openxmlformats.org/spreadsheetml/2006/main" count="5510" uniqueCount="751">
  <si>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</si>
  <si>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</si>
  <si>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</si>
  <si>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</si>
  <si>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</si>
  <si>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</si>
  <si>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</si>
  <si>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</si>
  <si>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</si>
  <si>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</si>
  <si>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</si>
  <si>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</si>
  <si>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</si>
  <si>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</si>
  <si>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</si>
  <si>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</si>
  <si>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</si>
  <si>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</si>
  <si>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</si>
  <si>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</si>
  <si>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</si>
  <si>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GAZP</t>
  </si>
  <si>
    <t>ГАЗПРОМ ао</t>
  </si>
  <si>
    <t>BYN</t>
  </si>
  <si>
    <t>BSPB</t>
  </si>
  <si>
    <t>БСП ао</t>
  </si>
  <si>
    <t>CAD</t>
  </si>
  <si>
    <t>SBER</t>
  </si>
  <si>
    <t>Сбербанк</t>
  </si>
  <si>
    <t>CHF</t>
  </si>
  <si>
    <t>ALRS</t>
  </si>
  <si>
    <t>АЛРОСА ао</t>
  </si>
  <si>
    <t>CNY</t>
  </si>
  <si>
    <t>TATNP</t>
  </si>
  <si>
    <t>Татнфт 3ап</t>
  </si>
  <si>
    <t>EUR</t>
  </si>
  <si>
    <t>MTSS</t>
  </si>
  <si>
    <t>МТС-ао</t>
  </si>
  <si>
    <t>GBP</t>
  </si>
  <si>
    <t>LSRG</t>
  </si>
  <si>
    <t>ЛСР ао</t>
  </si>
  <si>
    <t>GLD</t>
  </si>
  <si>
    <t>MOEX</t>
  </si>
  <si>
    <t>МосБиржа</t>
  </si>
  <si>
    <t>HKD</t>
  </si>
  <si>
    <t>IRAO</t>
  </si>
  <si>
    <t>ИнтерРАОао</t>
  </si>
  <si>
    <t>JPY</t>
  </si>
  <si>
    <t>MAGN</t>
  </si>
  <si>
    <t>ММК</t>
  </si>
  <si>
    <t>KZT</t>
  </si>
  <si>
    <t>SIBN</t>
  </si>
  <si>
    <t>Газпрнефть</t>
  </si>
  <si>
    <t>NVTK</t>
  </si>
  <si>
    <t>Новатэк ао</t>
  </si>
  <si>
    <t>SLV</t>
  </si>
  <si>
    <t>NLMK</t>
  </si>
  <si>
    <t>НЛМК ао</t>
  </si>
  <si>
    <t>TRY</t>
  </si>
  <si>
    <t>F-RM</t>
  </si>
  <si>
    <t>Ford Motor</t>
  </si>
  <si>
    <t>UAH</t>
  </si>
  <si>
    <t>TRMK</t>
  </si>
  <si>
    <t>ТМК ао</t>
  </si>
  <si>
    <t>USD</t>
  </si>
  <si>
    <t>CHMF</t>
  </si>
  <si>
    <t>СевСт-ао</t>
  </si>
  <si>
    <t>NMTP</t>
  </si>
  <si>
    <t>НМТП ао</t>
  </si>
  <si>
    <t>RAGR</t>
  </si>
  <si>
    <t>Русагро</t>
  </si>
  <si>
    <t>FLOT</t>
  </si>
  <si>
    <t>Совкомфлот</t>
  </si>
  <si>
    <t>LUMN-RM</t>
  </si>
  <si>
    <t>Lumen</t>
  </si>
  <si>
    <t>DSKY</t>
  </si>
  <si>
    <t>ДетскийМир</t>
  </si>
  <si>
    <t>PIKK</t>
  </si>
  <si>
    <t>ПИК ао</t>
  </si>
  <si>
    <t>ETLN</t>
  </si>
  <si>
    <t>ЭталонГруп</t>
  </si>
  <si>
    <t>TSVT</t>
  </si>
  <si>
    <t>2seventy bio, Inc.</t>
  </si>
  <si>
    <t>VKCO</t>
  </si>
  <si>
    <t>МКПАО "ВК"</t>
  </si>
  <si>
    <t>BLUE-RM</t>
  </si>
  <si>
    <t>Bluebird</t>
  </si>
  <si>
    <t>POLY</t>
  </si>
  <si>
    <t>Solidcore</t>
  </si>
  <si>
    <t>TSVT-RM</t>
  </si>
  <si>
    <t>2seventbio</t>
  </si>
  <si>
    <t>MRKC</t>
  </si>
  <si>
    <t>РоссЦентр</t>
  </si>
  <si>
    <t>Сумма по акциям:</t>
  </si>
  <si>
    <t>FXIM</t>
  </si>
  <si>
    <t>etf</t>
  </si>
  <si>
    <t>FXIM ETF</t>
  </si>
  <si>
    <t>FXKZ</t>
  </si>
  <si>
    <t>FXKZ ETF</t>
  </si>
  <si>
    <t>FXUS</t>
  </si>
  <si>
    <t>FXUS ETF</t>
  </si>
  <si>
    <t>FXDE</t>
  </si>
  <si>
    <t>FXDE ETF</t>
  </si>
  <si>
    <t>FXRL</t>
  </si>
  <si>
    <t>FXRL ETF</t>
  </si>
  <si>
    <t>Сумма по фондам:</t>
  </si>
  <si>
    <t>SU26233RMFS5</t>
  </si>
  <si>
    <t>bond</t>
  </si>
  <si>
    <t>ОФЗ 26233</t>
  </si>
  <si>
    <t>2035-07-18</t>
  </si>
  <si>
    <t>SU26240RMFS0</t>
  </si>
  <si>
    <t>ОФЗ 26240</t>
  </si>
  <si>
    <t>2036-07-30</t>
  </si>
  <si>
    <t>SU26225RMFS1</t>
  </si>
  <si>
    <t>ОФЗ 26225</t>
  </si>
  <si>
    <t>2034-05-10</t>
  </si>
  <si>
    <t>SU26238RMFS4</t>
  </si>
  <si>
    <t>ОФЗ 26238</t>
  </si>
  <si>
    <t>2041-05-15</t>
  </si>
  <si>
    <t>SU26244RMFS2</t>
  </si>
  <si>
    <t>ОФЗ 26244</t>
  </si>
  <si>
    <t>2034-03-15</t>
  </si>
  <si>
    <t>SU26230RMFS1</t>
  </si>
  <si>
    <t>ОФЗ 26230</t>
  </si>
  <si>
    <t>2039-03-16</t>
  </si>
  <si>
    <t>RU000A107720</t>
  </si>
  <si>
    <t>МКЛизинг1</t>
  </si>
  <si>
    <t>2026-11-10</t>
  </si>
  <si>
    <t>RU000A107076</t>
  </si>
  <si>
    <t>Роделен2P1</t>
  </si>
  <si>
    <t>2028-09-13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</si>
  <si>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</si>
  <si>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</si>
  <si>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</si>
  <si>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</si>
  <si>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</si>
  <si>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</si>
  <si>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</si>
  <si>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</si>
  <si>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</si>
  <si>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</si>
  <si>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</si>
  <si>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</si>
  <si>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</si>
  <si>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Зачисление денежных средств</t>
  </si>
  <si>
    <t>Списание д/с</t>
  </si>
  <si>
    <t>Перевод д/с с Фондового рынка на Основной рынок</t>
  </si>
  <si>
    <t>Перевод д/с с ТС=Основной рынок на ТС=Основной рынок</t>
  </si>
  <si>
    <t>Амортизация МКЛизинг1: -1 шт. по 55.5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</si>
  <si>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</si>
  <si>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</si>
  <si>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</si>
  <si>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</si>
  <si>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</si>
  <si>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</si>
  <si>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</si>
  <si>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+1 шт. TSVT:spbex (2seventy bio, Inc.)</t>
  </si>
  <si>
    <t>sell</t>
  </si>
  <si>
    <t>Дивиденд по ROSN - Роснефть 1шт. по 20.39 RUR - налог 3 RUR (данные из БД)</t>
  </si>
  <si>
    <t>Дивиденд по GAZP - ГАЗПРОМ ао 10шт. по 12.55 RUR - налог 16 RUR (данные из БД)</t>
  </si>
  <si>
    <t>Дивиденд по BSPB - БСП ао 10шт. по 4.56 RUR - налог 6 RUR (данные из БД)</t>
  </si>
  <si>
    <t>Дивиденд по SBER - Сбербанк 10шт. по 33.3 RUR - налог 43 RUR (данные из БД)</t>
  </si>
  <si>
    <t>Дивиденд по ALRS - АЛРОСА ао 10шт. по 9.54 RUR - налог 12 RUR (данные из БД)</t>
  </si>
  <si>
    <t>Дивиденд по TATNP - Татнфт 3ап 1шт. по 16.52 RUR - налог 2 RUR (данные из БД)</t>
  </si>
  <si>
    <t>Дивиденд по MTSS - МТС-ао 10шт. по 35 RUR - налог 46 RUR (данные из БД)</t>
  </si>
  <si>
    <t>Дивиденд по MOEX - МосБиржа 10шт. по 9.45 RUR - налог 12 RUR (данные из БД)</t>
  </si>
  <si>
    <t>Дивиденд по IRAO - ИнтерРАОао 100шт. по 0.24 RUR - налог 3 RUR (данные из БД)</t>
  </si>
  <si>
    <t>Дивиденд по MAGN - ММК 10шт. по 0.95 RUR - налог 1 RUR (данные из БД)</t>
  </si>
  <si>
    <t>Дивиденд по SIBN - Газпрнефть 1шт. по 82.94 RUR - налог 11 RUR (данные из БД)</t>
  </si>
  <si>
    <t>Дивиденд по NVTK - Новатэк ао 1шт. по 34.5 RUR - налог 4 RUR (данные из БД)</t>
  </si>
  <si>
    <t>Дивиденд по NLMK - НЛМК ао 10шт. по 25.43 RUR - налог 33 RUR (данные из БД)</t>
  </si>
  <si>
    <t>Дивиденд по F-RM - Ford Motor 1шт. по 0.1 USD - налог 0.01 USD, по курсу 72.5553 USD/RUR (данные из БД)</t>
  </si>
  <si>
    <t>Дивиденд по TRMK - ТМК ао 10шт. по 9.51 RUR - налог 12 RUR (данные из БД)</t>
  </si>
  <si>
    <t>Дивиденд по CHMF - СевСт-ао 1шт. по 85.93 RUR - налог 11 RUR (данные из БД)</t>
  </si>
  <si>
    <t>Дивиденд по NMTP - НМТП ао 100шт. по 0.77 RUR - налог 10 RUR (данные из БД)</t>
  </si>
  <si>
    <t>Стоимость сейчас</t>
  </si>
  <si>
    <t>Дивиденд по FLOT - Совкомфлот 10шт. по 6.67 RUR - налог 9 RUR (данные из БД)</t>
  </si>
  <si>
    <t>Дивиденд по LUMN-RM - Lumen 1шт. по 0.25 USD - налог 0.03 USD, по курсу 74.6004 USD/RUR (данные из БД)</t>
  </si>
  <si>
    <t>Дивиденд по DSKY - ДетскийМир 10шт. по 5.2 RUR - налог 7 RUR (данные из БД)</t>
  </si>
  <si>
    <t>Дивиденд по ETLN - ЭталонГруп 10шт. по 9.39 RUR - налог 12 RUR (данные из БД)</t>
  </si>
  <si>
    <t>Дивиденд по BLUE-RM - Bluebird 1шт. по 0.05 USD - налог 0.01 USD, по курсу 103.95 USD/RUR (данные из БД)</t>
  </si>
  <si>
    <t>Дивиденд по POLY - Solidcore 1шт. по 66.3 RUR - налог 9 RUR (данные из БД)</t>
  </si>
  <si>
    <t>Купон по SU26244RMFS2 - ОФЗ 26244 4шт. по 47.47 RUR - налог 25 RUR (данные из БД)</t>
  </si>
  <si>
    <t>Купон по SU26230RMFS1 - ОФЗ 26230 4шт. по 38.39 RUR - налог 20 RUR (данные из БД)</t>
  </si>
  <si>
    <t>Купон по RU000A107720 - МКЛизинг1 -1шт. по 14.99 RUR - налог -2 RUR (данные из БД)</t>
  </si>
  <si>
    <t>Купон по RU000A107076 - Роделен2P1 -1шт. по 12.95 RUR - налог -2 RUR (данные из БД)</t>
  </si>
  <si>
    <t>Дивиденд по ROSN - Роснефть 1шт. по 17.97 RUR - налог 2 RUR (данные из БД)</t>
  </si>
  <si>
    <t>Дивиденд по GAZP - ГАЗПРОМ ао 10шт. по 51.03 RUR - налог 66 RUR (данные из БД)</t>
  </si>
  <si>
    <t>Дивиденд по SBER - Сбербанк 10шт. по 34.84 RUR - налог 45 RUR (данные из БД)</t>
  </si>
  <si>
    <t>Дивиденд по ALRS - АЛРОСА ао 10шт. по 8.79 RUR - налог 11 RUR (данные из БД)</t>
  </si>
  <si>
    <t>Дивиденд по LSRG - ЛСР ао 2шт. по 78 RUR - налог 20 RUR (данные из БД)</t>
  </si>
  <si>
    <t>Дивиденд по MOEX - МосБиржа 10шт. по 4.84 RUR - налог 6 RUR (данные из БД)</t>
  </si>
  <si>
    <t>Дивиденд по IRAO - ИнтерРАОао 100шт. по 0.28 RUR - налог 4 RUR (данные из БД)</t>
  </si>
  <si>
    <t>Дивиденд по MAGN - ММК 10шт. по 1.8 RUR - налог 2 RUR (данные из БД)</t>
  </si>
  <si>
    <t>Дивиденд по NVTK - Новатэк ао 1шт. по 44.09 RUR - налог 6 RUR (данные из БД)</t>
  </si>
  <si>
    <t>Дивиденд по F-RM - Ford Motor 1шт. по 0.1 USD - налог 0.01 USD, по курсу 78.947 USD/RUR (данные из БД)</t>
  </si>
  <si>
    <t>Дивиденд по CHMF - СевСт-ао 1шт. по 38.3 RUR - налог 5 RUR (данные из БД)</t>
  </si>
  <si>
    <t>Дивиденд по NMTP - НМТП ао 100шт. по 0.96 RUR - налог 12 RUR (данные из БД)</t>
  </si>
  <si>
    <t>Дивиденд по FLOT - Совкомфлот 10шт. по 4.3 RUR - налог 6 RUR (данные из БД)</t>
  </si>
  <si>
    <t>Дивиденд по LUMN-RM - Lumen 1шт. по 0.25 USD - налог 0.03 USD, по курсу 105.8124 USD/RUR (данные из БД)</t>
  </si>
  <si>
    <t>Дивиденд по POLY - Solidcore 1шт. по 33.2 RUR - налог 4 RUR (данные из БД)</t>
  </si>
  <si>
    <t>Дивиденд по MRKC - РоссЦентр -1000шт. по 0.07 RUR - налог -9 RUR (данные из БД)</t>
  </si>
  <si>
    <t>Купон по SU26240RMFS0 - ОФЗ 26240 10шт. по 34.9 RUR - налог 45 RUR (данные из БД)</t>
  </si>
  <si>
    <t>Купон по SU26225RMFS1 - ОФЗ 26225 9шт. по 36.15 RUR - налог 42 RUR (данные из БД)</t>
  </si>
  <si>
    <t>Дивиденд по ALRS - АЛРОСА ао 10шт. по 3.77 RUR - налог 5 RUR (данные из БД)</t>
  </si>
  <si>
    <t>Дивиденд по TATNP - Татнфт 3ап 2шт. по 9.98 RUR - налог 3 RUR (данные из БД)</t>
  </si>
  <si>
    <t>Дивиденд по MOEX - МосБиржа 10шт. по 17.35 RUR - налог 23 RUR (данные из БД)</t>
  </si>
  <si>
    <t>Дивиденд по MAGN - ММК 10шт. по 3.53 RUR - налог 5 RUR (данные из БД)</t>
  </si>
  <si>
    <t>Дивиденд по SIBN - Газпрнефть 3шт. по 19.49 RUR - налог 8 RUR (данные из БД)</t>
  </si>
  <si>
    <t>Дивиденд по NVTK - Новатэк ао 1шт. по 35.5 RUR - налог 5 RUR (данные из БД)</t>
  </si>
  <si>
    <t>Дивиденд по F-RM - Ford Motor 1шт. по 0.1 USD - налог 0.01 USD, по курсу 73.505 USD/RUR (данные из БД)</t>
  </si>
  <si>
    <t>Дивиденд по CHMF - СевСт-ао 1шт. по 191.51 RUR - налог 25 RUR (данные из БД)</t>
  </si>
  <si>
    <t>Полный доход</t>
  </si>
  <si>
    <t>Дивиденд по FLOT - Совкомфлот 10шт. по 6.32 RUR - налог 8 RUR (данные из БД)</t>
  </si>
  <si>
    <t>Дивиденд по LUMN-RM - Lumen 1шт. по 0.25 USD - налог 0.03 USD, по курсу 62.0495 USD/RUR (данные из БД)</t>
  </si>
  <si>
    <t>Купон по SU26238RMFS4 - ОФЗ 26238 10шт. по 35.4 RUR - налог 46 RUR (данные из БД)</t>
  </si>
  <si>
    <t>Купон по SU26244RMFS2 - ОФЗ 26244 5шт. по 56.1 RUR - налог 36 RUR (данные из БД)</t>
  </si>
  <si>
    <t>Дивиденд по ROSN - Роснефть 6шт. по 30.77 RUR - налог 24 RUR (данные из БД)</t>
  </si>
  <si>
    <t>Дивиденд по BSPB - БСП ао 10шт. по 23.37 RUR - налог 30 RUR (данные из БД)</t>
  </si>
  <si>
    <t>Дивиденд по TATNP - Татнфт 3ап 2шт. по 16.14 RUR - налог 4 RUR (данные из БД)</t>
  </si>
  <si>
    <t>Дивиденд по LSRG - ЛСР ао 3шт. по 100 RUR - налог 39 RUR (данные из БД)</t>
  </si>
  <si>
    <t>Дивиденд по MOEX - МосБиржа 10шт. по 26.11 RUR - налог 34 RUR (данные из БД)</t>
  </si>
  <si>
    <t>Дивиденд по MAGN - ММК 10шт. по 2.66 RUR - налог 3 RUR (данные из БД)</t>
  </si>
  <si>
    <t>Дивиденд по SIBN - Газпрнефть 3шт. по 51.96 RUR - налог 20 RUR (данные из БД)</t>
  </si>
  <si>
    <t>Дивиденд по NVTK - Новатэк ао 1шт. по 46.65 RUR - налог 6 RUR (данные из БД)</t>
  </si>
  <si>
    <t>Дивиденд по F-RM - Ford Motor 1шт. по 0.15 USD - налог 0.02 USD, по курсу 60.3814 USD/RUR (данные из БД)</t>
  </si>
  <si>
    <t>Дивиденд по CHMF - СевСт-ао 1шт. по 31.06 RUR - налог 4 RUR (данные из БД)</t>
  </si>
  <si>
    <t>Дивиденд по FLOT - Совкомфлот 10шт. по 11.27 RUR - налог 15 RUR (данные из БД)</t>
  </si>
  <si>
    <t>Дивиденд по LUMN-RM - Lumen 1шт. по 0.25 USD - налог 0.03 USD, по курсу 60.0924 USD/RUR (данные из БД)</t>
  </si>
  <si>
    <t>Купон по SU26233RMFS5 - ОФЗ 26233 12шт. по 30.42 RUR - налог 47 RUR (данные из БД)</t>
  </si>
  <si>
    <t>Дивиденд по BSPB - БСП ао 10шт. по 27.26 RUR - налог 35 RUR (данные из БД)</t>
  </si>
  <si>
    <t>Дивиденд по TATNP - Татнфт 3ап 2шт. по 32.71 RUR - налог 9 RUR (данные из БД)</t>
  </si>
  <si>
    <t>Дивиденд по LSRG - ЛСР ао 3шт. по 78 RUR - налог 30 RUR (данные из БД)</t>
  </si>
  <si>
    <t>Дивиденд по IRAO - ИнтерРАОао 400шт. по 0.33 RUR - налог 17 RUR (данные из БД)</t>
  </si>
  <si>
    <t>Дивиденд по SIBN - Газпрнефть 3шт. по 27.21 RUR - налог 11 RUR (данные из БД)</t>
  </si>
  <si>
    <t>Дивиденд по F-RM - Ford Motor 1шт. по 0.15 USD - налог 0.02 USD, по курсу 60.2179 USD/RUR (данные из БД)</t>
  </si>
  <si>
    <t>Дивиденд по CHMF - СевСт-ао 1шт. по 49.06 RUR - налог 6 RUR (данные из БД)</t>
  </si>
  <si>
    <t>Дивиденд по BSPB - БСП ао 10шт. по 29.72 RUR - налог 39 RUR (данные из БД)</t>
  </si>
  <si>
    <t>Дивиденд по ALRS - АЛРОСА ао 60шт. по 2.02 RUR - налог 16 RUR (данные из БД)</t>
  </si>
  <si>
    <t>Дивиденд по TATNP - Татнфт 3ап 2шт. по 6.86 RUR - налог 2 RUR (данные из БД)</t>
  </si>
  <si>
    <t>Дивиденд по SIBN - Газпрнефть 3шт. по 17.3 RUR - налог 7 RUR (данные из БД)</t>
  </si>
  <si>
    <t>Дивиденд по F-RM - Ford Motor 1шт. по 0.8 USD - налог 0.08 USD, по курсу 72.8949 USD/RUR (данные из БД)</t>
  </si>
  <si>
    <t>Дивиденд по BSPB - БСП ао 10шт. по 16.61 RUR - налог 22 RUR (данные из БД)</t>
  </si>
  <si>
    <t>Дивиденд по TATNP - Татнфт 3ап 2шт. по 27.71 RUR - налог 7 RUR (данные из БД)</t>
  </si>
  <si>
    <t>Дивиденд по IRAO - ИнтерРАОао 500шт. по 0.35 RUR - налог 23 RUR (данные из БД)</t>
  </si>
  <si>
    <t>Дивиденд по MAGN - ММК 50шт. по 2.75 RUR - налог 18 RUR (данные из БД)</t>
  </si>
  <si>
    <t>Дивиденд по F-RM - Ford Motor 1шт. по 0.15 USD - налог 0.02 USD, по курсу 81.2745 USD/RUR (данные из БД)</t>
  </si>
  <si>
    <t>Дивиденд по ROSN - Роснефть 11шт. по 29.01 RUR - налог 41 RUR (данные из БД)</t>
  </si>
  <si>
    <t>Дивиденд по ALRS - АЛРОСА ао 70шт. по 2.49 RUR - налог 23 RUR (данные из БД)</t>
  </si>
  <si>
    <t>Дивиденд по TATNP - Татнфт 3ап 2шт. по 27.54 RUR - налог 7 RUR (данные из БД)</t>
  </si>
  <si>
    <t>Дивиденд по MAGN - ММК 50шт. по 2.49 RUR - налог 16 RUR (данные из БД)</t>
  </si>
  <si>
    <t>Дивиденд по F-RM - Ford Motor 1шт. по 0.15 USD - налог 0.02 USD, по курсу 90.3846 USD/RUR (данные из БД)</t>
  </si>
  <si>
    <t>Дивиденд по ROSN - Роснефть 11шт. по 36.47 RUR - налог 52 RUR (данные из БД)</t>
  </si>
  <si>
    <t>Дивиденд по F-RM - Ford Motor 1шт. по 0.15 USD - налог 0.02 USD, по курсу 93.2435 USD/RUR (данные из БД)</t>
  </si>
  <si>
    <t>Дивиденд по ROSN - Роснефть 11шт. по 14.68 RUR - налог 21 RUR (данные из БД)</t>
  </si>
  <si>
    <t>Дивиденд по TATNP - Татнфт 3ап 3шт. по 35.17 RUR - налог 14 RUR (данные из БД)</t>
  </si>
  <si>
    <t>Дивиденд по F-RM - Ford Motor 1шт. по 0.33 USD - налог 0.03 USD, по курсу 91.4316 USD/RUR (данные из БД)</t>
  </si>
  <si>
    <t>Дивиденд по ROSN - Роснефть 11шт. по 11.56 RUR - налог 17 RUR (данные из БД)</t>
  </si>
  <si>
    <t>Дивиденд по F-RM - Ford Motor 1шт. по 0.15 USD - налог 0.02 USD, по курсу 91.3124 USD/RUR (данные из БД)</t>
  </si>
  <si>
    <t>Дивиденд по TATNP - Татнфт 3ап 5шт. по 25.17 RUR - налог 16 RUR (данные из БД)</t>
  </si>
  <si>
    <t>Дивиденд по F-RM - Ford Motor 1шт. по 0.15 USD - налог 0.02 USD, по курсу 85.1646 USD/RUR (данные из БД)</t>
  </si>
  <si>
    <t>Дивиденд по TATNP - Татнфт 3ап 5шт. по 38.2 RUR - налог 25 RUR (данные из БД)</t>
  </si>
  <si>
    <t>Дивиденд по F-RM - Ford Motor 1шт. по 0.15 USD - налог 0.02 USD, по курсу 98.2236 USD/RUR (данные из БД)</t>
  </si>
  <si>
    <t>Дивиденд по TATNP - Татнфт 3ап 5шт. по 17.39 RUR - налог 11 RUR (данные из БД)</t>
  </si>
  <si>
    <t>Дивиденд по F-RM - Ford Motor 1шт. по 0.3 USD - налог 0.03 USD, по курсу 91.4347 USD/RUR (данные из БД)</t>
  </si>
  <si>
    <t>Дивиденд по TATNP - Татнфт 3ап 5шт. по 43.11 RUR - налог 28 RUR (данные из БД)</t>
  </si>
  <si>
    <t>Дивиденд по F-RM - Ford Motor 1шт. по 0.15 USD - налог 0.02 USD, по курсу 80.8612 USD/RUR (данные из БД)</t>
  </si>
  <si>
    <t>Дивиденд по TATNP - Татнфт 3ап 5шт. по 14.35 RUR - налог 9 RUR (данные из БД)</t>
  </si>
  <si>
    <t>Дивиденд по F-RM - Ford Motor 1шт. по 0.15 USD - налог 0.02 USD, по курсу 79.7796 USD/RUR (данные из БД)</t>
  </si>
  <si>
    <t>Купон по RU000A107720 - МКЛизинг1 -1шт. по 14.16 RUR - налог -2 RUR (данные из БД)</t>
  </si>
  <si>
    <t>Дивиденд по TATNP - Татнфт 3ап 5шт. по 8.13 RUR - налог 5 RUR (данные из БД)</t>
  </si>
  <si>
    <t>Дивиденд по F-RM - Ford Motor 1шт. по 0.15 USD - налог 0.02 USD, по курсу 81.3765 USD/RUR (данные из БД)</t>
  </si>
  <si>
    <t>Дивиденд по F-RM - Ford Motor 1шт. по 0.15 USD - налог 0.02 USD, по курсу 77.188 USD/RUR (данные из БД)</t>
  </si>
  <si>
    <t>Купон по RU000A107720 - МКЛизинг1 -1шт. по 13.33 RUR - налог -2 RUR (данные из БД)</t>
  </si>
  <si>
    <t>Купон по RU000A107720 - МКЛизинг1 -1шт. по 12.49 RUR - налог -2 RUR (данные из БД)</t>
  </si>
  <si>
    <t>Купон по RU000A107720 - МКЛизинг1 -1шт. по 11.66 RUR - налог -2 RUR (данные из БД)</t>
  </si>
  <si>
    <t>Купон по RU000A107076 - Роделен2P1 -1шт. по 18.49 RUR - налог -2 RUR (данные из БД)</t>
  </si>
  <si>
    <t>Купон по RU000A107720 - МКЛизинг1 -1шт. по 10.83 RUR - налог -1 RUR (данные из БД)</t>
  </si>
  <si>
    <t>Купон по RU000A107720 - МКЛизинг1 -1шт. по 10 RUR - налог -1 RUR (данные из БД)</t>
  </si>
  <si>
    <t>Купон по RU000A107720 - МКЛизинг1 -1шт. по 9.17 RUR - налог -1 RUR (данные из БД)</t>
  </si>
  <si>
    <t>Купон по RU000A107720 - МКЛизинг1 -1шт. по 8.33 RUR - налог -1 RUR (данные из БД)</t>
  </si>
  <si>
    <t>LNTA</t>
  </si>
  <si>
    <t>SBRI</t>
  </si>
  <si>
    <t>VTBR</t>
  </si>
  <si>
    <t>FXWO</t>
  </si>
  <si>
    <t>AFLT</t>
  </si>
  <si>
    <t>AKMB</t>
  </si>
  <si>
    <t>FXRW</t>
  </si>
  <si>
    <t>RTKM</t>
  </si>
  <si>
    <t>AGRO</t>
  </si>
  <si>
    <t>HYDR</t>
  </si>
  <si>
    <t>FXDM</t>
  </si>
  <si>
    <t>FXTP</t>
  </si>
  <si>
    <t>FXFA</t>
  </si>
  <si>
    <t>MVID</t>
  </si>
  <si>
    <t>SBPS</t>
  </si>
  <si>
    <t>SBRS</t>
  </si>
  <si>
    <t>SBCS</t>
  </si>
  <si>
    <t>SBDS</t>
  </si>
  <si>
    <t>SBWS</t>
  </si>
  <si>
    <t>SBMX</t>
  </si>
  <si>
    <t>CBOM</t>
  </si>
  <si>
    <t>RSTI</t>
  </si>
  <si>
    <t>ORUP</t>
  </si>
  <si>
    <t>SBMM</t>
  </si>
  <si>
    <t>SBGB</t>
  </si>
  <si>
    <t>BCSB</t>
  </si>
  <si>
    <t>FXRB</t>
  </si>
  <si>
    <t>FXES</t>
  </si>
  <si>
    <t>TBRU</t>
  </si>
  <si>
    <t>GOLD</t>
  </si>
  <si>
    <t>SBGD</t>
  </si>
  <si>
    <t>SBHI</t>
  </si>
  <si>
    <t>FEES</t>
  </si>
  <si>
    <t>TMON</t>
  </si>
  <si>
    <t>SGZH</t>
  </si>
  <si>
    <t>SBRB</t>
  </si>
  <si>
    <t>SBCN</t>
  </si>
  <si>
    <t>SBBY</t>
  </si>
  <si>
    <t>AQUA</t>
  </si>
  <si>
    <t>RU000A1032P1</t>
  </si>
  <si>
    <t>POSI</t>
  </si>
  <si>
    <t>RU000A1062J1</t>
  </si>
  <si>
    <t>RU000A106GC4</t>
  </si>
  <si>
    <t>RU000A103DY2</t>
  </si>
  <si>
    <t>ASTR</t>
  </si>
  <si>
    <t>SELG</t>
  </si>
  <si>
    <t>RU000A106EM8</t>
  </si>
  <si>
    <t>RU000A105427</t>
  </si>
  <si>
    <t>RU000A106M25</t>
  </si>
  <si>
    <t>RU000A1034X1</t>
  </si>
  <si>
    <t>RU000A105YF2</t>
  </si>
  <si>
    <t>RU000A106UA9</t>
  </si>
  <si>
    <t>RU000A1070X5</t>
  </si>
  <si>
    <t>RU000A107A93</t>
  </si>
  <si>
    <t>TGKA</t>
  </si>
  <si>
    <t>OGKB</t>
  </si>
  <si>
    <t>KZOS</t>
  </si>
  <si>
    <t>NKNCP</t>
  </si>
  <si>
    <t>UPRO</t>
  </si>
  <si>
    <t>LSNGP</t>
  </si>
  <si>
    <t>RU000A1056T2</t>
  </si>
  <si>
    <t>RU000A1061K1</t>
  </si>
  <si>
    <t>+6701 шт. FEES:moex (Россети)</t>
  </si>
  <si>
    <t>Дивиденд по VTBR - ВТБ ао 10000шт. по 0 RUR - налог 2 RUR (данные из БД)</t>
  </si>
  <si>
    <t>Дивиденд по RTKM - Ростел -ао 10шт. по 5 RUR - налог 7 RUR (данные из БД)</t>
  </si>
  <si>
    <t>Дивиденд по AGRO - AGRO-гдр 1шт. по 65.5 RUR - налог 9 RUR (данные из БД)</t>
  </si>
  <si>
    <t>Дивиденд по HYDR - РусГидро 1000шт. по 0.05 RUR - налог 7 RUR (данные из БД)</t>
  </si>
  <si>
    <t>Дивиденд по MVID - М.видео 1шт. по 35 RUR - налог 5 RUR (данные из БД)</t>
  </si>
  <si>
    <t>Купон по RU000A1032P1 - ВТБРКС01 1шт. по 6.79 RUR - налог 1 RUR (данные из БД)</t>
  </si>
  <si>
    <t>Дивиденд по POSI - iПозитив 1шт. по 15.8 RUR - налог 2 RUR (данные из БД)</t>
  </si>
  <si>
    <t>Купон по RU000A1062J1 - РКСЭталон2 1шт. по 9.04 RUR - налог 1 RUR (данные из БД)</t>
  </si>
  <si>
    <t>Купон по RU000A106GC4 - АРЕНЗА1Р02 1шт. по 10.68 RUR - налог 1 RUR (данные из БД)</t>
  </si>
  <si>
    <t>Купон по RU000A103DY2 - БЭЛТИ БОП4 1шт. по 9.01 RUR - налог 1 RUR (данные из БД)</t>
  </si>
  <si>
    <t>Дивиденд по SELG - Селигдар 10шт. по 2 RUR - налог 3 RUR (данные из БД)</t>
  </si>
  <si>
    <t>Купон по RU000A105427 - БЭЛТИ БОП5 1шт. по 9.78 RUR - налог 1 RUR (данные из БД)</t>
  </si>
  <si>
    <t>Купон по RU000A1034X1 - ЛТрейд 1P3 1шт. по 9.04 RUR - налог 1 RUR (данные из БД)</t>
  </si>
  <si>
    <t>Купон по RU000A105YF2 - Страна 02 1шт. по 11.92 RUR - налог 2 RUR (данные из БД)</t>
  </si>
  <si>
    <t>Купон по RU000A106UA9 - СМАК БП02 1шт. по 13.15 RUR - налог 2 RUR (данные из БД)</t>
  </si>
  <si>
    <t>Купон по RU000A107A93 - СНХТ БО-03 1шт. по 14.79 RUR - налог 2 RUR (данные из БД)</t>
  </si>
  <si>
    <t>Купон по RU000A1056T2 - ЦР БО-02 1шт. по 13.32 RUR - налог 2 RUR (данные из БД)</t>
  </si>
  <si>
    <t>Купон по RU000A1061K1 - ЕвроТранс3 1шт. по 11.18 RUR - налог 1 RUR (данные из БД)</t>
  </si>
  <si>
    <t>Дивиденд по RTKM - Ростел -ао 10шт. по 4.56 RUR - налог 6 RUR (данные из БД)</t>
  </si>
  <si>
    <t>Дивиденд по AQUA - ИНАРКТИКА 2шт. по 19 RUR - налог 5 RUR (данные из БД)</t>
  </si>
  <si>
    <t>Купон по RU000A1032P1 - ВТБРКС01 1шт. по 6.58 RUR - налог 1 RUR (данные из БД)</t>
  </si>
  <si>
    <t>Дивиденд по POSI - iПозитив 1шт. по 47.33 RUR - налог 6 RUR (данные из БД)</t>
  </si>
  <si>
    <t>Дивиденд по RTKM - Ростел -ао 10шт. по 5.45 RUR - налог 7 RUR (данные из БД)</t>
  </si>
  <si>
    <t>ROSN
Роснефть</t>
  </si>
  <si>
    <t>GAZP
ГАЗПРОМ ао</t>
  </si>
  <si>
    <t>BSPB
БСП ао</t>
  </si>
  <si>
    <t>SBER
Сбербанк</t>
  </si>
  <si>
    <t>ALRS
АЛРОСА ао</t>
  </si>
  <si>
    <t>TATNP
Татнфт 3ап</t>
  </si>
  <si>
    <t>MTSS
МТС-ао</t>
  </si>
  <si>
    <t>LSRG
ЛСР ао</t>
  </si>
  <si>
    <t>MOEX
МосБиржа</t>
  </si>
  <si>
    <t>IRAO
ИнтерРАОао</t>
  </si>
  <si>
    <t>MAGN
ММК</t>
  </si>
  <si>
    <t>SIBN
Газпрнефть</t>
  </si>
  <si>
    <t>NVTK
Новатэк ао</t>
  </si>
  <si>
    <t>NLMK
НЛМК ао</t>
  </si>
  <si>
    <t>F-RM
Ford Motor</t>
  </si>
  <si>
    <t>TRMK
ТМК ао</t>
  </si>
  <si>
    <t>CHMF
СевСт-ао</t>
  </si>
  <si>
    <t>NMTP
НМТП ао</t>
  </si>
  <si>
    <t>RAGR
Русагро</t>
  </si>
  <si>
    <t>FLOT
Совкомфлот</t>
  </si>
  <si>
    <t>LUMN-RM
Lumen</t>
  </si>
  <si>
    <t>DSKY
ДетскийМир</t>
  </si>
  <si>
    <t>PIKK
ПИК ао</t>
  </si>
  <si>
    <t>ETLN
ЭталонГруп</t>
  </si>
  <si>
    <t>TSVT
2seventy bio, Inc.</t>
  </si>
  <si>
    <t>VKCO
МКПАО "ВК"</t>
  </si>
  <si>
    <t>BLUE-RM
Bluebird</t>
  </si>
  <si>
    <t>POLY
Solidcore</t>
  </si>
  <si>
    <t>TSVT-RM
2seventbio</t>
  </si>
  <si>
    <t>MRKC
РоссЦентр</t>
  </si>
  <si>
    <t>FXIM
FXIM ETF</t>
  </si>
  <si>
    <t>FXKZ
FXKZ ETF</t>
  </si>
  <si>
    <t>FXUS
FXUS ETF</t>
  </si>
  <si>
    <t>FXDE
FXDE ETF</t>
  </si>
  <si>
    <t>FXRL
FXRL ETF</t>
  </si>
  <si>
    <t>SU26233RMFS5
ОФЗ 26233</t>
  </si>
  <si>
    <t>SU26240RMFS0
ОФЗ 26240</t>
  </si>
  <si>
    <t>SU26225RMFS1
ОФЗ 26225</t>
  </si>
  <si>
    <t>SU26238RMFS4
ОФЗ 26238</t>
  </si>
  <si>
    <t>SU26244RMFS2
ОФЗ 26244</t>
  </si>
  <si>
    <t>SU26230RMFS1
ОФЗ 26230</t>
  </si>
  <si>
    <t>RU000A107720
МКЛизинг1</t>
  </si>
  <si>
    <t>RU000A107076
Роделен2P1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</si>
  <si>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</si>
  <si>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</si>
  <si>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</si>
  <si>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</si>
  <si>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</si>
  <si>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</si>
  <si>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</si>
  <si>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</si>
  <si>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INF TECH UCITS ETF</t>
  </si>
  <si>
    <t>FinEx FFIN KZT UCITS ETF</t>
  </si>
  <si>
    <t>МКПАО Лента др</t>
  </si>
  <si>
    <t>БПИФ Первая Ответствен инвест</t>
  </si>
  <si>
    <t>output</t>
  </si>
  <si>
    <t>ПАО "Банк "Санкт-Петербург" ао</t>
  </si>
  <si>
    <t>"Магнитогорск.мет.комб" ПАО ао</t>
  </si>
  <si>
    <t>Совкомфлот ао</t>
  </si>
  <si>
    <t>ао ПАО Банк ВТБ</t>
  </si>
  <si>
    <t>FinEx USD GLOBAL EQUITY UC ETF</t>
  </si>
  <si>
    <t>"Газпром" (ПАО) ао</t>
  </si>
  <si>
    <t>Аэрофлот-росс.авиалин(ПАО)ао</t>
  </si>
  <si>
    <t>БПИФ Альфа Управляем облигации</t>
  </si>
  <si>
    <t>FinEx RUB GLOBAL EQUITY UC ETF</t>
  </si>
  <si>
    <t>ПАО Московская Биржа</t>
  </si>
  <si>
    <t>Polymetal International plc</t>
  </si>
  <si>
    <t>АЛРОСА ПАО ао</t>
  </si>
  <si>
    <t>dohod</t>
  </si>
  <si>
    <t>Дивиденд по POLY(1 шт. по 66.3 RUR) (Данные из БД)</t>
  </si>
  <si>
    <t>Повлияла настройка "Все купоны и дивиденды приходят на брокерский счёт"</t>
  </si>
  <si>
    <t>Дивиденд по MOEX(10 шт. по 9.45 RUR) (Данные из БД)</t>
  </si>
  <si>
    <t>Ростелеком (ПАО) ао.</t>
  </si>
  <si>
    <t>ГДР ROS AGRO PLC ORD SHS</t>
  </si>
  <si>
    <t>Дивиденд по BSPB(10 шт. по 4.56 RUR) (Данные из БД)</t>
  </si>
  <si>
    <t>Дивиденд по MAGN(10 шт. по 0.945 RUR) (Данные из БД)</t>
  </si>
  <si>
    <t>Дивиденд по MAGN(10 шт. по 1.795 RUR) (Данные из БД)</t>
  </si>
  <si>
    <t>ПАО "РусГидро"</t>
  </si>
  <si>
    <t>FinEx Ex-USA ETF USD</t>
  </si>
  <si>
    <t>FinEx US TIPS UCITS ETF</t>
  </si>
  <si>
    <t>FinEx Fallen Angels UCITS ETF</t>
  </si>
  <si>
    <t>Дивиденд по ALRS(10 шт. по 9.54 RUR) (Данные из БД)</t>
  </si>
  <si>
    <t>Дивиденд по FLOT(10 шт. по 6.67 RUR) (Данные из БД)</t>
  </si>
  <si>
    <t>Дивиденд по HYDR(1000 шт. по 0.053 RUR) (Данные из БД)</t>
  </si>
  <si>
    <t>Дивиденд по RTKM(10 шт. по 5 RUR) (Данные из БД)</t>
  </si>
  <si>
    <t>Дивиденд по VTBR(10000 шт. по 0.0014 RUR) (Данные из БД)</t>
  </si>
  <si>
    <t>Дивиденд по GAZP(10 шт. по 12.55 RUR) (Данные из БД)</t>
  </si>
  <si>
    <t>Дивиденд по AGRO(1 шт. по 65.5 RUR) (Данные из БД)</t>
  </si>
  <si>
    <t>Дивиденд по POLY(1 шт. по 33.2 RUR) (Данные из БД)</t>
  </si>
  <si>
    <t>ПАО Детский мир</t>
  </si>
  <si>
    <t>Группа ЛСР ПАО ао</t>
  </si>
  <si>
    <t>"М.видео" ПАО ао</t>
  </si>
  <si>
    <t>Bluebird bio, Inc.</t>
  </si>
  <si>
    <t>БПИФ Первая Прогрессив смарт</t>
  </si>
  <si>
    <t>БПИФ Первая Осторожный смарт</t>
  </si>
  <si>
    <t>БПИФ Первая Консерватив смарт</t>
  </si>
  <si>
    <t>БПИФ Первая Динамичный смарт</t>
  </si>
  <si>
    <t>БПИФ Первая Взвешенный смарт</t>
  </si>
  <si>
    <t>Дивиденд по MAGN(10 шт. по 3.53 RUR) (Данные из БД)</t>
  </si>
  <si>
    <t>Ford Motor Company</t>
  </si>
  <si>
    <t>Lumen Technologies, Inc.</t>
  </si>
  <si>
    <t>БПИФ Первая Топ Рос. акций</t>
  </si>
  <si>
    <t>Северсталь (ПАО)ао</t>
  </si>
  <si>
    <t>Международная компания ПАО ВК</t>
  </si>
  <si>
    <t>"МКБ" ПАО ао</t>
  </si>
  <si>
    <t>"Российские сети" ПАО ао</t>
  </si>
  <si>
    <t>ГДР ETALON GROUP PLC ORD SHS</t>
  </si>
  <si>
    <t>ПИК СЗ (ПАО) ао</t>
  </si>
  <si>
    <t>ПАО "ОР ГРУПП" ао</t>
  </si>
  <si>
    <t>БПИФ Первая Сберегательный</t>
  </si>
  <si>
    <t>БПИФ Первая Гос. облигации</t>
  </si>
  <si>
    <t>ПАО "Татнефть" ап 3 вып.</t>
  </si>
  <si>
    <t>БКС Облигации повыш доход</t>
  </si>
  <si>
    <t>Дивиденд по TATNP(1 шт. по 16.52 RUR) (Данные из БД)</t>
  </si>
  <si>
    <t>FINEX GERMANY UCITS ETF</t>
  </si>
  <si>
    <t>FinEx RTS UCITS ETF USD</t>
  </si>
  <si>
    <t>FinEx USA UCITS ETF</t>
  </si>
  <si>
    <t>FinEx Rus Eurobonds ETF (RUB)</t>
  </si>
  <si>
    <t>FinEx ESports UCITS ETF</t>
  </si>
  <si>
    <t>Дивиденд по ALRS(10 шт. по 8.79 RUR) (Данные из БД)</t>
  </si>
  <si>
    <t>2seventy bio, Inc. ORD SHS</t>
  </si>
  <si>
    <t>"Интер РАО" ПАО ао</t>
  </si>
  <si>
    <t>БПИФ ТИНЬКОФФ ОБЛИГАЦИИ</t>
  </si>
  <si>
    <t>Дивиденд по F-RM(1 шт. по 0.1 USD) (Данные из БД)</t>
  </si>
  <si>
    <t>Дивиденд по LUMN-RM(1 шт. по 0.25 USD) (Данные из БД)</t>
  </si>
  <si>
    <t>commission</t>
  </si>
  <si>
    <t>Оплата депозитарных услуг</t>
  </si>
  <si>
    <t>Дивиденд по ETLN(10 шт. по 9.39 RUR) (Данные из БД)</t>
  </si>
  <si>
    <t>Дивиденд по CHMF(1 шт. по 85.93 RUR) (Данные из БД)</t>
  </si>
  <si>
    <t>Дивиденд по MVID(1 шт. по 35 RUR) (Данные из БД)</t>
  </si>
  <si>
    <t>Дивиденд по DSKY(10 шт. по 5.2 RUR) (Данные из БД)</t>
  </si>
  <si>
    <t>nalog</t>
  </si>
  <si>
    <t>Клиент 402AKJF. Договор обслуживания 402AKJF. Списание налога за налоговый период по ставке 13%.</t>
  </si>
  <si>
    <t>Дивиденд по TATNP(2 шт. по 9.98 RUR) (Данные из БД)</t>
  </si>
  <si>
    <t>Дивиденд по MAGN(10 шт. по 2.663 RUR) (Данные из БД)</t>
  </si>
  <si>
    <t>Списание д/с. Налог на доходы физ.лиц</t>
  </si>
  <si>
    <t>Дивиденд по IRAO(100 шт. по 0.23658 RUR) (Данные из БД)</t>
  </si>
  <si>
    <t>Дивиденд по TATNP(2 шт. по 16.14 RUR) (Данные из БД)</t>
  </si>
  <si>
    <t>Дивиденд по HYDR(1000 шт. по 0.05304937 RUR) (Данные из БД)</t>
  </si>
  <si>
    <t>Дивиденд по RTKM(10 шт. по 4.56 RUR) (Данные из БД)</t>
  </si>
  <si>
    <t>Дивиденд по F-RM(1 шт. по 0.15 USD) (Данные из БД)</t>
  </si>
  <si>
    <t>Дивиденд по TATNP(2 шт. по 32.71 RUR) (Данные из БД)</t>
  </si>
  <si>
    <t>Дивиденд по GAZP(10 шт. по 51.03 RUR) (Данные из БД)</t>
  </si>
  <si>
    <t>ПАО НК Роснефть</t>
  </si>
  <si>
    <t>БПИФ Золото.Биржевой УК ВИМ</t>
  </si>
  <si>
    <t>БПИФ Первая Доступное золото</t>
  </si>
  <si>
    <t>БПИФ Первая Халяльные инвест</t>
  </si>
  <si>
    <t>Дивиденд по TATNP(2 шт. по 6.86 RUR) (Данные из БД)</t>
  </si>
  <si>
    <t>Дивиденд по ROSN(1 шт. по 20.39 RUR) (Данные из БД)</t>
  </si>
  <si>
    <t>Дивиденд по F-RM(1 шт. по 0.8 USD) (Данные из БД)</t>
  </si>
  <si>
    <t>Дивиденд по IRAO(100 шт. по 0.283655318019 RUR) (Данные из БД)</t>
  </si>
  <si>
    <t>Дивиденд по MOEX(10 шт. по 4.84 RUR) (Данные из БД)</t>
  </si>
  <si>
    <t>Дивиденд по FLOT(10 шт. по 4.3 RUR) (Данные из БД)</t>
  </si>
  <si>
    <t>Дивиденд по LSRG(2 шт. по 78 RUR) (Данные из БД)</t>
  </si>
  <si>
    <t>Дивиденд по TATNP(2 шт. по 27.71 RUR) (Данные из БД)</t>
  </si>
  <si>
    <t>Дивиденд по HYDR(1000 шт. по 0.050254795 RUR) (Данные из БД)</t>
  </si>
  <si>
    <t>Дивиденд по ROSN(1 шт. по 17.97 RUR) (Данные из БД)</t>
  </si>
  <si>
    <t>ТИНЬКОФФ ДЕНЕЖНЫЙ РЫНОК</t>
  </si>
  <si>
    <t>ПАО "НОВАТЭК" ао</t>
  </si>
  <si>
    <t>Сбербанк России ПАО ао</t>
  </si>
  <si>
    <t>Сегежа ао</t>
  </si>
  <si>
    <t>БПИФ  Первая Корп облигации</t>
  </si>
  <si>
    <t>БПИФ Первая Сберегат. в юанях</t>
  </si>
  <si>
    <t>БПИФ Фонд Инструменты в юанях</t>
  </si>
  <si>
    <t>Мобильные ТелеСистемы ПАО ао</t>
  </si>
  <si>
    <t>ПАО "НЛМК" ао</t>
  </si>
  <si>
    <t>ПАО ИНАРКТИКА</t>
  </si>
  <si>
    <t>Дивиденд по NVTK(1 шт. по 34.5 RUR) (Данные из БД)</t>
  </si>
  <si>
    <t>Дивиденд по TATNP(2 шт. по 27.54 RUR) (Данные из БД)</t>
  </si>
  <si>
    <t>Дивиденд по ALRS(10 шт. по 3.77 RUR) (Данные из БД)</t>
  </si>
  <si>
    <t>ООО «СФО ВТБ РКС-1 »</t>
  </si>
  <si>
    <t>Группа Позитив ао</t>
  </si>
  <si>
    <t>Купон по RU000A1032P1(1 шт. по 6.79 RUR) (Данные из БД)</t>
  </si>
  <si>
    <t>СФО ВТБ РКС Эталон 02</t>
  </si>
  <si>
    <t>АРЕНЗА-ПРО 001P-02</t>
  </si>
  <si>
    <t>БЭЛТИ-ГРАНД ООО БО-П04</t>
  </si>
  <si>
    <t>Купон по RU000A106GC4(1 шт. по 10.68 RUR) (Данные из БД)</t>
  </si>
  <si>
    <t>Купон по RU000A103DY2(1 шт. по 9.01 RUR) (Данные из БД)</t>
  </si>
  <si>
    <t>Купон по RU000A1032P1(1 шт. по 6.58 RUR) (Данные из БД)</t>
  </si>
  <si>
    <t>Группа Астра ао</t>
  </si>
  <si>
    <t>ПАО "Селигдар"  ао</t>
  </si>
  <si>
    <t>Балтийский лизинг ООО БО-П08</t>
  </si>
  <si>
    <t>БЭЛТИ-ГРАНД ООО БО-П05</t>
  </si>
  <si>
    <t>Банк ВТБ (ПАО) Б-1-320</t>
  </si>
  <si>
    <t>Лизинг-Трейд 001P-03</t>
  </si>
  <si>
    <t>Дивиденд по RTKM(10 шт. по 5.4465 RUR) (Данные из БД)</t>
  </si>
  <si>
    <t>Дивиденд по SELG(10 шт. по 2 RUR) (Данные из БД)</t>
  </si>
  <si>
    <t>Дивиденд по POSI(1 шт. по 15.8 RUR) (Данные из БД)</t>
  </si>
  <si>
    <t>Купон по RU000A1062J1(1 шт. по 9.04 RUR) (Данные из БД)</t>
  </si>
  <si>
    <t>Газпром нефть ПАО ао</t>
  </si>
  <si>
    <t>Дивиденд по AQUA(2 шт. по 19 RUR) (Данные из БД)</t>
  </si>
  <si>
    <t>Купон по RU000A1034X1(1 шт. по 9.04 RUR) (Данные из БД)</t>
  </si>
  <si>
    <t>Купон по RU000A105427(1 шт. по 9.78 RUR) (Данные из БД)</t>
  </si>
  <si>
    <t>Страна Девелопмент 02</t>
  </si>
  <si>
    <t>СМАК БО-П02</t>
  </si>
  <si>
    <t>АБЗ-1 001P-05</t>
  </si>
  <si>
    <t>Сибнефтехимтрейд БО-03</t>
  </si>
  <si>
    <t>Дивиденд по SIBN(1 шт. по 82.94 RUR) (Данные из БД)</t>
  </si>
  <si>
    <t>Тендерное предложение о выкупе /обратный выкуп ценных бумаг. ПАО Детский мир. Налог удержан налоговым агентом. Без НДС.</t>
  </si>
  <si>
    <t>Купон по RU000A107A93(1 шт. по 14.79 RUR) (Данные из БД)</t>
  </si>
  <si>
    <t>Купон по RU000A106UA9(1 шт. по 13.15 RUR) (Данные из БД)</t>
  </si>
  <si>
    <t>Дивиденд по FLOT(10 шт. по 6.32 RUR) (Данные из БД)</t>
  </si>
  <si>
    <t>Дивиденд по TATNP(3 шт. по 35.17 RUR) (Данные из БД)</t>
  </si>
  <si>
    <t>Купон по RU000A105YF2(1 шт. по 11.92 RUR) (Данные из БД)</t>
  </si>
  <si>
    <t>"ФСК - Россети" ПАО</t>
  </si>
  <si>
    <t>ао ПАО "ТГК-1"</t>
  </si>
  <si>
    <t>ПАО "Россети Центр" ао</t>
  </si>
  <si>
    <t>ОГК-2 ПАО ао</t>
  </si>
  <si>
    <t>ПАО "Органический синтез" ао</t>
  </si>
  <si>
    <t>НМТП (ПАО) ао</t>
  </si>
  <si>
    <t>"Нижнекамскнефтехим" ПАО ап</t>
  </si>
  <si>
    <t>Дивиденд по ROSN(6 шт. по 30.77 RUR) (Данные из БД)</t>
  </si>
  <si>
    <t>Юнипро ПАО ао</t>
  </si>
  <si>
    <t>Россети Ленэнерго ПАО-ап</t>
  </si>
  <si>
    <t>Дивиденд по F-RM(1 шт. по 0.33 USD) (Данные из БД)</t>
  </si>
  <si>
    <t>ОФЗ-ПД 26238 15/05/2041</t>
  </si>
  <si>
    <t>ОФЗ-ПД 26233 18/07/2035</t>
  </si>
  <si>
    <t>ОФЗ-ПД 26240 30/07/2036</t>
  </si>
  <si>
    <t>ОФЗ-ПД 26225 10/05/34</t>
  </si>
  <si>
    <t>Центр-резерв БО-02</t>
  </si>
  <si>
    <t>ЕвроТранс БО-001Р-03</t>
  </si>
  <si>
    <t>ОФЗ-ПД 26244 15/03/34</t>
  </si>
  <si>
    <t>ОФЗ-ПД 26230 16/03/39</t>
  </si>
  <si>
    <t>Дивиденд по NVTK(1 шт. по 44.09 RUR) (Данные из БД)</t>
  </si>
  <si>
    <t>Купон по SU26244RMFS2(4 шт. по 47.47 RUR) (Данные из БД)</t>
  </si>
  <si>
    <t>Купон по RU000A1061K1(1 шт. по 11.18 RUR) (Данные из БД)</t>
  </si>
  <si>
    <t>Купон по SU26230RMFS1(4 шт. по 38.39 RUR) (Данные из БД)</t>
  </si>
  <si>
    <t>Купон по RU000A1056T2(1 шт. по 13.32 RUR) (Данные из БД)</t>
  </si>
  <si>
    <t>ЛК Роделен БО 002P-01</t>
  </si>
  <si>
    <t>МК Лизинг БO-01</t>
  </si>
  <si>
    <t>Дивиденд по POSI(1 шт. по 47.33 RUR) (Данные из БД)</t>
  </si>
  <si>
    <t>Дивиденд по LSRG(3 шт. по 100 RUR) (Данные из БД)</t>
  </si>
  <si>
    <t>Дивиденд по BSPB(10 шт. по 23.37 RUR) (Данные из БД)</t>
  </si>
  <si>
    <t>Купон по RU000A107076(-1 шт. по 12.95 RUR) (Данные из БД)</t>
  </si>
  <si>
    <t>Купон по RU000A107720(-1 шт. по 14.99 RUR) (Данные из БД)</t>
  </si>
  <si>
    <t>Купон по SU26225RMFS1(9 шт. по 36.15 RUR) (Данные из БД)</t>
  </si>
  <si>
    <t>Дивиденд по NLMK(10 шт. по 25.43 RUR) (Данные из БД)</t>
  </si>
  <si>
    <t>ПАО ТМК</t>
  </si>
  <si>
    <t>Дивиденд по ALRS(60 шт. по 2.02 RUR) (Данные из БД)</t>
  </si>
  <si>
    <t>Дивиденд по IRAO(400 шт. по 0.325999263608 RUR) (Данные из БД)</t>
  </si>
  <si>
    <t>Дивиденд по TRMK(10 шт. по 9.51 RUR) (Данные из БД)</t>
  </si>
  <si>
    <t>Купон по SU26238RMFS4(10 шт. по 35.4 RUR) (Данные из БД)</t>
  </si>
  <si>
    <t>Дивиденд по MAGN(50 шт. по 2.752 RUR) (Данные из БД)</t>
  </si>
  <si>
    <t>Дивиденд по MOEX(10 шт. по 17.35 RUR) (Данные из БД)</t>
  </si>
  <si>
    <t>Дивиденд по CHMF(1 шт. по 38.3 RUR) (Данные из БД)</t>
  </si>
  <si>
    <t>Дивиденд по CHMF(1 шт. по 191.51 RUR) (Данные из БД)</t>
  </si>
  <si>
    <t>Дивиденд по MRKC(-1000 шт. по 0.06621 RUR) (Данные из БД)</t>
  </si>
  <si>
    <t>Дивиденд по SIBN(3 шт. по 19.49 RUR) (Данные из БД)</t>
  </si>
  <si>
    <t>Дивиденд по ROSN(11 шт. по 29.01 RUR) (Данные из БД)</t>
  </si>
  <si>
    <t>Дивиденд по TATNP(5 шт. по 25.17 RUR) (Данные из БД)</t>
  </si>
  <si>
    <t>Дивиденд по NMTP(100 шт. по 0.772 RUR) (Данные из БД)</t>
  </si>
  <si>
    <t>Дивиденд по SBER(10 шт. по 33.3 RUR) (Данные из БД)</t>
  </si>
  <si>
    <t>Дивиденд по MTSS(10 шт. по 35 RUR) (Данные из БД)</t>
  </si>
  <si>
    <t>Дивиденд по FLOT(10 шт. по 11.27 RUR) (Данные из БД)</t>
  </si>
  <si>
    <t>Купон по SU26233RMFS5(12 шт. по 30.42 RUR) (Данные из БД)</t>
  </si>
  <si>
    <t>Купон по SU26240RMFS0(10 шт. по 34.9 RUR) (Данные из БД)</t>
  </si>
  <si>
    <t>Дивиденд по CHMF(1 шт. по 31.06 RUR) (Данные из БД)</t>
  </si>
  <si>
    <t>Купон по SU26244RMFS2(5 шт. по 56.1 RUR) (Данные из БД)</t>
  </si>
  <si>
    <t>Дивиденд по BSPB(10 шт. по 27.26 RUR) (Данные из БД)</t>
  </si>
  <si>
    <t>Дивиденд по TATNP(5 шт. по 38.2 RUR) (Данные из БД)</t>
  </si>
  <si>
    <t>Дивиденд по NVTK(1 шт. по 35.5 RUR) (Данные из БД)</t>
  </si>
  <si>
    <t>Дивиденд по SIBN(3 шт. по 51.96 RUR) (Данные из БД)</t>
  </si>
  <si>
    <t>Дивиденд по MAGN(50 шт. по 2.494 RUR) (Данные из БД)</t>
  </si>
  <si>
    <t>Дивиденд по ALRS(70 шт. по 2.49 RUR) (Данные из БД)</t>
  </si>
  <si>
    <t>Дивиденд по BLUE-RM(1 шт. по 0.05 USD) (Данные из БД)</t>
  </si>
  <si>
    <t>Дивиденд по CHMF(1 шт. по 49.06 RUR) (Данные из БД)</t>
  </si>
  <si>
    <t>Дивиденд по TATNP(5 шт. по 17.39 RUR) (Данные из БД)</t>
  </si>
  <si>
    <t>Дивиденд по ROSN(11 шт. по 36.47 RUR) (Данные из БД)</t>
  </si>
  <si>
    <t>Дивиденд по F-RM(1 шт. по 0.3 USD) (Данные из БД)</t>
  </si>
  <si>
    <t>Дивиденд по NVTK(1 шт. по 46.65 RUR) (Данные из БД)</t>
  </si>
  <si>
    <t>Дивиденд по LSRG(3 шт. по 78 RUR) (Данные из БД)</t>
  </si>
  <si>
    <t>Дивиденд по BSPB(10 шт. по 29.72 RUR) (Данные из БД)</t>
  </si>
  <si>
    <t>Дивиденд по TATNP(5 шт. по 43.11 RUR) (Данные из БД)</t>
  </si>
  <si>
    <t>Дивиденд по IRAO(500 шт. по 0.353756516889 RUR) (Данные из БД)</t>
  </si>
  <si>
    <t>Купон по RU000A107720(-1 шт. по 14.16 RUR) (Данные из БД)</t>
  </si>
  <si>
    <t>Дивиденд по MRKC(-1000 шт. по 0.067638 RUR) (Данные из БД)</t>
  </si>
  <si>
    <t>Дивиденд по SIBN(3 шт. по 27.21 RUR) (Данные из БД)</t>
  </si>
  <si>
    <t>Дивиденд по MOEX(10 шт. по 26.11 RUR) (Данные из БД)</t>
  </si>
  <si>
    <t>Дивиденд по NMTP(100 шт. по 0.9573 RUR) (Данные из БД)</t>
  </si>
  <si>
    <t>Дивиденд по SBER(10 шт. по 34.84 RUR) (Данные из БД)</t>
  </si>
  <si>
    <t>Дивиденд по ROSN(11 шт. по 14.68 RUR) (Данные из БД)</t>
  </si>
  <si>
    <t>Купон по RU000A107720(-1 шт. по 13.33 RUR) (Данные из БД)</t>
  </si>
  <si>
    <t>Купон по RU000A107720(-1 шт. по 12.49 RUR) (Данные из БД)</t>
  </si>
  <si>
    <t>Купон по RU000A107720(-1 шт. по 11.66 RUR) (Данные из БД)</t>
  </si>
  <si>
    <t>Дивиденд по BSPB(10 шт. по 16.61 RUR) (Данные из БД)</t>
  </si>
  <si>
    <t>Дивиденд по SIBN(3 шт. по 17.3 RUR) (Данные из БД)</t>
  </si>
  <si>
    <t>Дивиденд по TATNP(5 шт. по 14.35 RUR) (Данные из БД)</t>
  </si>
  <si>
    <t>Купон по RU000A107720(-1 шт. по 10.83 RUR) (Данные из БД)</t>
  </si>
  <si>
    <t>Купон по RU000A107720(-1 шт. по 10 RUR) (Данные из БД)</t>
  </si>
  <si>
    <t>Купон по RU000A107720(-1 шт. по 9.17 RUR) (Данные из БД)</t>
  </si>
  <si>
    <t>Дивиденд по TATNP(5 шт. по 8.13 RUR) (Данные из БД)</t>
  </si>
  <si>
    <t>Дивиденд по ROSN(11 шт. по 11.56 RUR) (Данные из БД)</t>
  </si>
  <si>
    <t>Купон по RU000A107076(-1 шт. по 18.49 RUR) (Данные из БД)</t>
  </si>
  <si>
    <t>Купон по RU000A107720(-1 шт. по 8.33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</si>
  <si>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</si>
  <si>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</si>
  <si>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</si>
  <si>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</si>
  <si>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</si>
  <si>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</si>
  <si>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</si>
  <si>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</si>
  <si>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</si>
  <si>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</si>
  <si>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</si>
  <si>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 инвестиция</t>
  </si>
  <si>
    <t>РусГидро</t>
  </si>
  <si>
    <t>Ростел -ао</t>
  </si>
  <si>
    <t>ВТБ ао</t>
  </si>
  <si>
    <t>AGRO-гдр</t>
  </si>
  <si>
    <t>М.видео</t>
  </si>
  <si>
    <t>iПозитив</t>
  </si>
  <si>
    <t>Селигдар</t>
  </si>
  <si>
    <t>ИНАРКТИКА</t>
  </si>
  <si>
    <t>Купон</t>
  </si>
  <si>
    <t>ВТБРКС01</t>
  </si>
  <si>
    <t>БЭЛТИ БОП4</t>
  </si>
  <si>
    <t>АРЕНЗА1Р02</t>
  </si>
  <si>
    <t>РКСЭталон2</t>
  </si>
  <si>
    <t>ЛТрейд 1P3</t>
  </si>
  <si>
    <t>БЭЛТИ БОП5</t>
  </si>
  <si>
    <t>СНХТ БО-03</t>
  </si>
  <si>
    <t>СМАК БП02</t>
  </si>
  <si>
    <t>Страна 02</t>
  </si>
  <si>
    <t>ЕвроТранс3</t>
  </si>
  <si>
    <t>ЦР БО-02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</si>
  <si>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</si>
  <si>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</si>
  <si>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</si>
  <si>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</si>
  <si>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</si>
  <si>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</si>
  <si>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</si>
  <si>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</si>
  <si>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</si>
  <si>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</si>
  <si>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</si>
  <si>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</si>
  <si>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</si>
  <si>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</si>
  <si>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</si>
  <si>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</si>
  <si>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Лента др</t>
  </si>
  <si>
    <t>SBRI ETF</t>
  </si>
  <si>
    <t>FXWO ETF</t>
  </si>
  <si>
    <t>Аэрофлот</t>
  </si>
  <si>
    <t>ETF AKMB</t>
  </si>
  <si>
    <t>FXRW ETF</t>
  </si>
  <si>
    <t>FXDM ETF</t>
  </si>
  <si>
    <t>FXTP ETF</t>
  </si>
  <si>
    <t>FXFA ETF</t>
  </si>
  <si>
    <t>SBPS ETF</t>
  </si>
  <si>
    <t>SBRS ETF</t>
  </si>
  <si>
    <t>SBCS ETF</t>
  </si>
  <si>
    <t>SBDS ETF</t>
  </si>
  <si>
    <t>SBWS ETF</t>
  </si>
  <si>
    <t>SBMX ETF</t>
  </si>
  <si>
    <t>МКБ ао</t>
  </si>
  <si>
    <t>ОРГ ао</t>
  </si>
  <si>
    <t>SBMM ETF</t>
  </si>
  <si>
    <t>SBGB ETF</t>
  </si>
  <si>
    <t>BCSB ETF</t>
  </si>
  <si>
    <t>FXRB ETF</t>
  </si>
  <si>
    <t>FXES ETF</t>
  </si>
  <si>
    <t>TBRU ETF</t>
  </si>
  <si>
    <t>GOLD ETF</t>
  </si>
  <si>
    <t>SBGD ETF</t>
  </si>
  <si>
    <t>SBHI ETF</t>
  </si>
  <si>
    <t>Россети</t>
  </si>
  <si>
    <t>TMON ETF</t>
  </si>
  <si>
    <t>Сегежа</t>
  </si>
  <si>
    <t>SBRB ETF</t>
  </si>
  <si>
    <t>SBCN ETF</t>
  </si>
  <si>
    <t>SBBY ETF</t>
  </si>
  <si>
    <t>iАстра ао</t>
  </si>
  <si>
    <t>БалтЛизБП8</t>
  </si>
  <si>
    <t>ВТБ Б1-320</t>
  </si>
  <si>
    <t>АБЗ-1 1Р05</t>
  </si>
  <si>
    <t>ТГК-1</t>
  </si>
  <si>
    <t>ОГК-2 ао</t>
  </si>
  <si>
    <t>ОргСинт ао</t>
  </si>
  <si>
    <t>НКНХ ап</t>
  </si>
  <si>
    <t>Юнипро ао</t>
  </si>
  <si>
    <t>РСетиЛЭ-п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</si>
</sst>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391.25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-0.0768</v>
      </c>
      <c r="L2" s="6" t="n">
        <v>563.18</v>
      </c>
      <c r="M2" s="17" t="n">
        <v>4.99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126.75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-0.0812</v>
      </c>
      <c r="L3" s="6" t="n">
        <v>186.01</v>
      </c>
      <c r="M3" s="17" t="n">
        <v>4.41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340.06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0.2351</v>
      </c>
      <c r="L4" s="6" t="n">
        <v>279.57</v>
      </c>
      <c r="M4" s="17" t="n">
        <v>3.95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316.3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0.1732</v>
      </c>
      <c r="L5" s="6" t="n">
        <v>261.95</v>
      </c>
      <c r="M5" s="17" t="n">
        <v>3.67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70</v>
      </c>
      <c r="F6" s="6" t="n">
        <v>39.6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-0.2482</v>
      </c>
      <c r="L6" s="6" t="n">
        <v>80.88</v>
      </c>
      <c r="M6" s="17" t="n">
        <v>3.22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5</v>
      </c>
      <c r="F7" s="6" t="n">
        <v>516.5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0.0618</v>
      </c>
      <c r="L7" s="6" t="n">
        <v>615.69</v>
      </c>
      <c r="M7" s="17" t="n">
        <v>3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233.15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0.0273</v>
      </c>
      <c r="L8" s="6" t="n">
        <v>277.22</v>
      </c>
      <c r="M8" s="17" t="n">
        <v>2.7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706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0.0671</v>
      </c>
      <c r="L9" s="6" t="n">
        <v>728.08</v>
      </c>
      <c r="M9" s="17" t="n">
        <v>2.46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183.39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0.0772</v>
      </c>
      <c r="L10" s="6" t="n">
        <v>166.97</v>
      </c>
      <c r="M10" s="17" t="n">
        <v>2.13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500</v>
      </c>
      <c r="F11" s="6" t="n">
        <v>3.322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-0.0284</v>
      </c>
      <c r="L11" s="6" t="n">
        <v>4.2</v>
      </c>
      <c r="M11" s="17" t="n">
        <v>1.93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50</v>
      </c>
      <c r="F12" s="6" t="n">
        <v>31.745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-0.1307</v>
      </c>
      <c r="L12" s="6" t="n">
        <v>51.6</v>
      </c>
      <c r="M12" s="17" t="n">
        <v>1.84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</v>
      </c>
      <c r="F13" s="6" t="n">
        <v>502.25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-0.1119</v>
      </c>
      <c r="L13" s="6" t="n">
        <v>765.62</v>
      </c>
      <c r="M13" s="17" t="n">
        <v>1.75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1188.4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-0.0817</v>
      </c>
      <c r="L14" s="6" t="n">
        <v>1651.08</v>
      </c>
      <c r="M14" s="17" t="n">
        <v>1.38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109.96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-0.1886</v>
      </c>
      <c r="L15" s="6" t="n">
        <v>207.52</v>
      </c>
      <c r="M15" s="17" t="n">
        <v>1.28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</v>
      </c>
      <c r="F16" s="6" t="n">
        <v>1100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0.0676</v>
      </c>
      <c r="L16" s="6" t="n">
        <v>1042.72</v>
      </c>
      <c r="M16" s="17" t="n">
        <v>1.28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106.42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-0.3153</v>
      </c>
      <c r="L17" s="6" t="n">
        <v>214.91</v>
      </c>
      <c r="M17" s="17" t="n">
        <v>1.23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954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-0.0259</v>
      </c>
      <c r="L18" s="6" t="n">
        <v>1436.2</v>
      </c>
      <c r="M18" s="17" t="n">
        <v>1.11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100</v>
      </c>
      <c r="F19" s="6" t="n">
        <v>8.845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-0.102</v>
      </c>
      <c r="L19" s="6" t="n">
        <v>12.82</v>
      </c>
      <c r="M19" s="17" t="n">
        <v>1.03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7</v>
      </c>
      <c r="F20" s="6" t="n">
        <v>121.88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-0.4269</v>
      </c>
      <c r="L20" s="6" t="n">
        <v>216.34</v>
      </c>
      <c r="M20" s="17" t="n">
        <v>0.99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</v>
      </c>
      <c r="F21" s="6" t="n">
        <v>75.72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0.0225</v>
      </c>
      <c r="L21" s="6" t="n">
        <v>91.05</v>
      </c>
      <c r="M21" s="17" t="n">
        <v>0.88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718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-0.0365</v>
      </c>
      <c r="L22" s="6" t="n">
        <v>913.64</v>
      </c>
      <c r="M22" s="17" t="n">
        <v>0.83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10</v>
      </c>
      <c r="F23" s="6" t="n">
        <v>51.02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-0.1878</v>
      </c>
      <c r="L23" s="6" t="n">
        <v>133.35</v>
      </c>
      <c r="M23" s="17" t="n">
        <v>0.59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458.3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-0.1338</v>
      </c>
      <c r="L24" s="6" t="n">
        <v>1112.17</v>
      </c>
      <c r="M24" s="17" t="n">
        <v>0.53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</v>
      </c>
      <c r="F25" s="6" t="n">
        <v>42.24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-0.1837</v>
      </c>
      <c r="L25" s="6" t="n">
        <v>111.54</v>
      </c>
      <c r="M25" s="17" t="n">
        <v>0.49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64</v>
      </c>
      <c r="E26" s="7" t="n">
        <v>1</v>
      </c>
      <c r="F26" s="6" t="n">
        <v>5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-0.1951</v>
      </c>
      <c r="L26" s="6" t="n">
        <v>2403.41</v>
      </c>
      <c r="M26" s="17" t="n">
        <v>0.44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314.85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-0.178</v>
      </c>
      <c r="L27" s="6" t="n">
        <v>1444.41</v>
      </c>
      <c r="M27" s="17" t="n">
        <v>0.37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311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-0.2772</v>
      </c>
      <c r="L28" s="6" t="n">
        <v>1322.92</v>
      </c>
      <c r="M28" s="17" t="n">
        <v>0.36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270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-0.2872</v>
      </c>
      <c r="L29" s="6" t="n">
        <v>1536.16</v>
      </c>
      <c r="M29" s="17" t="n">
        <v>0.31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-0.333333</v>
      </c>
      <c r="F30" s="6" t="n">
        <v>480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0.1944</v>
      </c>
      <c r="L30" s="6" t="n">
        <v>2908.29</v>
      </c>
      <c r="M30" s="17" t="n">
        <v>-0.19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-1000</v>
      </c>
      <c r="F31" s="6" t="n">
        <v>0.8406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-0.3576</v>
      </c>
      <c r="L31" s="6" t="n">
        <v>1.27</v>
      </c>
      <c r="M31" s="17" t="n">
        <v>-0.98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=J32/J51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64</v>
      </c>
      <c r="E33" s="7" t="n">
        <v>7</v>
      </c>
      <c r="F33" s="6" t="n">
        <v>2.2866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0.1653</v>
      </c>
      <c r="L33" s="6" t="n">
        <v>81.32</v>
      </c>
      <c r="M33" s="17" t="n">
        <v>1.42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95</v>
      </c>
      <c r="C34" s="16" t="s">
        <v>98</v>
      </c>
      <c r="D34" s="16" t="s">
        <v>19</v>
      </c>
      <c r="E34" s="7" t="n">
        <v>1</v>
      </c>
      <c r="F34" s="6" t="n">
        <v>728.0934024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0.4024</v>
      </c>
      <c r="L34" s="6" t="n">
        <v>237.16</v>
      </c>
      <c r="M34" s="17" t="n">
        <v>0.84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95</v>
      </c>
      <c r="C35" s="16" t="s">
        <v>100</v>
      </c>
      <c r="D35" s="16" t="s">
        <v>19</v>
      </c>
      <c r="E35" s="7" t="n">
        <v>5</v>
      </c>
      <c r="F35" s="6" t="n">
        <v>96.80655745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0.1545</v>
      </c>
      <c r="L35" s="6" t="n">
        <v>57.75</v>
      </c>
      <c r="M35" s="17" t="n">
        <v>0.56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95</v>
      </c>
      <c r="C36" s="16" t="s">
        <v>102</v>
      </c>
      <c r="D36" s="16" t="s">
        <v>19</v>
      </c>
      <c r="E36" s="7" t="n">
        <v>8</v>
      </c>
      <c r="F36" s="6" t="n">
        <v>45.31941782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0.1106</v>
      </c>
      <c r="L36" s="6" t="n">
        <v>28.67</v>
      </c>
      <c r="M36" s="17" t="n">
        <v>0.42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95</v>
      </c>
      <c r="C37" s="16" t="s">
        <v>104</v>
      </c>
      <c r="D37" s="16" t="s">
        <v>19</v>
      </c>
      <c r="E37" s="7" t="n">
        <v>10</v>
      </c>
      <c r="F37" s="6" t="n">
        <v>26.72272529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-0.1198</v>
      </c>
      <c r="L37" s="6" t="n">
        <v>46.53</v>
      </c>
      <c r="M37" s="17" t="n">
        <v>0.31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=SUM(J33:J37)</f>
      </c>
      <c r="K38" s="4"/>
      <c r="L38" s="4"/>
      <c r="M38" s="10" t="s">
        <f>=J38/J51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12</v>
      </c>
      <c r="F39" s="6" t="n">
        <v>59.6</v>
      </c>
      <c r="G39" s="17" t="n">
        <v>1000</v>
      </c>
      <c r="H39" s="6" t="n">
        <v>4.85</v>
      </c>
      <c r="I39" s="16" t="s">
        <v>109</v>
      </c>
      <c r="J39" s="6" t="s">
        <f>=E39*((F39/100*G39)*Портфель!$Q$13 + H39*Портфель!$Q$13) </f>
      </c>
      <c r="K39" s="9" t="n">
        <v>0.1183</v>
      </c>
      <c r="L39" s="6" t="n">
        <v>587.9</v>
      </c>
      <c r="M39" s="17" t="n">
        <v>8.36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107</v>
      </c>
      <c r="C40" s="16" t="s">
        <v>111</v>
      </c>
      <c r="D40" s="16" t="s">
        <v>19</v>
      </c>
      <c r="E40" s="7" t="n">
        <v>10</v>
      </c>
      <c r="F40" s="6" t="n">
        <v>62.958</v>
      </c>
      <c r="G40" s="17" t="n">
        <v>1000</v>
      </c>
      <c r="H40" s="6" t="n">
        <v>2.88</v>
      </c>
      <c r="I40" s="16" t="s">
        <v>112</v>
      </c>
      <c r="J40" s="6" t="s">
        <f>=E40*((F40/100*G40)*Портфель!$Q$13 + H40*Портфель!$Q$13) </f>
      </c>
      <c r="K40" s="9" t="n">
        <v>0.1381</v>
      </c>
      <c r="L40" s="6" t="n">
        <v>612.12</v>
      </c>
      <c r="M40" s="17" t="n">
        <v>7.34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113</v>
      </c>
      <c r="B41" s="16" t="s">
        <v>107</v>
      </c>
      <c r="C41" s="16" t="s">
        <v>114</v>
      </c>
      <c r="D41" s="16" t="s">
        <v>19</v>
      </c>
      <c r="E41" s="7" t="n">
        <v>9</v>
      </c>
      <c r="F41" s="6" t="n">
        <v>67.079</v>
      </c>
      <c r="G41" s="17" t="n">
        <v>1000</v>
      </c>
      <c r="H41" s="6" t="n">
        <v>19.66</v>
      </c>
      <c r="I41" s="16" t="s">
        <v>115</v>
      </c>
      <c r="J41" s="6" t="s">
        <f>=E41*((F41/100*G41)*Портфель!$Q$13 + H41*Портфель!$Q$13) </f>
      </c>
      <c r="K41" s="9" t="n">
        <v>0.0775</v>
      </c>
      <c r="L41" s="6" t="n">
        <v>719.27</v>
      </c>
      <c r="M41" s="17" t="n">
        <v>7.21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116</v>
      </c>
      <c r="B42" s="16" t="s">
        <v>107</v>
      </c>
      <c r="C42" s="16" t="s">
        <v>117</v>
      </c>
      <c r="D42" s="16" t="s">
        <v>19</v>
      </c>
      <c r="E42" s="7" t="n">
        <v>10</v>
      </c>
      <c r="F42" s="6" t="n">
        <v>60.009</v>
      </c>
      <c r="G42" s="17" t="n">
        <v>1000</v>
      </c>
      <c r="H42" s="6" t="n">
        <v>16.53</v>
      </c>
      <c r="I42" s="16" t="s">
        <v>118</v>
      </c>
      <c r="J42" s="6" t="s">
        <f>=E42*((F42/100*G42)*Портфель!$Q$13 + H42*Портфель!$Q$13) </f>
      </c>
      <c r="K42" s="9" t="n">
        <v>0.1205</v>
      </c>
      <c r="L42" s="6" t="n">
        <v>613.57</v>
      </c>
      <c r="M42" s="17" t="n">
        <v>7.15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119</v>
      </c>
      <c r="B43" s="16" t="s">
        <v>107</v>
      </c>
      <c r="C43" s="16" t="s">
        <v>120</v>
      </c>
      <c r="D43" s="16" t="s">
        <v>19</v>
      </c>
      <c r="E43" s="7" t="n">
        <v>5</v>
      </c>
      <c r="F43" s="6" t="n">
        <v>86.655</v>
      </c>
      <c r="G43" s="17" t="n">
        <v>1000</v>
      </c>
      <c r="H43" s="6" t="n">
        <v>47.78</v>
      </c>
      <c r="I43" s="16" t="s">
        <v>121</v>
      </c>
      <c r="J43" s="6" t="s">
        <f>=E43*((F43/100*G43)*Портфель!$Q$13 + H43*Портфель!$Q$13) </f>
      </c>
      <c r="K43" s="9" t="n">
        <v>0.0976</v>
      </c>
      <c r="L43" s="6" t="n">
        <v>934.29</v>
      </c>
      <c r="M43" s="17" t="n">
        <v>5.3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122</v>
      </c>
      <c r="B44" s="16" t="s">
        <v>107</v>
      </c>
      <c r="C44" s="16" t="s">
        <v>123</v>
      </c>
      <c r="D44" s="16" t="s">
        <v>19</v>
      </c>
      <c r="E44" s="7" t="n">
        <v>4</v>
      </c>
      <c r="F44" s="6" t="n">
        <v>64.104</v>
      </c>
      <c r="G44" s="17" t="n">
        <v>1000</v>
      </c>
      <c r="H44" s="6" t="n">
        <v>31.22</v>
      </c>
      <c r="I44" s="16" t="s">
        <v>124</v>
      </c>
      <c r="J44" s="6" t="s">
        <f>=E44*((F44/100*G44)*Портфель!$Q$13 + H44*Портфель!$Q$13) </f>
      </c>
      <c r="K44" s="9" t="n">
        <v>0.0924</v>
      </c>
      <c r="L44" s="6" t="n">
        <v>692.06</v>
      </c>
      <c r="M44" s="17" t="n">
        <v>3.12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125</v>
      </c>
      <c r="B45" s="16" t="s">
        <v>107</v>
      </c>
      <c r="C45" s="16" t="s">
        <v>126</v>
      </c>
      <c r="D45" s="16" t="s">
        <v>19</v>
      </c>
      <c r="E45" s="7" t="n">
        <v>-1</v>
      </c>
      <c r="F45" s="6" t="n">
        <v>97.22</v>
      </c>
      <c r="G45" s="17" t="n">
        <v>500.5</v>
      </c>
      <c r="H45" s="6" t="n">
        <v>7.02</v>
      </c>
      <c r="I45" s="16" t="s">
        <v>127</v>
      </c>
      <c r="J45" s="6" t="s">
        <f>=E45*((F45/100*G45)*Портфель!$Q$13 + H45*Портфель!$Q$13) </f>
      </c>
      <c r="K45" s="9" t="n">
        <v>-0.155</v>
      </c>
      <c r="L45" s="6" t="n">
        <v>1004</v>
      </c>
      <c r="M45" s="17" t="n">
        <v>-0.57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128</v>
      </c>
      <c r="B46" s="16" t="s">
        <v>107</v>
      </c>
      <c r="C46" s="16" t="s">
        <v>129</v>
      </c>
      <c r="D46" s="16" t="s">
        <v>19</v>
      </c>
      <c r="E46" s="7" t="n">
        <v>-1</v>
      </c>
      <c r="F46" s="6" t="n">
        <v>100.2</v>
      </c>
      <c r="G46" s="17" t="n">
        <v>1000</v>
      </c>
      <c r="H46" s="6" t="n">
        <v>0</v>
      </c>
      <c r="I46" s="16" t="s">
        <v>130</v>
      </c>
      <c r="J46" s="6" t="s">
        <f>=E46*((F46/100*G46)*Портфель!$Q$13 + H46*Портфель!$Q$13) </f>
      </c>
      <c r="K46" s="9" t="n">
        <v>-0.1488</v>
      </c>
      <c r="L46" s="6" t="n">
        <v>992.91</v>
      </c>
      <c r="M46" s="17" t="n">
        <v>-1.16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131</v>
      </c>
      <c r="I47" s="4"/>
      <c r="J47" s="5" t="s">
        <f>=SUM(J39:J46)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132</v>
      </c>
      <c r="D48" s="16" t="s">
        <v>19</v>
      </c>
      <c r="E48" s="7" t="n">
        <v>9790.34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64</v>
      </c>
      <c r="B49" s="16" t="s">
        <v>3</v>
      </c>
      <c r="C49" s="16" t="s">
        <v>133</v>
      </c>
      <c r="D49" s="16" t="s">
        <v>19</v>
      </c>
      <c r="E49" s="7" t="n">
        <v>4.04</v>
      </c>
      <c r="F49" s="6" t="n">
        <v>76.6342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134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135</v>
      </c>
      <c r="I51" s="4"/>
      <c r="J51" s="5" t="s">
        <f>=J32+J38+J47+J50</f>
      </c>
      <c r="K51" s="17"/>
      <c r="L51" s="6"/>
      <c r="M51" s="17"/>
      <c r="N51" s="16"/>
      <c r="O51" s="16"/>
      <c r="P51" s="17"/>
      <c r="Q51" s="17"/>
    </row>
  </sheetData>
  <mergeCells>
    <mergeCell ref="H32:I32"/>
    <mergeCell ref="H38:I38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702</v>
      </c>
      <c r="D1" s="38" t="s">
        <v>703</v>
      </c>
      <c r="E1" s="38" t="s">
        <v>666</v>
      </c>
      <c r="F1" s="38" t="s">
        <v>704</v>
      </c>
      <c r="G1" s="38" t="s">
        <v>663</v>
      </c>
      <c r="H1" s="38" t="s">
        <v>705</v>
      </c>
      <c r="I1" s="38" t="s">
        <v>706</v>
      </c>
      <c r="J1" s="38" t="s">
        <v>707</v>
      </c>
      <c r="K1" s="38" t="s">
        <v>708</v>
      </c>
    </row>
    <row collapsed="false" customFormat="false" customHeight="false" hidden="false" ht="12.1" outlineLevel="0" r="2">
      <c r="A2" s="16" t="s">
        <v>281</v>
      </c>
      <c r="B2" s="16" t="s">
        <v>709</v>
      </c>
      <c r="C2" s="41" t="n">
        <v>44200</v>
      </c>
      <c r="D2" s="42" t="n">
        <v>44264</v>
      </c>
      <c r="E2" s="17" t="n">
        <v>269.18</v>
      </c>
      <c r="F2" s="17" t="n">
        <v>256.63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282</v>
      </c>
      <c r="B3" s="16" t="s">
        <v>710</v>
      </c>
      <c r="C3" s="41" t="n">
        <v>44200</v>
      </c>
      <c r="D3" s="42" t="n">
        <v>44502</v>
      </c>
      <c r="E3" s="17" t="n">
        <v>12.0205</v>
      </c>
      <c r="F3" s="17" t="n">
        <v>14.2905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282</v>
      </c>
      <c r="B4" s="16" t="s">
        <v>710</v>
      </c>
      <c r="C4" s="41" t="n">
        <v>44334</v>
      </c>
      <c r="D4" s="42" t="n">
        <v>44502</v>
      </c>
      <c r="E4" s="17" t="n">
        <v>13.25</v>
      </c>
      <c r="F4" s="17" t="n">
        <v>14.2905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282</v>
      </c>
      <c r="B5" s="16" t="s">
        <v>710</v>
      </c>
      <c r="C5" s="41" t="n">
        <v>45184</v>
      </c>
      <c r="D5" s="42" t="n">
        <v>45195</v>
      </c>
      <c r="E5" s="17" t="n">
        <v>13.17</v>
      </c>
      <c r="F5" s="17" t="n">
        <v>12.68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41" t="n">
        <v>44201</v>
      </c>
      <c r="D6" s="42" t="n">
        <v>44692</v>
      </c>
      <c r="E6" s="17" t="n">
        <v>51.986</v>
      </c>
      <c r="F6" s="17" t="n">
        <v>58.09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283</v>
      </c>
      <c r="B7" s="16" t="s">
        <v>675</v>
      </c>
      <c r="C7" s="41" t="n">
        <v>44222</v>
      </c>
      <c r="D7" s="42" t="n">
        <v>45294</v>
      </c>
      <c r="E7" s="17" t="n">
        <v>0.0377</v>
      </c>
      <c r="F7" s="17" t="n">
        <v>0.0229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283</v>
      </c>
      <c r="B8" s="16" t="s">
        <v>675</v>
      </c>
      <c r="C8" s="41" t="n">
        <v>45280</v>
      </c>
      <c r="D8" s="42" t="n">
        <v>45294</v>
      </c>
      <c r="E8" s="17" t="n">
        <v>0.0235</v>
      </c>
      <c r="F8" s="17" t="n">
        <v>0.0229</v>
      </c>
      <c r="G8" s="17" t="n">
        <v>10000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284</v>
      </c>
      <c r="B9" s="16" t="s">
        <v>711</v>
      </c>
      <c r="C9" s="41" t="n">
        <v>44228</v>
      </c>
      <c r="D9" s="42" t="n">
        <v>44501</v>
      </c>
      <c r="E9" s="17" t="n">
        <v>1.7686</v>
      </c>
      <c r="F9" s="17" t="n">
        <v>1.8191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284</v>
      </c>
      <c r="B10" s="16" t="s">
        <v>711</v>
      </c>
      <c r="C10" s="41" t="n">
        <v>44251</v>
      </c>
      <c r="D10" s="42" t="n">
        <v>44501</v>
      </c>
      <c r="E10" s="17" t="n">
        <v>1.7967</v>
      </c>
      <c r="F10" s="17" t="n">
        <v>1.8191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284</v>
      </c>
      <c r="B11" s="16" t="s">
        <v>711</v>
      </c>
      <c r="C11" s="41" t="n">
        <v>44270</v>
      </c>
      <c r="D11" s="42" t="n">
        <v>44501</v>
      </c>
      <c r="E11" s="17" t="n">
        <v>1.7508</v>
      </c>
      <c r="F11" s="17" t="n">
        <v>1.8191</v>
      </c>
      <c r="G11" s="17" t="n">
        <v>40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284</v>
      </c>
      <c r="B12" s="16" t="s">
        <v>711</v>
      </c>
      <c r="C12" s="41" t="n">
        <v>44272</v>
      </c>
      <c r="D12" s="42" t="n">
        <v>44501</v>
      </c>
      <c r="E12" s="17" t="n">
        <v>1.753</v>
      </c>
      <c r="F12" s="17" t="n">
        <v>1.8191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284</v>
      </c>
      <c r="B13" s="16" t="s">
        <v>711</v>
      </c>
      <c r="C13" s="41" t="n">
        <v>44334</v>
      </c>
      <c r="D13" s="42" t="n">
        <v>44501</v>
      </c>
      <c r="E13" s="17" t="n">
        <v>1.8</v>
      </c>
      <c r="F13" s="17" t="n">
        <v>1.8191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284</v>
      </c>
      <c r="B14" s="16" t="s">
        <v>711</v>
      </c>
      <c r="C14" s="41" t="n">
        <v>44368</v>
      </c>
      <c r="D14" s="42" t="n">
        <v>44501</v>
      </c>
      <c r="E14" s="17" t="n">
        <v>1.8242</v>
      </c>
      <c r="F14" s="17" t="n">
        <v>1.8191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284</v>
      </c>
      <c r="B15" s="16" t="s">
        <v>711</v>
      </c>
      <c r="C15" s="41" t="n">
        <v>44480</v>
      </c>
      <c r="D15" s="42" t="n">
        <v>44501</v>
      </c>
      <c r="E15" s="17" t="n">
        <v>1.775</v>
      </c>
      <c r="F15" s="17" t="n">
        <v>1.8191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285</v>
      </c>
      <c r="B16" s="16" t="s">
        <v>712</v>
      </c>
      <c r="C16" s="41" t="n">
        <v>44251</v>
      </c>
      <c r="D16" s="42" t="n">
        <v>45294</v>
      </c>
      <c r="E16" s="17" t="n">
        <v>70.649</v>
      </c>
      <c r="F16" s="17" t="n">
        <v>35.588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286</v>
      </c>
      <c r="B17" s="16" t="s">
        <v>713</v>
      </c>
      <c r="C17" s="41" t="n">
        <v>44251</v>
      </c>
      <c r="D17" s="42" t="n">
        <v>44501</v>
      </c>
      <c r="E17" s="17" t="n">
        <v>1.067</v>
      </c>
      <c r="F17" s="17" t="n">
        <v>1.1102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286</v>
      </c>
      <c r="B18" s="16" t="s">
        <v>713</v>
      </c>
      <c r="C18" s="41" t="n">
        <v>44270</v>
      </c>
      <c r="D18" s="42" t="n">
        <v>44501</v>
      </c>
      <c r="E18" s="17" t="n">
        <v>1.0715</v>
      </c>
      <c r="F18" s="17" t="n">
        <v>1.1102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286</v>
      </c>
      <c r="B19" s="16" t="s">
        <v>713</v>
      </c>
      <c r="C19" s="41" t="n">
        <v>44272</v>
      </c>
      <c r="D19" s="42" t="n">
        <v>44501</v>
      </c>
      <c r="E19" s="17" t="n">
        <v>1.08</v>
      </c>
      <c r="F19" s="17" t="n">
        <v>1.1102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286</v>
      </c>
      <c r="B20" s="16" t="s">
        <v>713</v>
      </c>
      <c r="C20" s="41" t="n">
        <v>44334</v>
      </c>
      <c r="D20" s="42" t="n">
        <v>44501</v>
      </c>
      <c r="E20" s="17" t="n">
        <v>1.1</v>
      </c>
      <c r="F20" s="17" t="n">
        <v>1.1102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286</v>
      </c>
      <c r="B21" s="16" t="s">
        <v>713</v>
      </c>
      <c r="C21" s="41" t="n">
        <v>44368</v>
      </c>
      <c r="D21" s="42" t="n">
        <v>44501</v>
      </c>
      <c r="E21" s="17" t="n">
        <v>1.097</v>
      </c>
      <c r="F21" s="17" t="n">
        <v>1.1102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286</v>
      </c>
      <c r="B22" s="16" t="s">
        <v>713</v>
      </c>
      <c r="C22" s="41" t="n">
        <v>44456</v>
      </c>
      <c r="D22" s="42" t="n">
        <v>44501</v>
      </c>
      <c r="E22" s="17" t="n">
        <v>1.1208</v>
      </c>
      <c r="F22" s="17" t="n">
        <v>1.1102</v>
      </c>
      <c r="G22" s="17" t="n">
        <v>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287</v>
      </c>
      <c r="B23" s="16" t="s">
        <v>714</v>
      </c>
      <c r="C23" s="41" t="n">
        <v>44251</v>
      </c>
      <c r="D23" s="42" t="n">
        <v>44501</v>
      </c>
      <c r="E23" s="17" t="n">
        <v>1.1997</v>
      </c>
      <c r="F23" s="17" t="n">
        <v>1.3279</v>
      </c>
      <c r="G23" s="17" t="n">
        <v>38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287</v>
      </c>
      <c r="B24" s="16" t="s">
        <v>714</v>
      </c>
      <c r="C24" s="41" t="n">
        <v>44258</v>
      </c>
      <c r="D24" s="42" t="n">
        <v>44501</v>
      </c>
      <c r="E24" s="17" t="n">
        <v>1.21</v>
      </c>
      <c r="F24" s="17" t="n">
        <v>1.3279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287</v>
      </c>
      <c r="B25" s="16" t="s">
        <v>714</v>
      </c>
      <c r="C25" s="41" t="n">
        <v>44270</v>
      </c>
      <c r="D25" s="42" t="n">
        <v>44501</v>
      </c>
      <c r="E25" s="17" t="n">
        <v>1.1918</v>
      </c>
      <c r="F25" s="17" t="n">
        <v>1.3279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287</v>
      </c>
      <c r="B26" s="16" t="s">
        <v>714</v>
      </c>
      <c r="C26" s="41" t="n">
        <v>44272</v>
      </c>
      <c r="D26" s="42" t="n">
        <v>44501</v>
      </c>
      <c r="E26" s="17" t="n">
        <v>1.1975</v>
      </c>
      <c r="F26" s="17" t="n">
        <v>1.3279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288</v>
      </c>
      <c r="B27" s="16" t="s">
        <v>674</v>
      </c>
      <c r="C27" s="41" t="n">
        <v>44334</v>
      </c>
      <c r="D27" s="42" t="n">
        <v>45426</v>
      </c>
      <c r="E27" s="17" t="n">
        <v>103.492</v>
      </c>
      <c r="F27" s="17" t="n">
        <v>95.5725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288</v>
      </c>
      <c r="B28" s="16" t="s">
        <v>674</v>
      </c>
      <c r="C28" s="41" t="n">
        <v>45280</v>
      </c>
      <c r="D28" s="42" t="n">
        <v>45426</v>
      </c>
      <c r="E28" s="17" t="n">
        <v>73.624</v>
      </c>
      <c r="F28" s="17" t="n">
        <v>95.5725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290</v>
      </c>
      <c r="B29" s="16" t="s">
        <v>673</v>
      </c>
      <c r="C29" s="41" t="n">
        <v>44363</v>
      </c>
      <c r="D29" s="42" t="n">
        <v>45295</v>
      </c>
      <c r="E29" s="17" t="n">
        <v>0.8554</v>
      </c>
      <c r="F29" s="17" t="n">
        <v>0.7373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291</v>
      </c>
      <c r="B30" s="16" t="s">
        <v>715</v>
      </c>
      <c r="C30" s="41" t="n">
        <v>44368</v>
      </c>
      <c r="D30" s="42" t="n">
        <v>44501</v>
      </c>
      <c r="E30" s="17" t="n">
        <v>76.71</v>
      </c>
      <c r="F30" s="17" t="n">
        <v>76.72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292</v>
      </c>
      <c r="B31" s="16" t="s">
        <v>716</v>
      </c>
      <c r="C31" s="41" t="n">
        <v>44368</v>
      </c>
      <c r="D31" s="42" t="n">
        <v>44502</v>
      </c>
      <c r="E31" s="17" t="n">
        <v>72.755</v>
      </c>
      <c r="F31" s="17" t="n">
        <v>73.935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293</v>
      </c>
      <c r="B32" s="16" t="s">
        <v>717</v>
      </c>
      <c r="C32" s="41" t="n">
        <v>44368</v>
      </c>
      <c r="D32" s="42" t="n">
        <v>44503</v>
      </c>
      <c r="E32" s="17" t="n">
        <v>75.46</v>
      </c>
      <c r="F32" s="17" t="n">
        <v>75.81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294</v>
      </c>
      <c r="B33" s="16" t="s">
        <v>677</v>
      </c>
      <c r="C33" s="41" t="n">
        <v>44460</v>
      </c>
      <c r="D33" s="42" t="n">
        <v>45294</v>
      </c>
      <c r="E33" s="17" t="n">
        <v>603.41</v>
      </c>
      <c r="F33" s="17" t="n">
        <v>167.4475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294</v>
      </c>
      <c r="B34" s="16" t="s">
        <v>677</v>
      </c>
      <c r="C34" s="41" t="n">
        <v>44859</v>
      </c>
      <c r="D34" s="42" t="n">
        <v>45294</v>
      </c>
      <c r="E34" s="17" t="n">
        <v>169.92</v>
      </c>
      <c r="F34" s="17" t="n">
        <v>167.4475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294</v>
      </c>
      <c r="B35" s="16" t="s">
        <v>677</v>
      </c>
      <c r="C35" s="41" t="n">
        <v>45229</v>
      </c>
      <c r="D35" s="42" t="n">
        <v>45294</v>
      </c>
      <c r="E35" s="17" t="n">
        <v>193.375</v>
      </c>
      <c r="F35" s="17" t="n">
        <v>167.4475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295</v>
      </c>
      <c r="B36" s="16" t="s">
        <v>718</v>
      </c>
      <c r="C36" s="41" t="n">
        <v>44460</v>
      </c>
      <c r="D36" s="42" t="n">
        <v>44501</v>
      </c>
      <c r="E36" s="17" t="n">
        <v>10.555</v>
      </c>
      <c r="F36" s="17" t="n">
        <v>11.0325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296</v>
      </c>
      <c r="B37" s="16" t="s">
        <v>719</v>
      </c>
      <c r="C37" s="41" t="n">
        <v>44460</v>
      </c>
      <c r="D37" s="42" t="n">
        <v>44502</v>
      </c>
      <c r="E37" s="17" t="n">
        <v>10.208</v>
      </c>
      <c r="F37" s="17" t="n">
        <v>10.286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297</v>
      </c>
      <c r="B38" s="16" t="s">
        <v>720</v>
      </c>
      <c r="C38" s="41" t="n">
        <v>44460</v>
      </c>
      <c r="D38" s="42" t="n">
        <v>44501</v>
      </c>
      <c r="E38" s="17" t="n">
        <v>10.185</v>
      </c>
      <c r="F38" s="17" t="n">
        <v>10.225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297</v>
      </c>
      <c r="B39" s="16" t="s">
        <v>720</v>
      </c>
      <c r="C39" s="41" t="n">
        <v>45184</v>
      </c>
      <c r="D39" s="42" t="n">
        <v>45195</v>
      </c>
      <c r="E39" s="17" t="n">
        <v>11.69</v>
      </c>
      <c r="F39" s="17" t="n">
        <v>11.67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298</v>
      </c>
      <c r="B40" s="16" t="s">
        <v>721</v>
      </c>
      <c r="C40" s="41" t="n">
        <v>44460</v>
      </c>
      <c r="D40" s="42" t="n">
        <v>44501</v>
      </c>
      <c r="E40" s="17" t="n">
        <v>10.57</v>
      </c>
      <c r="F40" s="17" t="n">
        <v>11.04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299</v>
      </c>
      <c r="B41" s="16" t="s">
        <v>722</v>
      </c>
      <c r="C41" s="41" t="n">
        <v>44460</v>
      </c>
      <c r="D41" s="42" t="n">
        <v>44501</v>
      </c>
      <c r="E41" s="17" t="n">
        <v>10.38</v>
      </c>
      <c r="F41" s="17" t="n">
        <v>10.5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300</v>
      </c>
      <c r="B42" s="16" t="s">
        <v>723</v>
      </c>
      <c r="C42" s="41" t="n">
        <v>44470</v>
      </c>
      <c r="D42" s="42" t="n">
        <v>44501</v>
      </c>
      <c r="E42" s="17" t="n">
        <v>20.71</v>
      </c>
      <c r="F42" s="17" t="n">
        <v>21.38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300</v>
      </c>
      <c r="B43" s="16" t="s">
        <v>723</v>
      </c>
      <c r="C43" s="41" t="n">
        <v>45184</v>
      </c>
      <c r="D43" s="42" t="n">
        <v>45232</v>
      </c>
      <c r="E43" s="17" t="n">
        <v>17.9</v>
      </c>
      <c r="F43" s="17" t="n">
        <v>18.28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301</v>
      </c>
      <c r="B44" s="16" t="s">
        <v>724</v>
      </c>
      <c r="C44" s="41" t="n">
        <v>44474</v>
      </c>
      <c r="D44" s="42" t="n">
        <v>45229</v>
      </c>
      <c r="E44" s="17" t="n">
        <v>7.228</v>
      </c>
      <c r="F44" s="17" t="n">
        <v>7.1896</v>
      </c>
      <c r="G44" s="17" t="n">
        <v>100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303</v>
      </c>
      <c r="B45" s="16" t="s">
        <v>725</v>
      </c>
      <c r="C45" s="41" t="n">
        <v>44474</v>
      </c>
      <c r="D45" s="42" t="n">
        <v>45441</v>
      </c>
      <c r="E45" s="17" t="n">
        <v>24.457</v>
      </c>
      <c r="F45" s="17" t="n">
        <v>2.1965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303</v>
      </c>
      <c r="B46" s="16" t="s">
        <v>725</v>
      </c>
      <c r="C46" s="41" t="n">
        <v>44517</v>
      </c>
      <c r="D46" s="42" t="n">
        <v>45441</v>
      </c>
      <c r="E46" s="17" t="n">
        <v>23.316</v>
      </c>
      <c r="F46" s="17" t="n">
        <v>2.1965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304</v>
      </c>
      <c r="B47" s="16" t="s">
        <v>726</v>
      </c>
      <c r="C47" s="41" t="n">
        <v>44474</v>
      </c>
      <c r="D47" s="42" t="n">
        <v>44501</v>
      </c>
      <c r="E47" s="17" t="n">
        <v>10.008</v>
      </c>
      <c r="F47" s="17" t="n">
        <v>10.045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304</v>
      </c>
      <c r="B48" s="16" t="s">
        <v>726</v>
      </c>
      <c r="C48" s="41" t="n">
        <v>44474</v>
      </c>
      <c r="D48" s="42" t="n">
        <v>44502</v>
      </c>
      <c r="E48" s="17" t="n">
        <v>10.008</v>
      </c>
      <c r="F48" s="17" t="n">
        <v>10.05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304</v>
      </c>
      <c r="B49" s="16" t="s">
        <v>726</v>
      </c>
      <c r="C49" s="41" t="n">
        <v>45184</v>
      </c>
      <c r="D49" s="42" t="n">
        <v>45195</v>
      </c>
      <c r="E49" s="17" t="n">
        <v>11.85</v>
      </c>
      <c r="F49" s="17" t="n">
        <v>11.83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305</v>
      </c>
      <c r="B50" s="16" t="s">
        <v>727</v>
      </c>
      <c r="C50" s="41" t="n">
        <v>44474</v>
      </c>
      <c r="D50" s="42" t="n">
        <v>44852</v>
      </c>
      <c r="E50" s="17" t="n">
        <v>12.1725</v>
      </c>
      <c r="F50" s="17" t="n">
        <v>11.9936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305</v>
      </c>
      <c r="B51" s="16" t="s">
        <v>727</v>
      </c>
      <c r="C51" s="41" t="n">
        <v>44503</v>
      </c>
      <c r="D51" s="42" t="n">
        <v>44852</v>
      </c>
      <c r="E51" s="17" t="n">
        <v>11.804</v>
      </c>
      <c r="F51" s="17" t="n">
        <v>11.9936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305</v>
      </c>
      <c r="B52" s="16" t="s">
        <v>727</v>
      </c>
      <c r="C52" s="41" t="n">
        <v>45184</v>
      </c>
      <c r="D52" s="42" t="n">
        <v>45195</v>
      </c>
      <c r="E52" s="17" t="n">
        <v>12.01</v>
      </c>
      <c r="F52" s="17" t="n">
        <v>11.97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306</v>
      </c>
      <c r="B53" s="16" t="s">
        <v>728</v>
      </c>
      <c r="C53" s="41" t="n">
        <v>44474</v>
      </c>
      <c r="D53" s="42" t="n">
        <v>44859</v>
      </c>
      <c r="E53" s="17" t="n">
        <v>10.365</v>
      </c>
      <c r="F53" s="17" t="n">
        <v>10.485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307</v>
      </c>
      <c r="B54" s="16" t="s">
        <v>729</v>
      </c>
      <c r="C54" s="41" t="n">
        <v>44480</v>
      </c>
      <c r="D54" s="42" t="n">
        <v>44501</v>
      </c>
      <c r="E54" s="17" t="n">
        <v>19.062</v>
      </c>
      <c r="F54" s="17" t="n">
        <v>19.108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308</v>
      </c>
      <c r="B55" s="16" t="s">
        <v>730</v>
      </c>
      <c r="C55" s="41" t="n">
        <v>44480</v>
      </c>
      <c r="D55" s="42" t="n">
        <v>44502</v>
      </c>
      <c r="E55" s="17" t="n">
        <v>66.9567</v>
      </c>
      <c r="F55" s="17" t="n">
        <v>71.35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309</v>
      </c>
      <c r="B56" s="16" t="s">
        <v>731</v>
      </c>
      <c r="C56" s="41" t="n">
        <v>44517</v>
      </c>
      <c r="D56" s="42" t="n">
        <v>44852</v>
      </c>
      <c r="E56" s="17" t="n">
        <v>5.005</v>
      </c>
      <c r="F56" s="17" t="n">
        <v>5.025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310</v>
      </c>
      <c r="B57" s="16" t="s">
        <v>732</v>
      </c>
      <c r="C57" s="41" t="n">
        <v>44860</v>
      </c>
      <c r="D57" s="42" t="n">
        <v>45230</v>
      </c>
      <c r="E57" s="17" t="n">
        <v>0.871</v>
      </c>
      <c r="F57" s="17" t="n">
        <v>1.538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311</v>
      </c>
      <c r="B58" s="16" t="s">
        <v>733</v>
      </c>
      <c r="C58" s="41" t="n">
        <v>44860</v>
      </c>
      <c r="D58" s="42" t="n">
        <v>45167</v>
      </c>
      <c r="E58" s="17" t="n">
        <v>10.11</v>
      </c>
      <c r="F58" s="17" t="n">
        <v>17.97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311</v>
      </c>
      <c r="B59" s="16" t="s">
        <v>733</v>
      </c>
      <c r="C59" s="41" t="n">
        <v>45184</v>
      </c>
      <c r="D59" s="42" t="n">
        <v>45232</v>
      </c>
      <c r="E59" s="17" t="n">
        <v>18</v>
      </c>
      <c r="F59" s="17" t="n">
        <v>17.91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312</v>
      </c>
      <c r="B60" s="16" t="s">
        <v>734</v>
      </c>
      <c r="C60" s="41" t="n">
        <v>44860</v>
      </c>
      <c r="D60" s="42" t="n">
        <v>45232</v>
      </c>
      <c r="E60" s="17" t="n">
        <v>5.52</v>
      </c>
      <c r="F60" s="17" t="n">
        <v>8.764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313</v>
      </c>
      <c r="B61" s="16" t="s">
        <v>735</v>
      </c>
      <c r="C61" s="41" t="n">
        <v>44938</v>
      </c>
      <c r="D61" s="42" t="n">
        <v>45300</v>
      </c>
      <c r="E61" s="17" t="n">
        <v>0.0874</v>
      </c>
      <c r="F61" s="17" t="n">
        <v>0.1135</v>
      </c>
      <c r="G61" s="17" t="n">
        <v>6701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314</v>
      </c>
      <c r="B62" s="16" t="s">
        <v>736</v>
      </c>
      <c r="C62" s="41" t="n">
        <v>45167</v>
      </c>
      <c r="D62" s="42" t="n">
        <v>45232</v>
      </c>
      <c r="E62" s="17" t="n">
        <v>101.36</v>
      </c>
      <c r="F62" s="17" t="n">
        <v>103.2775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315</v>
      </c>
      <c r="B63" s="16" t="s">
        <v>737</v>
      </c>
      <c r="C63" s="41" t="n">
        <v>45184</v>
      </c>
      <c r="D63" s="42" t="n">
        <v>45294</v>
      </c>
      <c r="E63" s="17" t="n">
        <v>5.4188</v>
      </c>
      <c r="F63" s="17" t="n">
        <v>3.7626</v>
      </c>
      <c r="G63" s="17" t="n">
        <v>100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316</v>
      </c>
      <c r="B64" s="16" t="s">
        <v>738</v>
      </c>
      <c r="C64" s="41" t="n">
        <v>45184</v>
      </c>
      <c r="D64" s="42" t="n">
        <v>45195</v>
      </c>
      <c r="E64" s="17" t="n">
        <v>12.93</v>
      </c>
      <c r="F64" s="17" t="n">
        <v>12.83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317</v>
      </c>
      <c r="B65" s="16" t="s">
        <v>739</v>
      </c>
      <c r="C65" s="41" t="n">
        <v>45184</v>
      </c>
      <c r="D65" s="42" t="n">
        <v>45232</v>
      </c>
      <c r="E65" s="17" t="n">
        <v>13.28</v>
      </c>
      <c r="F65" s="17" t="n">
        <v>12.67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318</v>
      </c>
      <c r="B66" s="16" t="s">
        <v>740</v>
      </c>
      <c r="C66" s="41" t="n">
        <v>45184</v>
      </c>
      <c r="D66" s="42" t="n">
        <v>45232</v>
      </c>
      <c r="E66" s="17" t="n">
        <v>10.6</v>
      </c>
      <c r="F66" s="17" t="n">
        <v>10.12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319</v>
      </c>
      <c r="B67" s="16" t="s">
        <v>680</v>
      </c>
      <c r="C67" s="41" t="n">
        <v>45197</v>
      </c>
      <c r="D67" s="42" t="n">
        <v>45426</v>
      </c>
      <c r="E67" s="17" t="n">
        <v>966.37</v>
      </c>
      <c r="F67" s="17" t="n">
        <v>900.69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319</v>
      </c>
      <c r="B68" s="16" t="s">
        <v>680</v>
      </c>
      <c r="C68" s="41" t="n">
        <v>45267</v>
      </c>
      <c r="D68" s="42" t="n">
        <v>45426</v>
      </c>
      <c r="E68" s="17" t="n">
        <v>833</v>
      </c>
      <c r="F68" s="17" t="n">
        <v>900.69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320</v>
      </c>
      <c r="B69" s="16" t="s">
        <v>682</v>
      </c>
      <c r="C69" s="41" t="n">
        <v>45229</v>
      </c>
      <c r="D69" s="42" t="n">
        <v>45271</v>
      </c>
      <c r="E69" s="17" t="n">
        <v>885.38</v>
      </c>
      <c r="F69" s="17" t="n">
        <v>877.69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321</v>
      </c>
      <c r="B70" s="16" t="s">
        <v>678</v>
      </c>
      <c r="C70" s="41" t="n">
        <v>45229</v>
      </c>
      <c r="D70" s="42" t="n">
        <v>45425</v>
      </c>
      <c r="E70" s="17" t="n">
        <v>2162.95</v>
      </c>
      <c r="F70" s="17" t="n">
        <v>3079.95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322</v>
      </c>
      <c r="B71" s="16" t="s">
        <v>685</v>
      </c>
      <c r="C71" s="41" t="n">
        <v>45243</v>
      </c>
      <c r="D71" s="42" t="n">
        <v>45278</v>
      </c>
      <c r="E71" s="17" t="n">
        <v>930.7</v>
      </c>
      <c r="F71" s="17" t="n">
        <v>917.5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323</v>
      </c>
      <c r="B72" s="16" t="s">
        <v>684</v>
      </c>
      <c r="C72" s="41" t="n">
        <v>45258</v>
      </c>
      <c r="D72" s="42" t="n">
        <v>45278</v>
      </c>
      <c r="E72" s="17" t="n">
        <v>970.42</v>
      </c>
      <c r="F72" s="17" t="n">
        <v>947.16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323</v>
      </c>
      <c r="B73" s="16" t="s">
        <v>684</v>
      </c>
      <c r="C73" s="41" t="n">
        <v>45280</v>
      </c>
      <c r="D73" s="42" t="n">
        <v>45300</v>
      </c>
      <c r="E73" s="17" t="n">
        <v>963.97</v>
      </c>
      <c r="F73" s="17" t="n">
        <v>966.04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324</v>
      </c>
      <c r="B74" s="16" t="s">
        <v>683</v>
      </c>
      <c r="C74" s="41" t="n">
        <v>45258</v>
      </c>
      <c r="D74" s="42" t="n">
        <v>45275</v>
      </c>
      <c r="E74" s="17" t="n">
        <v>836.77</v>
      </c>
      <c r="F74" s="17" t="n">
        <v>828.31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325</v>
      </c>
      <c r="B75" s="16" t="s">
        <v>741</v>
      </c>
      <c r="C75" s="41" t="n">
        <v>45260</v>
      </c>
      <c r="D75" s="42" t="n">
        <v>45426</v>
      </c>
      <c r="E75" s="17" t="n">
        <v>482.93</v>
      </c>
      <c r="F75" s="17" t="n">
        <v>643.565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325</v>
      </c>
      <c r="B76" s="16" t="s">
        <v>741</v>
      </c>
      <c r="C76" s="41" t="n">
        <v>45261</v>
      </c>
      <c r="D76" s="42" t="n">
        <v>45426</v>
      </c>
      <c r="E76" s="17" t="n">
        <v>478.28</v>
      </c>
      <c r="F76" s="17" t="n">
        <v>643.565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326</v>
      </c>
      <c r="B77" s="16" t="s">
        <v>679</v>
      </c>
      <c r="C77" s="41" t="n">
        <v>45260</v>
      </c>
      <c r="D77" s="42" t="n">
        <v>45426</v>
      </c>
      <c r="E77" s="17" t="n">
        <v>68.852</v>
      </c>
      <c r="F77" s="17" t="n">
        <v>75.811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327</v>
      </c>
      <c r="B78" s="16" t="s">
        <v>742</v>
      </c>
      <c r="C78" s="41" t="n">
        <v>45260</v>
      </c>
      <c r="D78" s="42" t="n">
        <v>45278</v>
      </c>
      <c r="E78" s="17" t="n">
        <v>949.07</v>
      </c>
      <c r="F78" s="17" t="n">
        <v>944.56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328</v>
      </c>
      <c r="B79" s="16" t="s">
        <v>687</v>
      </c>
      <c r="C79" s="41" t="n">
        <v>45260</v>
      </c>
      <c r="D79" s="42" t="n">
        <v>45278</v>
      </c>
      <c r="E79" s="17" t="n">
        <v>823.4</v>
      </c>
      <c r="F79" s="17" t="n">
        <v>813.43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328</v>
      </c>
      <c r="B80" s="16" t="s">
        <v>687</v>
      </c>
      <c r="C80" s="41" t="n">
        <v>45280</v>
      </c>
      <c r="D80" s="42" t="n">
        <v>45300</v>
      </c>
      <c r="E80" s="17" t="n">
        <v>814.36</v>
      </c>
      <c r="F80" s="17" t="n">
        <v>820.98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329</v>
      </c>
      <c r="B81" s="16" t="s">
        <v>743</v>
      </c>
      <c r="C81" s="41" t="n">
        <v>45260</v>
      </c>
      <c r="D81" s="42" t="n">
        <v>45278</v>
      </c>
      <c r="E81" s="17" t="n">
        <v>975.96</v>
      </c>
      <c r="F81" s="17" t="n">
        <v>976.18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330</v>
      </c>
      <c r="B82" s="16" t="s">
        <v>686</v>
      </c>
      <c r="C82" s="41" t="n">
        <v>45260</v>
      </c>
      <c r="D82" s="42" t="n">
        <v>45278</v>
      </c>
      <c r="E82" s="17" t="n">
        <v>900.14</v>
      </c>
      <c r="F82" s="17" t="n">
        <v>889.31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331</v>
      </c>
      <c r="B83" s="16" t="s">
        <v>690</v>
      </c>
      <c r="C83" s="41" t="n">
        <v>45280</v>
      </c>
      <c r="D83" s="42" t="n">
        <v>45300</v>
      </c>
      <c r="E83" s="17" t="n">
        <v>982.15</v>
      </c>
      <c r="F83" s="17" t="n">
        <v>991.26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332</v>
      </c>
      <c r="B84" s="16" t="s">
        <v>689</v>
      </c>
      <c r="C84" s="41" t="n">
        <v>45280</v>
      </c>
      <c r="D84" s="42" t="n">
        <v>45300</v>
      </c>
      <c r="E84" s="17" t="n">
        <v>997.27</v>
      </c>
      <c r="F84" s="17" t="n">
        <v>993.94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333</v>
      </c>
      <c r="B85" s="16" t="s">
        <v>744</v>
      </c>
      <c r="C85" s="41" t="n">
        <v>45280</v>
      </c>
      <c r="D85" s="42" t="n">
        <v>45300</v>
      </c>
      <c r="E85" s="17" t="n">
        <v>1003.2</v>
      </c>
      <c r="F85" s="17" t="n">
        <v>1026.79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334</v>
      </c>
      <c r="B86" s="16" t="s">
        <v>688</v>
      </c>
      <c r="C86" s="41" t="n">
        <v>45280</v>
      </c>
      <c r="D86" s="42" t="n">
        <v>45300</v>
      </c>
      <c r="E86" s="17" t="n">
        <v>1013.05</v>
      </c>
      <c r="F86" s="17" t="n">
        <v>1004.67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335</v>
      </c>
      <c r="B87" s="16" t="s">
        <v>745</v>
      </c>
      <c r="C87" s="41" t="n">
        <v>45301</v>
      </c>
      <c r="D87" s="42" t="n">
        <v>45426</v>
      </c>
      <c r="E87" s="17" t="n">
        <v>0.0096</v>
      </c>
      <c r="F87" s="17" t="n">
        <v>0.0098</v>
      </c>
      <c r="G87" s="17" t="n">
        <v>100000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91</v>
      </c>
      <c r="B88" s="16" t="s">
        <v>92</v>
      </c>
      <c r="C88" s="41" t="n">
        <v>45301</v>
      </c>
      <c r="D88" s="42" t="n">
        <v>45426</v>
      </c>
      <c r="E88" s="17" t="n">
        <v>0.6152</v>
      </c>
      <c r="F88" s="17" t="n">
        <v>0.6332</v>
      </c>
      <c r="G88" s="17" t="n">
        <v>1000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336</v>
      </c>
      <c r="B89" s="16" t="s">
        <v>746</v>
      </c>
      <c r="C89" s="41" t="n">
        <v>45301</v>
      </c>
      <c r="D89" s="42" t="n">
        <v>45426</v>
      </c>
      <c r="E89" s="17" t="n">
        <v>0.5698</v>
      </c>
      <c r="F89" s="17" t="n">
        <v>0.5671</v>
      </c>
      <c r="G89" s="17" t="n">
        <v>1000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337</v>
      </c>
      <c r="B90" s="16" t="s">
        <v>747</v>
      </c>
      <c r="C90" s="41" t="n">
        <v>45301</v>
      </c>
      <c r="D90" s="42" t="n">
        <v>45426</v>
      </c>
      <c r="E90" s="17" t="n">
        <v>113.001</v>
      </c>
      <c r="F90" s="17" t="n">
        <v>116.095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338</v>
      </c>
      <c r="B91" s="16" t="s">
        <v>748</v>
      </c>
      <c r="C91" s="41" t="n">
        <v>45301</v>
      </c>
      <c r="D91" s="42" t="n">
        <v>45427</v>
      </c>
      <c r="E91" s="17" t="n">
        <v>78.627</v>
      </c>
      <c r="F91" s="17" t="n">
        <v>79.912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339</v>
      </c>
      <c r="B92" s="16" t="s">
        <v>749</v>
      </c>
      <c r="C92" s="41" t="n">
        <v>45306</v>
      </c>
      <c r="D92" s="42" t="n">
        <v>45426</v>
      </c>
      <c r="E92" s="17" t="n">
        <v>2.1119</v>
      </c>
      <c r="F92" s="17" t="n">
        <v>2.1847</v>
      </c>
      <c r="G92" s="17" t="n">
        <v>1000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340</v>
      </c>
      <c r="B93" s="16" t="s">
        <v>750</v>
      </c>
      <c r="C93" s="41" t="n">
        <v>45306</v>
      </c>
      <c r="D93" s="42" t="n">
        <v>45426</v>
      </c>
      <c r="E93" s="17" t="n">
        <v>208.075</v>
      </c>
      <c r="F93" s="17" t="n">
        <v>220.452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341</v>
      </c>
      <c r="B94" s="16" t="s">
        <v>692</v>
      </c>
      <c r="C94" s="41" t="n">
        <v>45358</v>
      </c>
      <c r="D94" s="42" t="n">
        <v>45404</v>
      </c>
      <c r="E94" s="17" t="n">
        <v>915.25</v>
      </c>
      <c r="F94" s="17" t="n">
        <v>921.76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342</v>
      </c>
      <c r="B95" s="16" t="s">
        <v>691</v>
      </c>
      <c r="C95" s="41" t="n">
        <v>45358</v>
      </c>
      <c r="D95" s="42" t="n">
        <v>45404</v>
      </c>
      <c r="E95" s="17" t="n">
        <v>983.4</v>
      </c>
      <c r="F95" s="17" t="n">
        <v>967.94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136</v>
      </c>
      <c r="B1" s="18" t="s">
        <v>9</v>
      </c>
      <c r="C1" s="18" t="s">
        <v>137</v>
      </c>
      <c r="D1" s="18" t="s">
        <v>138</v>
      </c>
      <c r="E1" s="18" t="s">
        <v>139</v>
      </c>
      <c r="F1" s="18" t="s">
        <v>140</v>
      </c>
      <c r="G1" s="18" t="s">
        <v>141</v>
      </c>
      <c r="H1" s="18" t="s">
        <v>142</v>
      </c>
    </row>
    <row collapsed="false" customFormat="false" customHeight="false" hidden="false" ht="12.1" outlineLevel="0" r="2">
      <c r="A2" s="13" t="n">
        <v>44200</v>
      </c>
      <c r="B2" s="6" t="n">
        <v>1000</v>
      </c>
      <c r="C2" s="16" t="s">
        <v>143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44201</v>
      </c>
      <c r="B3" s="6" t="n">
        <v>460</v>
      </c>
      <c r="C3" s="16" t="s">
        <v>144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44201</v>
      </c>
      <c r="B4" s="6" t="n">
        <v>-100</v>
      </c>
      <c r="C4" s="16" t="s">
        <v>145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44222</v>
      </c>
      <c r="B5" s="6" t="n">
        <v>2000</v>
      </c>
      <c r="C5" s="16" t="s">
        <v>144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44251</v>
      </c>
      <c r="B6" s="6" t="n">
        <v>3000</v>
      </c>
      <c r="C6" s="16" t="s">
        <v>144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44272</v>
      </c>
      <c r="B7" s="6" t="n">
        <v>4500</v>
      </c>
      <c r="C7" s="16" t="s">
        <v>144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2000</v>
      </c>
      <c r="C8" s="16" t="s">
        <v>144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44363</v>
      </c>
      <c r="B9" s="6" t="n">
        <v>1000</v>
      </c>
      <c r="C9" s="16" t="s">
        <v>144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44410</v>
      </c>
      <c r="B10" s="6" t="n">
        <v>-50</v>
      </c>
      <c r="C10" s="16" t="s">
        <v>145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44449</v>
      </c>
      <c r="B11" s="6" t="n">
        <v>-329</v>
      </c>
      <c r="C11" s="16" t="s">
        <v>145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44456</v>
      </c>
      <c r="B12" s="6" t="n">
        <v>2170</v>
      </c>
      <c r="C12" s="16" t="s">
        <v>144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44460</v>
      </c>
      <c r="B13" s="6" t="n">
        <v>2000</v>
      </c>
      <c r="C13" s="16" t="s">
        <v>144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44470</v>
      </c>
      <c r="B14" s="6" t="n">
        <v>2000</v>
      </c>
      <c r="C14" s="16" t="s">
        <v>144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44473</v>
      </c>
      <c r="B15" s="6" t="n">
        <v>8000</v>
      </c>
      <c r="C15" s="16" t="s">
        <v>144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44480</v>
      </c>
      <c r="B16" s="6" t="n">
        <v>1021</v>
      </c>
      <c r="C16" s="16" t="s">
        <v>144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44679</v>
      </c>
      <c r="B17" s="6" t="n">
        <v>-50</v>
      </c>
      <c r="C17" s="16" t="s">
        <v>145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44692</v>
      </c>
      <c r="B18" s="6" t="n">
        <v>-139</v>
      </c>
      <c r="C18" s="16" t="s">
        <v>145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44699</v>
      </c>
      <c r="B19" s="6" t="n">
        <v>-575</v>
      </c>
      <c r="C19" s="16" t="s">
        <v>145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44877</v>
      </c>
      <c r="B20" s="6" t="n">
        <v>-15.3</v>
      </c>
      <c r="C20" s="16" t="s">
        <v>146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44877</v>
      </c>
      <c r="B21" s="6" t="n">
        <v>15.3</v>
      </c>
      <c r="C21" s="16" t="s">
        <v>146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45183</v>
      </c>
      <c r="B22" s="6" t="n">
        <v>5000</v>
      </c>
      <c r="C22" s="16" t="s">
        <v>144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45184</v>
      </c>
      <c r="B23" s="6" t="n">
        <v>854.43</v>
      </c>
      <c r="C23" s="16" t="s">
        <v>144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45191</v>
      </c>
      <c r="B24" s="6" t="n">
        <v>946</v>
      </c>
      <c r="C24" s="16" t="s">
        <v>144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4000</v>
      </c>
      <c r="C25" s="16" t="s">
        <v>144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45222</v>
      </c>
      <c r="B26" s="6" t="n">
        <v>2000</v>
      </c>
      <c r="C26" s="16" t="s">
        <v>144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45229</v>
      </c>
      <c r="B27" s="6" t="n">
        <v>4500</v>
      </c>
      <c r="C27" s="16" t="s">
        <v>144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45243</v>
      </c>
      <c r="B28" s="6" t="n">
        <v>530</v>
      </c>
      <c r="C28" s="16" t="s">
        <v>144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45253</v>
      </c>
      <c r="B29" s="6" t="n">
        <v>1000</v>
      </c>
      <c r="C29" s="16" t="s">
        <v>144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45254</v>
      </c>
      <c r="B30" s="6" t="n">
        <v>-1000</v>
      </c>
      <c r="C30" s="16" t="s">
        <v>147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45254</v>
      </c>
      <c r="B31" s="6" t="n">
        <v>500</v>
      </c>
      <c r="C31" s="16" t="s">
        <v>144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45257</v>
      </c>
      <c r="B32" s="6" t="n">
        <v>500</v>
      </c>
      <c r="C32" s="16" t="s">
        <v>144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45258</v>
      </c>
      <c r="B33" s="6" t="n">
        <v>1000</v>
      </c>
      <c r="C33" s="16" t="s">
        <v>144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45259</v>
      </c>
      <c r="B34" s="6" t="n">
        <v>5000</v>
      </c>
      <c r="C34" s="16" t="s">
        <v>144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45265</v>
      </c>
      <c r="B35" s="6" t="n">
        <v>2688.03</v>
      </c>
      <c r="C35" s="16" t="s">
        <v>144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45306</v>
      </c>
      <c r="B36" s="6" t="n">
        <v>4008.2</v>
      </c>
      <c r="C36" s="16" t="s">
        <v>144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45307</v>
      </c>
      <c r="B37" s="6" t="n">
        <v>571</v>
      </c>
      <c r="C37" s="16" t="s">
        <v>144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45310</v>
      </c>
      <c r="B38" s="6" t="n">
        <v>448.82</v>
      </c>
      <c r="C38" s="16" t="s">
        <v>144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45313</v>
      </c>
      <c r="B39" s="6" t="n">
        <v>451</v>
      </c>
      <c r="C39" s="16" t="s">
        <v>144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45314</v>
      </c>
      <c r="B40" s="6" t="n">
        <v>200</v>
      </c>
      <c r="C40" s="16" t="s">
        <v>144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45358</v>
      </c>
      <c r="B41" s="6" t="n">
        <v>5000</v>
      </c>
      <c r="C41" s="16" t="s">
        <v>144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45376</v>
      </c>
      <c r="B42" s="6" t="n">
        <v>6165</v>
      </c>
      <c r="C42" s="16" t="s">
        <v>144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45404</v>
      </c>
      <c r="B43" s="6" t="n">
        <v>5000</v>
      </c>
      <c r="C43" s="16" t="s">
        <v>144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45428</v>
      </c>
      <c r="B44" s="6" t="n">
        <v>5000</v>
      </c>
      <c r="C44" s="16" t="s">
        <v>144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45446</v>
      </c>
      <c r="B45" s="6" t="n">
        <v>5078</v>
      </c>
      <c r="C45" s="16" t="s">
        <v>144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45801</v>
      </c>
      <c r="B46" s="6" t="n">
        <v>55.5</v>
      </c>
      <c r="C46" s="16" t="s">
        <v>148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45832</v>
      </c>
      <c r="B47" s="6" t="n">
        <v>55.5</v>
      </c>
      <c r="C47" s="16" t="s">
        <v>148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45863</v>
      </c>
      <c r="B48" s="6" t="n">
        <v>55.5</v>
      </c>
      <c r="C48" s="16" t="s">
        <v>148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45894</v>
      </c>
      <c r="B49" s="6" t="n">
        <v>55.5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45925</v>
      </c>
      <c r="B50" s="6" t="n">
        <v>55.5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45956</v>
      </c>
      <c r="B51" s="6" t="n">
        <v>55.5</v>
      </c>
      <c r="C51" s="16" t="s">
        <v>148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45987</v>
      </c>
      <c r="B52" s="6" t="n">
        <v>55.5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46018</v>
      </c>
      <c r="B53" s="6" t="n">
        <v>55.5</v>
      </c>
      <c r="C53" s="16" t="s">
        <v>148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46049</v>
      </c>
      <c r="B54" s="6" t="n">
        <v>55.5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2" t="n">
        <v>46078</v>
      </c>
      <c r="B55" s="5" t="n">
        <v>-86199.74</v>
      </c>
      <c r="C55" s="14" t="s">
        <v>149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/>
      <c r="B56" s="9" t="s">
        <f>=XIRR(B2:B55,A2:A55)</f>
      </c>
      <c r="C56" s="16" t="s">
        <v>150</v>
      </c>
      <c r="D56" s="16"/>
      <c r="E56" s="16"/>
      <c r="F56" s="7"/>
      <c r="G56" s="2" t="s">
        <v>151</v>
      </c>
      <c r="H56" s="6" t="s">
        <f>=SUM(I2:H55)/365</f>
      </c>
    </row>
    <row collapsed="false" customFormat="false" customHeight="false" hidden="false" ht="12.1" outlineLevel="0" r="57">
      <c r="A57" s="13"/>
      <c r="B57" s="5" t="s">
        <f>=-SUM(B2:B55)</f>
      </c>
      <c r="C57" s="16" t="s">
        <v>152</v>
      </c>
      <c r="D57" s="16"/>
      <c r="E57" s="16"/>
      <c r="F57" s="7"/>
      <c r="G57" s="14" t="s">
        <v>153</v>
      </c>
      <c r="H57" s="9" t="s">
        <f>=B57/H56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106</v>
      </c>
      <c r="DD1" s="0"/>
      <c r="DE1" s="0"/>
      <c r="DF1" s="4" t="s">
        <v>110</v>
      </c>
      <c r="DG1" s="0"/>
      <c r="DH1" s="0"/>
      <c r="DI1" s="4" t="s">
        <v>113</v>
      </c>
      <c r="DJ1" s="0"/>
      <c r="DK1" s="0"/>
      <c r="DL1" s="4" t="s">
        <v>116</v>
      </c>
      <c r="DM1" s="0"/>
      <c r="DN1" s="0"/>
      <c r="DO1" s="4" t="s">
        <v>119</v>
      </c>
      <c r="DP1" s="0"/>
      <c r="DQ1" s="0"/>
      <c r="DR1" s="4" t="s">
        <v>122</v>
      </c>
      <c r="DS1" s="0"/>
      <c r="DT1" s="0"/>
      <c r="DU1" s="4" t="s">
        <v>125</v>
      </c>
      <c r="DV1" s="0"/>
      <c r="DW1" s="0"/>
      <c r="DX1" s="4" t="s">
        <v>128</v>
      </c>
      <c r="DY1" s="0"/>
    </row>
    <row collapsed="false" customFormat="false" customHeight="false" hidden="false" ht="12.1" outlineLevel="0" r="2">
      <c r="A2" s="11" t="n">
        <v>44853</v>
      </c>
      <c r="B2" s="6" t="n">
        <v>301.41</v>
      </c>
      <c r="C2" s="0" t="s">
        <v>154</v>
      </c>
      <c r="D2" s="11" t="n">
        <v>44251</v>
      </c>
      <c r="E2" s="6" t="n">
        <v>2230.55</v>
      </c>
      <c r="F2" s="0" t="s">
        <v>154</v>
      </c>
      <c r="G2" s="11" t="n">
        <v>44201</v>
      </c>
      <c r="H2" s="6" t="n">
        <v>519.86</v>
      </c>
      <c r="I2" s="0" t="s">
        <v>154</v>
      </c>
      <c r="J2" s="11" t="n">
        <v>45184</v>
      </c>
      <c r="K2" s="6" t="n">
        <v>2619.45</v>
      </c>
      <c r="L2" s="0" t="s">
        <v>154</v>
      </c>
      <c r="M2" s="11" t="n">
        <v>44272</v>
      </c>
      <c r="N2" s="6" t="n">
        <v>1071.44</v>
      </c>
      <c r="O2" s="0" t="s">
        <v>154</v>
      </c>
      <c r="P2" s="11" t="n">
        <v>44474</v>
      </c>
      <c r="Q2" s="6" t="n">
        <v>525.06</v>
      </c>
      <c r="R2" s="0" t="s">
        <v>154</v>
      </c>
      <c r="S2" s="11" t="n">
        <v>45197</v>
      </c>
      <c r="T2" s="6" t="n">
        <v>2772.15</v>
      </c>
      <c r="U2" s="0" t="s">
        <v>154</v>
      </c>
      <c r="V2" s="11" t="n">
        <v>44456</v>
      </c>
      <c r="W2" s="6" t="n">
        <v>777.14</v>
      </c>
      <c r="X2" s="0" t="s">
        <v>154</v>
      </c>
      <c r="Y2" s="11" t="n">
        <v>44272</v>
      </c>
      <c r="Z2" s="6" t="n">
        <v>1669.66</v>
      </c>
      <c r="AA2" s="0" t="s">
        <v>154</v>
      </c>
      <c r="AB2" s="11" t="n">
        <v>44517</v>
      </c>
      <c r="AC2" s="6" t="n">
        <v>471.38</v>
      </c>
      <c r="AD2" s="0" t="s">
        <v>154</v>
      </c>
      <c r="AE2" s="11" t="n">
        <v>44222</v>
      </c>
      <c r="AF2" s="6" t="n">
        <v>545.08</v>
      </c>
      <c r="AG2" s="0" t="s">
        <v>154</v>
      </c>
      <c r="AH2" s="11" t="n">
        <v>45266</v>
      </c>
      <c r="AI2" s="6" t="n">
        <v>861.47</v>
      </c>
      <c r="AJ2" s="0" t="s">
        <v>154</v>
      </c>
      <c r="AK2" s="11" t="n">
        <v>45184</v>
      </c>
      <c r="AL2" s="6" t="n">
        <v>1651.08</v>
      </c>
      <c r="AM2" s="0" t="s">
        <v>154</v>
      </c>
      <c r="AN2" s="11" t="n">
        <v>45197</v>
      </c>
      <c r="AO2" s="6" t="n">
        <v>2075.21</v>
      </c>
      <c r="AP2" s="0" t="s">
        <v>154</v>
      </c>
      <c r="AQ2" s="11" t="n">
        <v>44470</v>
      </c>
      <c r="AR2" s="6" t="n">
        <v>1042.72</v>
      </c>
      <c r="AS2" s="0" t="s">
        <v>154</v>
      </c>
      <c r="AT2" s="11" t="n">
        <v>45439</v>
      </c>
      <c r="AU2" s="6" t="n">
        <v>2149.09</v>
      </c>
      <c r="AV2" s="0" t="s">
        <v>154</v>
      </c>
      <c r="AW2" s="11" t="n">
        <v>44474</v>
      </c>
      <c r="AX2" s="6" t="n">
        <v>1436.2</v>
      </c>
      <c r="AY2" s="0" t="s">
        <v>154</v>
      </c>
      <c r="AZ2" s="11" t="n">
        <v>45301</v>
      </c>
      <c r="BA2" s="6" t="n">
        <v>1281.65</v>
      </c>
      <c r="BB2" s="0" t="s">
        <v>154</v>
      </c>
      <c r="BC2" s="11" t="n">
        <v>45705</v>
      </c>
      <c r="BD2" s="6" t="n">
        <v>1514.38</v>
      </c>
      <c r="BE2" s="0" t="s">
        <v>155</v>
      </c>
      <c r="BF2" s="11" t="n">
        <v>44222</v>
      </c>
      <c r="BG2" s="6" t="n">
        <v>910.54</v>
      </c>
      <c r="BH2" s="0" t="s">
        <v>154</v>
      </c>
      <c r="BI2" s="11" t="n">
        <v>44470</v>
      </c>
      <c r="BJ2" s="6" t="n">
        <v>913.64</v>
      </c>
      <c r="BK2" s="0" t="s">
        <v>154</v>
      </c>
      <c r="BL2" s="11" t="n">
        <v>44456</v>
      </c>
      <c r="BM2" s="6" t="n">
        <v>1333.52</v>
      </c>
      <c r="BN2" s="0" t="s">
        <v>154</v>
      </c>
      <c r="BO2" s="11" t="n">
        <v>44474</v>
      </c>
      <c r="BP2" s="6" t="n">
        <v>1112.17</v>
      </c>
      <c r="BQ2" s="0" t="s">
        <v>154</v>
      </c>
      <c r="BR2" s="11" t="n">
        <v>44474</v>
      </c>
      <c r="BS2" s="6" t="n">
        <v>1115.37</v>
      </c>
      <c r="BT2" s="0" t="s">
        <v>154</v>
      </c>
      <c r="BU2" s="11" t="n">
        <v>44506</v>
      </c>
      <c r="BV2" s="6" t="n">
        <v>2403.413112</v>
      </c>
      <c r="BW2" s="0" t="s">
        <v>156</v>
      </c>
      <c r="BX2" s="11" t="n">
        <v>44474</v>
      </c>
      <c r="BY2" s="6" t="n">
        <v>1444.41</v>
      </c>
      <c r="BZ2" s="0" t="s">
        <v>154</v>
      </c>
      <c r="CA2" s="11" t="n">
        <v>44460</v>
      </c>
      <c r="CB2" s="6" t="n">
        <v>1322.92</v>
      </c>
      <c r="CC2" s="0" t="s">
        <v>154</v>
      </c>
      <c r="CD2" s="11" t="n">
        <v>44272</v>
      </c>
      <c r="CE2" s="6" t="n">
        <v>1536.16</v>
      </c>
      <c r="CF2" s="0" t="s">
        <v>154</v>
      </c>
      <c r="CG2" s="11" t="n">
        <v>44510</v>
      </c>
      <c r="CH2" s="6" t="n">
        <v>-969.43</v>
      </c>
      <c r="CI2" s="0" t="s">
        <v>157</v>
      </c>
      <c r="CJ2" s="11" t="n">
        <v>45301</v>
      </c>
      <c r="CK2" s="6" t="n">
        <v>615.16</v>
      </c>
      <c r="CL2" s="0" t="s">
        <v>154</v>
      </c>
      <c r="CM2" s="11" t="n">
        <v>44200</v>
      </c>
      <c r="CN2" s="6" t="n">
        <v>79.72</v>
      </c>
      <c r="CO2" s="0" t="s">
        <v>154</v>
      </c>
      <c r="CP2" s="11" t="n">
        <v>44200</v>
      </c>
      <c r="CQ2" s="6" t="n">
        <v>237.16</v>
      </c>
      <c r="CR2" s="0" t="s">
        <v>154</v>
      </c>
      <c r="CS2" s="11" t="n">
        <v>44480</v>
      </c>
      <c r="CT2" s="6" t="n">
        <v>288.73</v>
      </c>
      <c r="CU2" s="0" t="s">
        <v>154</v>
      </c>
      <c r="CV2" s="11" t="n">
        <v>44480</v>
      </c>
      <c r="CW2" s="6" t="n">
        <v>199.3</v>
      </c>
      <c r="CX2" s="0" t="s">
        <v>154</v>
      </c>
      <c r="CY2" s="11" t="n">
        <v>44480</v>
      </c>
      <c r="CZ2" s="6" t="n">
        <v>233.77</v>
      </c>
      <c r="DA2" s="0" t="s">
        <v>154</v>
      </c>
      <c r="DB2" s="11" t="n">
        <v>45358</v>
      </c>
      <c r="DC2" s="6" t="s">
        <f>=633.43</f>
      </c>
      <c r="DD2" s="0" t="s">
        <v>154</v>
      </c>
      <c r="DE2" s="11" t="n">
        <v>45358</v>
      </c>
      <c r="DF2" s="6" t="s">
        <f>=669.16</f>
      </c>
      <c r="DG2" s="0" t="s">
        <v>154</v>
      </c>
      <c r="DH2" s="11" t="n">
        <v>45358</v>
      </c>
      <c r="DI2" s="6" t="s">
        <f>=734.59</f>
      </c>
      <c r="DJ2" s="0" t="s">
        <v>154</v>
      </c>
      <c r="DK2" s="11" t="n">
        <v>45358</v>
      </c>
      <c r="DL2" s="6" t="s">
        <f>=647.13</f>
      </c>
      <c r="DM2" s="0" t="s">
        <v>154</v>
      </c>
      <c r="DN2" s="11" t="n">
        <v>45376</v>
      </c>
      <c r="DO2" s="6" t="s">
        <f>=3803.17</f>
      </c>
      <c r="DP2" s="0" t="s">
        <v>154</v>
      </c>
      <c r="DQ2" s="11" t="n">
        <v>45376</v>
      </c>
      <c r="DR2" s="6" t="s">
        <f>=2768.23</f>
      </c>
      <c r="DS2" s="0" t="s">
        <v>154</v>
      </c>
      <c r="DT2" s="11" t="n">
        <v>45404</v>
      </c>
      <c r="DU2" s="6" t="s">
        <f>=-1004</f>
      </c>
      <c r="DV2" s="0" t="s">
        <v>157</v>
      </c>
      <c r="DW2" s="11" t="n">
        <v>45404</v>
      </c>
      <c r="DX2" s="6" t="s">
        <f>=-992.91</f>
      </c>
      <c r="DY2" s="0" t="s">
        <v>157</v>
      </c>
    </row>
    <row collapsed="false" customFormat="false" customHeight="false" hidden="false" ht="12.1" outlineLevel="0" r="3">
      <c r="A3" s="11" t="n">
        <v>44938</v>
      </c>
      <c r="B3" s="6" t="n">
        <v>-17.39</v>
      </c>
      <c r="C3" s="0" t="s">
        <v>158</v>
      </c>
      <c r="D3" s="11" t="n">
        <v>44392</v>
      </c>
      <c r="E3" s="6" t="n">
        <v>-109.5</v>
      </c>
      <c r="F3" s="0" t="s">
        <v>159</v>
      </c>
      <c r="G3" s="11" t="n">
        <v>44354</v>
      </c>
      <c r="H3" s="6" t="n">
        <v>-39.6</v>
      </c>
      <c r="I3" s="0" t="s">
        <v>160</v>
      </c>
      <c r="J3" s="11" t="n">
        <v>45484</v>
      </c>
      <c r="K3" s="6" t="n">
        <v>-290</v>
      </c>
      <c r="L3" s="0" t="s">
        <v>161</v>
      </c>
      <c r="M3" s="11" t="n">
        <v>44381</v>
      </c>
      <c r="N3" s="6" t="n">
        <v>-83.4</v>
      </c>
      <c r="O3" s="0" t="s">
        <v>162</v>
      </c>
      <c r="P3" s="11" t="n">
        <v>44481</v>
      </c>
      <c r="Q3" s="6" t="n">
        <v>-14.52</v>
      </c>
      <c r="R3" s="0" t="s">
        <v>163</v>
      </c>
      <c r="S3" s="11" t="n">
        <v>45489</v>
      </c>
      <c r="T3" s="6" t="n">
        <v>-304</v>
      </c>
      <c r="U3" s="0" t="s">
        <v>164</v>
      </c>
      <c r="V3" s="11" t="n">
        <v>44502</v>
      </c>
      <c r="W3" s="6" t="n">
        <v>754.52</v>
      </c>
      <c r="X3" s="0" t="s">
        <v>154</v>
      </c>
      <c r="Y3" s="11" t="n">
        <v>44330</v>
      </c>
      <c r="Z3" s="6" t="n">
        <v>-82.5</v>
      </c>
      <c r="AA3" s="0" t="s">
        <v>165</v>
      </c>
      <c r="AB3" s="11" t="n">
        <v>44722</v>
      </c>
      <c r="AC3" s="6" t="n">
        <v>-20.66</v>
      </c>
      <c r="AD3" s="0" t="s">
        <v>166</v>
      </c>
      <c r="AE3" s="11" t="n">
        <v>44364</v>
      </c>
      <c r="AF3" s="6" t="n">
        <v>-8.45</v>
      </c>
      <c r="AG3" s="0" t="s">
        <v>167</v>
      </c>
      <c r="AH3" s="11" t="n">
        <v>45287</v>
      </c>
      <c r="AI3" s="6" t="n">
        <v>-71.94</v>
      </c>
      <c r="AJ3" s="0" t="s">
        <v>168</v>
      </c>
      <c r="AK3" s="11" t="n">
        <v>45209</v>
      </c>
      <c r="AL3" s="6" t="n">
        <v>-30.5</v>
      </c>
      <c r="AM3" s="0" t="s">
        <v>169</v>
      </c>
      <c r="AN3" s="11" t="n">
        <v>45439</v>
      </c>
      <c r="AO3" s="6" t="n">
        <v>-221.3</v>
      </c>
      <c r="AP3" s="0" t="s">
        <v>170</v>
      </c>
      <c r="AQ3" s="11" t="n">
        <v>44517</v>
      </c>
      <c r="AR3" s="6" t="n">
        <v>-6.53</v>
      </c>
      <c r="AS3" s="0" t="s">
        <v>171</v>
      </c>
      <c r="AT3" s="11" t="n">
        <v>45447</v>
      </c>
      <c r="AU3" s="6" t="n">
        <v>-83.1</v>
      </c>
      <c r="AV3" s="0" t="s">
        <v>172</v>
      </c>
      <c r="AW3" s="11" t="n">
        <v>44544</v>
      </c>
      <c r="AX3" s="6" t="n">
        <v>-74.93</v>
      </c>
      <c r="AY3" s="0" t="s">
        <v>173</v>
      </c>
      <c r="AZ3" s="11" t="n">
        <v>45483</v>
      </c>
      <c r="BA3" s="6" t="n">
        <v>-67.2</v>
      </c>
      <c r="BB3" s="0" t="s">
        <v>174</v>
      </c>
      <c r="BC3" s="11" t="n">
        <v>46078</v>
      </c>
      <c r="BD3" s="8" t="s">
        <f>=-Портфель!J20</f>
      </c>
      <c r="BE3" s="0" t="s">
        <v>175</v>
      </c>
      <c r="BF3" s="11" t="n">
        <v>44382</v>
      </c>
      <c r="BG3" s="6" t="n">
        <v>-57.7</v>
      </c>
      <c r="BH3" s="0" t="s">
        <v>176</v>
      </c>
      <c r="BI3" s="11" t="n">
        <v>44526</v>
      </c>
      <c r="BJ3" s="6" t="n">
        <v>-16.41</v>
      </c>
      <c r="BK3" s="0" t="s">
        <v>177</v>
      </c>
      <c r="BL3" s="11" t="n">
        <v>44556</v>
      </c>
      <c r="BM3" s="6" t="n">
        <v>-45</v>
      </c>
      <c r="BN3" s="0" t="s">
        <v>178</v>
      </c>
      <c r="BO3" s="11" t="n">
        <v>46078</v>
      </c>
      <c r="BP3" s="8" t="s">
        <f>=-Портфель!J24</f>
      </c>
      <c r="BQ3" s="0" t="s">
        <v>175</v>
      </c>
      <c r="BR3" s="11" t="n">
        <v>44540</v>
      </c>
      <c r="BS3" s="6" t="n">
        <v>-81.9</v>
      </c>
      <c r="BT3" s="0" t="s">
        <v>179</v>
      </c>
      <c r="BU3" s="11" t="n">
        <v>46078</v>
      </c>
      <c r="BV3" s="8" t="s">
        <f>=-Портфель!J26</f>
      </c>
      <c r="BW3" s="0" t="s">
        <v>175</v>
      </c>
      <c r="BX3" s="11" t="n">
        <v>46078</v>
      </c>
      <c r="BY3" s="8" t="s">
        <f>=-Портфель!J27</f>
      </c>
      <c r="BZ3" s="0" t="s">
        <v>175</v>
      </c>
      <c r="CA3" s="11" t="n">
        <v>45639</v>
      </c>
      <c r="CB3" s="6" t="n">
        <v>-4.16</v>
      </c>
      <c r="CC3" s="0" t="s">
        <v>180</v>
      </c>
      <c r="CD3" s="11" t="n">
        <v>44323</v>
      </c>
      <c r="CE3" s="6" t="n">
        <v>-57.3</v>
      </c>
      <c r="CF3" s="0" t="s">
        <v>181</v>
      </c>
      <c r="CG3" s="11" t="n">
        <v>46078</v>
      </c>
      <c r="CH3" s="8" t="s">
        <f>=-Портфель!J30</f>
      </c>
      <c r="CI3" s="0" t="s">
        <v>175</v>
      </c>
      <c r="CJ3" s="11" t="n">
        <v>45426</v>
      </c>
      <c r="CK3" s="6" t="n">
        <v>-1266.46</v>
      </c>
      <c r="CL3" s="0" t="s">
        <v>157</v>
      </c>
      <c r="CM3" s="11" t="n">
        <v>44222</v>
      </c>
      <c r="CN3" s="6" t="n">
        <v>168.24</v>
      </c>
      <c r="CO3" s="0" t="s">
        <v>154</v>
      </c>
      <c r="CP3" s="11" t="n">
        <v>46078</v>
      </c>
      <c r="CQ3" s="8" t="s">
        <f>=-Портфель!J34</f>
      </c>
      <c r="CR3" s="0" t="s">
        <v>175</v>
      </c>
      <c r="CS3" s="11" t="n">
        <v>46078</v>
      </c>
      <c r="CT3" s="8" t="s">
        <f>=-Портфель!J35</f>
      </c>
      <c r="CU3" s="0" t="s">
        <v>175</v>
      </c>
      <c r="CV3" s="11" t="n">
        <v>44517</v>
      </c>
      <c r="CW3" s="6" t="n">
        <v>30.03</v>
      </c>
      <c r="CX3" s="0" t="s">
        <v>154</v>
      </c>
      <c r="CY3" s="11" t="n">
        <v>44502</v>
      </c>
      <c r="CZ3" s="6" t="n">
        <v>185.73</v>
      </c>
      <c r="DA3" s="0" t="s">
        <v>154</v>
      </c>
      <c r="DB3" s="11" t="n">
        <v>45404</v>
      </c>
      <c r="DC3" s="6" t="s">
        <f>=616.39</f>
      </c>
      <c r="DD3" s="0" t="s">
        <v>154</v>
      </c>
      <c r="DE3" s="11" t="n">
        <v>45450</v>
      </c>
      <c r="DF3" s="6" t="s">
        <f>=5451.99</f>
      </c>
      <c r="DG3" s="0" t="s">
        <v>154</v>
      </c>
      <c r="DH3" s="11" t="n">
        <v>45404</v>
      </c>
      <c r="DI3" s="6" t="s">
        <f>=5738.85</f>
      </c>
      <c r="DJ3" s="0" t="s">
        <v>154</v>
      </c>
      <c r="DK3" s="11" t="n">
        <v>45404</v>
      </c>
      <c r="DL3" s="6" t="s">
        <f>=2524.88</f>
      </c>
      <c r="DM3" s="0" t="s">
        <v>154</v>
      </c>
      <c r="DN3" s="11" t="n">
        <v>45378</v>
      </c>
      <c r="DO3" s="6" t="s">
        <f>=-164.88</f>
      </c>
      <c r="DP3" s="0" t="s">
        <v>182</v>
      </c>
      <c r="DQ3" s="11" t="n">
        <v>45385</v>
      </c>
      <c r="DR3" s="6" t="s">
        <f>=-133.56</f>
      </c>
      <c r="DS3" s="0" t="s">
        <v>183</v>
      </c>
      <c r="DT3" s="11" t="n">
        <v>45430</v>
      </c>
      <c r="DU3" s="6" t="s">
        <f>=12.99</f>
      </c>
      <c r="DV3" s="0" t="s">
        <v>184</v>
      </c>
      <c r="DW3" s="11" t="n">
        <v>45419</v>
      </c>
      <c r="DX3" s="6" t="s">
        <f>=10.95</f>
      </c>
      <c r="DY3" s="0" t="s">
        <v>185</v>
      </c>
    </row>
    <row collapsed="false" customFormat="false" customHeight="false" hidden="false" ht="12.1" outlineLevel="0" r="4">
      <c r="A4" s="11" t="n">
        <v>45118</v>
      </c>
      <c r="B4" s="6" t="n">
        <v>-15.97</v>
      </c>
      <c r="C4" s="0" t="s">
        <v>186</v>
      </c>
      <c r="D4" s="11" t="n">
        <v>44845</v>
      </c>
      <c r="E4" s="6" t="n">
        <v>-444.3</v>
      </c>
      <c r="F4" s="0" t="s">
        <v>187</v>
      </c>
      <c r="G4" s="11" t="n">
        <v>44692</v>
      </c>
      <c r="H4" s="6" t="n">
        <v>-580.9</v>
      </c>
      <c r="I4" s="0" t="s">
        <v>157</v>
      </c>
      <c r="J4" s="11" t="n">
        <v>45856</v>
      </c>
      <c r="K4" s="6" t="n">
        <v>-303.4</v>
      </c>
      <c r="L4" s="0" t="s">
        <v>188</v>
      </c>
      <c r="M4" s="11" t="n">
        <v>44488</v>
      </c>
      <c r="N4" s="6" t="n">
        <v>-76.9</v>
      </c>
      <c r="O4" s="0" t="s">
        <v>189</v>
      </c>
      <c r="P4" s="11" t="n">
        <v>44502</v>
      </c>
      <c r="Q4" s="6" t="n">
        <v>504.65</v>
      </c>
      <c r="R4" s="0" t="s">
        <v>154</v>
      </c>
      <c r="S4" s="11" t="n">
        <v>45845</v>
      </c>
      <c r="T4" s="6" t="n">
        <v>-304</v>
      </c>
      <c r="U4" s="0" t="s">
        <v>164</v>
      </c>
      <c r="V4" s="11" t="n">
        <v>45114</v>
      </c>
      <c r="W4" s="6" t="n">
        <v>-136</v>
      </c>
      <c r="X4" s="0" t="s">
        <v>190</v>
      </c>
      <c r="Y4" s="11" t="n">
        <v>45093</v>
      </c>
      <c r="Z4" s="6" t="n">
        <v>-42.4</v>
      </c>
      <c r="AA4" s="0" t="s">
        <v>191</v>
      </c>
      <c r="AB4" s="11" t="n">
        <v>45076</v>
      </c>
      <c r="AC4" s="6" t="n">
        <v>-24.37</v>
      </c>
      <c r="AD4" s="0" t="s">
        <v>192</v>
      </c>
      <c r="AE4" s="11" t="n">
        <v>44364</v>
      </c>
      <c r="AF4" s="6" t="n">
        <v>-15.95</v>
      </c>
      <c r="AG4" s="0" t="s">
        <v>193</v>
      </c>
      <c r="AH4" s="11" t="n">
        <v>45440</v>
      </c>
      <c r="AI4" s="6" t="n">
        <v>1435.39</v>
      </c>
      <c r="AJ4" s="0" t="s">
        <v>154</v>
      </c>
      <c r="AK4" s="11" t="n">
        <v>45377</v>
      </c>
      <c r="AL4" s="6" t="n">
        <v>-38.09</v>
      </c>
      <c r="AM4" s="0" t="s">
        <v>194</v>
      </c>
      <c r="AN4" s="11" t="n">
        <v>46078</v>
      </c>
      <c r="AO4" s="8" t="s">
        <f>=-Портфель!J15</f>
      </c>
      <c r="AP4" s="0" t="s">
        <v>175</v>
      </c>
      <c r="AQ4" s="11" t="n">
        <v>44589</v>
      </c>
      <c r="AR4" s="6" t="n">
        <v>-7.11</v>
      </c>
      <c r="AS4" s="0" t="s">
        <v>195</v>
      </c>
      <c r="AT4" s="11" t="n">
        <v>46078</v>
      </c>
      <c r="AU4" s="8" t="s">
        <f>=-Портфель!J17</f>
      </c>
      <c r="AV4" s="0" t="s">
        <v>175</v>
      </c>
      <c r="AW4" s="11" t="n">
        <v>45461</v>
      </c>
      <c r="AX4" s="6" t="n">
        <v>-33.3</v>
      </c>
      <c r="AY4" s="0" t="s">
        <v>196</v>
      </c>
      <c r="AZ4" s="11" t="n">
        <v>45852</v>
      </c>
      <c r="BA4" s="6" t="n">
        <v>-83.73</v>
      </c>
      <c r="BB4" s="0" t="s">
        <v>197</v>
      </c>
      <c r="BC4" s="0"/>
      <c r="BD4" s="10" t="s">
        <f>=XIRR(BD2:BD3,BC2:BC3)</f>
      </c>
      <c r="BE4" s="0"/>
      <c r="BF4" s="11" t="n">
        <v>45112</v>
      </c>
      <c r="BG4" s="6" t="n">
        <v>-37</v>
      </c>
      <c r="BH4" s="0" t="s">
        <v>198</v>
      </c>
      <c r="BI4" s="11" t="n">
        <v>44627</v>
      </c>
      <c r="BJ4" s="6" t="n">
        <v>-23.28</v>
      </c>
      <c r="BK4" s="0" t="s">
        <v>199</v>
      </c>
      <c r="BL4" s="11" t="n">
        <v>46078</v>
      </c>
      <c r="BM4" s="8" t="s">
        <f>=-Портфель!J23</f>
      </c>
      <c r="BN4" s="0" t="s">
        <v>175</v>
      </c>
      <c r="BO4" s="0"/>
      <c r="BP4" s="10" t="s">
        <f>=XIRR(BP2:BP3,BO2:BO3)</f>
      </c>
      <c r="BQ4" s="0"/>
      <c r="BR4" s="11" t="n">
        <v>46078</v>
      </c>
      <c r="BS4" s="8" t="s">
        <f>=-Портфель!J25</f>
      </c>
      <c r="BT4" s="0" t="s">
        <v>175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46078</v>
      </c>
      <c r="CB4" s="8" t="s">
        <f>=-Портфель!J28</f>
      </c>
      <c r="CC4" s="0" t="s">
        <v>175</v>
      </c>
      <c r="CD4" s="11" t="n">
        <v>44449</v>
      </c>
      <c r="CE4" s="6" t="n">
        <v>-29.2</v>
      </c>
      <c r="CF4" s="0" t="s">
        <v>200</v>
      </c>
      <c r="CG4" s="0"/>
      <c r="CH4" s="10" t="s">
        <f>=XIRR(CH2:CH3,CG2:CG3)</f>
      </c>
      <c r="CI4" s="0"/>
      <c r="CJ4" s="11" t="n">
        <v>45477</v>
      </c>
      <c r="CK4" s="6" t="n">
        <v>57.21</v>
      </c>
      <c r="CL4" s="0" t="s">
        <v>201</v>
      </c>
      <c r="CM4" s="11" t="n">
        <v>44270</v>
      </c>
      <c r="CN4" s="6" t="n">
        <v>159.84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46078</v>
      </c>
      <c r="CW4" s="8" t="s">
        <f>=-Портфель!J36</f>
      </c>
      <c r="CX4" s="0" t="s">
        <v>175</v>
      </c>
      <c r="CY4" s="11" t="n">
        <v>44503</v>
      </c>
      <c r="CZ4" s="6" t="n">
        <v>45.81</v>
      </c>
      <c r="DA4" s="0" t="s">
        <v>154</v>
      </c>
      <c r="DB4" s="11" t="n">
        <v>45436</v>
      </c>
      <c r="DC4" s="6" t="s">
        <f>=4647.54</f>
      </c>
      <c r="DD4" s="0" t="s">
        <v>154</v>
      </c>
      <c r="DE4" s="11" t="n">
        <v>45518</v>
      </c>
      <c r="DF4" s="6" t="s">
        <f>=-304</f>
      </c>
      <c r="DG4" s="0" t="s">
        <v>202</v>
      </c>
      <c r="DH4" s="11" t="n">
        <v>45434</v>
      </c>
      <c r="DI4" s="6" t="s">
        <f>=-283.35</f>
      </c>
      <c r="DJ4" s="0" t="s">
        <v>203</v>
      </c>
      <c r="DK4" s="11" t="n">
        <v>45436</v>
      </c>
      <c r="DL4" s="6" t="s">
        <f>=2963.72</f>
      </c>
      <c r="DM4" s="0" t="s">
        <v>154</v>
      </c>
      <c r="DN4" s="11" t="n">
        <v>45450</v>
      </c>
      <c r="DO4" s="6" t="s">
        <f>=868.29</f>
      </c>
      <c r="DP4" s="0" t="s">
        <v>154</v>
      </c>
      <c r="DQ4" s="11" t="n">
        <v>45567</v>
      </c>
      <c r="DR4" s="6" t="s">
        <f>=-133.56</f>
      </c>
      <c r="DS4" s="0" t="s">
        <v>183</v>
      </c>
      <c r="DT4" s="11" t="n">
        <v>45461</v>
      </c>
      <c r="DU4" s="6" t="s">
        <f>=12.99</f>
      </c>
      <c r="DV4" s="0" t="s">
        <v>184</v>
      </c>
      <c r="DW4" s="11" t="n">
        <v>45449</v>
      </c>
      <c r="DX4" s="6" t="s">
        <f>=10.95</f>
      </c>
      <c r="DY4" s="0" t="s">
        <v>185</v>
      </c>
    </row>
    <row collapsed="false" customFormat="false" customHeight="false" hidden="false" ht="12.1" outlineLevel="0" r="5">
      <c r="A5" s="11" t="n">
        <v>45299</v>
      </c>
      <c r="B5" s="6" t="n">
        <v>3015.42</v>
      </c>
      <c r="C5" s="0" t="s">
        <v>154</v>
      </c>
      <c r="D5" s="11" t="n">
        <v>45229</v>
      </c>
      <c r="E5" s="6" t="n">
        <v>3349.81</v>
      </c>
      <c r="F5" s="0" t="s">
        <v>154</v>
      </c>
      <c r="G5" s="11" t="n">
        <v>45316</v>
      </c>
      <c r="H5" s="6" t="n">
        <v>2795.72</v>
      </c>
      <c r="I5" s="0" t="s">
        <v>154</v>
      </c>
      <c r="J5" s="11" t="n">
        <v>46078</v>
      </c>
      <c r="K5" s="8" t="s">
        <f>=-Портфель!J5</f>
      </c>
      <c r="L5" s="0" t="s">
        <v>175</v>
      </c>
      <c r="M5" s="11" t="n">
        <v>45217</v>
      </c>
      <c r="N5" s="6" t="n">
        <v>-32.7</v>
      </c>
      <c r="O5" s="0" t="s">
        <v>204</v>
      </c>
      <c r="P5" s="11" t="n">
        <v>44571</v>
      </c>
      <c r="Q5" s="6" t="n">
        <v>-16.96</v>
      </c>
      <c r="R5" s="0" t="s">
        <v>205</v>
      </c>
      <c r="S5" s="11" t="n">
        <v>46078</v>
      </c>
      <c r="T5" s="8" t="s">
        <f>=-Портфель!J8</f>
      </c>
      <c r="U5" s="0" t="s">
        <v>175</v>
      </c>
      <c r="V5" s="11" t="n">
        <v>45280</v>
      </c>
      <c r="W5" s="6" t="n">
        <v>652.58</v>
      </c>
      <c r="X5" s="0" t="s">
        <v>154</v>
      </c>
      <c r="Y5" s="11" t="n">
        <v>45457</v>
      </c>
      <c r="Z5" s="6" t="n">
        <v>-150.5</v>
      </c>
      <c r="AA5" s="0" t="s">
        <v>206</v>
      </c>
      <c r="AB5" s="11" t="n">
        <v>45267</v>
      </c>
      <c r="AC5" s="6" t="n">
        <v>389.33</v>
      </c>
      <c r="AD5" s="0" t="s">
        <v>154</v>
      </c>
      <c r="AE5" s="11" t="n">
        <v>44466</v>
      </c>
      <c r="AF5" s="6" t="n">
        <v>-30.3</v>
      </c>
      <c r="AG5" s="0" t="s">
        <v>207</v>
      </c>
      <c r="AH5" s="11" t="n">
        <v>45481</v>
      </c>
      <c r="AI5" s="6" t="n">
        <v>-50.47</v>
      </c>
      <c r="AJ5" s="0" t="s">
        <v>208</v>
      </c>
      <c r="AK5" s="11" t="n">
        <v>45576</v>
      </c>
      <c r="AL5" s="6" t="n">
        <v>-30.5</v>
      </c>
      <c r="AM5" s="0" t="s">
        <v>209</v>
      </c>
      <c r="AN5" s="0"/>
      <c r="AO5" s="10" t="s">
        <f>=XIRR(AO2:AO4,AN2:AN4)</f>
      </c>
      <c r="AP5" s="0"/>
      <c r="AQ5" s="11" t="n">
        <v>44676</v>
      </c>
      <c r="AR5" s="6" t="n">
        <v>-6.62</v>
      </c>
      <c r="AS5" s="0" t="s">
        <v>210</v>
      </c>
      <c r="AT5" s="0"/>
      <c r="AU5" s="10" t="s">
        <f>=XIRR(AU2:AU4,AT2:AT4)</f>
      </c>
      <c r="AV5" s="0"/>
      <c r="AW5" s="11" t="n">
        <v>45461</v>
      </c>
      <c r="AX5" s="6" t="n">
        <v>-166.51</v>
      </c>
      <c r="AY5" s="0" t="s">
        <v>211</v>
      </c>
      <c r="AZ5" s="11" t="n">
        <v>46078</v>
      </c>
      <c r="BA5" s="8" t="s">
        <f>=-Портфель!J19</f>
      </c>
      <c r="BB5" s="0" t="s">
        <v>175</v>
      </c>
      <c r="BC5" s="0"/>
      <c r="BD5" s="8" t="s">
        <f>=-SUM(BD2:BD3)</f>
      </c>
      <c r="BE5" s="0" t="s">
        <v>212</v>
      </c>
      <c r="BF5" s="11" t="n">
        <v>45298</v>
      </c>
      <c r="BG5" s="6" t="n">
        <v>-55.2</v>
      </c>
      <c r="BH5" s="0" t="s">
        <v>213</v>
      </c>
      <c r="BI5" s="11" t="n">
        <v>44708</v>
      </c>
      <c r="BJ5" s="6" t="n">
        <v>-13.65</v>
      </c>
      <c r="BK5" s="0" t="s">
        <v>214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212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212</v>
      </c>
      <c r="BX5" s="0"/>
      <c r="BY5" s="8" t="s">
        <f>=-SUM(BY2:BY3)</f>
      </c>
      <c r="BZ5" s="0" t="s">
        <v>212</v>
      </c>
      <c r="CA5" s="0"/>
      <c r="CB5" s="10" t="s">
        <f>=XIRR(CB2:CB4,CA2:CA4)</f>
      </c>
      <c r="CC5" s="0"/>
      <c r="CD5" s="11" t="n">
        <v>46078</v>
      </c>
      <c r="CE5" s="8" t="s">
        <f>=-Портфель!J29</f>
      </c>
      <c r="CF5" s="0" t="s">
        <v>175</v>
      </c>
      <c r="CG5" s="0"/>
      <c r="CH5" s="8" t="s">
        <f>=-SUM(CH2:CH3)</f>
      </c>
      <c r="CI5" s="0" t="s">
        <v>212</v>
      </c>
      <c r="CJ5" s="11" t="n">
        <v>45833</v>
      </c>
      <c r="CK5" s="6" t="n">
        <v>58.64</v>
      </c>
      <c r="CL5" s="0" t="s">
        <v>201</v>
      </c>
      <c r="CM5" s="11" t="n">
        <v>44272</v>
      </c>
      <c r="CN5" s="6" t="n">
        <v>161.42</v>
      </c>
      <c r="CO5" s="0" t="s">
        <v>154</v>
      </c>
      <c r="CP5" s="0"/>
      <c r="CQ5" s="8" t="s">
        <f>=-SUM(CQ2:CQ3)</f>
      </c>
      <c r="CR5" s="0" t="s">
        <v>212</v>
      </c>
      <c r="CS5" s="0"/>
      <c r="CT5" s="8" t="s">
        <f>=-SUM(CT2:CT3)</f>
      </c>
      <c r="CU5" s="0" t="s">
        <v>212</v>
      </c>
      <c r="CV5" s="0"/>
      <c r="CW5" s="10" t="s">
        <f>=XIRR(CW2:CW4,CV2:CV4)</f>
      </c>
      <c r="CX5" s="0"/>
      <c r="CY5" s="11" t="n">
        <v>46078</v>
      </c>
      <c r="CZ5" s="8" t="s">
        <f>=-Портфель!J37</f>
      </c>
      <c r="DA5" s="0" t="s">
        <v>175</v>
      </c>
      <c r="DB5" s="11" t="n">
        <v>45450</v>
      </c>
      <c r="DC5" s="6" t="s">
        <f>=1157.42</f>
      </c>
      <c r="DD5" s="0" t="s">
        <v>154</v>
      </c>
      <c r="DE5" s="11" t="n">
        <v>45700</v>
      </c>
      <c r="DF5" s="6" t="s">
        <f>=-304</f>
      </c>
      <c r="DG5" s="0" t="s">
        <v>202</v>
      </c>
      <c r="DH5" s="11" t="n">
        <v>45616</v>
      </c>
      <c r="DI5" s="6" t="s">
        <f>=-283.35</f>
      </c>
      <c r="DJ5" s="0" t="s">
        <v>203</v>
      </c>
      <c r="DK5" s="11" t="n">
        <v>45448</v>
      </c>
      <c r="DL5" s="6" t="s">
        <f>=-308</f>
      </c>
      <c r="DM5" s="0" t="s">
        <v>215</v>
      </c>
      <c r="DN5" s="11" t="n">
        <v>45560</v>
      </c>
      <c r="DO5" s="6" t="s">
        <f>=-244.5</f>
      </c>
      <c r="DP5" s="0" t="s">
        <v>216</v>
      </c>
      <c r="DQ5" s="11" t="n">
        <v>45749</v>
      </c>
      <c r="DR5" s="6" t="s">
        <f>=-133.56</f>
      </c>
      <c r="DS5" s="0" t="s">
        <v>183</v>
      </c>
      <c r="DT5" s="11" t="n">
        <v>45492</v>
      </c>
      <c r="DU5" s="6" t="s">
        <f>=12.99</f>
      </c>
      <c r="DV5" s="0" t="s">
        <v>184</v>
      </c>
      <c r="DW5" s="11" t="n">
        <v>45479</v>
      </c>
      <c r="DX5" s="6" t="s">
        <f>=10.95</f>
      </c>
      <c r="DY5" s="0" t="s">
        <v>185</v>
      </c>
    </row>
    <row collapsed="false" customFormat="false" customHeight="false" hidden="false" ht="12.1" outlineLevel="0" r="6">
      <c r="A6" s="11" t="n">
        <v>45302</v>
      </c>
      <c r="B6" s="6" t="n">
        <v>-160.62</v>
      </c>
      <c r="C6" s="0" t="s">
        <v>217</v>
      </c>
      <c r="D6" s="11" t="n">
        <v>46078</v>
      </c>
      <c r="E6" s="8" t="s">
        <f>=-Портфель!J3</f>
      </c>
      <c r="F6" s="0" t="s">
        <v>175</v>
      </c>
      <c r="G6" s="11" t="n">
        <v>45418</v>
      </c>
      <c r="H6" s="6" t="n">
        <v>-203.7</v>
      </c>
      <c r="I6" s="0" t="s">
        <v>218</v>
      </c>
      <c r="J6" s="0"/>
      <c r="K6" s="10" t="s">
        <f>=XIRR(K2:K5,J2:J5)</f>
      </c>
      <c r="L6" s="0"/>
      <c r="M6" s="11" t="n">
        <v>45267</v>
      </c>
      <c r="N6" s="6" t="n">
        <v>663.5</v>
      </c>
      <c r="O6" s="0" t="s">
        <v>154</v>
      </c>
      <c r="P6" s="11" t="n">
        <v>44750</v>
      </c>
      <c r="Q6" s="6" t="n">
        <v>-28.28</v>
      </c>
      <c r="R6" s="0" t="s">
        <v>219</v>
      </c>
      <c r="S6" s="0"/>
      <c r="T6" s="10" t="s">
        <f>=XIRR(T2:T5,S2:S5)</f>
      </c>
      <c r="U6" s="0"/>
      <c r="V6" s="11" t="n">
        <v>45414</v>
      </c>
      <c r="W6" s="6" t="n">
        <v>-261</v>
      </c>
      <c r="X6" s="0" t="s">
        <v>220</v>
      </c>
      <c r="Y6" s="11" t="n">
        <v>45848</v>
      </c>
      <c r="Z6" s="6" t="n">
        <v>-227.1</v>
      </c>
      <c r="AA6" s="0" t="s">
        <v>221</v>
      </c>
      <c r="AB6" s="11" t="n">
        <v>45439</v>
      </c>
      <c r="AC6" s="6" t="n">
        <v>857.78</v>
      </c>
      <c r="AD6" s="0" t="s">
        <v>154</v>
      </c>
      <c r="AE6" s="11" t="n">
        <v>44574</v>
      </c>
      <c r="AF6" s="6" t="n">
        <v>-23.63</v>
      </c>
      <c r="AG6" s="0" t="s">
        <v>222</v>
      </c>
      <c r="AH6" s="11" t="n">
        <v>45579</v>
      </c>
      <c r="AI6" s="6" t="n">
        <v>-135.88</v>
      </c>
      <c r="AJ6" s="0" t="s">
        <v>223</v>
      </c>
      <c r="AK6" s="11" t="n">
        <v>45775</v>
      </c>
      <c r="AL6" s="6" t="n">
        <v>-40.65</v>
      </c>
      <c r="AM6" s="0" t="s">
        <v>224</v>
      </c>
      <c r="AN6" s="0"/>
      <c r="AO6" s="8" t="s">
        <f>=-SUM(AO2:AO4)</f>
      </c>
      <c r="AP6" s="0" t="s">
        <v>212</v>
      </c>
      <c r="AQ6" s="11" t="n">
        <v>44783</v>
      </c>
      <c r="AR6" s="6" t="n">
        <v>-7.85</v>
      </c>
      <c r="AS6" s="0" t="s">
        <v>225</v>
      </c>
      <c r="AT6" s="0"/>
      <c r="AU6" s="8" t="s">
        <f>=-SUM(AU2:AU4)</f>
      </c>
      <c r="AV6" s="0" t="s">
        <v>212</v>
      </c>
      <c r="AW6" s="11" t="n">
        <v>45545</v>
      </c>
      <c r="AX6" s="6" t="n">
        <v>-27.06</v>
      </c>
      <c r="AY6" s="0" t="s">
        <v>226</v>
      </c>
      <c r="AZ6" s="0"/>
      <c r="BA6" s="10" t="s">
        <f>=XIRR(BA2:BA5,AZ2:AZ5)</f>
      </c>
      <c r="BB6" s="0"/>
      <c r="BC6" s="0"/>
      <c r="BD6" s="0"/>
      <c r="BE6" s="0"/>
      <c r="BF6" s="11" t="n">
        <v>45493</v>
      </c>
      <c r="BG6" s="6" t="n">
        <v>-97.7</v>
      </c>
      <c r="BH6" s="0" t="s">
        <v>227</v>
      </c>
      <c r="BI6" s="11" t="n">
        <v>44802</v>
      </c>
      <c r="BJ6" s="6" t="n">
        <v>-13.22</v>
      </c>
      <c r="BK6" s="0" t="s">
        <v>228</v>
      </c>
      <c r="BL6" s="0"/>
      <c r="BM6" s="8" t="s">
        <f>=-SUM(BM2:BM4)</f>
      </c>
      <c r="BN6" s="0" t="s">
        <v>212</v>
      </c>
      <c r="BO6" s="0"/>
      <c r="BP6" s="0"/>
      <c r="BQ6" s="0"/>
      <c r="BR6" s="0"/>
      <c r="BS6" s="8" t="s">
        <f>=-SUM(BS2:BS4)</f>
      </c>
      <c r="BT6" s="0" t="s">
        <v>212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212</v>
      </c>
      <c r="CD6" s="0"/>
      <c r="CE6" s="10" t="s">
        <f>=XIRR(CE2:CE5,CD2:CD5)</f>
      </c>
      <c r="CF6" s="0"/>
      <c r="CG6" s="0"/>
      <c r="CH6" s="0"/>
      <c r="CI6" s="0"/>
      <c r="CJ6" s="11" t="n">
        <v>46078</v>
      </c>
      <c r="CK6" s="8" t="s">
        <f>=-Портфель!J31</f>
      </c>
      <c r="CL6" s="0" t="s">
        <v>175</v>
      </c>
      <c r="CM6" s="11" t="n">
        <v>46078</v>
      </c>
      <c r="CN6" s="8" t="s">
        <f>=-Портфель!J33</f>
      </c>
      <c r="CO6" s="0" t="s">
        <v>175</v>
      </c>
      <c r="CP6" s="0"/>
      <c r="CQ6" s="0"/>
      <c r="CR6" s="0"/>
      <c r="CS6" s="0"/>
      <c r="CT6" s="0"/>
      <c r="CU6" s="0"/>
      <c r="CV6" s="0"/>
      <c r="CW6" s="8" t="s">
        <f>=-SUM(CW2:CW4)</f>
      </c>
      <c r="CX6" s="0" t="s">
        <v>212</v>
      </c>
      <c r="CY6" s="0"/>
      <c r="CZ6" s="10" t="s">
        <f>=XIRR(CZ2:CZ5,CY2:CY5)</f>
      </c>
      <c r="DA6" s="0"/>
      <c r="DB6" s="11" t="n">
        <v>45504</v>
      </c>
      <c r="DC6" s="6" t="s">
        <f>=-318.04</f>
      </c>
      <c r="DD6" s="0" t="s">
        <v>229</v>
      </c>
      <c r="DE6" s="11" t="n">
        <v>45882</v>
      </c>
      <c r="DF6" s="6" t="s">
        <f>=-304</f>
      </c>
      <c r="DG6" s="0" t="s">
        <v>202</v>
      </c>
      <c r="DH6" s="11" t="n">
        <v>45798</v>
      </c>
      <c r="DI6" s="6" t="s">
        <f>=-283.35</f>
      </c>
      <c r="DJ6" s="0" t="s">
        <v>203</v>
      </c>
      <c r="DK6" s="11" t="n">
        <v>45630</v>
      </c>
      <c r="DL6" s="6" t="s">
        <f>=-308</f>
      </c>
      <c r="DM6" s="0" t="s">
        <v>215</v>
      </c>
      <c r="DN6" s="11" t="n">
        <v>45742</v>
      </c>
      <c r="DO6" s="6" t="s">
        <f>=-244.5</f>
      </c>
      <c r="DP6" s="0" t="s">
        <v>216</v>
      </c>
      <c r="DQ6" s="11" t="n">
        <v>45931</v>
      </c>
      <c r="DR6" s="6" t="s">
        <f>=-133.56</f>
      </c>
      <c r="DS6" s="0" t="s">
        <v>183</v>
      </c>
      <c r="DT6" s="11" t="n">
        <v>45523</v>
      </c>
      <c r="DU6" s="6" t="s">
        <f>=12.99</f>
      </c>
      <c r="DV6" s="0" t="s">
        <v>184</v>
      </c>
      <c r="DW6" s="11" t="n">
        <v>45509</v>
      </c>
      <c r="DX6" s="6" t="s">
        <f>=10.95</f>
      </c>
      <c r="DY6" s="0" t="s">
        <v>185</v>
      </c>
    </row>
    <row collapsed="false" customFormat="false" customHeight="false" hidden="false" ht="12.1" outlineLevel="0" r="7">
      <c r="A7" s="11" t="n">
        <v>45397</v>
      </c>
      <c r="B7" s="6" t="n">
        <v>581.45</v>
      </c>
      <c r="C7" s="0" t="s">
        <v>154</v>
      </c>
      <c r="D7" s="0"/>
      <c r="E7" s="10" t="s">
        <f>=XIRR(E2:E6,D2:D6)</f>
      </c>
      <c r="F7" s="0"/>
      <c r="G7" s="11" t="n">
        <v>45565</v>
      </c>
      <c r="H7" s="6" t="n">
        <v>-237.6</v>
      </c>
      <c r="I7" s="0" t="s">
        <v>230</v>
      </c>
      <c r="J7" s="0"/>
      <c r="K7" s="8" t="s">
        <f>=-SUM(K2:K5)</f>
      </c>
      <c r="L7" s="0" t="s">
        <v>212</v>
      </c>
      <c r="M7" s="11" t="n">
        <v>45439</v>
      </c>
      <c r="N7" s="6" t="n">
        <v>3185.81</v>
      </c>
      <c r="O7" s="0" t="s">
        <v>154</v>
      </c>
      <c r="P7" s="11" t="n">
        <v>44845</v>
      </c>
      <c r="Q7" s="6" t="n">
        <v>-56.42</v>
      </c>
      <c r="R7" s="0" t="s">
        <v>231</v>
      </c>
      <c r="S7" s="0"/>
      <c r="T7" s="8" t="s">
        <f>=-SUM(T2:T5)</f>
      </c>
      <c r="U7" s="0" t="s">
        <v>212</v>
      </c>
      <c r="V7" s="11" t="n">
        <v>45776</v>
      </c>
      <c r="W7" s="6" t="n">
        <v>-204</v>
      </c>
      <c r="X7" s="0" t="s">
        <v>232</v>
      </c>
      <c r="Y7" s="11" t="n">
        <v>46078</v>
      </c>
      <c r="Z7" s="8" t="s">
        <f>=-Портфель!J10</f>
      </c>
      <c r="AA7" s="0" t="s">
        <v>175</v>
      </c>
      <c r="AB7" s="11" t="n">
        <v>45446</v>
      </c>
      <c r="AC7" s="6" t="n">
        <v>-113.4</v>
      </c>
      <c r="AD7" s="0" t="s">
        <v>233</v>
      </c>
      <c r="AE7" s="11" t="n">
        <v>44859</v>
      </c>
      <c r="AF7" s="6" t="n">
        <v>296.76</v>
      </c>
      <c r="AG7" s="0" t="s">
        <v>154</v>
      </c>
      <c r="AH7" s="11" t="n">
        <v>45846</v>
      </c>
      <c r="AI7" s="6" t="n">
        <v>-70.63</v>
      </c>
      <c r="AJ7" s="0" t="s">
        <v>234</v>
      </c>
      <c r="AK7" s="11" t="n">
        <v>45936</v>
      </c>
      <c r="AL7" s="6" t="n">
        <v>-30.5</v>
      </c>
      <c r="AM7" s="0" t="s">
        <v>209</v>
      </c>
      <c r="AN7" s="0"/>
      <c r="AO7" s="0"/>
      <c r="AP7" s="0"/>
      <c r="AQ7" s="11" t="n">
        <v>44879</v>
      </c>
      <c r="AR7" s="6" t="n">
        <v>-7.83</v>
      </c>
      <c r="AS7" s="0" t="s">
        <v>235</v>
      </c>
      <c r="AT7" s="0"/>
      <c r="AU7" s="0"/>
      <c r="AV7" s="0"/>
      <c r="AW7" s="11" t="n">
        <v>45643</v>
      </c>
      <c r="AX7" s="6" t="n">
        <v>-43.06</v>
      </c>
      <c r="AY7" s="0" t="s">
        <v>236</v>
      </c>
      <c r="AZ7" s="0"/>
      <c r="BA7" s="8" t="s">
        <f>=-SUM(BA2:BA5)</f>
      </c>
      <c r="BB7" s="0" t="s">
        <v>212</v>
      </c>
      <c r="BC7" s="0"/>
      <c r="BD7" s="0"/>
      <c r="BE7" s="0"/>
      <c r="BF7" s="11" t="n">
        <v>46078</v>
      </c>
      <c r="BG7" s="8" t="s">
        <f>=-Портфель!J21</f>
      </c>
      <c r="BH7" s="0" t="s">
        <v>175</v>
      </c>
      <c r="BI7" s="11" t="n">
        <v>46078</v>
      </c>
      <c r="BJ7" s="8" t="s">
        <f>=-Портфель!J22</f>
      </c>
      <c r="BK7" s="0" t="s">
        <v>175</v>
      </c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8" t="s">
        <f>=-SUM(CE2:CE5)</f>
      </c>
      <c r="CF7" s="0" t="s">
        <v>212</v>
      </c>
      <c r="CG7" s="0"/>
      <c r="CH7" s="0"/>
      <c r="CI7" s="0"/>
      <c r="CJ7" s="0"/>
      <c r="CK7" s="10" t="s">
        <f>=XIRR(CK2:CK6,CJ2:CJ6)</f>
      </c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8" t="s">
        <f>=-SUM(CZ2:CZ5)</f>
      </c>
      <c r="DA7" s="0" t="s">
        <v>212</v>
      </c>
      <c r="DB7" s="11" t="n">
        <v>45686</v>
      </c>
      <c r="DC7" s="6" t="s">
        <f>=-318.04</f>
      </c>
      <c r="DD7" s="0" t="s">
        <v>229</v>
      </c>
      <c r="DE7" s="11" t="n">
        <v>46064</v>
      </c>
      <c r="DF7" s="6" t="s">
        <f>=-304</f>
      </c>
      <c r="DG7" s="0" t="s">
        <v>202</v>
      </c>
      <c r="DH7" s="11" t="n">
        <v>45980</v>
      </c>
      <c r="DI7" s="6" t="s">
        <f>=-283.35</f>
      </c>
      <c r="DJ7" s="0" t="s">
        <v>203</v>
      </c>
      <c r="DK7" s="11" t="n">
        <v>45812</v>
      </c>
      <c r="DL7" s="6" t="s">
        <f>=-308</f>
      </c>
      <c r="DM7" s="0" t="s">
        <v>215</v>
      </c>
      <c r="DN7" s="11" t="n">
        <v>45924</v>
      </c>
      <c r="DO7" s="6" t="s">
        <f>=-244.5</f>
      </c>
      <c r="DP7" s="0" t="s">
        <v>216</v>
      </c>
      <c r="DQ7" s="11" t="n">
        <v>46078</v>
      </c>
      <c r="DR7" s="8" t="s">
        <f>=-Портфель!J44</f>
      </c>
      <c r="DS7" s="0" t="s">
        <v>175</v>
      </c>
      <c r="DT7" s="11" t="n">
        <v>45554</v>
      </c>
      <c r="DU7" s="6" t="s">
        <f>=12.99</f>
      </c>
      <c r="DV7" s="0" t="s">
        <v>184</v>
      </c>
      <c r="DW7" s="11" t="n">
        <v>45539</v>
      </c>
      <c r="DX7" s="6" t="s">
        <f>=10.95</f>
      </c>
      <c r="DY7" s="0" t="s">
        <v>185</v>
      </c>
    </row>
    <row collapsed="false" customFormat="false" customHeight="false" hidden="false" ht="12.1" outlineLevel="0" r="8">
      <c r="A8" s="11" t="n">
        <v>45440</v>
      </c>
      <c r="B8" s="6" t="n">
        <v>1726.19</v>
      </c>
      <c r="C8" s="0" t="s">
        <v>154</v>
      </c>
      <c r="D8" s="0"/>
      <c r="E8" s="8" t="s">
        <f>=-SUM(E2:E6)</f>
      </c>
      <c r="F8" s="0" t="s">
        <v>212</v>
      </c>
      <c r="G8" s="11" t="n">
        <v>45782</v>
      </c>
      <c r="H8" s="6" t="n">
        <v>-258.2</v>
      </c>
      <c r="I8" s="0" t="s">
        <v>237</v>
      </c>
      <c r="J8" s="0"/>
      <c r="K8" s="0"/>
      <c r="L8" s="0"/>
      <c r="M8" s="11" t="n">
        <v>45443</v>
      </c>
      <c r="N8" s="6" t="n">
        <v>-105.2</v>
      </c>
      <c r="O8" s="0" t="s">
        <v>238</v>
      </c>
      <c r="P8" s="11" t="n">
        <v>44936</v>
      </c>
      <c r="Q8" s="6" t="n">
        <v>-11.72</v>
      </c>
      <c r="R8" s="0" t="s">
        <v>239</v>
      </c>
      <c r="S8" s="0"/>
      <c r="T8" s="0"/>
      <c r="U8" s="0"/>
      <c r="V8" s="11" t="n">
        <v>46078</v>
      </c>
      <c r="W8" s="8" t="s">
        <f>=-Портфель!J9</f>
      </c>
      <c r="X8" s="0" t="s">
        <v>175</v>
      </c>
      <c r="Y8" s="0"/>
      <c r="Z8" s="10" t="s">
        <f>=XIRR(Z2:Z7,Y2:Y7)</f>
      </c>
      <c r="AA8" s="0"/>
      <c r="AB8" s="11" t="n">
        <v>45450</v>
      </c>
      <c r="AC8" s="6" t="n">
        <v>381.83</v>
      </c>
      <c r="AD8" s="0" t="s">
        <v>154</v>
      </c>
      <c r="AE8" s="11" t="n">
        <v>45439</v>
      </c>
      <c r="AF8" s="6" t="n">
        <v>1737.96</v>
      </c>
      <c r="AG8" s="0" t="s">
        <v>154</v>
      </c>
      <c r="AH8" s="11" t="n">
        <v>45943</v>
      </c>
      <c r="AI8" s="6" t="n">
        <v>-44.9</v>
      </c>
      <c r="AJ8" s="0" t="s">
        <v>240</v>
      </c>
      <c r="AK8" s="11" t="n">
        <v>46078</v>
      </c>
      <c r="AL8" s="8" t="s">
        <f>=-Портфель!J14</f>
      </c>
      <c r="AM8" s="0" t="s">
        <v>175</v>
      </c>
      <c r="AN8" s="0"/>
      <c r="AO8" s="0"/>
      <c r="AP8" s="0"/>
      <c r="AQ8" s="11" t="n">
        <v>44967</v>
      </c>
      <c r="AR8" s="6" t="n">
        <v>-52.48</v>
      </c>
      <c r="AS8" s="0" t="s">
        <v>241</v>
      </c>
      <c r="AT8" s="0"/>
      <c r="AU8" s="0"/>
      <c r="AV8" s="0"/>
      <c r="AW8" s="11" t="n">
        <v>46078</v>
      </c>
      <c r="AX8" s="8" t="s">
        <f>=-Портфель!J18</f>
      </c>
      <c r="AY8" s="0" t="s">
        <v>175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8" t="s">
        <f>=-SUM(CK2:CK6)</f>
      </c>
      <c r="CL8" s="0" t="s">
        <v>212</v>
      </c>
      <c r="CM8" s="0"/>
      <c r="CN8" s="8" t="s">
        <f>=-SUM(CN2:CN6)</f>
      </c>
      <c r="CO8" s="0" t="s">
        <v>212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11" t="n">
        <v>45868</v>
      </c>
      <c r="DC8" s="6" t="s">
        <f>=-318.04</f>
      </c>
      <c r="DD8" s="0" t="s">
        <v>229</v>
      </c>
      <c r="DE8" s="11" t="n">
        <v>46078</v>
      </c>
      <c r="DF8" s="8" t="s">
        <f>=-Портфель!J40</f>
      </c>
      <c r="DG8" s="0" t="s">
        <v>175</v>
      </c>
      <c r="DH8" s="11" t="n">
        <v>46078</v>
      </c>
      <c r="DI8" s="8" t="s">
        <f>=-Портфель!J41</f>
      </c>
      <c r="DJ8" s="0" t="s">
        <v>175</v>
      </c>
      <c r="DK8" s="11" t="n">
        <v>45994</v>
      </c>
      <c r="DL8" s="6" t="s">
        <f>=-308</f>
      </c>
      <c r="DM8" s="0" t="s">
        <v>215</v>
      </c>
      <c r="DN8" s="11" t="n">
        <v>46078</v>
      </c>
      <c r="DO8" s="8" t="s">
        <f>=-Портфель!J43</f>
      </c>
      <c r="DP8" s="0" t="s">
        <v>175</v>
      </c>
      <c r="DQ8" s="0"/>
      <c r="DR8" s="10" t="s">
        <f>=XIRR(DR2:DR7,DQ2:DQ7)</f>
      </c>
      <c r="DS8" s="0"/>
      <c r="DT8" s="11" t="n">
        <v>45585</v>
      </c>
      <c r="DU8" s="6" t="s">
        <f>=12.99</f>
      </c>
      <c r="DV8" s="0" t="s">
        <v>184</v>
      </c>
      <c r="DW8" s="11" t="n">
        <v>45569</v>
      </c>
      <c r="DX8" s="6" t="s">
        <f>=10.95</f>
      </c>
      <c r="DY8" s="0" t="s">
        <v>185</v>
      </c>
    </row>
    <row collapsed="false" customFormat="false" customHeight="false" hidden="false" ht="12.1" outlineLevel="0" r="9">
      <c r="A9" s="11" t="n">
        <v>45450</v>
      </c>
      <c r="B9" s="6" t="n">
        <v>570.56</v>
      </c>
      <c r="C9" s="0" t="s">
        <v>154</v>
      </c>
      <c r="D9" s="0"/>
      <c r="E9" s="0"/>
      <c r="F9" s="0"/>
      <c r="G9" s="11" t="n">
        <v>45936</v>
      </c>
      <c r="H9" s="6" t="n">
        <v>-144.1</v>
      </c>
      <c r="I9" s="0" t="s">
        <v>242</v>
      </c>
      <c r="J9" s="0"/>
      <c r="K9" s="0"/>
      <c r="L9" s="0"/>
      <c r="M9" s="11" t="n">
        <v>45450</v>
      </c>
      <c r="N9" s="6" t="n">
        <v>740.87</v>
      </c>
      <c r="O9" s="0" t="s">
        <v>154</v>
      </c>
      <c r="P9" s="11" t="n">
        <v>45118</v>
      </c>
      <c r="Q9" s="6" t="n">
        <v>-48.42</v>
      </c>
      <c r="R9" s="0" t="s">
        <v>243</v>
      </c>
      <c r="S9" s="0"/>
      <c r="T9" s="0"/>
      <c r="U9" s="0"/>
      <c r="V9" s="0"/>
      <c r="W9" s="10" t="s">
        <f>=XIRR(W2:W8,V2:V8)</f>
      </c>
      <c r="X9" s="0"/>
      <c r="Y9" s="0"/>
      <c r="Z9" s="8" t="s">
        <f>=-SUM(Z2:Z7)</f>
      </c>
      <c r="AA9" s="0" t="s">
        <v>212</v>
      </c>
      <c r="AB9" s="11" t="n">
        <v>45817</v>
      </c>
      <c r="AC9" s="6" t="n">
        <v>-153.88</v>
      </c>
      <c r="AD9" s="0" t="s">
        <v>244</v>
      </c>
      <c r="AE9" s="11" t="n">
        <v>45453</v>
      </c>
      <c r="AF9" s="6" t="n">
        <v>-119.6</v>
      </c>
      <c r="AG9" s="0" t="s">
        <v>245</v>
      </c>
      <c r="AH9" s="11" t="n">
        <v>46078</v>
      </c>
      <c r="AI9" s="8" t="s">
        <f>=-Портфель!J13</f>
      </c>
      <c r="AJ9" s="0" t="s">
        <v>175</v>
      </c>
      <c r="AK9" s="0"/>
      <c r="AL9" s="10" t="s">
        <f>=XIRR(AL2:AL8,AK2:AK8)</f>
      </c>
      <c r="AM9" s="0"/>
      <c r="AN9" s="0"/>
      <c r="AO9" s="0"/>
      <c r="AP9" s="0"/>
      <c r="AQ9" s="11" t="n">
        <v>45041</v>
      </c>
      <c r="AR9" s="6" t="n">
        <v>-10.57</v>
      </c>
      <c r="AS9" s="0" t="s">
        <v>246</v>
      </c>
      <c r="AT9" s="0"/>
      <c r="AU9" s="0"/>
      <c r="AV9" s="0"/>
      <c r="AW9" s="0"/>
      <c r="AX9" s="10" t="s">
        <f>=XIRR(AX2:AX8,AW2:AW8)</f>
      </c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212</v>
      </c>
      <c r="BI9" s="0"/>
      <c r="BJ9" s="8" t="s">
        <f>=-SUM(BJ2:BJ7)</f>
      </c>
      <c r="BK9" s="0" t="s">
        <v>212</v>
      </c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46050</v>
      </c>
      <c r="DC9" s="6" t="s">
        <f>=-318.04</f>
      </c>
      <c r="DD9" s="0" t="s">
        <v>229</v>
      </c>
      <c r="DE9" s="0"/>
      <c r="DF9" s="10" t="s">
        <f>=XIRR(DF2:DF8,DE2:DE8)</f>
      </c>
      <c r="DG9" s="0"/>
      <c r="DH9" s="0"/>
      <c r="DI9" s="10" t="s">
        <f>=XIRR(DI2:DI8,DH2:DH8)</f>
      </c>
      <c r="DJ9" s="0"/>
      <c r="DK9" s="11" t="n">
        <v>46078</v>
      </c>
      <c r="DL9" s="8" t="s">
        <f>=-Портфель!J42</f>
      </c>
      <c r="DM9" s="0" t="s">
        <v>175</v>
      </c>
      <c r="DN9" s="0"/>
      <c r="DO9" s="10" t="s">
        <f>=XIRR(DO2:DO8,DN2:DN8)</f>
      </c>
      <c r="DP9" s="0"/>
      <c r="DQ9" s="0"/>
      <c r="DR9" s="8" t="s">
        <f>=-SUM(DR2:DR7)</f>
      </c>
      <c r="DS9" s="0" t="s">
        <v>212</v>
      </c>
      <c r="DT9" s="11" t="n">
        <v>45616</v>
      </c>
      <c r="DU9" s="6" t="s">
        <f>=12.99</f>
      </c>
      <c r="DV9" s="0" t="s">
        <v>184</v>
      </c>
      <c r="DW9" s="11" t="n">
        <v>45599</v>
      </c>
      <c r="DX9" s="6" t="s">
        <f>=10.95</f>
      </c>
      <c r="DY9" s="0" t="s">
        <v>185</v>
      </c>
    </row>
    <row collapsed="false" customFormat="false" customHeight="false" hidden="false" ht="12.1" outlineLevel="0" r="10">
      <c r="A10" s="11" t="n">
        <v>45482</v>
      </c>
      <c r="B10" s="6" t="n">
        <v>-278.11</v>
      </c>
      <c r="C10" s="0" t="s">
        <v>247</v>
      </c>
      <c r="D10" s="0"/>
      <c r="E10" s="0"/>
      <c r="F10" s="0"/>
      <c r="G10" s="11" t="n">
        <v>46078</v>
      </c>
      <c r="H10" s="8" t="s">
        <f>=-Портфель!J4</f>
      </c>
      <c r="I10" s="0" t="s">
        <v>175</v>
      </c>
      <c r="J10" s="0"/>
      <c r="K10" s="0"/>
      <c r="L10" s="0"/>
      <c r="M10" s="11" t="n">
        <v>45584</v>
      </c>
      <c r="N10" s="6" t="n">
        <v>-151.3</v>
      </c>
      <c r="O10" s="0" t="s">
        <v>248</v>
      </c>
      <c r="P10" s="11" t="n">
        <v>45210</v>
      </c>
      <c r="Q10" s="6" t="n">
        <v>-48.08</v>
      </c>
      <c r="R10" s="0" t="s">
        <v>249</v>
      </c>
      <c r="S10" s="0"/>
      <c r="T10" s="0"/>
      <c r="U10" s="0"/>
      <c r="V10" s="0"/>
      <c r="W10" s="8" t="s">
        <f>=-SUM(W2:W8)</f>
      </c>
      <c r="X10" s="0" t="s">
        <v>212</v>
      </c>
      <c r="Y10" s="0"/>
      <c r="Z10" s="0"/>
      <c r="AA10" s="0"/>
      <c r="AB10" s="11" t="n">
        <v>46078</v>
      </c>
      <c r="AC10" s="8" t="s">
        <f>=-Портфель!J11</f>
      </c>
      <c r="AD10" s="0" t="s">
        <v>175</v>
      </c>
      <c r="AE10" s="11" t="n">
        <v>45582</v>
      </c>
      <c r="AF10" s="6" t="n">
        <v>-108.7</v>
      </c>
      <c r="AG10" s="0" t="s">
        <v>250</v>
      </c>
      <c r="AH10" s="0"/>
      <c r="AI10" s="10" t="s">
        <f>=XIRR(AI2:AI9,AH2:AH9)</f>
      </c>
      <c r="AJ10" s="0"/>
      <c r="AK10" s="0"/>
      <c r="AL10" s="8" t="s">
        <f>=-SUM(AL2:AL8)</f>
      </c>
      <c r="AM10" s="0" t="s">
        <v>212</v>
      </c>
      <c r="AN10" s="0"/>
      <c r="AO10" s="0"/>
      <c r="AP10" s="0"/>
      <c r="AQ10" s="11" t="n">
        <v>45131</v>
      </c>
      <c r="AR10" s="6" t="n">
        <v>-11.75</v>
      </c>
      <c r="AS10" s="0" t="s">
        <v>251</v>
      </c>
      <c r="AT10" s="0"/>
      <c r="AU10" s="0"/>
      <c r="AV10" s="0"/>
      <c r="AW10" s="0"/>
      <c r="AX10" s="8" t="s">
        <f>=-SUM(AX2:AX8)</f>
      </c>
      <c r="AY10" s="0" t="s">
        <v>212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46078</v>
      </c>
      <c r="DC10" s="8" t="s">
        <f>=-Портфель!J39</f>
      </c>
      <c r="DD10" s="0" t="s">
        <v>175</v>
      </c>
      <c r="DE10" s="0"/>
      <c r="DF10" s="8" t="s">
        <f>=-SUM(DF2:DF8)</f>
      </c>
      <c r="DG10" s="0" t="s">
        <v>212</v>
      </c>
      <c r="DH10" s="0"/>
      <c r="DI10" s="8" t="s">
        <f>=-SUM(DI2:DI8)</f>
      </c>
      <c r="DJ10" s="0" t="s">
        <v>212</v>
      </c>
      <c r="DK10" s="0"/>
      <c r="DL10" s="10" t="s">
        <f>=XIRR(DL2:DL9,DK2:DK9)</f>
      </c>
      <c r="DM10" s="0"/>
      <c r="DN10" s="0"/>
      <c r="DO10" s="8" t="s">
        <f>=-SUM(DO2:DO8)</f>
      </c>
      <c r="DP10" s="0" t="s">
        <v>212</v>
      </c>
      <c r="DQ10" s="0"/>
      <c r="DR10" s="0"/>
      <c r="DS10" s="0"/>
      <c r="DT10" s="11" t="n">
        <v>45647</v>
      </c>
      <c r="DU10" s="6" t="s">
        <f>=12.99</f>
      </c>
      <c r="DV10" s="0" t="s">
        <v>184</v>
      </c>
      <c r="DW10" s="11" t="n">
        <v>45629</v>
      </c>
      <c r="DX10" s="6" t="s">
        <f>=10.95</f>
      </c>
      <c r="DY10" s="0" t="s">
        <v>185</v>
      </c>
    </row>
    <row collapsed="false" customFormat="false" customHeight="false" hidden="false" ht="12.1" outlineLevel="0" r="11">
      <c r="A11" s="11" t="n">
        <v>45667</v>
      </c>
      <c r="B11" s="6" t="n">
        <v>-349.17</v>
      </c>
      <c r="C11" s="0" t="s">
        <v>252</v>
      </c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46078</v>
      </c>
      <c r="N11" s="8" t="s">
        <f>=-Портфель!J6</f>
      </c>
      <c r="O11" s="0" t="s">
        <v>175</v>
      </c>
      <c r="P11" s="11" t="n">
        <v>45229</v>
      </c>
      <c r="Q11" s="6" t="n">
        <v>617.46</v>
      </c>
      <c r="R11" s="0" t="s">
        <v>154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11" t="n">
        <v>46078</v>
      </c>
      <c r="AF11" s="8" t="s">
        <f>=-Портфель!J12</f>
      </c>
      <c r="AG11" s="0" t="s">
        <v>175</v>
      </c>
      <c r="AH11" s="0"/>
      <c r="AI11" s="8" t="s">
        <f>=-SUM(AI2:AI9)</f>
      </c>
      <c r="AJ11" s="0" t="s">
        <v>212</v>
      </c>
      <c r="AK11" s="0"/>
      <c r="AL11" s="0"/>
      <c r="AM11" s="0"/>
      <c r="AN11" s="0"/>
      <c r="AO11" s="0"/>
      <c r="AP11" s="0"/>
      <c r="AQ11" s="11" t="n">
        <v>45230</v>
      </c>
      <c r="AR11" s="6" t="n">
        <v>-12.12</v>
      </c>
      <c r="AS11" s="0" t="s">
        <v>253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8" t="s">
        <f>=-SUM(DL2:DL9)</f>
      </c>
      <c r="DM11" s="0" t="s">
        <v>212</v>
      </c>
      <c r="DN11" s="0"/>
      <c r="DO11" s="0"/>
      <c r="DP11" s="0"/>
      <c r="DQ11" s="0"/>
      <c r="DR11" s="0"/>
      <c r="DS11" s="0"/>
      <c r="DT11" s="11" t="n">
        <v>45678</v>
      </c>
      <c r="DU11" s="6" t="s">
        <f>=12.99</f>
      </c>
      <c r="DV11" s="0" t="s">
        <v>184</v>
      </c>
      <c r="DW11" s="11" t="n">
        <v>45659</v>
      </c>
      <c r="DX11" s="6" t="s">
        <f>=10.95</f>
      </c>
      <c r="DY11" s="0" t="s">
        <v>185</v>
      </c>
    </row>
    <row collapsed="false" customFormat="false" customHeight="false" hidden="false" ht="12.1" outlineLevel="0" r="12">
      <c r="A12" s="11" t="n">
        <v>45858</v>
      </c>
      <c r="B12" s="6" t="n">
        <v>-140.48</v>
      </c>
      <c r="C12" s="0" t="s">
        <v>254</v>
      </c>
      <c r="D12" s="0"/>
      <c r="E12" s="0"/>
      <c r="F12" s="0"/>
      <c r="G12" s="0"/>
      <c r="H12" s="8" t="s">
        <f>=-SUM(H2:H10)</f>
      </c>
      <c r="I12" s="0" t="s">
        <v>212</v>
      </c>
      <c r="J12" s="0"/>
      <c r="K12" s="0"/>
      <c r="L12" s="0"/>
      <c r="M12" s="0"/>
      <c r="N12" s="10" t="s">
        <f>=XIRR(N2:N11,M2:M11)</f>
      </c>
      <c r="O12" s="0"/>
      <c r="P12" s="11" t="n">
        <v>45300</v>
      </c>
      <c r="Q12" s="6" t="n">
        <v>-91.51</v>
      </c>
      <c r="R12" s="0" t="s">
        <v>255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212</v>
      </c>
      <c r="AE12" s="0"/>
      <c r="AF12" s="10" t="s">
        <f>=XIRR(AF2:AF11,AE2:AE11)</f>
      </c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45337</v>
      </c>
      <c r="AR12" s="6" t="n">
        <v>-27.43</v>
      </c>
      <c r="AS12" s="0" t="s">
        <v>256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212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11" t="n">
        <v>45709</v>
      </c>
      <c r="DU12" s="6" t="s">
        <f>=12.99</f>
      </c>
      <c r="DV12" s="0" t="s">
        <v>184</v>
      </c>
      <c r="DW12" s="11" t="n">
        <v>45689</v>
      </c>
      <c r="DX12" s="6" t="s">
        <f>=10.95</f>
      </c>
      <c r="DY12" s="0" t="s">
        <v>185</v>
      </c>
    </row>
    <row collapsed="false" customFormat="false" customHeight="false" hidden="false" ht="12.1" outlineLevel="0" r="13">
      <c r="A13" s="11" t="n">
        <v>46034</v>
      </c>
      <c r="B13" s="6" t="n">
        <v>-110.16</v>
      </c>
      <c r="C13" s="0" t="s">
        <v>257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8" t="s">
        <f>=-SUM(N2:N11)</f>
      </c>
      <c r="O13" s="0" t="s">
        <v>212</v>
      </c>
      <c r="P13" s="11" t="n">
        <v>45439</v>
      </c>
      <c r="Q13" s="6" t="n">
        <v>1431.26</v>
      </c>
      <c r="R13" s="0" t="s">
        <v>154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8" t="s">
        <f>=-SUM(AF2:AF11)</f>
      </c>
      <c r="AG13" s="0" t="s">
        <v>212</v>
      </c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45419</v>
      </c>
      <c r="AR13" s="6" t="n">
        <v>-11.87</v>
      </c>
      <c r="AS13" s="0" t="s">
        <v>258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45740</v>
      </c>
      <c r="DU13" s="6" t="s">
        <f>=12.99</f>
      </c>
      <c r="DV13" s="0" t="s">
        <v>184</v>
      </c>
      <c r="DW13" s="11" t="n">
        <v>45719</v>
      </c>
      <c r="DX13" s="6" t="s">
        <f>=10.95</f>
      </c>
      <c r="DY13" s="0" t="s">
        <v>185</v>
      </c>
    </row>
    <row collapsed="false" customFormat="false" customHeight="false" hidden="false" ht="12.1" outlineLevel="0" r="14">
      <c r="A14" s="11" t="n">
        <v>46078</v>
      </c>
      <c r="B14" s="8" t="s">
        <f>=-Портфель!J2</f>
      </c>
      <c r="C14" s="0" t="s">
        <v>175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45482</v>
      </c>
      <c r="Q14" s="6" t="n">
        <v>-109.85</v>
      </c>
      <c r="R14" s="0" t="s">
        <v>259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45511</v>
      </c>
      <c r="AR14" s="6" t="n">
        <v>-11.07</v>
      </c>
      <c r="AS14" s="0" t="s">
        <v>260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45771</v>
      </c>
      <c r="DU14" s="6" t="s">
        <f>=12.99</f>
      </c>
      <c r="DV14" s="0" t="s">
        <v>184</v>
      </c>
      <c r="DW14" s="11" t="n">
        <v>45749</v>
      </c>
      <c r="DX14" s="6" t="s">
        <f>=10.95</f>
      </c>
      <c r="DY14" s="0" t="s">
        <v>185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45573</v>
      </c>
      <c r="Q15" s="6" t="n">
        <v>-166</v>
      </c>
      <c r="R15" s="0" t="s">
        <v>261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45603</v>
      </c>
      <c r="AR15" s="6" t="n">
        <v>-12.77</v>
      </c>
      <c r="AS15" s="0" t="s">
        <v>262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45801</v>
      </c>
      <c r="DU15" s="6" t="s">
        <f>=55.5</f>
      </c>
      <c r="DV15" s="0" t="s">
        <v>148</v>
      </c>
      <c r="DW15" s="11" t="n">
        <v>45779</v>
      </c>
      <c r="DX15" s="6" t="s">
        <f>=10.95</f>
      </c>
      <c r="DY15" s="0" t="s">
        <v>185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212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45665</v>
      </c>
      <c r="Q16" s="6" t="n">
        <v>-75.95</v>
      </c>
      <c r="R16" s="0" t="s">
        <v>263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45706</v>
      </c>
      <c r="AR16" s="6" t="n">
        <v>-24.69</v>
      </c>
      <c r="AS16" s="0" t="s">
        <v>264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45802</v>
      </c>
      <c r="DU16" s="6" t="s">
        <f>=12.99</f>
      </c>
      <c r="DV16" s="0" t="s">
        <v>184</v>
      </c>
      <c r="DW16" s="11" t="n">
        <v>45809</v>
      </c>
      <c r="DX16" s="6" t="s">
        <f>=10.95</f>
      </c>
      <c r="DY16" s="0" t="s">
        <v>185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45810</v>
      </c>
      <c r="Q17" s="6" t="n">
        <v>-187.55</v>
      </c>
      <c r="R17" s="0" t="s">
        <v>265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45789</v>
      </c>
      <c r="AR17" s="6" t="n">
        <v>-10.51</v>
      </c>
      <c r="AS17" s="0" t="s">
        <v>266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11" t="n">
        <v>45832</v>
      </c>
      <c r="DU17" s="6" t="s">
        <f>=55.5</f>
      </c>
      <c r="DV17" s="0" t="s">
        <v>148</v>
      </c>
      <c r="DW17" s="11" t="n">
        <v>45839</v>
      </c>
      <c r="DX17" s="6" t="s">
        <f>=10.95</f>
      </c>
      <c r="DY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45944</v>
      </c>
      <c r="Q18" s="6" t="n">
        <v>-62.75</v>
      </c>
      <c r="R18" s="0" t="s">
        <v>267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11" t="n">
        <v>45880</v>
      </c>
      <c r="AR18" s="6" t="n">
        <v>-10.37</v>
      </c>
      <c r="AS18" s="0" t="s">
        <v>268</v>
      </c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11" t="n">
        <v>45833</v>
      </c>
      <c r="DU18" s="6" t="s">
        <f>=12.16</f>
      </c>
      <c r="DV18" s="0" t="s">
        <v>269</v>
      </c>
      <c r="DW18" s="11" t="n">
        <v>45869</v>
      </c>
      <c r="DX18" s="6" t="s">
        <f>=10.95</f>
      </c>
      <c r="DY18" s="0" t="s">
        <v>185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46033</v>
      </c>
      <c r="Q19" s="6" t="n">
        <v>-35.65</v>
      </c>
      <c r="R19" s="0" t="s">
        <v>270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11" t="n">
        <v>45968</v>
      </c>
      <c r="AR19" s="6" t="n">
        <v>-10.58</v>
      </c>
      <c r="AS19" s="0" t="s">
        <v>271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11" t="n">
        <v>45863</v>
      </c>
      <c r="DU19" s="6" t="s">
        <f>=55.5</f>
      </c>
      <c r="DV19" s="0" t="s">
        <v>148</v>
      </c>
      <c r="DW19" s="11" t="n">
        <v>45899</v>
      </c>
      <c r="DX19" s="6" t="s">
        <f>=10.95</f>
      </c>
      <c r="DY19" s="0" t="s">
        <v>185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46078</v>
      </c>
      <c r="Q20" s="8" t="s">
        <f>=-Портфель!J7</f>
      </c>
      <c r="R20" s="0" t="s">
        <v>175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11" t="n">
        <v>46066</v>
      </c>
      <c r="AR20" s="6" t="n">
        <v>-10.03</v>
      </c>
      <c r="AS20" s="0" t="s">
        <v>272</v>
      </c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11" t="n">
        <v>45864</v>
      </c>
      <c r="DU20" s="6" t="s">
        <f>=11.33</f>
      </c>
      <c r="DV20" s="0" t="s">
        <v>273</v>
      </c>
      <c r="DW20" s="11" t="n">
        <v>45929</v>
      </c>
      <c r="DX20" s="6" t="s">
        <f>=10.95</f>
      </c>
      <c r="DY20" s="0" t="s">
        <v>185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11" t="n">
        <v>46078</v>
      </c>
      <c r="AR21" s="8" t="s">
        <f>=-Портфель!J16</f>
      </c>
      <c r="AS21" s="0" t="s">
        <v>175</v>
      </c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11" t="n">
        <v>45894</v>
      </c>
      <c r="DU21" s="6" t="s">
        <f>=55.5</f>
      </c>
      <c r="DV21" s="0" t="s">
        <v>148</v>
      </c>
      <c r="DW21" s="11" t="n">
        <v>45959</v>
      </c>
      <c r="DX21" s="6" t="s">
        <f>=10.95</f>
      </c>
      <c r="DY21" s="0" t="s">
        <v>185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8" t="s">
        <f>=-SUM(Q2:Q20)</f>
      </c>
      <c r="R22" s="0" t="s">
        <v>212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10" t="s">
        <f>=XIRR(AR2:AR21,AQ2:AQ21)</f>
      </c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45895</v>
      </c>
      <c r="DU22" s="6" t="s">
        <f>=10.49</f>
      </c>
      <c r="DV22" s="0" t="s">
        <v>274</v>
      </c>
      <c r="DW22" s="11" t="n">
        <v>45989</v>
      </c>
      <c r="DX22" s="6" t="s">
        <f>=10.95</f>
      </c>
      <c r="DY22" s="0" t="s">
        <v>185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8" t="s">
        <f>=-SUM(AR2:AR21)</f>
      </c>
      <c r="AS23" s="0" t="s">
        <v>212</v>
      </c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45925</v>
      </c>
      <c r="DU23" s="6" t="s">
        <f>=55.5</f>
      </c>
      <c r="DV23" s="0" t="s">
        <v>148</v>
      </c>
      <c r="DW23" s="11" t="n">
        <v>46019</v>
      </c>
      <c r="DX23" s="6" t="s">
        <f>=10.95</f>
      </c>
      <c r="DY23" s="0" t="s">
        <v>185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45926</v>
      </c>
      <c r="DU24" s="6" t="s">
        <f>=9.66</f>
      </c>
      <c r="DV24" s="0" t="s">
        <v>275</v>
      </c>
      <c r="DW24" s="11" t="n">
        <v>46049</v>
      </c>
      <c r="DX24" s="6" t="s">
        <f>=16.49</f>
      </c>
      <c r="DY24" s="0" t="s">
        <v>276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11" t="n">
        <v>45956</v>
      </c>
      <c r="DU25" s="6" t="s">
        <f>=55.5</f>
      </c>
      <c r="DV25" s="0" t="s">
        <v>148</v>
      </c>
      <c r="DW25" s="11" t="n">
        <v>46078</v>
      </c>
      <c r="DX25" s="8" t="s">
        <f>=-Портфель!J46</f>
      </c>
      <c r="DY25" s="0" t="s">
        <v>175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11" t="n">
        <v>45957</v>
      </c>
      <c r="DU26" s="6" t="s">
        <f>=9.83</f>
      </c>
      <c r="DV26" s="0" t="s">
        <v>277</v>
      </c>
      <c r="DW26" s="0"/>
      <c r="DX26" s="10" t="s">
        <f>=XIRR(DX2:DX25,DW2:DW25)</f>
      </c>
      <c r="DY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11" t="n">
        <v>45987</v>
      </c>
      <c r="DU27" s="6" t="s">
        <f>=55.5</f>
      </c>
      <c r="DV27" s="0" t="s">
        <v>148</v>
      </c>
      <c r="DW27" s="0"/>
      <c r="DX27" s="8" t="s">
        <f>=-SUM(DX2:DX25)</f>
      </c>
      <c r="DY27" s="0" t="s">
        <v>212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11" t="n">
        <v>45988</v>
      </c>
      <c r="DU28" s="6" t="s">
        <f>=9</f>
      </c>
      <c r="DV28" s="0" t="s">
        <v>278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11" t="n">
        <v>46018</v>
      </c>
      <c r="DU29" s="6" t="s">
        <f>=55.5</f>
      </c>
      <c r="DV29" s="0" t="s">
        <v>148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11" t="n">
        <v>46019</v>
      </c>
      <c r="DU30" s="6" t="s">
        <f>=8.17</f>
      </c>
      <c r="DV30" s="0" t="s">
        <v>279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11" t="n">
        <v>46049</v>
      </c>
      <c r="DU31" s="6" t="s">
        <f>=55.5</f>
      </c>
      <c r="DV31" s="0" t="s">
        <v>148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11" t="n">
        <v>46050</v>
      </c>
      <c r="DU32" s="6" t="s">
        <f>=7.33</f>
      </c>
      <c r="DV32" s="0" t="s">
        <v>280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11" t="n">
        <v>46078</v>
      </c>
      <c r="DU33" s="8" t="s">
        <f>=-Портфель!J45</f>
      </c>
      <c r="DV33" s="0" t="s">
        <v>175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10" t="s">
        <f>=XIRR(DU2:DU33,DT2:DT33)</f>
      </c>
      <c r="DV34" s="0"/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8" t="s">
        <f>=-SUM(DU2:DU33)</f>
      </c>
      <c r="DV35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281</v>
      </c>
      <c r="C1" s="0"/>
      <c r="D1" s="0"/>
      <c r="E1" s="4" t="s">
        <v>282</v>
      </c>
      <c r="F1" s="0"/>
      <c r="G1" s="0"/>
      <c r="H1" s="4" t="s">
        <v>283</v>
      </c>
      <c r="I1" s="0"/>
      <c r="J1" s="0"/>
      <c r="K1" s="4" t="s">
        <v>284</v>
      </c>
      <c r="L1" s="0"/>
      <c r="M1" s="0"/>
      <c r="N1" s="4" t="s">
        <v>285</v>
      </c>
      <c r="O1" s="0"/>
      <c r="P1" s="0"/>
      <c r="Q1" s="4" t="s">
        <v>286</v>
      </c>
      <c r="R1" s="0"/>
      <c r="S1" s="0"/>
      <c r="T1" s="4" t="s">
        <v>287</v>
      </c>
      <c r="U1" s="0"/>
      <c r="V1" s="0"/>
      <c r="W1" s="4" t="s">
        <v>288</v>
      </c>
      <c r="X1" s="0"/>
      <c r="Y1" s="0"/>
      <c r="Z1" s="4" t="s">
        <v>289</v>
      </c>
      <c r="AA1" s="0"/>
      <c r="AB1" s="0"/>
      <c r="AC1" s="4" t="s">
        <v>290</v>
      </c>
      <c r="AD1" s="0"/>
      <c r="AE1" s="0"/>
      <c r="AF1" s="4" t="s">
        <v>291</v>
      </c>
      <c r="AG1" s="0"/>
      <c r="AH1" s="0"/>
      <c r="AI1" s="4" t="s">
        <v>292</v>
      </c>
      <c r="AJ1" s="0"/>
      <c r="AK1" s="0"/>
      <c r="AL1" s="4" t="s">
        <v>293</v>
      </c>
      <c r="AM1" s="0"/>
      <c r="AN1" s="0"/>
      <c r="AO1" s="4" t="s">
        <v>294</v>
      </c>
      <c r="AP1" s="0"/>
      <c r="AQ1" s="0"/>
      <c r="AR1" s="4" t="s">
        <v>295</v>
      </c>
      <c r="AS1" s="0"/>
      <c r="AT1" s="0"/>
      <c r="AU1" s="4" t="s">
        <v>296</v>
      </c>
      <c r="AV1" s="0"/>
      <c r="AW1" s="0"/>
      <c r="AX1" s="4" t="s">
        <v>297</v>
      </c>
      <c r="AY1" s="0"/>
      <c r="AZ1" s="0"/>
      <c r="BA1" s="4" t="s">
        <v>298</v>
      </c>
      <c r="BB1" s="0"/>
      <c r="BC1" s="0"/>
      <c r="BD1" s="4" t="s">
        <v>299</v>
      </c>
      <c r="BE1" s="0"/>
      <c r="BF1" s="0"/>
      <c r="BG1" s="4" t="s">
        <v>300</v>
      </c>
      <c r="BH1" s="0"/>
      <c r="BI1" s="0"/>
      <c r="BJ1" s="4" t="s">
        <v>301</v>
      </c>
      <c r="BK1" s="0"/>
      <c r="BL1" s="0"/>
      <c r="BM1" s="4" t="s">
        <v>302</v>
      </c>
      <c r="BN1" s="0"/>
      <c r="BO1" s="0"/>
      <c r="BP1" s="4" t="s">
        <v>303</v>
      </c>
      <c r="BQ1" s="0"/>
      <c r="BR1" s="0"/>
      <c r="BS1" s="4" t="s">
        <v>304</v>
      </c>
      <c r="BT1" s="0"/>
      <c r="BU1" s="0"/>
      <c r="BV1" s="4" t="s">
        <v>305</v>
      </c>
      <c r="BW1" s="0"/>
      <c r="BX1" s="0"/>
      <c r="BY1" s="4" t="s">
        <v>306</v>
      </c>
      <c r="BZ1" s="0"/>
      <c r="CA1" s="0"/>
      <c r="CB1" s="4" t="s">
        <v>307</v>
      </c>
      <c r="CC1" s="0"/>
      <c r="CD1" s="0"/>
      <c r="CE1" s="4" t="s">
        <v>308</v>
      </c>
      <c r="CF1" s="0"/>
      <c r="CG1" s="0"/>
      <c r="CH1" s="4" t="s">
        <v>309</v>
      </c>
      <c r="CI1" s="0"/>
      <c r="CJ1" s="0"/>
      <c r="CK1" s="4" t="s">
        <v>310</v>
      </c>
      <c r="CL1" s="0"/>
      <c r="CM1" s="0"/>
      <c r="CN1" s="4" t="s">
        <v>311</v>
      </c>
      <c r="CO1" s="0"/>
      <c r="CP1" s="0"/>
      <c r="CQ1" s="4" t="s">
        <v>312</v>
      </c>
      <c r="CR1" s="0"/>
      <c r="CS1" s="0"/>
      <c r="CT1" s="4" t="s">
        <v>313</v>
      </c>
      <c r="CU1" s="0"/>
      <c r="CV1" s="0"/>
      <c r="CW1" s="4" t="s">
        <v>314</v>
      </c>
      <c r="CX1" s="0"/>
      <c r="CY1" s="0"/>
      <c r="CZ1" s="4" t="s">
        <v>315</v>
      </c>
      <c r="DA1" s="0"/>
      <c r="DB1" s="0"/>
      <c r="DC1" s="4" t="s">
        <v>316</v>
      </c>
      <c r="DD1" s="0"/>
      <c r="DE1" s="0"/>
      <c r="DF1" s="4" t="s">
        <v>317</v>
      </c>
      <c r="DG1" s="0"/>
      <c r="DH1" s="0"/>
      <c r="DI1" s="4" t="s">
        <v>318</v>
      </c>
      <c r="DJ1" s="0"/>
      <c r="DK1" s="0"/>
      <c r="DL1" s="4" t="s">
        <v>319</v>
      </c>
      <c r="DM1" s="0"/>
      <c r="DN1" s="0"/>
      <c r="DO1" s="4" t="s">
        <v>320</v>
      </c>
      <c r="DP1" s="0"/>
      <c r="DQ1" s="0"/>
      <c r="DR1" s="4" t="s">
        <v>321</v>
      </c>
      <c r="DS1" s="0"/>
      <c r="DT1" s="0"/>
      <c r="DU1" s="4" t="s">
        <v>322</v>
      </c>
      <c r="DV1" s="0"/>
      <c r="DW1" s="0"/>
      <c r="DX1" s="4" t="s">
        <v>323</v>
      </c>
      <c r="DY1" s="0"/>
      <c r="DZ1" s="0"/>
      <c r="EA1" s="4" t="s">
        <v>324</v>
      </c>
      <c r="EB1" s="0"/>
      <c r="EC1" s="0"/>
      <c r="ED1" s="4" t="s">
        <v>325</v>
      </c>
      <c r="EE1" s="0"/>
      <c r="EF1" s="0"/>
      <c r="EG1" s="4" t="s">
        <v>326</v>
      </c>
      <c r="EH1" s="0"/>
      <c r="EI1" s="0"/>
      <c r="EJ1" s="4" t="s">
        <v>327</v>
      </c>
      <c r="EK1" s="0"/>
      <c r="EL1" s="0"/>
      <c r="EM1" s="4" t="s">
        <v>328</v>
      </c>
      <c r="EN1" s="0"/>
      <c r="EO1" s="0"/>
      <c r="EP1" s="4" t="s">
        <v>329</v>
      </c>
      <c r="EQ1" s="0"/>
      <c r="ER1" s="0"/>
      <c r="ES1" s="4" t="s">
        <v>330</v>
      </c>
      <c r="ET1" s="0"/>
      <c r="EU1" s="0"/>
      <c r="EV1" s="4" t="s">
        <v>331</v>
      </c>
      <c r="EW1" s="0"/>
      <c r="EX1" s="0"/>
      <c r="EY1" s="4" t="s">
        <v>332</v>
      </c>
      <c r="EZ1" s="0"/>
      <c r="FA1" s="0"/>
      <c r="FB1" s="4" t="s">
        <v>333</v>
      </c>
      <c r="FC1" s="0"/>
      <c r="FD1" s="0"/>
      <c r="FE1" s="4" t="s">
        <v>334</v>
      </c>
      <c r="FF1" s="0"/>
      <c r="FG1" s="0"/>
      <c r="FH1" s="4" t="s">
        <v>335</v>
      </c>
      <c r="FI1" s="0"/>
      <c r="FJ1" s="0"/>
      <c r="FK1" s="4" t="s">
        <v>336</v>
      </c>
      <c r="FL1" s="0"/>
      <c r="FM1" s="0"/>
      <c r="FN1" s="4" t="s">
        <v>337</v>
      </c>
      <c r="FO1" s="0"/>
      <c r="FP1" s="0"/>
      <c r="FQ1" s="4" t="s">
        <v>338</v>
      </c>
      <c r="FR1" s="0"/>
      <c r="FS1" s="0"/>
      <c r="FT1" s="4" t="s">
        <v>339</v>
      </c>
      <c r="FU1" s="0"/>
      <c r="FV1" s="0"/>
      <c r="FW1" s="4" t="s">
        <v>340</v>
      </c>
      <c r="FX1" s="0"/>
      <c r="FY1" s="0"/>
      <c r="FZ1" s="4" t="s">
        <v>341</v>
      </c>
      <c r="GA1" s="0"/>
      <c r="GB1" s="0"/>
      <c r="GC1" s="4" t="s">
        <v>342</v>
      </c>
      <c r="GD1" s="0"/>
    </row>
    <row collapsed="false" customFormat="false" customHeight="false" hidden="false" ht="12.1" outlineLevel="0" r="2">
      <c r="A2" s="11" t="n">
        <v>44200</v>
      </c>
      <c r="B2" s="6" t="n">
        <v>269.18</v>
      </c>
      <c r="C2" s="0" t="s">
        <v>154</v>
      </c>
      <c r="D2" s="11" t="n">
        <v>44200</v>
      </c>
      <c r="E2" s="6" t="n">
        <v>240.41</v>
      </c>
      <c r="F2" s="0" t="s">
        <v>154</v>
      </c>
      <c r="G2" s="11" t="n">
        <v>44222</v>
      </c>
      <c r="H2" s="6" t="n">
        <v>376.7</v>
      </c>
      <c r="I2" s="0" t="s">
        <v>154</v>
      </c>
      <c r="J2" s="11" t="n">
        <v>44228</v>
      </c>
      <c r="K2" s="6" t="n">
        <v>12.38</v>
      </c>
      <c r="L2" s="0" t="s">
        <v>154</v>
      </c>
      <c r="M2" s="11" t="n">
        <v>44251</v>
      </c>
      <c r="N2" s="6" t="n">
        <v>706.49</v>
      </c>
      <c r="O2" s="0" t="s">
        <v>154</v>
      </c>
      <c r="P2" s="11" t="n">
        <v>44251</v>
      </c>
      <c r="Q2" s="6" t="n">
        <v>10.67</v>
      </c>
      <c r="R2" s="0" t="s">
        <v>154</v>
      </c>
      <c r="S2" s="11" t="n">
        <v>44251</v>
      </c>
      <c r="T2" s="6" t="n">
        <v>45.59</v>
      </c>
      <c r="U2" s="0" t="s">
        <v>154</v>
      </c>
      <c r="V2" s="11" t="n">
        <v>44334</v>
      </c>
      <c r="W2" s="6" t="n">
        <v>1034.92</v>
      </c>
      <c r="X2" s="0" t="s">
        <v>154</v>
      </c>
      <c r="Y2" s="11" t="n">
        <v>44334</v>
      </c>
      <c r="Z2" s="6" t="n">
        <v>945.66</v>
      </c>
      <c r="AA2" s="0" t="s">
        <v>154</v>
      </c>
      <c r="AB2" s="11" t="n">
        <v>44363</v>
      </c>
      <c r="AC2" s="6" t="n">
        <v>855.39</v>
      </c>
      <c r="AD2" s="0" t="s">
        <v>154</v>
      </c>
      <c r="AE2" s="11" t="n">
        <v>44368</v>
      </c>
      <c r="AF2" s="6" t="n">
        <v>76.71</v>
      </c>
      <c r="AG2" s="0" t="s">
        <v>154</v>
      </c>
      <c r="AH2" s="11" t="n">
        <v>44368</v>
      </c>
      <c r="AI2" s="6" t="n">
        <v>145.51</v>
      </c>
      <c r="AJ2" s="0" t="s">
        <v>154</v>
      </c>
      <c r="AK2" s="11" t="n">
        <v>44368</v>
      </c>
      <c r="AL2" s="6" t="n">
        <v>75.46</v>
      </c>
      <c r="AM2" s="0" t="s">
        <v>154</v>
      </c>
      <c r="AN2" s="11" t="n">
        <v>44460</v>
      </c>
      <c r="AO2" s="6" t="n">
        <v>603.41</v>
      </c>
      <c r="AP2" s="0" t="s">
        <v>154</v>
      </c>
      <c r="AQ2" s="11" t="n">
        <v>44460</v>
      </c>
      <c r="AR2" s="6" t="n">
        <v>42.22</v>
      </c>
      <c r="AS2" s="0" t="s">
        <v>154</v>
      </c>
      <c r="AT2" s="11" t="n">
        <v>44460</v>
      </c>
      <c r="AU2" s="6" t="n">
        <v>51.04</v>
      </c>
      <c r="AV2" s="0" t="s">
        <v>154</v>
      </c>
      <c r="AW2" s="11" t="n">
        <v>44460</v>
      </c>
      <c r="AX2" s="6" t="n">
        <v>20.37</v>
      </c>
      <c r="AY2" s="0" t="s">
        <v>154</v>
      </c>
      <c r="AZ2" s="11" t="n">
        <v>44460</v>
      </c>
      <c r="BA2" s="6" t="n">
        <v>10.57</v>
      </c>
      <c r="BB2" s="0" t="s">
        <v>154</v>
      </c>
      <c r="BC2" s="11" t="n">
        <v>44460</v>
      </c>
      <c r="BD2" s="6" t="n">
        <v>10.38</v>
      </c>
      <c r="BE2" s="0" t="s">
        <v>154</v>
      </c>
      <c r="BF2" s="11" t="n">
        <v>44470</v>
      </c>
      <c r="BG2" s="6" t="n">
        <v>20.71</v>
      </c>
      <c r="BH2" s="0" t="s">
        <v>154</v>
      </c>
      <c r="BI2" s="11" t="n">
        <v>44474</v>
      </c>
      <c r="BJ2" s="6" t="n">
        <v>722.8</v>
      </c>
      <c r="BK2" s="0" t="s">
        <v>154</v>
      </c>
      <c r="BL2" s="11" t="n">
        <v>44474</v>
      </c>
      <c r="BM2" s="6" t="n">
        <v>1302.9</v>
      </c>
      <c r="BN2" s="0" t="s">
        <v>154</v>
      </c>
      <c r="BO2" s="11" t="n">
        <v>44474</v>
      </c>
      <c r="BP2" s="6" t="n">
        <v>244.57</v>
      </c>
      <c r="BQ2" s="0" t="s">
        <v>154</v>
      </c>
      <c r="BR2" s="11" t="n">
        <v>44474</v>
      </c>
      <c r="BS2" s="6" t="n">
        <v>100.08</v>
      </c>
      <c r="BT2" s="0" t="s">
        <v>154</v>
      </c>
      <c r="BU2" s="11" t="n">
        <v>44474</v>
      </c>
      <c r="BV2" s="6" t="n">
        <v>48.69</v>
      </c>
      <c r="BW2" s="0" t="s">
        <v>154</v>
      </c>
      <c r="BX2" s="11" t="n">
        <v>44474</v>
      </c>
      <c r="BY2" s="6" t="n">
        <v>41.46</v>
      </c>
      <c r="BZ2" s="0" t="s">
        <v>154</v>
      </c>
      <c r="CA2" s="11" t="n">
        <v>44480</v>
      </c>
      <c r="CB2" s="6" t="n">
        <v>95.31</v>
      </c>
      <c r="CC2" s="0" t="s">
        <v>154</v>
      </c>
      <c r="CD2" s="11" t="n">
        <v>44480</v>
      </c>
      <c r="CE2" s="6" t="n">
        <v>200.87</v>
      </c>
      <c r="CF2" s="0" t="s">
        <v>154</v>
      </c>
      <c r="CG2" s="11" t="n">
        <v>44517</v>
      </c>
      <c r="CH2" s="6" t="n">
        <v>10.01</v>
      </c>
      <c r="CI2" s="0" t="s">
        <v>154</v>
      </c>
      <c r="CJ2" s="11" t="n">
        <v>44860</v>
      </c>
      <c r="CK2" s="6" t="n">
        <v>8.71</v>
      </c>
      <c r="CL2" s="0" t="s">
        <v>154</v>
      </c>
      <c r="CM2" s="11" t="n">
        <v>44860</v>
      </c>
      <c r="CN2" s="6" t="n">
        <v>10.11</v>
      </c>
      <c r="CO2" s="0" t="s">
        <v>154</v>
      </c>
      <c r="CP2" s="11" t="n">
        <v>44860</v>
      </c>
      <c r="CQ2" s="6" t="n">
        <v>55.2</v>
      </c>
      <c r="CR2" s="0" t="s">
        <v>154</v>
      </c>
      <c r="CS2" s="11" t="n">
        <v>44938</v>
      </c>
      <c r="CT2" s="6" t="n">
        <v>585.39936</v>
      </c>
      <c r="CU2" s="0" t="s">
        <v>343</v>
      </c>
      <c r="CV2" s="11" t="n">
        <v>45167</v>
      </c>
      <c r="CW2" s="6" t="n">
        <v>405.44</v>
      </c>
      <c r="CX2" s="0" t="s">
        <v>154</v>
      </c>
      <c r="CY2" s="11" t="n">
        <v>45184</v>
      </c>
      <c r="CZ2" s="6" t="n">
        <v>541.88</v>
      </c>
      <c r="DA2" s="0" t="s">
        <v>154</v>
      </c>
      <c r="DB2" s="11" t="n">
        <v>45184</v>
      </c>
      <c r="DC2" s="6" t="n">
        <v>12.93</v>
      </c>
      <c r="DD2" s="0" t="s">
        <v>154</v>
      </c>
      <c r="DE2" s="11" t="n">
        <v>45184</v>
      </c>
      <c r="DF2" s="6" t="n">
        <v>13.28</v>
      </c>
      <c r="DG2" s="0" t="s">
        <v>154</v>
      </c>
      <c r="DH2" s="11" t="n">
        <v>45184</v>
      </c>
      <c r="DI2" s="6" t="n">
        <v>10.6</v>
      </c>
      <c r="DJ2" s="0" t="s">
        <v>154</v>
      </c>
      <c r="DK2" s="11" t="n">
        <v>45197</v>
      </c>
      <c r="DL2" s="6" t="n">
        <v>966.37</v>
      </c>
      <c r="DM2" s="0" t="s">
        <v>154</v>
      </c>
      <c r="DN2" s="11" t="n">
        <v>45229</v>
      </c>
      <c r="DO2" s="6" t="n">
        <v>885.38</v>
      </c>
      <c r="DP2" s="0" t="s">
        <v>154</v>
      </c>
      <c r="DQ2" s="11" t="n">
        <v>45229</v>
      </c>
      <c r="DR2" s="6" t="n">
        <v>2162.95</v>
      </c>
      <c r="DS2" s="0" t="s">
        <v>154</v>
      </c>
      <c r="DT2" s="11" t="n">
        <v>45243</v>
      </c>
      <c r="DU2" s="6" t="n">
        <v>930.7</v>
      </c>
      <c r="DV2" s="0" t="s">
        <v>154</v>
      </c>
      <c r="DW2" s="11" t="n">
        <v>45258</v>
      </c>
      <c r="DX2" s="6" t="n">
        <v>970.42</v>
      </c>
      <c r="DY2" s="0" t="s">
        <v>154</v>
      </c>
      <c r="DZ2" s="11" t="n">
        <v>45258</v>
      </c>
      <c r="EA2" s="6" t="n">
        <v>836.77</v>
      </c>
      <c r="EB2" s="0" t="s">
        <v>154</v>
      </c>
      <c r="EC2" s="11" t="n">
        <v>45260</v>
      </c>
      <c r="ED2" s="6" t="n">
        <v>482.93</v>
      </c>
      <c r="EE2" s="0" t="s">
        <v>154</v>
      </c>
      <c r="EF2" s="11" t="n">
        <v>45260</v>
      </c>
      <c r="EG2" s="6" t="n">
        <v>688.52</v>
      </c>
      <c r="EH2" s="0" t="s">
        <v>154</v>
      </c>
      <c r="EI2" s="11" t="n">
        <v>45260</v>
      </c>
      <c r="EJ2" s="6" t="n">
        <v>949.07</v>
      </c>
      <c r="EK2" s="0" t="s">
        <v>154</v>
      </c>
      <c r="EL2" s="11" t="n">
        <v>45260</v>
      </c>
      <c r="EM2" s="6" t="n">
        <v>823.4</v>
      </c>
      <c r="EN2" s="0" t="s">
        <v>154</v>
      </c>
      <c r="EO2" s="11" t="n">
        <v>45260</v>
      </c>
      <c r="EP2" s="6" t="n">
        <v>975.96</v>
      </c>
      <c r="EQ2" s="0" t="s">
        <v>154</v>
      </c>
      <c r="ER2" s="11" t="n">
        <v>45260</v>
      </c>
      <c r="ES2" s="6" t="n">
        <v>900.14</v>
      </c>
      <c r="ET2" s="0" t="s">
        <v>154</v>
      </c>
      <c r="EU2" s="11" t="n">
        <v>45280</v>
      </c>
      <c r="EV2" s="6" t="n">
        <v>982.15</v>
      </c>
      <c r="EW2" s="0" t="s">
        <v>154</v>
      </c>
      <c r="EX2" s="11" t="n">
        <v>45280</v>
      </c>
      <c r="EY2" s="6" t="n">
        <v>997.27</v>
      </c>
      <c r="EZ2" s="0" t="s">
        <v>154</v>
      </c>
      <c r="FA2" s="11" t="n">
        <v>45280</v>
      </c>
      <c r="FB2" s="6" t="n">
        <v>1003.2</v>
      </c>
      <c r="FC2" s="0" t="s">
        <v>154</v>
      </c>
      <c r="FD2" s="11" t="n">
        <v>45280</v>
      </c>
      <c r="FE2" s="6" t="n">
        <v>1013.05</v>
      </c>
      <c r="FF2" s="0" t="s">
        <v>154</v>
      </c>
      <c r="FG2" s="11" t="n">
        <v>45301</v>
      </c>
      <c r="FH2" s="6" t="n">
        <v>955.25</v>
      </c>
      <c r="FI2" s="0" t="s">
        <v>154</v>
      </c>
      <c r="FJ2" s="11" t="n">
        <v>45301</v>
      </c>
      <c r="FK2" s="6" t="n">
        <v>569.81</v>
      </c>
      <c r="FL2" s="0" t="s">
        <v>154</v>
      </c>
      <c r="FM2" s="11" t="n">
        <v>45301</v>
      </c>
      <c r="FN2" s="6" t="n">
        <v>1130.01</v>
      </c>
      <c r="FO2" s="0" t="s">
        <v>154</v>
      </c>
      <c r="FP2" s="11" t="n">
        <v>45301</v>
      </c>
      <c r="FQ2" s="6" t="n">
        <v>786.27</v>
      </c>
      <c r="FR2" s="0" t="s">
        <v>154</v>
      </c>
      <c r="FS2" s="11" t="n">
        <v>45306</v>
      </c>
      <c r="FT2" s="6" t="n">
        <v>2111.89</v>
      </c>
      <c r="FU2" s="0" t="s">
        <v>154</v>
      </c>
      <c r="FV2" s="11" t="n">
        <v>45306</v>
      </c>
      <c r="FW2" s="6" t="n">
        <v>2080.75</v>
      </c>
      <c r="FX2" s="0" t="s">
        <v>154</v>
      </c>
      <c r="FY2" s="11" t="n">
        <v>45358</v>
      </c>
      <c r="FZ2" s="6" t="n">
        <v>915.25</v>
      </c>
      <c r="GA2" s="0" t="s">
        <v>154</v>
      </c>
      <c r="GB2" s="11" t="n">
        <v>45358</v>
      </c>
      <c r="GC2" s="6" t="n">
        <v>983.4</v>
      </c>
      <c r="GD2" s="0" t="s">
        <v>154</v>
      </c>
    </row>
    <row collapsed="false" customFormat="false" customHeight="false" hidden="false" ht="12.1" outlineLevel="0" r="3">
      <c r="A3" s="11" t="n">
        <v>44264</v>
      </c>
      <c r="B3" s="6" t="n">
        <v>-256.63</v>
      </c>
      <c r="C3" s="0" t="s">
        <v>157</v>
      </c>
      <c r="D3" s="11" t="n">
        <v>44334</v>
      </c>
      <c r="E3" s="6" t="n">
        <v>13.25</v>
      </c>
      <c r="F3" s="0" t="s">
        <v>154</v>
      </c>
      <c r="G3" s="11" t="n">
        <v>44392</v>
      </c>
      <c r="H3" s="6" t="n">
        <v>-12</v>
      </c>
      <c r="I3" s="0" t="s">
        <v>344</v>
      </c>
      <c r="J3" s="11" t="n">
        <v>44251</v>
      </c>
      <c r="K3" s="6" t="n">
        <v>5.39</v>
      </c>
      <c r="L3" s="0" t="s">
        <v>154</v>
      </c>
      <c r="M3" s="11" t="n">
        <v>45294</v>
      </c>
      <c r="N3" s="6" t="n">
        <v>-355.88</v>
      </c>
      <c r="O3" s="0" t="s">
        <v>157</v>
      </c>
      <c r="P3" s="11" t="n">
        <v>44270</v>
      </c>
      <c r="Q3" s="6" t="n">
        <v>13.93</v>
      </c>
      <c r="R3" s="0" t="s">
        <v>154</v>
      </c>
      <c r="S3" s="11" t="n">
        <v>44258</v>
      </c>
      <c r="T3" s="6" t="n">
        <v>1.21</v>
      </c>
      <c r="U3" s="0" t="s">
        <v>154</v>
      </c>
      <c r="V3" s="11" t="n">
        <v>44389</v>
      </c>
      <c r="W3" s="6" t="n">
        <v>-43</v>
      </c>
      <c r="X3" s="0" t="s">
        <v>345</v>
      </c>
      <c r="Y3" s="11" t="n">
        <v>44449</v>
      </c>
      <c r="Z3" s="6" t="n">
        <v>-56.5</v>
      </c>
      <c r="AA3" s="0" t="s">
        <v>346</v>
      </c>
      <c r="AB3" s="11" t="n">
        <v>44387</v>
      </c>
      <c r="AC3" s="6" t="n">
        <v>-46</v>
      </c>
      <c r="AD3" s="0" t="s">
        <v>347</v>
      </c>
      <c r="AE3" s="11" t="n">
        <v>44501</v>
      </c>
      <c r="AF3" s="6" t="n">
        <v>-76.72</v>
      </c>
      <c r="AG3" s="0" t="s">
        <v>157</v>
      </c>
      <c r="AH3" s="11" t="n">
        <v>44502</v>
      </c>
      <c r="AI3" s="6" t="n">
        <v>-147.87</v>
      </c>
      <c r="AJ3" s="0" t="s">
        <v>157</v>
      </c>
      <c r="AK3" s="11" t="n">
        <v>44503</v>
      </c>
      <c r="AL3" s="6" t="n">
        <v>-75.81</v>
      </c>
      <c r="AM3" s="0" t="s">
        <v>157</v>
      </c>
      <c r="AN3" s="11" t="n">
        <v>44546</v>
      </c>
      <c r="AO3" s="6" t="n">
        <v>-30</v>
      </c>
      <c r="AP3" s="0" t="s">
        <v>348</v>
      </c>
      <c r="AQ3" s="11" t="n">
        <v>44501</v>
      </c>
      <c r="AR3" s="6" t="n">
        <v>-44.13</v>
      </c>
      <c r="AS3" s="0" t="s">
        <v>157</v>
      </c>
      <c r="AT3" s="11" t="n">
        <v>44502</v>
      </c>
      <c r="AU3" s="6" t="n">
        <v>-51.43</v>
      </c>
      <c r="AV3" s="0" t="s">
        <v>157</v>
      </c>
      <c r="AW3" s="11" t="n">
        <v>44501</v>
      </c>
      <c r="AX3" s="6" t="n">
        <v>-20.45</v>
      </c>
      <c r="AY3" s="0" t="s">
        <v>157</v>
      </c>
      <c r="AZ3" s="11" t="n">
        <v>44501</v>
      </c>
      <c r="BA3" s="6" t="n">
        <v>-11.04</v>
      </c>
      <c r="BB3" s="0" t="s">
        <v>157</v>
      </c>
      <c r="BC3" s="11" t="n">
        <v>44501</v>
      </c>
      <c r="BD3" s="6" t="n">
        <v>-10.5</v>
      </c>
      <c r="BE3" s="0" t="s">
        <v>157</v>
      </c>
      <c r="BF3" s="11" t="n">
        <v>44501</v>
      </c>
      <c r="BG3" s="6" t="n">
        <v>-21.38</v>
      </c>
      <c r="BH3" s="0" t="s">
        <v>157</v>
      </c>
      <c r="BI3" s="11" t="n">
        <v>45229</v>
      </c>
      <c r="BJ3" s="6" t="n">
        <v>-718.96</v>
      </c>
      <c r="BK3" s="0" t="s">
        <v>157</v>
      </c>
      <c r="BL3" s="0"/>
      <c r="BM3" s="10" t="s">
        <f>=XIRR(BM2:BM2,BL2:BL2)</f>
      </c>
      <c r="BN3" s="0"/>
      <c r="BO3" s="11" t="n">
        <v>44517</v>
      </c>
      <c r="BP3" s="6" t="n">
        <v>233.16</v>
      </c>
      <c r="BQ3" s="0" t="s">
        <v>154</v>
      </c>
      <c r="BR3" s="11" t="n">
        <v>44501</v>
      </c>
      <c r="BS3" s="6" t="n">
        <v>-20.09</v>
      </c>
      <c r="BT3" s="0" t="s">
        <v>157</v>
      </c>
      <c r="BU3" s="11" t="n">
        <v>44503</v>
      </c>
      <c r="BV3" s="6" t="n">
        <v>118.04</v>
      </c>
      <c r="BW3" s="0" t="s">
        <v>154</v>
      </c>
      <c r="BX3" s="11" t="n">
        <v>44859</v>
      </c>
      <c r="BY3" s="6" t="n">
        <v>-41.94</v>
      </c>
      <c r="BZ3" s="0" t="s">
        <v>157</v>
      </c>
      <c r="CA3" s="11" t="n">
        <v>44501</v>
      </c>
      <c r="CB3" s="6" t="n">
        <v>-95.54</v>
      </c>
      <c r="CC3" s="0" t="s">
        <v>157</v>
      </c>
      <c r="CD3" s="11" t="n">
        <v>44502</v>
      </c>
      <c r="CE3" s="6" t="n">
        <v>-214.05</v>
      </c>
      <c r="CF3" s="0" t="s">
        <v>157</v>
      </c>
      <c r="CG3" s="11" t="n">
        <v>44852</v>
      </c>
      <c r="CH3" s="6" t="n">
        <v>-10.05</v>
      </c>
      <c r="CI3" s="0" t="s">
        <v>157</v>
      </c>
      <c r="CJ3" s="11" t="n">
        <v>45230</v>
      </c>
      <c r="CK3" s="6" t="n">
        <v>-15.38</v>
      </c>
      <c r="CL3" s="0" t="s">
        <v>157</v>
      </c>
      <c r="CM3" s="11" t="n">
        <v>45167</v>
      </c>
      <c r="CN3" s="6" t="n">
        <v>-17.97</v>
      </c>
      <c r="CO3" s="0" t="s">
        <v>157</v>
      </c>
      <c r="CP3" s="11" t="n">
        <v>45232</v>
      </c>
      <c r="CQ3" s="6" t="n">
        <v>-87.64</v>
      </c>
      <c r="CR3" s="0" t="s">
        <v>157</v>
      </c>
      <c r="CS3" s="11" t="n">
        <v>45300</v>
      </c>
      <c r="CT3" s="6" t="n">
        <v>-760.64</v>
      </c>
      <c r="CU3" s="0" t="s">
        <v>157</v>
      </c>
      <c r="CV3" s="11" t="n">
        <v>45232</v>
      </c>
      <c r="CW3" s="6" t="n">
        <v>-413.11</v>
      </c>
      <c r="CX3" s="0" t="s">
        <v>157</v>
      </c>
      <c r="CY3" s="11" t="n">
        <v>45294</v>
      </c>
      <c r="CZ3" s="6" t="n">
        <v>-376.26</v>
      </c>
      <c r="DA3" s="0" t="s">
        <v>157</v>
      </c>
      <c r="DB3" s="11" t="n">
        <v>45195</v>
      </c>
      <c r="DC3" s="6" t="n">
        <v>-12.83</v>
      </c>
      <c r="DD3" s="0" t="s">
        <v>157</v>
      </c>
      <c r="DE3" s="11" t="n">
        <v>45232</v>
      </c>
      <c r="DF3" s="6" t="n">
        <v>-12.67</v>
      </c>
      <c r="DG3" s="0" t="s">
        <v>157</v>
      </c>
      <c r="DH3" s="11" t="n">
        <v>45232</v>
      </c>
      <c r="DI3" s="6" t="n">
        <v>-10.12</v>
      </c>
      <c r="DJ3" s="0" t="s">
        <v>157</v>
      </c>
      <c r="DK3" s="11" t="n">
        <v>45267</v>
      </c>
      <c r="DL3" s="6" t="n">
        <v>833</v>
      </c>
      <c r="DM3" s="0" t="s">
        <v>154</v>
      </c>
      <c r="DN3" s="11" t="n">
        <v>45231</v>
      </c>
      <c r="DO3" s="6" t="n">
        <v>-5.79</v>
      </c>
      <c r="DP3" s="0" t="s">
        <v>349</v>
      </c>
      <c r="DQ3" s="11" t="n">
        <v>45263</v>
      </c>
      <c r="DR3" s="6" t="n">
        <v>-13.8</v>
      </c>
      <c r="DS3" s="0" t="s">
        <v>350</v>
      </c>
      <c r="DT3" s="11" t="n">
        <v>45263</v>
      </c>
      <c r="DU3" s="6" t="n">
        <v>-8.04</v>
      </c>
      <c r="DV3" s="0" t="s">
        <v>351</v>
      </c>
      <c r="DW3" s="11" t="n">
        <v>45261</v>
      </c>
      <c r="DX3" s="6" t="n">
        <v>-9.68</v>
      </c>
      <c r="DY3" s="0" t="s">
        <v>352</v>
      </c>
      <c r="DZ3" s="11" t="n">
        <v>45261</v>
      </c>
      <c r="EA3" s="6" t="n">
        <v>-8.01</v>
      </c>
      <c r="EB3" s="0" t="s">
        <v>353</v>
      </c>
      <c r="EC3" s="11" t="n">
        <v>45261</v>
      </c>
      <c r="ED3" s="6" t="n">
        <v>478.28</v>
      </c>
      <c r="EE3" s="0" t="s">
        <v>154</v>
      </c>
      <c r="EF3" s="11" t="n">
        <v>45263</v>
      </c>
      <c r="EG3" s="6" t="n">
        <v>-17</v>
      </c>
      <c r="EH3" s="0" t="s">
        <v>354</v>
      </c>
      <c r="EI3" s="11" t="n">
        <v>45278</v>
      </c>
      <c r="EJ3" s="6" t="n">
        <v>-944.56</v>
      </c>
      <c r="EK3" s="0" t="s">
        <v>157</v>
      </c>
      <c r="EL3" s="11" t="n">
        <v>45275</v>
      </c>
      <c r="EM3" s="6" t="n">
        <v>-8.78</v>
      </c>
      <c r="EN3" s="0" t="s">
        <v>355</v>
      </c>
      <c r="EO3" s="11" t="n">
        <v>45278</v>
      </c>
      <c r="EP3" s="6" t="n">
        <v>-976.18</v>
      </c>
      <c r="EQ3" s="0" t="s">
        <v>157</v>
      </c>
      <c r="ER3" s="11" t="n">
        <v>45272</v>
      </c>
      <c r="ES3" s="6" t="n">
        <v>-8.04</v>
      </c>
      <c r="ET3" s="0" t="s">
        <v>356</v>
      </c>
      <c r="EU3" s="11" t="n">
        <v>45301</v>
      </c>
      <c r="EV3" s="6" t="n">
        <v>-9.92</v>
      </c>
      <c r="EW3" s="0" t="s">
        <v>357</v>
      </c>
      <c r="EX3" s="11" t="n">
        <v>45296</v>
      </c>
      <c r="EY3" s="6" t="n">
        <v>-11.15</v>
      </c>
      <c r="EZ3" s="0" t="s">
        <v>358</v>
      </c>
      <c r="FA3" s="11" t="n">
        <v>45300</v>
      </c>
      <c r="FB3" s="6" t="n">
        <v>-1026.79</v>
      </c>
      <c r="FC3" s="0" t="s">
        <v>157</v>
      </c>
      <c r="FD3" s="11" t="n">
        <v>45290</v>
      </c>
      <c r="FE3" s="6" t="n">
        <v>-12.79</v>
      </c>
      <c r="FF3" s="0" t="s">
        <v>359</v>
      </c>
      <c r="FG3" s="11" t="n">
        <v>45426</v>
      </c>
      <c r="FH3" s="6" t="n">
        <v>-979.21</v>
      </c>
      <c r="FI3" s="0" t="s">
        <v>157</v>
      </c>
      <c r="FJ3" s="11" t="n">
        <v>45426</v>
      </c>
      <c r="FK3" s="6" t="n">
        <v>-567.06</v>
      </c>
      <c r="FL3" s="0" t="s">
        <v>157</v>
      </c>
      <c r="FM3" s="11" t="n">
        <v>45426</v>
      </c>
      <c r="FN3" s="6" t="n">
        <v>-1160.95</v>
      </c>
      <c r="FO3" s="0" t="s">
        <v>157</v>
      </c>
      <c r="FP3" s="11" t="n">
        <v>45427</v>
      </c>
      <c r="FQ3" s="6" t="n">
        <v>-799.12</v>
      </c>
      <c r="FR3" s="0" t="s">
        <v>157</v>
      </c>
      <c r="FS3" s="11" t="n">
        <v>45426</v>
      </c>
      <c r="FT3" s="6" t="n">
        <v>-2184.69</v>
      </c>
      <c r="FU3" s="0" t="s">
        <v>157</v>
      </c>
      <c r="FV3" s="11" t="n">
        <v>45426</v>
      </c>
      <c r="FW3" s="6" t="n">
        <v>-2204.52</v>
      </c>
      <c r="FX3" s="0" t="s">
        <v>157</v>
      </c>
      <c r="FY3" s="11" t="n">
        <v>45389</v>
      </c>
      <c r="FZ3" s="6" t="n">
        <v>-11.32</v>
      </c>
      <c r="GA3" s="0" t="s">
        <v>360</v>
      </c>
      <c r="GB3" s="11" t="n">
        <v>45380</v>
      </c>
      <c r="GC3" s="6" t="n">
        <v>-10.18</v>
      </c>
      <c r="GD3" s="0" t="s">
        <v>361</v>
      </c>
    </row>
    <row collapsed="false" customFormat="false" customHeight="false" hidden="false" ht="12.1" outlineLevel="0" r="4">
      <c r="A4" s="11" t="n">
        <v>44517</v>
      </c>
      <c r="B4" s="6" t="n">
        <v>224.25</v>
      </c>
      <c r="C4" s="0" t="s">
        <v>154</v>
      </c>
      <c r="D4" s="11" t="n">
        <v>44502</v>
      </c>
      <c r="E4" s="6" t="n">
        <v>-300.1</v>
      </c>
      <c r="F4" s="0" t="s">
        <v>157</v>
      </c>
      <c r="G4" s="11" t="n">
        <v>45280</v>
      </c>
      <c r="H4" s="6" t="n">
        <v>235.01</v>
      </c>
      <c r="I4" s="0" t="s">
        <v>154</v>
      </c>
      <c r="J4" s="11" t="n">
        <v>44270</v>
      </c>
      <c r="K4" s="6" t="n">
        <v>70.03</v>
      </c>
      <c r="L4" s="0" t="s">
        <v>154</v>
      </c>
      <c r="M4" s="0"/>
      <c r="N4" s="10" t="s">
        <f>=XIRR(N2:N3,M2:M3)</f>
      </c>
      <c r="O4" s="0"/>
      <c r="P4" s="11" t="n">
        <v>44272</v>
      </c>
      <c r="Q4" s="6" t="n">
        <v>2.16</v>
      </c>
      <c r="R4" s="0" t="s">
        <v>154</v>
      </c>
      <c r="S4" s="11" t="n">
        <v>44270</v>
      </c>
      <c r="T4" s="6" t="n">
        <v>13.11</v>
      </c>
      <c r="U4" s="0" t="s">
        <v>154</v>
      </c>
      <c r="V4" s="11" t="n">
        <v>44762</v>
      </c>
      <c r="W4" s="6" t="n">
        <v>-39.6</v>
      </c>
      <c r="X4" s="0" t="s">
        <v>362</v>
      </c>
      <c r="Y4" s="0"/>
      <c r="Z4" s="10" t="s">
        <f>=XIRR(Z2:Z3,Y2:Y3)</f>
      </c>
      <c r="AA4" s="0"/>
      <c r="AB4" s="11" t="n">
        <v>44752</v>
      </c>
      <c r="AC4" s="6" t="n">
        <v>-46.05</v>
      </c>
      <c r="AD4" s="0" t="s">
        <v>347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44859</v>
      </c>
      <c r="AO4" s="6" t="n">
        <v>169.92</v>
      </c>
      <c r="AP4" s="0" t="s">
        <v>154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45184</v>
      </c>
      <c r="AX4" s="6" t="n">
        <v>11.69</v>
      </c>
      <c r="AY4" s="0" t="s">
        <v>154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45184</v>
      </c>
      <c r="BG4" s="6" t="n">
        <v>17.9</v>
      </c>
      <c r="BH4" s="0" t="s">
        <v>154</v>
      </c>
      <c r="BI4" s="0"/>
      <c r="BJ4" s="10" t="s">
        <f>=XIRR(BJ2:BJ3,BI2:BI3)</f>
      </c>
      <c r="BK4" s="0"/>
      <c r="BL4" s="0"/>
      <c r="BM4" s="8" t="s">
        <f>=-SUM(BM2:BM2)</f>
      </c>
      <c r="BN4" s="0" t="s">
        <v>212</v>
      </c>
      <c r="BO4" s="11" t="n">
        <v>45441</v>
      </c>
      <c r="BP4" s="6" t="n">
        <v>-43.93</v>
      </c>
      <c r="BQ4" s="0" t="s">
        <v>157</v>
      </c>
      <c r="BR4" s="11" t="n">
        <v>44502</v>
      </c>
      <c r="BS4" s="6" t="n">
        <v>-80.4</v>
      </c>
      <c r="BT4" s="0" t="s">
        <v>157</v>
      </c>
      <c r="BU4" s="11" t="n">
        <v>44852</v>
      </c>
      <c r="BV4" s="6" t="n">
        <v>-167.91</v>
      </c>
      <c r="BW4" s="0" t="s">
        <v>157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45184</v>
      </c>
      <c r="CN4" s="6" t="n">
        <v>18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45269</v>
      </c>
      <c r="DL4" s="6" t="n">
        <v>-33</v>
      </c>
      <c r="DM4" s="0" t="s">
        <v>363</v>
      </c>
      <c r="DN4" s="11" t="n">
        <v>45261</v>
      </c>
      <c r="DO4" s="6" t="n">
        <v>-5.58</v>
      </c>
      <c r="DP4" s="0" t="s">
        <v>364</v>
      </c>
      <c r="DQ4" s="11" t="n">
        <v>45406</v>
      </c>
      <c r="DR4" s="6" t="n">
        <v>-41.33</v>
      </c>
      <c r="DS4" s="0" t="s">
        <v>365</v>
      </c>
      <c r="DT4" s="11" t="n">
        <v>45278</v>
      </c>
      <c r="DU4" s="6" t="n">
        <v>-917.5</v>
      </c>
      <c r="DV4" s="0" t="s">
        <v>157</v>
      </c>
      <c r="DW4" s="11" t="n">
        <v>45278</v>
      </c>
      <c r="DX4" s="6" t="n">
        <v>-947.16</v>
      </c>
      <c r="DY4" s="0" t="s">
        <v>157</v>
      </c>
      <c r="DZ4" s="11" t="n">
        <v>45275</v>
      </c>
      <c r="EA4" s="6" t="n">
        <v>-828.31</v>
      </c>
      <c r="EB4" s="0" t="s">
        <v>157</v>
      </c>
      <c r="EC4" s="11" t="n">
        <v>45426</v>
      </c>
      <c r="ED4" s="6" t="n">
        <v>-1287.13</v>
      </c>
      <c r="EE4" s="0" t="s">
        <v>157</v>
      </c>
      <c r="EF4" s="11" t="n">
        <v>45426</v>
      </c>
      <c r="EG4" s="6" t="n">
        <v>-758.11</v>
      </c>
      <c r="EH4" s="0" t="s">
        <v>157</v>
      </c>
      <c r="EI4" s="0"/>
      <c r="EJ4" s="10" t="s">
        <f>=XIRR(EJ2:EJ3,EI2:EI3)</f>
      </c>
      <c r="EK4" s="0"/>
      <c r="EL4" s="11" t="n">
        <v>45278</v>
      </c>
      <c r="EM4" s="6" t="n">
        <v>-813.43</v>
      </c>
      <c r="EN4" s="0" t="s">
        <v>157</v>
      </c>
      <c r="EO4" s="0"/>
      <c r="EP4" s="10" t="s">
        <f>=XIRR(EP2:EP3,EO2:EO3)</f>
      </c>
      <c r="EQ4" s="0"/>
      <c r="ER4" s="11" t="n">
        <v>45278</v>
      </c>
      <c r="ES4" s="6" t="n">
        <v>-889.31</v>
      </c>
      <c r="ET4" s="0" t="s">
        <v>157</v>
      </c>
      <c r="EU4" s="11" t="n">
        <v>45300</v>
      </c>
      <c r="EV4" s="6" t="n">
        <v>-991.26</v>
      </c>
      <c r="EW4" s="0" t="s">
        <v>157</v>
      </c>
      <c r="EX4" s="11" t="n">
        <v>45300</v>
      </c>
      <c r="EY4" s="6" t="n">
        <v>-993.94</v>
      </c>
      <c r="EZ4" s="0" t="s">
        <v>157</v>
      </c>
      <c r="FA4" s="0"/>
      <c r="FB4" s="10" t="s">
        <f>=XIRR(FB2:FB3,FA2:FA3)</f>
      </c>
      <c r="FC4" s="0"/>
      <c r="FD4" s="11" t="n">
        <v>45300</v>
      </c>
      <c r="FE4" s="6" t="n">
        <v>-1004.67</v>
      </c>
      <c r="FF4" s="0" t="s">
        <v>157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0"/>
      <c r="FW4" s="10" t="s">
        <f>=XIRR(FW2:FW3,FV2:FV3)</f>
      </c>
      <c r="FX4" s="0"/>
      <c r="FY4" s="11" t="n">
        <v>45404</v>
      </c>
      <c r="FZ4" s="6" t="n">
        <v>-921.76</v>
      </c>
      <c r="GA4" s="0" t="s">
        <v>157</v>
      </c>
      <c r="GB4" s="11" t="n">
        <v>45404</v>
      </c>
      <c r="GC4" s="6" t="n">
        <v>-967.94</v>
      </c>
      <c r="GD4" s="0" t="s">
        <v>157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45184</v>
      </c>
      <c r="E5" s="6" t="n">
        <v>13.17</v>
      </c>
      <c r="F5" s="0" t="s">
        <v>154</v>
      </c>
      <c r="G5" s="11" t="n">
        <v>45294</v>
      </c>
      <c r="H5" s="6" t="n">
        <v>-457.98</v>
      </c>
      <c r="I5" s="0" t="s">
        <v>157</v>
      </c>
      <c r="J5" s="11" t="n">
        <v>44272</v>
      </c>
      <c r="K5" s="6" t="n">
        <v>35.06</v>
      </c>
      <c r="L5" s="0" t="s">
        <v>154</v>
      </c>
      <c r="M5" s="0"/>
      <c r="N5" s="8" t="s">
        <f>=-SUM(N2:N3)</f>
      </c>
      <c r="O5" s="0" t="s">
        <v>212</v>
      </c>
      <c r="P5" s="11" t="n">
        <v>44334</v>
      </c>
      <c r="Q5" s="6" t="n">
        <v>1.1</v>
      </c>
      <c r="R5" s="0" t="s">
        <v>154</v>
      </c>
      <c r="S5" s="11" t="n">
        <v>44272</v>
      </c>
      <c r="T5" s="6" t="n">
        <v>23.95</v>
      </c>
      <c r="U5" s="0" t="s">
        <v>154</v>
      </c>
      <c r="V5" s="11" t="n">
        <v>45261</v>
      </c>
      <c r="W5" s="6" t="n">
        <v>-47.47</v>
      </c>
      <c r="X5" s="0" t="s">
        <v>366</v>
      </c>
      <c r="Y5" s="0"/>
      <c r="Z5" s="8" t="s">
        <f>=-SUM(Z2:Z3)</f>
      </c>
      <c r="AA5" s="0" t="s">
        <v>212</v>
      </c>
      <c r="AB5" s="11" t="n">
        <v>45118</v>
      </c>
      <c r="AC5" s="6" t="n">
        <v>-43.25</v>
      </c>
      <c r="AD5" s="0" t="s">
        <v>347</v>
      </c>
      <c r="AE5" s="0"/>
      <c r="AF5" s="8" t="s">
        <f>=-SUM(AF2:AF3)</f>
      </c>
      <c r="AG5" s="0" t="s">
        <v>212</v>
      </c>
      <c r="AH5" s="0"/>
      <c r="AI5" s="8" t="s">
        <f>=-SUM(AI2:AI3)</f>
      </c>
      <c r="AJ5" s="0" t="s">
        <v>212</v>
      </c>
      <c r="AK5" s="0"/>
      <c r="AL5" s="8" t="s">
        <f>=-SUM(AL2:AL3)</f>
      </c>
      <c r="AM5" s="0" t="s">
        <v>212</v>
      </c>
      <c r="AN5" s="11" t="n">
        <v>45229</v>
      </c>
      <c r="AO5" s="6" t="n">
        <v>386.75</v>
      </c>
      <c r="AP5" s="0" t="s">
        <v>154</v>
      </c>
      <c r="AQ5" s="0"/>
      <c r="AR5" s="8" t="s">
        <f>=-SUM(AR2:AR3)</f>
      </c>
      <c r="AS5" s="0" t="s">
        <v>212</v>
      </c>
      <c r="AT5" s="0"/>
      <c r="AU5" s="8" t="s">
        <f>=-SUM(AU2:AU3)</f>
      </c>
      <c r="AV5" s="0" t="s">
        <v>212</v>
      </c>
      <c r="AW5" s="11" t="n">
        <v>45195</v>
      </c>
      <c r="AX5" s="6" t="n">
        <v>-11.67</v>
      </c>
      <c r="AY5" s="0" t="s">
        <v>157</v>
      </c>
      <c r="AZ5" s="0"/>
      <c r="BA5" s="8" t="s">
        <f>=-SUM(BA2:BA3)</f>
      </c>
      <c r="BB5" s="0" t="s">
        <v>212</v>
      </c>
      <c r="BC5" s="0"/>
      <c r="BD5" s="8" t="s">
        <f>=-SUM(BD2:BD3)</f>
      </c>
      <c r="BE5" s="0" t="s">
        <v>212</v>
      </c>
      <c r="BF5" s="11" t="n">
        <v>45232</v>
      </c>
      <c r="BG5" s="6" t="n">
        <v>-18.28</v>
      </c>
      <c r="BH5" s="0" t="s">
        <v>157</v>
      </c>
      <c r="BI5" s="0"/>
      <c r="BJ5" s="8" t="s">
        <f>=-SUM(BJ2:BJ3)</f>
      </c>
      <c r="BK5" s="0" t="s">
        <v>212</v>
      </c>
      <c r="BL5" s="0"/>
      <c r="BM5" s="0"/>
      <c r="BN5" s="0"/>
      <c r="BO5" s="0"/>
      <c r="BP5" s="10" t="s">
        <f>=XIRR(BP2:BP4,BO2:BO4)</f>
      </c>
      <c r="BQ5" s="0"/>
      <c r="BR5" s="11" t="n">
        <v>45184</v>
      </c>
      <c r="BS5" s="6" t="n">
        <v>11.85</v>
      </c>
      <c r="BT5" s="0" t="s">
        <v>154</v>
      </c>
      <c r="BU5" s="11" t="n">
        <v>45184</v>
      </c>
      <c r="BV5" s="6" t="n">
        <v>12.01</v>
      </c>
      <c r="BW5" s="0" t="s">
        <v>154</v>
      </c>
      <c r="BX5" s="0"/>
      <c r="BY5" s="8" t="s">
        <f>=-SUM(BY2:BY3)</f>
      </c>
      <c r="BZ5" s="0" t="s">
        <v>212</v>
      </c>
      <c r="CA5" s="0"/>
      <c r="CB5" s="8" t="s">
        <f>=-SUM(CB2:CB3)</f>
      </c>
      <c r="CC5" s="0" t="s">
        <v>212</v>
      </c>
      <c r="CD5" s="0"/>
      <c r="CE5" s="8" t="s">
        <f>=-SUM(CE2:CE3)</f>
      </c>
      <c r="CF5" s="0" t="s">
        <v>212</v>
      </c>
      <c r="CG5" s="0"/>
      <c r="CH5" s="8" t="s">
        <f>=-SUM(CH2:CH3)</f>
      </c>
      <c r="CI5" s="0" t="s">
        <v>212</v>
      </c>
      <c r="CJ5" s="0"/>
      <c r="CK5" s="8" t="s">
        <f>=-SUM(CK2:CK3)</f>
      </c>
      <c r="CL5" s="0" t="s">
        <v>212</v>
      </c>
      <c r="CM5" s="11" t="n">
        <v>45232</v>
      </c>
      <c r="CN5" s="6" t="n">
        <v>-17.91</v>
      </c>
      <c r="CO5" s="0" t="s">
        <v>157</v>
      </c>
      <c r="CP5" s="0"/>
      <c r="CQ5" s="8" t="s">
        <f>=-SUM(CQ2:CQ3)</f>
      </c>
      <c r="CR5" s="0" t="s">
        <v>212</v>
      </c>
      <c r="CS5" s="0"/>
      <c r="CT5" s="8" t="s">
        <f>=-SUM(CT2:CT3)</f>
      </c>
      <c r="CU5" s="0" t="s">
        <v>212</v>
      </c>
      <c r="CV5" s="0"/>
      <c r="CW5" s="8" t="s">
        <f>=-SUM(CW2:CW3)</f>
      </c>
      <c r="CX5" s="0" t="s">
        <v>212</v>
      </c>
      <c r="CY5" s="0"/>
      <c r="CZ5" s="8" t="s">
        <f>=-SUM(CZ2:CZ3)</f>
      </c>
      <c r="DA5" s="0" t="s">
        <v>212</v>
      </c>
      <c r="DB5" s="0"/>
      <c r="DC5" s="8" t="s">
        <f>=-SUM(DC2:DC3)</f>
      </c>
      <c r="DD5" s="0" t="s">
        <v>212</v>
      </c>
      <c r="DE5" s="0"/>
      <c r="DF5" s="8" t="s">
        <f>=-SUM(DF2:DF3)</f>
      </c>
      <c r="DG5" s="0" t="s">
        <v>212</v>
      </c>
      <c r="DH5" s="0"/>
      <c r="DI5" s="8" t="s">
        <f>=-SUM(DI2:DI3)</f>
      </c>
      <c r="DJ5" s="0" t="s">
        <v>212</v>
      </c>
      <c r="DK5" s="11" t="n">
        <v>45426</v>
      </c>
      <c r="DL5" s="6" t="n">
        <v>-1801.38</v>
      </c>
      <c r="DM5" s="0" t="s">
        <v>157</v>
      </c>
      <c r="DN5" s="11" t="n">
        <v>45271</v>
      </c>
      <c r="DO5" s="6" t="n">
        <v>-877.69</v>
      </c>
      <c r="DP5" s="0" t="s">
        <v>157</v>
      </c>
      <c r="DQ5" s="11" t="n">
        <v>45425</v>
      </c>
      <c r="DR5" s="6" t="n">
        <v>-3079.95</v>
      </c>
      <c r="DS5" s="0" t="s">
        <v>157</v>
      </c>
      <c r="DT5" s="0"/>
      <c r="DU5" s="10" t="s">
        <f>=XIRR(DU2:DU4,DT2:DT4)</f>
      </c>
      <c r="DV5" s="0"/>
      <c r="DW5" s="11" t="n">
        <v>45280</v>
      </c>
      <c r="DX5" s="6" t="n">
        <v>963.97</v>
      </c>
      <c r="DY5" s="0" t="s">
        <v>154</v>
      </c>
      <c r="DZ5" s="0"/>
      <c r="EA5" s="10" t="s">
        <f>=XIRR(EA2:EA4,DZ2:DZ4)</f>
      </c>
      <c r="EB5" s="0"/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8" t="s">
        <f>=-SUM(EJ2:EJ3)</f>
      </c>
      <c r="EK5" s="0" t="s">
        <v>212</v>
      </c>
      <c r="EL5" s="11" t="n">
        <v>45280</v>
      </c>
      <c r="EM5" s="6" t="n">
        <v>814.36</v>
      </c>
      <c r="EN5" s="0" t="s">
        <v>154</v>
      </c>
      <c r="EO5" s="0"/>
      <c r="EP5" s="8" t="s">
        <f>=-SUM(EP2:EP3)</f>
      </c>
      <c r="EQ5" s="0" t="s">
        <v>212</v>
      </c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0"/>
      <c r="EY5" s="10" t="s">
        <f>=XIRR(EY2:EY4,EX2:EX4)</f>
      </c>
      <c r="EZ5" s="0"/>
      <c r="FA5" s="0"/>
      <c r="FB5" s="8" t="s">
        <f>=-SUM(FB2:FB3)</f>
      </c>
      <c r="FC5" s="0" t="s">
        <v>212</v>
      </c>
      <c r="FD5" s="0"/>
      <c r="FE5" s="10" t="s">
        <f>=XIRR(FE2:FE4,FD2:FD4)</f>
      </c>
      <c r="FF5" s="0"/>
      <c r="FG5" s="0"/>
      <c r="FH5" s="8" t="s">
        <f>=-SUM(FH2:FH3)</f>
      </c>
      <c r="FI5" s="0" t="s">
        <v>212</v>
      </c>
      <c r="FJ5" s="0"/>
      <c r="FK5" s="8" t="s">
        <f>=-SUM(FK2:FK3)</f>
      </c>
      <c r="FL5" s="0" t="s">
        <v>212</v>
      </c>
      <c r="FM5" s="0"/>
      <c r="FN5" s="8" t="s">
        <f>=-SUM(FN2:FN3)</f>
      </c>
      <c r="FO5" s="0" t="s">
        <v>212</v>
      </c>
      <c r="FP5" s="0"/>
      <c r="FQ5" s="8" t="s">
        <f>=-SUM(FQ2:FQ3)</f>
      </c>
      <c r="FR5" s="0" t="s">
        <v>212</v>
      </c>
      <c r="FS5" s="0"/>
      <c r="FT5" s="8" t="s">
        <f>=-SUM(FT2:FT3)</f>
      </c>
      <c r="FU5" s="0" t="s">
        <v>212</v>
      </c>
      <c r="FV5" s="0"/>
      <c r="FW5" s="8" t="s">
        <f>=-SUM(FW2:FW3)</f>
      </c>
      <c r="FX5" s="0" t="s">
        <v>212</v>
      </c>
      <c r="FY5" s="0"/>
      <c r="FZ5" s="10" t="s">
        <f>=XIRR(FZ2:FZ4,FY2:FY4)</f>
      </c>
      <c r="GA5" s="0"/>
      <c r="GB5" s="0"/>
      <c r="GC5" s="10" t="s">
        <f>=XIRR(GC2:GC4,GB2:GB4)</f>
      </c>
      <c r="GD5" s="0"/>
    </row>
    <row collapsed="false" customFormat="false" customHeight="false" hidden="false" ht="12.1" outlineLevel="0" r="6">
      <c r="A6" s="0"/>
      <c r="B6" s="8" t="s">
        <f>=-SUM(B2:B4)</f>
      </c>
      <c r="C6" s="0" t="s">
        <v>212</v>
      </c>
      <c r="D6" s="11" t="n">
        <v>45195</v>
      </c>
      <c r="E6" s="6" t="n">
        <v>-12.68</v>
      </c>
      <c r="F6" s="0" t="s">
        <v>157</v>
      </c>
      <c r="G6" s="0"/>
      <c r="H6" s="10" t="s">
        <f>=XIRR(H2:H5,G2:G5)</f>
      </c>
      <c r="I6" s="0"/>
      <c r="J6" s="11" t="n">
        <v>44334</v>
      </c>
      <c r="K6" s="6" t="n">
        <v>5.4</v>
      </c>
      <c r="L6" s="0" t="s">
        <v>154</v>
      </c>
      <c r="M6" s="0"/>
      <c r="N6" s="0"/>
      <c r="O6" s="0"/>
      <c r="P6" s="11" t="n">
        <v>44368</v>
      </c>
      <c r="Q6" s="6" t="n">
        <v>10.97</v>
      </c>
      <c r="R6" s="0" t="s">
        <v>154</v>
      </c>
      <c r="S6" s="11" t="n">
        <v>44501</v>
      </c>
      <c r="T6" s="6" t="n">
        <v>-92.95</v>
      </c>
      <c r="U6" s="0" t="s">
        <v>157</v>
      </c>
      <c r="V6" s="11" t="n">
        <v>45280</v>
      </c>
      <c r="W6" s="6" t="n">
        <v>736.24</v>
      </c>
      <c r="X6" s="0" t="s">
        <v>154</v>
      </c>
      <c r="Y6" s="0"/>
      <c r="Z6" s="0"/>
      <c r="AA6" s="0"/>
      <c r="AB6" s="11" t="n">
        <v>45295</v>
      </c>
      <c r="AC6" s="6" t="n">
        <v>-737.34</v>
      </c>
      <c r="AD6" s="0" t="s">
        <v>157</v>
      </c>
      <c r="AE6" s="0"/>
      <c r="AF6" s="0"/>
      <c r="AG6" s="0"/>
      <c r="AH6" s="0"/>
      <c r="AI6" s="0"/>
      <c r="AJ6" s="0"/>
      <c r="AK6" s="0"/>
      <c r="AL6" s="0"/>
      <c r="AM6" s="0"/>
      <c r="AN6" s="11" t="n">
        <v>45294</v>
      </c>
      <c r="AO6" s="6" t="n">
        <v>-669.79</v>
      </c>
      <c r="AP6" s="0" t="s">
        <v>157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212</v>
      </c>
      <c r="BR6" s="11" t="n">
        <v>45195</v>
      </c>
      <c r="BS6" s="6" t="n">
        <v>-11.83</v>
      </c>
      <c r="BT6" s="0" t="s">
        <v>157</v>
      </c>
      <c r="BU6" s="11" t="n">
        <v>45195</v>
      </c>
      <c r="BV6" s="6" t="n">
        <v>-11.97</v>
      </c>
      <c r="BW6" s="0" t="s">
        <v>157</v>
      </c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10" t="s">
        <f>=XIRR(DL2:DL5,DK2:DK5)</f>
      </c>
      <c r="DM6" s="0"/>
      <c r="DN6" s="0"/>
      <c r="DO6" s="10" t="s">
        <f>=XIRR(DO2:DO5,DN2:DN5)</f>
      </c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212</v>
      </c>
      <c r="DW6" s="11" t="n">
        <v>45291</v>
      </c>
      <c r="DX6" s="6" t="n">
        <v>-9.68</v>
      </c>
      <c r="DY6" s="0" t="s">
        <v>352</v>
      </c>
      <c r="DZ6" s="0"/>
      <c r="EA6" s="8" t="s">
        <f>=-SUM(EA2:EA4)</f>
      </c>
      <c r="EB6" s="0" t="s">
        <v>212</v>
      </c>
      <c r="EC6" s="0"/>
      <c r="ED6" s="8" t="s">
        <f>=-SUM(ED2:ED4)</f>
      </c>
      <c r="EE6" s="0" t="s">
        <v>212</v>
      </c>
      <c r="EF6" s="0"/>
      <c r="EG6" s="8" t="s">
        <f>=-SUM(EG2:EG4)</f>
      </c>
      <c r="EH6" s="0" t="s">
        <v>212</v>
      </c>
      <c r="EI6" s="0"/>
      <c r="EJ6" s="0"/>
      <c r="EK6" s="0"/>
      <c r="EL6" s="11" t="n">
        <v>45300</v>
      </c>
      <c r="EM6" s="6" t="n">
        <v>-820.98</v>
      </c>
      <c r="EN6" s="0" t="s">
        <v>157</v>
      </c>
      <c r="EO6" s="0"/>
      <c r="EP6" s="0"/>
      <c r="EQ6" s="0"/>
      <c r="ER6" s="0"/>
      <c r="ES6" s="8" t="s">
        <f>=-SUM(ES2:ES4)</f>
      </c>
      <c r="ET6" s="0" t="s">
        <v>212</v>
      </c>
      <c r="EU6" s="0"/>
      <c r="EV6" s="8" t="s">
        <f>=-SUM(EV2:EV4)</f>
      </c>
      <c r="EW6" s="0" t="s">
        <v>212</v>
      </c>
      <c r="EX6" s="0"/>
      <c r="EY6" s="8" t="s">
        <f>=-SUM(EY2:EY4)</f>
      </c>
      <c r="EZ6" s="0" t="s">
        <v>212</v>
      </c>
      <c r="FA6" s="0"/>
      <c r="FB6" s="0"/>
      <c r="FC6" s="0"/>
      <c r="FD6" s="0"/>
      <c r="FE6" s="8" t="s">
        <f>=-SUM(FE2:FE4)</f>
      </c>
      <c r="FF6" s="0" t="s">
        <v>212</v>
      </c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8" t="s">
        <f>=-SUM(FZ2:FZ4)</f>
      </c>
      <c r="GA6" s="0" t="s">
        <v>212</v>
      </c>
      <c r="GB6" s="0"/>
      <c r="GC6" s="8" t="s">
        <f>=-SUM(GC2:GC4)</f>
      </c>
      <c r="GD6" s="0" t="s">
        <v>212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8" t="s">
        <f>=-SUM(H2:H5)</f>
      </c>
      <c r="I7" s="0" t="s">
        <v>212</v>
      </c>
      <c r="J7" s="11" t="n">
        <v>44368</v>
      </c>
      <c r="K7" s="6" t="n">
        <v>21.89</v>
      </c>
      <c r="L7" s="0" t="s">
        <v>154</v>
      </c>
      <c r="M7" s="0"/>
      <c r="N7" s="0"/>
      <c r="O7" s="0"/>
      <c r="P7" s="11" t="n">
        <v>44456</v>
      </c>
      <c r="Q7" s="6" t="n">
        <v>56.04</v>
      </c>
      <c r="R7" s="0" t="s">
        <v>154</v>
      </c>
      <c r="S7" s="0"/>
      <c r="T7" s="10" t="s">
        <f>=XIRR(T2:T6,S2:S6)</f>
      </c>
      <c r="U7" s="0"/>
      <c r="V7" s="11" t="n">
        <v>45426</v>
      </c>
      <c r="W7" s="6" t="n">
        <v>-1911.45</v>
      </c>
      <c r="X7" s="0" t="s">
        <v>157</v>
      </c>
      <c r="Y7" s="0"/>
      <c r="Z7" s="0"/>
      <c r="AA7" s="0"/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212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212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10" t="s">
        <f>=XIRR(BS2:BS6,BR2:BR6)</f>
      </c>
      <c r="BT7" s="0"/>
      <c r="BU7" s="0"/>
      <c r="BV7" s="10" t="s">
        <f>=XIRR(BV2:BV6,BU2:BU6)</f>
      </c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212</v>
      </c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8" t="s">
        <f>=-SUM(DL2:DL5)</f>
      </c>
      <c r="DM7" s="0" t="s">
        <v>212</v>
      </c>
      <c r="DN7" s="0"/>
      <c r="DO7" s="8" t="s">
        <f>=-SUM(DO2:DO5)</f>
      </c>
      <c r="DP7" s="0" t="s">
        <v>212</v>
      </c>
      <c r="DQ7" s="0"/>
      <c r="DR7" s="8" t="s">
        <f>=-SUM(DR2:DR5)</f>
      </c>
      <c r="DS7" s="0" t="s">
        <v>212</v>
      </c>
      <c r="DT7" s="0"/>
      <c r="DU7" s="0"/>
      <c r="DV7" s="0"/>
      <c r="DW7" s="11" t="n">
        <v>45300</v>
      </c>
      <c r="DX7" s="6" t="n">
        <v>-966.04</v>
      </c>
      <c r="DY7" s="0" t="s">
        <v>157</v>
      </c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10" t="s">
        <f>=XIRR(EM2:EM6,EL2:EL6)</f>
      </c>
      <c r="EN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212</v>
      </c>
      <c r="G8" s="0"/>
      <c r="H8" s="0"/>
      <c r="I8" s="0"/>
      <c r="J8" s="11" t="n">
        <v>44480</v>
      </c>
      <c r="K8" s="6" t="n">
        <v>3.55</v>
      </c>
      <c r="L8" s="0" t="s">
        <v>154</v>
      </c>
      <c r="M8" s="0"/>
      <c r="N8" s="0"/>
      <c r="O8" s="0"/>
      <c r="P8" s="11" t="n">
        <v>44501</v>
      </c>
      <c r="Q8" s="6" t="n">
        <v>-95.48</v>
      </c>
      <c r="R8" s="0" t="s">
        <v>157</v>
      </c>
      <c r="S8" s="0"/>
      <c r="T8" s="8" t="s">
        <f>=-SUM(T2:T6)</f>
      </c>
      <c r="U8" s="0" t="s">
        <v>212</v>
      </c>
      <c r="V8" s="0"/>
      <c r="W8" s="10" t="s">
        <f>=XIRR(W2:W7,V2:V7)</f>
      </c>
      <c r="X8" s="0"/>
      <c r="Y8" s="0"/>
      <c r="Z8" s="0"/>
      <c r="AA8" s="0"/>
      <c r="AB8" s="0"/>
      <c r="AC8" s="8" t="s">
        <f>=-SUM(AC2:AC6)</f>
      </c>
      <c r="AD8" s="0" t="s">
        <v>212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212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212</v>
      </c>
      <c r="BU8" s="0"/>
      <c r="BV8" s="8" t="s">
        <f>=-SUM(BV2:BV6)</f>
      </c>
      <c r="BW8" s="0" t="s">
        <v>212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10" t="s">
        <f>=XIRR(DX2:DX7,DW2:DW7)</f>
      </c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8" t="s">
        <f>=-SUM(EM2:EM6)</f>
      </c>
      <c r="EN8" s="0" t="s">
        <v>212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44501</v>
      </c>
      <c r="K9" s="6" t="n">
        <v>-158.26</v>
      </c>
      <c r="L9" s="0" t="s">
        <v>157</v>
      </c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8" t="s">
        <f>=-SUM(W2:W7)</f>
      </c>
      <c r="X9" s="0" t="s">
        <v>212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8" t="s">
        <f>=-SUM(Q2:Q8)</f>
      </c>
      <c r="R10" s="0" t="s">
        <v>212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367</v>
      </c>
      <c r="C1" s="0"/>
      <c r="D1" s="0"/>
      <c r="E1" s="3" t="s">
        <v>368</v>
      </c>
      <c r="F1" s="0"/>
      <c r="G1" s="0"/>
      <c r="H1" s="3" t="s">
        <v>369</v>
      </c>
      <c r="I1" s="0"/>
      <c r="J1" s="0"/>
      <c r="K1" s="3" t="s">
        <v>370</v>
      </c>
      <c r="L1" s="0"/>
      <c r="M1" s="0"/>
      <c r="N1" s="3" t="s">
        <v>371</v>
      </c>
      <c r="O1" s="0"/>
      <c r="P1" s="0"/>
      <c r="Q1" s="3" t="s">
        <v>372</v>
      </c>
      <c r="R1" s="0"/>
      <c r="S1" s="0"/>
      <c r="T1" s="3" t="s">
        <v>373</v>
      </c>
      <c r="U1" s="0"/>
      <c r="V1" s="0"/>
      <c r="W1" s="3" t="s">
        <v>374</v>
      </c>
      <c r="X1" s="0"/>
      <c r="Y1" s="0"/>
      <c r="Z1" s="3" t="s">
        <v>375</v>
      </c>
      <c r="AA1" s="0"/>
      <c r="AB1" s="0"/>
      <c r="AC1" s="3" t="s">
        <v>376</v>
      </c>
      <c r="AD1" s="0"/>
      <c r="AE1" s="0"/>
      <c r="AF1" s="3" t="s">
        <v>377</v>
      </c>
      <c r="AG1" s="0"/>
      <c r="AH1" s="0"/>
      <c r="AI1" s="3" t="s">
        <v>378</v>
      </c>
      <c r="AJ1" s="0"/>
      <c r="AK1" s="0"/>
      <c r="AL1" s="3" t="s">
        <v>379</v>
      </c>
      <c r="AM1" s="0"/>
      <c r="AN1" s="0"/>
      <c r="AO1" s="3" t="s">
        <v>380</v>
      </c>
      <c r="AP1" s="0"/>
      <c r="AQ1" s="0"/>
      <c r="AR1" s="3" t="s">
        <v>381</v>
      </c>
      <c r="AS1" s="0"/>
      <c r="AT1" s="0"/>
      <c r="AU1" s="3" t="s">
        <v>382</v>
      </c>
      <c r="AV1" s="0"/>
      <c r="AW1" s="0"/>
      <c r="AX1" s="3" t="s">
        <v>383</v>
      </c>
      <c r="AY1" s="0"/>
      <c r="AZ1" s="0"/>
      <c r="BA1" s="3" t="s">
        <v>384</v>
      </c>
      <c r="BB1" s="0"/>
      <c r="BC1" s="0"/>
      <c r="BD1" s="3" t="s">
        <v>385</v>
      </c>
      <c r="BE1" s="0"/>
      <c r="BF1" s="0"/>
      <c r="BG1" s="3" t="s">
        <v>386</v>
      </c>
      <c r="BH1" s="0"/>
      <c r="BI1" s="0"/>
      <c r="BJ1" s="3" t="s">
        <v>387</v>
      </c>
      <c r="BK1" s="0"/>
      <c r="BL1" s="0"/>
      <c r="BM1" s="3" t="s">
        <v>388</v>
      </c>
      <c r="BN1" s="0"/>
      <c r="BO1" s="0"/>
      <c r="BP1" s="3" t="s">
        <v>389</v>
      </c>
      <c r="BQ1" s="0"/>
      <c r="BR1" s="0"/>
      <c r="BS1" s="3" t="s">
        <v>390</v>
      </c>
      <c r="BT1" s="0"/>
      <c r="BU1" s="0"/>
      <c r="BV1" s="3" t="s">
        <v>391</v>
      </c>
      <c r="BW1" s="0"/>
      <c r="BX1" s="0"/>
      <c r="BY1" s="3" t="s">
        <v>392</v>
      </c>
      <c r="BZ1" s="0"/>
      <c r="CA1" s="0"/>
      <c r="CB1" s="3" t="s">
        <v>393</v>
      </c>
      <c r="CC1" s="0"/>
      <c r="CD1" s="0"/>
      <c r="CE1" s="3" t="s">
        <v>394</v>
      </c>
      <c r="CF1" s="0"/>
      <c r="CG1" s="0"/>
      <c r="CH1" s="3" t="s">
        <v>395</v>
      </c>
      <c r="CI1" s="0"/>
      <c r="CJ1" s="0"/>
      <c r="CK1" s="3" t="s">
        <v>396</v>
      </c>
      <c r="CL1" s="0"/>
      <c r="CM1" s="0"/>
      <c r="CN1" s="3" t="s">
        <v>397</v>
      </c>
      <c r="CO1" s="0"/>
      <c r="CP1" s="0"/>
      <c r="CQ1" s="3" t="s">
        <v>398</v>
      </c>
      <c r="CR1" s="0"/>
      <c r="CS1" s="0"/>
      <c r="CT1" s="3" t="s">
        <v>399</v>
      </c>
      <c r="CU1" s="0"/>
      <c r="CV1" s="0"/>
      <c r="CW1" s="3" t="s">
        <v>400</v>
      </c>
      <c r="CX1" s="0"/>
      <c r="CY1" s="0"/>
      <c r="CZ1" s="3" t="s">
        <v>401</v>
      </c>
      <c r="DA1" s="0"/>
      <c r="DB1" s="0"/>
      <c r="DC1" s="3" t="s">
        <v>402</v>
      </c>
      <c r="DD1" s="0"/>
      <c r="DE1" s="0"/>
      <c r="DF1" s="3" t="s">
        <v>403</v>
      </c>
      <c r="DG1" s="0"/>
      <c r="DH1" s="0"/>
      <c r="DI1" s="3" t="s">
        <v>404</v>
      </c>
      <c r="DJ1" s="0"/>
      <c r="DK1" s="0"/>
      <c r="DL1" s="3" t="s">
        <v>405</v>
      </c>
      <c r="DM1" s="0"/>
      <c r="DN1" s="0"/>
      <c r="DO1" s="3" t="s">
        <v>406</v>
      </c>
      <c r="DP1" s="0"/>
      <c r="DQ1" s="0"/>
      <c r="DR1" s="3" t="s">
        <v>407</v>
      </c>
      <c r="DS1" s="0"/>
      <c r="DT1" s="0"/>
      <c r="DU1" s="3" t="s">
        <v>408</v>
      </c>
      <c r="DV1" s="0"/>
      <c r="DW1" s="0"/>
      <c r="DX1" s="3" t="s">
        <v>409</v>
      </c>
      <c r="DY1" s="0"/>
    </row>
    <row collapsed="false" customFormat="false" customHeight="false" hidden="false" ht="12.1" outlineLevel="0" r="2">
      <c r="A2" s="11" t="n">
        <v>44853</v>
      </c>
      <c r="B2" s="6" t="n">
        <v>1</v>
      </c>
      <c r="C2" s="6" t="n">
        <v>301.41</v>
      </c>
      <c r="D2" s="11" t="n">
        <v>44251</v>
      </c>
      <c r="E2" s="6" t="n">
        <v>10</v>
      </c>
      <c r="F2" s="6" t="n">
        <v>2230.55</v>
      </c>
      <c r="G2" s="11" t="n">
        <v>45316</v>
      </c>
      <c r="H2" s="6" t="n">
        <v>10</v>
      </c>
      <c r="I2" s="6" t="n">
        <v>2795.72</v>
      </c>
      <c r="J2" s="11" t="n">
        <v>45184</v>
      </c>
      <c r="K2" s="6" t="n">
        <v>10</v>
      </c>
      <c r="L2" s="6" t="n">
        <v>2619.45</v>
      </c>
      <c r="M2" s="11" t="n">
        <v>44272</v>
      </c>
      <c r="N2" s="6" t="n">
        <v>10</v>
      </c>
      <c r="O2" s="6" t="n">
        <v>1071.44</v>
      </c>
      <c r="P2" s="11" t="n">
        <v>44474</v>
      </c>
      <c r="Q2" s="6" t="n">
        <v>1</v>
      </c>
      <c r="R2" s="6" t="n">
        <v>525.06</v>
      </c>
      <c r="S2" s="11" t="n">
        <v>45197</v>
      </c>
      <c r="T2" s="6" t="n">
        <v>10</v>
      </c>
      <c r="U2" s="6" t="n">
        <v>2772.15</v>
      </c>
      <c r="V2" s="11" t="n">
        <v>44456</v>
      </c>
      <c r="W2" s="6" t="n">
        <v>1</v>
      </c>
      <c r="X2" s="6" t="n">
        <v>777.14</v>
      </c>
      <c r="Y2" s="11" t="n">
        <v>44272</v>
      </c>
      <c r="Z2" s="6" t="n">
        <v>10</v>
      </c>
      <c r="AA2" s="6" t="n">
        <v>1669.66</v>
      </c>
      <c r="AB2" s="11" t="n">
        <v>44517</v>
      </c>
      <c r="AC2" s="6" t="n">
        <v>100</v>
      </c>
      <c r="AD2" s="6" t="n">
        <v>471.38</v>
      </c>
      <c r="AE2" s="11" t="n">
        <v>44222</v>
      </c>
      <c r="AF2" s="6" t="n">
        <v>10</v>
      </c>
      <c r="AG2" s="6" t="n">
        <v>545.08</v>
      </c>
      <c r="AH2" s="11" t="n">
        <v>45266</v>
      </c>
      <c r="AI2" s="6" t="n">
        <v>1</v>
      </c>
      <c r="AJ2" s="6" t="n">
        <v>861.47</v>
      </c>
      <c r="AK2" s="11" t="n">
        <v>45184</v>
      </c>
      <c r="AL2" s="6" t="n">
        <v>1</v>
      </c>
      <c r="AM2" s="6" t="n">
        <v>1651.08</v>
      </c>
      <c r="AN2" s="11" t="n">
        <v>45197</v>
      </c>
      <c r="AO2" s="6" t="n">
        <v>10</v>
      </c>
      <c r="AP2" s="6" t="n">
        <v>2075.21</v>
      </c>
      <c r="AQ2" s="11" t="n">
        <v>44470</v>
      </c>
      <c r="AR2" s="6" t="n">
        <v>1</v>
      </c>
      <c r="AS2" s="6" t="n">
        <v>1042.72</v>
      </c>
      <c r="AT2" s="11" t="n">
        <v>45439</v>
      </c>
      <c r="AU2" s="6" t="n">
        <v>10</v>
      </c>
      <c r="AV2" s="6" t="n">
        <v>2149.09</v>
      </c>
      <c r="AW2" s="11" t="n">
        <v>44474</v>
      </c>
      <c r="AX2" s="6" t="n">
        <v>1</v>
      </c>
      <c r="AY2" s="6" t="n">
        <v>1436.2</v>
      </c>
      <c r="AZ2" s="11" t="n">
        <v>45301</v>
      </c>
      <c r="BA2" s="6" t="n">
        <v>100</v>
      </c>
      <c r="BB2" s="6" t="n">
        <v>1281.65</v>
      </c>
      <c r="BC2" s="11" t="n">
        <v>45705</v>
      </c>
      <c r="BD2" s="6" t="n">
        <v>7</v>
      </c>
      <c r="BE2" s="6" t="n">
        <v>1514.38</v>
      </c>
      <c r="BF2" s="11" t="n">
        <v>44222</v>
      </c>
      <c r="BG2" s="6" t="n">
        <v>10</v>
      </c>
      <c r="BH2" s="6" t="n">
        <v>910.54</v>
      </c>
      <c r="BI2" s="11" t="n">
        <v>44470</v>
      </c>
      <c r="BJ2" s="6" t="n">
        <v>1</v>
      </c>
      <c r="BK2" s="6" t="n">
        <v>913.64</v>
      </c>
      <c r="BL2" s="11" t="n">
        <v>44456</v>
      </c>
      <c r="BM2" s="6" t="n">
        <v>10</v>
      </c>
      <c r="BN2" s="6" t="n">
        <v>1333.52</v>
      </c>
      <c r="BO2" s="11" t="n">
        <v>44474</v>
      </c>
      <c r="BP2" s="6" t="n">
        <v>1</v>
      </c>
      <c r="BQ2" s="6" t="n">
        <v>1112.17</v>
      </c>
      <c r="BR2" s="11" t="n">
        <v>44474</v>
      </c>
      <c r="BS2" s="6" t="n">
        <v>10</v>
      </c>
      <c r="BT2" s="6" t="n">
        <v>1115.37</v>
      </c>
      <c r="BU2" s="11" t="n">
        <v>44506</v>
      </c>
      <c r="BV2" s="6" t="n">
        <v>1</v>
      </c>
      <c r="BW2" s="6" t="n">
        <v>2403.413112</v>
      </c>
      <c r="BX2" s="11" t="n">
        <v>44474</v>
      </c>
      <c r="BY2" s="6" t="n">
        <v>1</v>
      </c>
      <c r="BZ2" s="6" t="n">
        <v>1444.41</v>
      </c>
      <c r="CA2" s="11" t="n">
        <v>44460</v>
      </c>
      <c r="CB2" s="6" t="n">
        <v>1</v>
      </c>
      <c r="CC2" s="6" t="n">
        <v>1322.92</v>
      </c>
      <c r="CD2" s="11" t="n">
        <v>44272</v>
      </c>
      <c r="CE2" s="6" t="n">
        <v>1</v>
      </c>
      <c r="CF2" s="6" t="n">
        <v>1536.16</v>
      </c>
      <c r="CG2" s="11" t="n">
        <v>44510</v>
      </c>
      <c r="CH2" s="6" t="n">
        <v>-0.333333</v>
      </c>
      <c r="CI2" s="6" t="n">
        <v>969.43</v>
      </c>
      <c r="CJ2" s="11" t="n">
        <v>45426</v>
      </c>
      <c r="CK2" s="6" t="n">
        <v>-1000</v>
      </c>
      <c r="CL2" s="6" t="n">
        <v>1266.46</v>
      </c>
      <c r="CM2" s="11" t="n">
        <v>44200</v>
      </c>
      <c r="CN2" s="6" t="n">
        <v>1</v>
      </c>
      <c r="CO2" s="6" t="n">
        <v>79.72</v>
      </c>
      <c r="CP2" s="11" t="n">
        <v>44200</v>
      </c>
      <c r="CQ2" s="6" t="n">
        <v>1</v>
      </c>
      <c r="CR2" s="6" t="n">
        <v>237.16</v>
      </c>
      <c r="CS2" s="11" t="n">
        <v>44480</v>
      </c>
      <c r="CT2" s="6" t="n">
        <v>5</v>
      </c>
      <c r="CU2" s="6" t="n">
        <v>288.73</v>
      </c>
      <c r="CV2" s="11" t="n">
        <v>44480</v>
      </c>
      <c r="CW2" s="6" t="n">
        <v>7</v>
      </c>
      <c r="CX2" s="6" t="n">
        <v>199.3</v>
      </c>
      <c r="CY2" s="11" t="n">
        <v>44480</v>
      </c>
      <c r="CZ2" s="6" t="n">
        <v>5</v>
      </c>
      <c r="DA2" s="6" t="n">
        <v>233.77</v>
      </c>
      <c r="DB2" s="11" t="n">
        <v>45358</v>
      </c>
      <c r="DC2" s="6" t="n">
        <v>1</v>
      </c>
      <c r="DD2" s="6" t="n">
        <v>633.43</v>
      </c>
      <c r="DE2" s="11" t="n">
        <v>45358</v>
      </c>
      <c r="DF2" s="6" t="n">
        <v>1</v>
      </c>
      <c r="DG2" s="6" t="n">
        <v>669.16</v>
      </c>
      <c r="DH2" s="11" t="n">
        <v>45358</v>
      </c>
      <c r="DI2" s="6" t="n">
        <v>1</v>
      </c>
      <c r="DJ2" s="6" t="n">
        <v>734.59</v>
      </c>
      <c r="DK2" s="11" t="n">
        <v>45358</v>
      </c>
      <c r="DL2" s="6" t="n">
        <v>1</v>
      </c>
      <c r="DM2" s="6" t="n">
        <v>647.13</v>
      </c>
      <c r="DN2" s="11" t="n">
        <v>45376</v>
      </c>
      <c r="DO2" s="6" t="n">
        <v>4</v>
      </c>
      <c r="DP2" s="6" t="n">
        <v>3803.17</v>
      </c>
      <c r="DQ2" s="11" t="n">
        <v>45376</v>
      </c>
      <c r="DR2" s="6" t="n">
        <v>4</v>
      </c>
      <c r="DS2" s="6" t="n">
        <v>2768.23</v>
      </c>
      <c r="DT2" s="11" t="n">
        <v>45404</v>
      </c>
      <c r="DU2" s="6" t="n">
        <v>-1</v>
      </c>
      <c r="DV2" s="6" t="n">
        <v>1004</v>
      </c>
      <c r="DW2" s="11" t="n">
        <v>45404</v>
      </c>
      <c r="DX2" s="6" t="n">
        <v>-1</v>
      </c>
      <c r="DY2" s="6" t="n">
        <v>992.91</v>
      </c>
    </row>
    <row collapsed="false" customFormat="false" customHeight="false" hidden="false" ht="12.1" outlineLevel="0" r="3">
      <c r="A3" s="11" t="n">
        <v>45299</v>
      </c>
      <c r="B3" s="6" t="n">
        <v>5</v>
      </c>
      <c r="C3" s="6" t="n">
        <v>3015.42</v>
      </c>
      <c r="D3" s="11" t="n">
        <v>45229</v>
      </c>
      <c r="E3" s="6" t="n">
        <v>20</v>
      </c>
      <c r="F3" s="6" t="n">
        <v>3349.81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45267</v>
      </c>
      <c r="N3" s="6" t="n">
        <v>10</v>
      </c>
      <c r="O3" s="6" t="n">
        <v>663.5</v>
      </c>
      <c r="P3" s="11" t="n">
        <v>44502</v>
      </c>
      <c r="Q3" s="6" t="n">
        <v>1</v>
      </c>
      <c r="R3" s="6" t="n">
        <v>504.65</v>
      </c>
      <c r="S3" s="0"/>
      <c r="T3" s="5" t="s">
        <f>=SUM(U2:U2)/SUM(T2:T2)</f>
      </c>
      <c r="U3" s="0" t="s">
        <v>11</v>
      </c>
      <c r="V3" s="11" t="n">
        <v>44502</v>
      </c>
      <c r="W3" s="6" t="n">
        <v>1</v>
      </c>
      <c r="X3" s="6" t="n">
        <v>754.52</v>
      </c>
      <c r="Y3" s="0"/>
      <c r="Z3" s="5" t="s">
        <f>=SUM(AA2:AA2)/SUM(Z2:Z2)</f>
      </c>
      <c r="AA3" s="0" t="s">
        <v>11</v>
      </c>
      <c r="AB3" s="11" t="n">
        <v>45267</v>
      </c>
      <c r="AC3" s="6" t="n">
        <v>100</v>
      </c>
      <c r="AD3" s="6" t="n">
        <v>389.33</v>
      </c>
      <c r="AE3" s="11" t="n">
        <v>44859</v>
      </c>
      <c r="AF3" s="6" t="n">
        <v>10</v>
      </c>
      <c r="AG3" s="6" t="n">
        <v>296.76</v>
      </c>
      <c r="AH3" s="11" t="n">
        <v>45440</v>
      </c>
      <c r="AI3" s="6" t="n">
        <v>2</v>
      </c>
      <c r="AJ3" s="6" t="n">
        <v>1435.39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11" t="n">
        <v>44222</v>
      </c>
      <c r="CN3" s="6" t="n">
        <v>2</v>
      </c>
      <c r="CO3" s="6" t="n">
        <v>168.24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44517</v>
      </c>
      <c r="CW3" s="6" t="n">
        <v>1</v>
      </c>
      <c r="CX3" s="6" t="n">
        <v>30.03</v>
      </c>
      <c r="CY3" s="11" t="n">
        <v>44502</v>
      </c>
      <c r="CZ3" s="6" t="n">
        <v>4</v>
      </c>
      <c r="DA3" s="6" t="n">
        <v>185.73</v>
      </c>
      <c r="DB3" s="11" t="n">
        <v>45404</v>
      </c>
      <c r="DC3" s="6" t="n">
        <v>1</v>
      </c>
      <c r="DD3" s="6" t="n">
        <v>616.39</v>
      </c>
      <c r="DE3" s="11" t="n">
        <v>45450</v>
      </c>
      <c r="DF3" s="6" t="n">
        <v>9</v>
      </c>
      <c r="DG3" s="6" t="n">
        <v>5451.99</v>
      </c>
      <c r="DH3" s="11" t="n">
        <v>45404</v>
      </c>
      <c r="DI3" s="6" t="n">
        <v>8</v>
      </c>
      <c r="DJ3" s="6" t="n">
        <v>5738.85</v>
      </c>
      <c r="DK3" s="11" t="n">
        <v>45404</v>
      </c>
      <c r="DL3" s="6" t="n">
        <v>4</v>
      </c>
      <c r="DM3" s="6" t="n">
        <v>2524.88</v>
      </c>
      <c r="DN3" s="11" t="n">
        <v>45378</v>
      </c>
      <c r="DO3" s="6" t="n">
        <v>1</v>
      </c>
      <c r="DP3" s="6" t="n">
        <v>868.29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</row>
    <row collapsed="false" customFormat="false" customHeight="false" hidden="false" ht="12.1" outlineLevel="0" r="4">
      <c r="A4" s="11" t="n">
        <v>45397</v>
      </c>
      <c r="B4" s="6" t="n">
        <v>1</v>
      </c>
      <c r="C4" s="6" t="n">
        <v>581.45</v>
      </c>
      <c r="D4" s="0"/>
      <c r="E4" s="5" t="s">
        <f>=SUM(F2:F3)/SUM(E2:E3)</f>
      </c>
      <c r="F4" s="0" t="s">
        <v>11</v>
      </c>
      <c r="G4" s="0"/>
      <c r="H4" s="6" t="n">
        <v>340.06</v>
      </c>
      <c r="I4" s="0" t="s">
        <v>410</v>
      </c>
      <c r="J4" s="0"/>
      <c r="K4" s="6" t="n">
        <v>316.3</v>
      </c>
      <c r="L4" s="0" t="s">
        <v>410</v>
      </c>
      <c r="M4" s="11" t="n">
        <v>45439</v>
      </c>
      <c r="N4" s="6" t="n">
        <v>40</v>
      </c>
      <c r="O4" s="6" t="n">
        <v>3185.81</v>
      </c>
      <c r="P4" s="11" t="n">
        <v>45229</v>
      </c>
      <c r="Q4" s="6" t="n">
        <v>1</v>
      </c>
      <c r="R4" s="6" t="n">
        <v>617.46</v>
      </c>
      <c r="S4" s="0"/>
      <c r="T4" s="6" t="n">
        <v>233.15</v>
      </c>
      <c r="U4" s="0" t="s">
        <v>410</v>
      </c>
      <c r="V4" s="11" t="n">
        <v>45280</v>
      </c>
      <c r="W4" s="6" t="n">
        <v>1</v>
      </c>
      <c r="X4" s="6" t="n">
        <v>652.58</v>
      </c>
      <c r="Y4" s="0"/>
      <c r="Z4" s="6" t="n">
        <v>183.39</v>
      </c>
      <c r="AA4" s="0" t="s">
        <v>410</v>
      </c>
      <c r="AB4" s="11" t="n">
        <v>45439</v>
      </c>
      <c r="AC4" s="6" t="n">
        <v>200</v>
      </c>
      <c r="AD4" s="6" t="n">
        <v>857.78</v>
      </c>
      <c r="AE4" s="11" t="n">
        <v>45439</v>
      </c>
      <c r="AF4" s="6" t="n">
        <v>30</v>
      </c>
      <c r="AG4" s="6" t="n">
        <v>1737.96</v>
      </c>
      <c r="AH4" s="0"/>
      <c r="AI4" s="5" t="s">
        <f>=SUM(AJ2:AJ3)/SUM(AI2:AI3)</f>
      </c>
      <c r="AJ4" s="0" t="s">
        <v>11</v>
      </c>
      <c r="AK4" s="0"/>
      <c r="AL4" s="6" t="n">
        <v>1188.4</v>
      </c>
      <c r="AM4" s="0" t="s">
        <v>410</v>
      </c>
      <c r="AN4" s="0"/>
      <c r="AO4" s="6" t="n">
        <v>109.96</v>
      </c>
      <c r="AP4" s="0" t="s">
        <v>410</v>
      </c>
      <c r="AQ4" s="0"/>
      <c r="AR4" s="6" t="n">
        <v>1100</v>
      </c>
      <c r="AS4" s="0" t="s">
        <v>410</v>
      </c>
      <c r="AT4" s="0"/>
      <c r="AU4" s="6" t="n">
        <v>106.42</v>
      </c>
      <c r="AV4" s="0" t="s">
        <v>410</v>
      </c>
      <c r="AW4" s="0"/>
      <c r="AX4" s="6" t="n">
        <v>954</v>
      </c>
      <c r="AY4" s="0" t="s">
        <v>410</v>
      </c>
      <c r="AZ4" s="0"/>
      <c r="BA4" s="6" t="n">
        <v>8.845</v>
      </c>
      <c r="BB4" s="0" t="s">
        <v>410</v>
      </c>
      <c r="BC4" s="0"/>
      <c r="BD4" s="6" t="n">
        <v>121.88</v>
      </c>
      <c r="BE4" s="0" t="s">
        <v>410</v>
      </c>
      <c r="BF4" s="0"/>
      <c r="BG4" s="6" t="n">
        <v>75.72</v>
      </c>
      <c r="BH4" s="0" t="s">
        <v>410</v>
      </c>
      <c r="BI4" s="0"/>
      <c r="BJ4" s="6" t="n">
        <v>718</v>
      </c>
      <c r="BK4" s="0" t="s">
        <v>410</v>
      </c>
      <c r="BL4" s="0"/>
      <c r="BM4" s="6" t="n">
        <v>51.02</v>
      </c>
      <c r="BN4" s="0" t="s">
        <v>410</v>
      </c>
      <c r="BO4" s="0"/>
      <c r="BP4" s="6" t="n">
        <v>458.3</v>
      </c>
      <c r="BQ4" s="0" t="s">
        <v>410</v>
      </c>
      <c r="BR4" s="0"/>
      <c r="BS4" s="6" t="n">
        <v>42.24</v>
      </c>
      <c r="BT4" s="0" t="s">
        <v>410</v>
      </c>
      <c r="BU4" s="0"/>
      <c r="BV4" s="6" t="n">
        <v>5</v>
      </c>
      <c r="BW4" s="0" t="s">
        <v>410</v>
      </c>
      <c r="BX4" s="0"/>
      <c r="BY4" s="6" t="n">
        <v>314.85</v>
      </c>
      <c r="BZ4" s="0" t="s">
        <v>410</v>
      </c>
      <c r="CA4" s="0"/>
      <c r="CB4" s="6" t="n">
        <v>311</v>
      </c>
      <c r="CC4" s="0" t="s">
        <v>410</v>
      </c>
      <c r="CD4" s="0"/>
      <c r="CE4" s="6" t="n">
        <v>270</v>
      </c>
      <c r="CF4" s="0" t="s">
        <v>410</v>
      </c>
      <c r="CG4" s="0"/>
      <c r="CH4" s="6" t="n">
        <v>480</v>
      </c>
      <c r="CI4" s="0" t="s">
        <v>410</v>
      </c>
      <c r="CJ4" s="0"/>
      <c r="CK4" s="6" t="n">
        <v>0.8406</v>
      </c>
      <c r="CL4" s="0" t="s">
        <v>410</v>
      </c>
      <c r="CM4" s="11" t="n">
        <v>44270</v>
      </c>
      <c r="CN4" s="6" t="n">
        <v>2</v>
      </c>
      <c r="CO4" s="6" t="n">
        <v>159.84</v>
      </c>
      <c r="CP4" s="0"/>
      <c r="CQ4" s="6" t="n">
        <v>728.0934024</v>
      </c>
      <c r="CR4" s="0" t="s">
        <v>410</v>
      </c>
      <c r="CS4" s="0"/>
      <c r="CT4" s="6" t="n">
        <v>96.80655745</v>
      </c>
      <c r="CU4" s="0" t="s">
        <v>410</v>
      </c>
      <c r="CV4" s="0"/>
      <c r="CW4" s="5" t="s">
        <f>=SUM(CX2:CX3)/SUM(CW2:CW3)</f>
      </c>
      <c r="CX4" s="0" t="s">
        <v>11</v>
      </c>
      <c r="CY4" s="11" t="n">
        <v>44503</v>
      </c>
      <c r="CZ4" s="6" t="n">
        <v>1</v>
      </c>
      <c r="DA4" s="6" t="n">
        <v>45.81</v>
      </c>
      <c r="DB4" s="11" t="n">
        <v>45436</v>
      </c>
      <c r="DC4" s="6" t="n">
        <v>8</v>
      </c>
      <c r="DD4" s="6" t="n">
        <v>4647.54</v>
      </c>
      <c r="DE4" s="0"/>
      <c r="DF4" s="5" t="s">
        <f>=SUM(DG2:DG3)/SUM(DF2:DF3)</f>
      </c>
      <c r="DG4" s="0" t="s">
        <v>11</v>
      </c>
      <c r="DH4" s="0"/>
      <c r="DI4" s="5" t="s">
        <f>=SUM(DJ2:DJ3)/SUM(DI2:DI3)</f>
      </c>
      <c r="DJ4" s="0" t="s">
        <v>11</v>
      </c>
      <c r="DK4" s="11" t="n">
        <v>45436</v>
      </c>
      <c r="DL4" s="6" t="n">
        <v>5</v>
      </c>
      <c r="DM4" s="6" t="n">
        <v>2963.72</v>
      </c>
      <c r="DN4" s="0"/>
      <c r="DO4" s="5" t="s">
        <f>=SUM(DP2:DP3)/SUM(DO2:DO3)</f>
      </c>
      <c r="DP4" s="0" t="s">
        <v>11</v>
      </c>
      <c r="DQ4" s="0"/>
      <c r="DR4" s="6" t="n">
        <v>64.104</v>
      </c>
      <c r="DS4" s="0" t="s">
        <v>410</v>
      </c>
      <c r="DT4" s="0"/>
      <c r="DU4" s="6" t="n">
        <v>97.22</v>
      </c>
      <c r="DV4" s="0" t="s">
        <v>410</v>
      </c>
      <c r="DW4" s="0"/>
      <c r="DX4" s="6" t="n">
        <v>100.2</v>
      </c>
      <c r="DY4" s="0" t="s">
        <v>410</v>
      </c>
    </row>
    <row collapsed="false" customFormat="false" customHeight="false" hidden="false" ht="12.1" outlineLevel="0" r="5">
      <c r="A5" s="11" t="n">
        <v>45440</v>
      </c>
      <c r="B5" s="6" t="n">
        <v>3</v>
      </c>
      <c r="C5" s="6" t="n">
        <v>1726.19</v>
      </c>
      <c r="D5" s="0"/>
      <c r="E5" s="6" t="n">
        <v>126.75</v>
      </c>
      <c r="F5" s="0" t="s">
        <v>410</v>
      </c>
      <c r="G5" s="0"/>
      <c r="H5" s="6" t="n">
        <v>10</v>
      </c>
      <c r="I5" s="0" t="s">
        <v>411</v>
      </c>
      <c r="J5" s="0"/>
      <c r="K5" s="6" t="n">
        <v>10</v>
      </c>
      <c r="L5" s="0" t="s">
        <v>411</v>
      </c>
      <c r="M5" s="11" t="n">
        <v>45450</v>
      </c>
      <c r="N5" s="6" t="n">
        <v>10</v>
      </c>
      <c r="O5" s="6" t="n">
        <v>740.87</v>
      </c>
      <c r="P5" s="11" t="n">
        <v>45439</v>
      </c>
      <c r="Q5" s="6" t="n">
        <v>2</v>
      </c>
      <c r="R5" s="6" t="n">
        <v>1431.26</v>
      </c>
      <c r="S5" s="0"/>
      <c r="T5" s="6" t="n">
        <v>10</v>
      </c>
      <c r="U5" s="0" t="s">
        <v>411</v>
      </c>
      <c r="V5" s="0"/>
      <c r="W5" s="5" t="s">
        <f>=SUM(X2:X4)/SUM(W2:W4)</f>
      </c>
      <c r="X5" s="0" t="s">
        <v>11</v>
      </c>
      <c r="Y5" s="0"/>
      <c r="Z5" s="6" t="n">
        <v>10</v>
      </c>
      <c r="AA5" s="0" t="s">
        <v>411</v>
      </c>
      <c r="AB5" s="11" t="n">
        <v>45450</v>
      </c>
      <c r="AC5" s="6" t="n">
        <v>100</v>
      </c>
      <c r="AD5" s="6" t="n">
        <v>381.83</v>
      </c>
      <c r="AE5" s="0"/>
      <c r="AF5" s="5" t="s">
        <f>=SUM(AG2:AG4)/SUM(AF2:AF4)</f>
      </c>
      <c r="AG5" s="0" t="s">
        <v>11</v>
      </c>
      <c r="AH5" s="0"/>
      <c r="AI5" s="6" t="n">
        <v>502.25</v>
      </c>
      <c r="AJ5" s="0" t="s">
        <v>410</v>
      </c>
      <c r="AK5" s="0"/>
      <c r="AL5" s="6" t="n">
        <v>1</v>
      </c>
      <c r="AM5" s="0" t="s">
        <v>411</v>
      </c>
      <c r="AN5" s="0"/>
      <c r="AO5" s="6" t="n">
        <v>10</v>
      </c>
      <c r="AP5" s="0" t="s">
        <v>411</v>
      </c>
      <c r="AQ5" s="0"/>
      <c r="AR5" s="6" t="n">
        <v>1</v>
      </c>
      <c r="AS5" s="0" t="s">
        <v>411</v>
      </c>
      <c r="AT5" s="0"/>
      <c r="AU5" s="6" t="n">
        <v>10</v>
      </c>
      <c r="AV5" s="0" t="s">
        <v>411</v>
      </c>
      <c r="AW5" s="0"/>
      <c r="AX5" s="6" t="n">
        <v>1</v>
      </c>
      <c r="AY5" s="0" t="s">
        <v>411</v>
      </c>
      <c r="AZ5" s="0"/>
      <c r="BA5" s="6" t="n">
        <v>100</v>
      </c>
      <c r="BB5" s="0" t="s">
        <v>411</v>
      </c>
      <c r="BC5" s="0"/>
      <c r="BD5" s="6" t="n">
        <v>7</v>
      </c>
      <c r="BE5" s="0" t="s">
        <v>411</v>
      </c>
      <c r="BF5" s="0"/>
      <c r="BG5" s="6" t="n">
        <v>10</v>
      </c>
      <c r="BH5" s="0" t="s">
        <v>411</v>
      </c>
      <c r="BI5" s="0"/>
      <c r="BJ5" s="6" t="n">
        <v>1</v>
      </c>
      <c r="BK5" s="0" t="s">
        <v>411</v>
      </c>
      <c r="BL5" s="0"/>
      <c r="BM5" s="6" t="n">
        <v>10</v>
      </c>
      <c r="BN5" s="0" t="s">
        <v>411</v>
      </c>
      <c r="BO5" s="0"/>
      <c r="BP5" s="6" t="n">
        <v>1</v>
      </c>
      <c r="BQ5" s="0" t="s">
        <v>411</v>
      </c>
      <c r="BR5" s="0"/>
      <c r="BS5" s="6" t="n">
        <v>10</v>
      </c>
      <c r="BT5" s="0" t="s">
        <v>411</v>
      </c>
      <c r="BU5" s="0"/>
      <c r="BV5" s="6" t="n">
        <v>1</v>
      </c>
      <c r="BW5" s="0" t="s">
        <v>411</v>
      </c>
      <c r="BX5" s="0"/>
      <c r="BY5" s="6" t="n">
        <v>1</v>
      </c>
      <c r="BZ5" s="0" t="s">
        <v>411</v>
      </c>
      <c r="CA5" s="0"/>
      <c r="CB5" s="6" t="n">
        <v>1</v>
      </c>
      <c r="CC5" s="0" t="s">
        <v>411</v>
      </c>
      <c r="CD5" s="0"/>
      <c r="CE5" s="6" t="n">
        <v>1</v>
      </c>
      <c r="CF5" s="0" t="s">
        <v>411</v>
      </c>
      <c r="CG5" s="0"/>
      <c r="CH5" s="6" t="n">
        <v>-0.333333</v>
      </c>
      <c r="CI5" s="0" t="s">
        <v>411</v>
      </c>
      <c r="CJ5" s="0"/>
      <c r="CK5" s="6" t="n">
        <v>-1000</v>
      </c>
      <c r="CL5" s="0" t="s">
        <v>411</v>
      </c>
      <c r="CM5" s="11" t="n">
        <v>44272</v>
      </c>
      <c r="CN5" s="6" t="n">
        <v>2</v>
      </c>
      <c r="CO5" s="6" t="n">
        <v>161.42</v>
      </c>
      <c r="CP5" s="0"/>
      <c r="CQ5" s="6" t="n">
        <v>1</v>
      </c>
      <c r="CR5" s="0" t="s">
        <v>411</v>
      </c>
      <c r="CS5" s="0"/>
      <c r="CT5" s="6" t="n">
        <v>5</v>
      </c>
      <c r="CU5" s="0" t="s">
        <v>411</v>
      </c>
      <c r="CV5" s="0"/>
      <c r="CW5" s="6" t="n">
        <v>45.31941782</v>
      </c>
      <c r="CX5" s="0" t="s">
        <v>410</v>
      </c>
      <c r="CY5" s="0"/>
      <c r="CZ5" s="5" t="s">
        <f>=SUM(DA2:DA4)/SUM(CZ2:CZ4)</f>
      </c>
      <c r="DA5" s="0" t="s">
        <v>11</v>
      </c>
      <c r="DB5" s="11" t="n">
        <v>45450</v>
      </c>
      <c r="DC5" s="6" t="n">
        <v>2</v>
      </c>
      <c r="DD5" s="6" t="n">
        <v>1157.42</v>
      </c>
      <c r="DE5" s="0"/>
      <c r="DF5" s="6" t="n">
        <v>62.958</v>
      </c>
      <c r="DG5" s="0" t="s">
        <v>410</v>
      </c>
      <c r="DH5" s="0"/>
      <c r="DI5" s="6" t="n">
        <v>67.079</v>
      </c>
      <c r="DJ5" s="0" t="s">
        <v>410</v>
      </c>
      <c r="DK5" s="0"/>
      <c r="DL5" s="5" t="s">
        <f>=SUM(DM2:DM4)/SUM(DL2:DL4)</f>
      </c>
      <c r="DM5" s="0" t="s">
        <v>11</v>
      </c>
      <c r="DN5" s="0"/>
      <c r="DO5" s="6" t="n">
        <v>86.655</v>
      </c>
      <c r="DP5" s="0" t="s">
        <v>410</v>
      </c>
      <c r="DQ5" s="0"/>
      <c r="DR5" s="6" t="n">
        <v>4</v>
      </c>
      <c r="DS5" s="0" t="s">
        <v>411</v>
      </c>
      <c r="DT5" s="0"/>
      <c r="DU5" s="6" t="n">
        <v>-1</v>
      </c>
      <c r="DV5" s="0" t="s">
        <v>411</v>
      </c>
      <c r="DW5" s="0"/>
      <c r="DX5" s="6" t="n">
        <v>-1</v>
      </c>
      <c r="DY5" s="0" t="s">
        <v>411</v>
      </c>
    </row>
    <row collapsed="false" customFormat="false" customHeight="false" hidden="false" ht="12.1" outlineLevel="0" r="6">
      <c r="A6" s="11" t="n">
        <v>45450</v>
      </c>
      <c r="B6" s="6" t="n">
        <v>1</v>
      </c>
      <c r="C6" s="6" t="n">
        <v>570.56</v>
      </c>
      <c r="D6" s="0"/>
      <c r="E6" s="6" t="n">
        <v>30</v>
      </c>
      <c r="F6" s="0" t="s">
        <v>411</v>
      </c>
      <c r="G6" s="0"/>
      <c r="H6" s="5" t="s">
        <f>=H5*(ABS(H4)-ABS(H3))</f>
      </c>
      <c r="I6" s="0" t="s">
        <v>412</v>
      </c>
      <c r="J6" s="0"/>
      <c r="K6" s="5" t="s">
        <f>=K5*(ABS(K4)-ABS(K3))</f>
      </c>
      <c r="L6" s="0" t="s">
        <v>412</v>
      </c>
      <c r="M6" s="0"/>
      <c r="N6" s="5" t="s">
        <f>=SUM(O2:O5)/SUM(N2:N5)</f>
      </c>
      <c r="O6" s="0" t="s">
        <v>11</v>
      </c>
      <c r="P6" s="0"/>
      <c r="Q6" s="5" t="s">
        <f>=SUM(R2:R5)/SUM(Q2:Q5)</f>
      </c>
      <c r="R6" s="0" t="s">
        <v>11</v>
      </c>
      <c r="S6" s="0"/>
      <c r="T6" s="5" t="s">
        <f>=T5*(ABS(T4)-ABS(T3))</f>
      </c>
      <c r="U6" s="0" t="s">
        <v>412</v>
      </c>
      <c r="V6" s="0"/>
      <c r="W6" s="6" t="n">
        <v>706</v>
      </c>
      <c r="X6" s="0" t="s">
        <v>410</v>
      </c>
      <c r="Y6" s="0"/>
      <c r="Z6" s="5" t="s">
        <f>=Z5*(ABS(Z4)-ABS(Z3))</f>
      </c>
      <c r="AA6" s="0" t="s">
        <v>412</v>
      </c>
      <c r="AB6" s="0"/>
      <c r="AC6" s="5" t="s">
        <f>=SUM(AD2:AD5)/SUM(AC2:AC5)</f>
      </c>
      <c r="AD6" s="0" t="s">
        <v>11</v>
      </c>
      <c r="AE6" s="0"/>
      <c r="AF6" s="6" t="n">
        <v>31.745</v>
      </c>
      <c r="AG6" s="0" t="s">
        <v>410</v>
      </c>
      <c r="AH6" s="0"/>
      <c r="AI6" s="6" t="n">
        <v>3</v>
      </c>
      <c r="AJ6" s="0" t="s">
        <v>411</v>
      </c>
      <c r="AK6" s="0"/>
      <c r="AL6" s="5" t="s">
        <f>=AL5*(ABS(AL4)-ABS(AL3))</f>
      </c>
      <c r="AM6" s="0" t="s">
        <v>412</v>
      </c>
      <c r="AN6" s="0"/>
      <c r="AO6" s="5" t="s">
        <f>=AO5*(ABS(AO4)-ABS(AO3))</f>
      </c>
      <c r="AP6" s="0" t="s">
        <v>412</v>
      </c>
      <c r="AQ6" s="0"/>
      <c r="AR6" s="5" t="s">
        <f>=AR5*(ABS(AR4)-ABS(AR3))</f>
      </c>
      <c r="AS6" s="0" t="s">
        <v>412</v>
      </c>
      <c r="AT6" s="0"/>
      <c r="AU6" s="5" t="s">
        <f>=AU5*(ABS(AU4)-ABS(AU3))</f>
      </c>
      <c r="AV6" s="0" t="s">
        <v>412</v>
      </c>
      <c r="AW6" s="0"/>
      <c r="AX6" s="5" t="s">
        <f>=AX5*(ABS(AX4)-ABS(AX3))</f>
      </c>
      <c r="AY6" s="0" t="s">
        <v>412</v>
      </c>
      <c r="AZ6" s="0"/>
      <c r="BA6" s="5" t="s">
        <f>=BA5*(ABS(BA4)-ABS(BA3))</f>
      </c>
      <c r="BB6" s="0" t="s">
        <v>412</v>
      </c>
      <c r="BC6" s="0"/>
      <c r="BD6" s="5" t="s">
        <f>=BD5*(ABS(BD4)-ABS(BD3))</f>
      </c>
      <c r="BE6" s="0" t="s">
        <v>412</v>
      </c>
      <c r="BF6" s="0"/>
      <c r="BG6" s="5" t="s">
        <f>=BG5*(ABS(BG4)-ABS(BG3))</f>
      </c>
      <c r="BH6" s="0" t="s">
        <v>412</v>
      </c>
      <c r="BI6" s="0"/>
      <c r="BJ6" s="5" t="s">
        <f>=BJ5*(ABS(BJ4)-ABS(BJ3))</f>
      </c>
      <c r="BK6" s="0" t="s">
        <v>412</v>
      </c>
      <c r="BL6" s="0"/>
      <c r="BM6" s="5" t="s">
        <f>=BM5*(ABS(BM4)-ABS(BM3))</f>
      </c>
      <c r="BN6" s="0" t="s">
        <v>412</v>
      </c>
      <c r="BO6" s="0"/>
      <c r="BP6" s="5" t="s">
        <f>=BP5*(ABS(BP4)-ABS(BP3))</f>
      </c>
      <c r="BQ6" s="0" t="s">
        <v>412</v>
      </c>
      <c r="BR6" s="0"/>
      <c r="BS6" s="5" t="s">
        <f>=BS5*(ABS(BS4)-ABS(BS3))</f>
      </c>
      <c r="BT6" s="0" t="s">
        <v>412</v>
      </c>
      <c r="BU6" s="0"/>
      <c r="BV6" s="5" t="s">
        <f>=BV5*(ABS(BV4)-ABS(BV3))</f>
      </c>
      <c r="BW6" s="0" t="s">
        <v>412</v>
      </c>
      <c r="BX6" s="0"/>
      <c r="BY6" s="5" t="s">
        <f>=BY5*(ABS(BY4)-ABS(BY3))</f>
      </c>
      <c r="BZ6" s="0" t="s">
        <v>412</v>
      </c>
      <c r="CA6" s="0"/>
      <c r="CB6" s="5" t="s">
        <f>=CB5*(ABS(CB4)-ABS(CB3))</f>
      </c>
      <c r="CC6" s="0" t="s">
        <v>412</v>
      </c>
      <c r="CD6" s="0"/>
      <c r="CE6" s="5" t="s">
        <f>=CE5*(ABS(CE4)-ABS(CE3))</f>
      </c>
      <c r="CF6" s="0" t="s">
        <v>412</v>
      </c>
      <c r="CG6" s="0"/>
      <c r="CH6" s="5" t="s">
        <f>=CH5*(ABS(CH4)-ABS(CH3))</f>
      </c>
      <c r="CI6" s="0" t="s">
        <v>412</v>
      </c>
      <c r="CJ6" s="0"/>
      <c r="CK6" s="5" t="s">
        <f>=CK5*(ABS(CK4)-ABS(CK3))</f>
      </c>
      <c r="CL6" s="0" t="s">
        <v>412</v>
      </c>
      <c r="CM6" s="0"/>
      <c r="CN6" s="5" t="s">
        <f>=SUM(CO2:CO5)/SUM(CN2:CN5)</f>
      </c>
      <c r="CO6" s="0" t="s">
        <v>11</v>
      </c>
      <c r="CP6" s="0"/>
      <c r="CQ6" s="5" t="s">
        <f>=CQ5*(ABS(CQ4)-ABS(CQ3))</f>
      </c>
      <c r="CR6" s="0" t="s">
        <v>412</v>
      </c>
      <c r="CS6" s="0"/>
      <c r="CT6" s="5" t="s">
        <f>=CT5*(ABS(CT4)-ABS(CT3))</f>
      </c>
      <c r="CU6" s="0" t="s">
        <v>412</v>
      </c>
      <c r="CV6" s="0"/>
      <c r="CW6" s="6" t="n">
        <v>8</v>
      </c>
      <c r="CX6" s="0" t="s">
        <v>411</v>
      </c>
      <c r="CY6" s="0"/>
      <c r="CZ6" s="6" t="n">
        <v>26.72272529</v>
      </c>
      <c r="DA6" s="0" t="s">
        <v>410</v>
      </c>
      <c r="DB6" s="0"/>
      <c r="DC6" s="5" t="s">
        <f>=SUM(DD2:DD5)/SUM(DC2:DC5)</f>
      </c>
      <c r="DD6" s="0" t="s">
        <v>11</v>
      </c>
      <c r="DE6" s="0"/>
      <c r="DF6" s="6" t="n">
        <v>10</v>
      </c>
      <c r="DG6" s="0" t="s">
        <v>411</v>
      </c>
      <c r="DH6" s="0"/>
      <c r="DI6" s="6" t="n">
        <v>9</v>
      </c>
      <c r="DJ6" s="0" t="s">
        <v>411</v>
      </c>
      <c r="DK6" s="0"/>
      <c r="DL6" s="6" t="n">
        <v>60.009</v>
      </c>
      <c r="DM6" s="0" t="s">
        <v>410</v>
      </c>
      <c r="DN6" s="0"/>
      <c r="DO6" s="6" t="n">
        <v>5</v>
      </c>
      <c r="DP6" s="0" t="s">
        <v>411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=E6*(ABS(E5)-ABS(E4))</f>
      </c>
      <c r="F7" s="0" t="s">
        <v>412</v>
      </c>
      <c r="G7" s="0"/>
      <c r="H7" s="0"/>
      <c r="I7" s="0"/>
      <c r="J7" s="0"/>
      <c r="K7" s="0"/>
      <c r="L7" s="0"/>
      <c r="M7" s="0"/>
      <c r="N7" s="6" t="n">
        <v>39.6</v>
      </c>
      <c r="O7" s="0" t="s">
        <v>410</v>
      </c>
      <c r="P7" s="0"/>
      <c r="Q7" s="6" t="n">
        <v>516.5</v>
      </c>
      <c r="R7" s="0" t="s">
        <v>410</v>
      </c>
      <c r="S7" s="0"/>
      <c r="T7" s="0"/>
      <c r="U7" s="0"/>
      <c r="V7" s="0"/>
      <c r="W7" s="6" t="n">
        <v>3</v>
      </c>
      <c r="X7" s="0" t="s">
        <v>411</v>
      </c>
      <c r="Y7" s="0"/>
      <c r="Z7" s="0"/>
      <c r="AA7" s="0"/>
      <c r="AB7" s="0"/>
      <c r="AC7" s="6" t="n">
        <v>3.322</v>
      </c>
      <c r="AD7" s="0" t="s">
        <v>410</v>
      </c>
      <c r="AE7" s="0"/>
      <c r="AF7" s="6" t="n">
        <v>50</v>
      </c>
      <c r="AG7" s="0" t="s">
        <v>411</v>
      </c>
      <c r="AH7" s="0"/>
      <c r="AI7" s="5" t="s">
        <f>=AI6*(ABS(AI5)-ABS(AI4))</f>
      </c>
      <c r="AJ7" s="0" t="s">
        <v>412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6" t="n">
        <v>2.2866</v>
      </c>
      <c r="CO7" s="0" t="s">
        <v>410</v>
      </c>
      <c r="CP7" s="0"/>
      <c r="CQ7" s="0"/>
      <c r="CR7" s="0"/>
      <c r="CS7" s="0"/>
      <c r="CT7" s="0"/>
      <c r="CU7" s="0"/>
      <c r="CV7" s="0"/>
      <c r="CW7" s="5" t="s">
        <f>=CW6*(ABS(CW5)-ABS(CW4))</f>
      </c>
      <c r="CX7" s="0" t="s">
        <v>412</v>
      </c>
      <c r="CY7" s="0"/>
      <c r="CZ7" s="6" t="n">
        <v>10</v>
      </c>
      <c r="DA7" s="0" t="s">
        <v>411</v>
      </c>
      <c r="DB7" s="0"/>
      <c r="DC7" s="6" t="n">
        <v>59.6</v>
      </c>
      <c r="DD7" s="0" t="s">
        <v>410</v>
      </c>
      <c r="DE7" s="0"/>
      <c r="DF7" s="6" t="s">
        <f>=Портфель!G40*Портфель!$Q$13</f>
      </c>
      <c r="DG7" s="0" t="s">
        <v>6</v>
      </c>
      <c r="DH7" s="0"/>
      <c r="DI7" s="6" t="s">
        <f>=Портфель!G41*Портфель!$Q$13</f>
      </c>
      <c r="DJ7" s="0" t="s">
        <v>6</v>
      </c>
      <c r="DK7" s="0"/>
      <c r="DL7" s="6" t="n">
        <v>10</v>
      </c>
      <c r="DM7" s="0" t="s">
        <v>411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</row>
    <row collapsed="false" customFormat="false" customHeight="false" hidden="false" ht="12.1" outlineLevel="0" r="8">
      <c r="A8" s="0"/>
      <c r="B8" s="6" t="n">
        <v>391.25</v>
      </c>
      <c r="C8" s="0" t="s">
        <v>410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70</v>
      </c>
      <c r="O8" s="0" t="s">
        <v>411</v>
      </c>
      <c r="P8" s="0"/>
      <c r="Q8" s="6" t="n">
        <v>5</v>
      </c>
      <c r="R8" s="0" t="s">
        <v>411</v>
      </c>
      <c r="S8" s="0"/>
      <c r="T8" s="0"/>
      <c r="U8" s="0"/>
      <c r="V8" s="0"/>
      <c r="W8" s="5" t="s">
        <f>=W7*(ABS(W6)-ABS(W5))</f>
      </c>
      <c r="X8" s="0" t="s">
        <v>412</v>
      </c>
      <c r="Y8" s="0"/>
      <c r="Z8" s="0"/>
      <c r="AA8" s="0"/>
      <c r="AB8" s="0"/>
      <c r="AC8" s="6" t="n">
        <v>500</v>
      </c>
      <c r="AD8" s="0" t="s">
        <v>411</v>
      </c>
      <c r="AE8" s="0"/>
      <c r="AF8" s="5" t="s">
        <f>=AF7*(ABS(AF6)-ABS(AF5))</f>
      </c>
      <c r="AG8" s="0" t="s">
        <v>412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6" t="n">
        <v>7</v>
      </c>
      <c r="CO8" s="0" t="s">
        <v>411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=CZ7*(ABS(CZ6)-ABS(CZ5))</f>
      </c>
      <c r="DA8" s="0" t="s">
        <v>412</v>
      </c>
      <c r="DB8" s="0"/>
      <c r="DC8" s="6" t="n">
        <v>12</v>
      </c>
      <c r="DD8" s="0" t="s">
        <v>411</v>
      </c>
      <c r="DE8" s="0"/>
      <c r="DF8" s="6" t="s">
        <f>=Портфель!H40*Портфель!$Q$13</f>
      </c>
      <c r="DG8" s="0" t="s">
        <v>7</v>
      </c>
      <c r="DH8" s="0"/>
      <c r="DI8" s="6" t="s">
        <f>=Портфель!H41*Портфель!$Q$13</f>
      </c>
      <c r="DJ8" s="0" t="s">
        <v>7</v>
      </c>
      <c r="DK8" s="0"/>
      <c r="DL8" s="6" t="s">
        <f>=Портфель!G42*Портфель!$Q$13</f>
      </c>
      <c r="DM8" s="0" t="s">
        <v>6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412</v>
      </c>
      <c r="DT8" s="0"/>
      <c r="DU8" s="5" t="s">
        <f>=DU5*(DU6*DU4/100-DU3+DU7)</f>
      </c>
      <c r="DV8" s="0" t="s">
        <v>412</v>
      </c>
      <c r="DW8" s="0"/>
      <c r="DX8" s="5" t="s">
        <f>=DX5*(DX6*DX4/100-DX3+DX7)</f>
      </c>
      <c r="DY8" s="0" t="s">
        <v>412</v>
      </c>
    </row>
    <row collapsed="false" customFormat="false" customHeight="false" hidden="false" ht="12.1" outlineLevel="0" r="9">
      <c r="A9" s="0"/>
      <c r="B9" s="6" t="n">
        <v>11</v>
      </c>
      <c r="C9" s="0" t="s">
        <v>411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412</v>
      </c>
      <c r="P9" s="0"/>
      <c r="Q9" s="5" t="s">
        <f>=Q8*(ABS(Q7)-ABS(Q6))</f>
      </c>
      <c r="R9" s="0" t="s">
        <v>412</v>
      </c>
      <c r="S9" s="0"/>
      <c r="T9" s="0"/>
      <c r="U9" s="0"/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412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=CN8*(ABS(CN7)-ABS(CN6))</f>
      </c>
      <c r="CO9" s="0" t="s">
        <v>412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6" t="s">
        <f>=Портфель!G39*Портфель!$Q$13</f>
      </c>
      <c r="DD9" s="0" t="s">
        <v>6</v>
      </c>
      <c r="DE9" s="0"/>
      <c r="DF9" s="5" t="s">
        <f>=DF6*(DF7*DF5/100-DF4+DF8)</f>
      </c>
      <c r="DG9" s="0" t="s">
        <v>412</v>
      </c>
      <c r="DH9" s="0"/>
      <c r="DI9" s="5" t="s">
        <f>=DI6*(DI7*DI5/100-DI4+DI8)</f>
      </c>
      <c r="DJ9" s="0" t="s">
        <v>412</v>
      </c>
      <c r="DK9" s="0"/>
      <c r="DL9" s="6" t="s">
        <f>=Портфель!H42*Портфель!$Q$13</f>
      </c>
      <c r="DM9" s="0" t="s">
        <v>7</v>
      </c>
      <c r="DN9" s="0"/>
      <c r="DO9" s="5" t="s">
        <f>=DO6*(DO7*DO5/100-DO4+DO8)</f>
      </c>
      <c r="DP9" s="0" t="s">
        <v>412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412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6" t="s">
        <f>=Портфель!H39*Портфель!$Q$13</f>
      </c>
      <c r="DD10" s="0" t="s">
        <v>7</v>
      </c>
      <c r="DE10" s="0"/>
      <c r="DF10" s="0"/>
      <c r="DG10" s="0"/>
      <c r="DH10" s="0"/>
      <c r="DI10" s="0"/>
      <c r="DJ10" s="0"/>
      <c r="DK10" s="0"/>
      <c r="DL10" s="5" t="s">
        <f>=DL7*(DL8*DL6/100-DL5+DL9)</f>
      </c>
      <c r="DM10" s="0" t="s">
        <v>412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412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136</v>
      </c>
      <c r="B1" s="18" t="s">
        <v>0</v>
      </c>
      <c r="C1" s="18" t="s">
        <v>2</v>
      </c>
      <c r="D1" s="18" t="s">
        <v>413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414</v>
      </c>
      <c r="L1" s="18" t="s">
        <v>415</v>
      </c>
      <c r="M1" s="18" t="s">
        <v>64</v>
      </c>
      <c r="N1" s="18" t="s">
        <v>19</v>
      </c>
      <c r="O1" s="18" t="s">
        <v>416</v>
      </c>
    </row>
    <row collapsed="false" customFormat="false" customHeight="false" hidden="false" ht="12.1" outlineLevel="0" r="2">
      <c r="A2" s="21" t="n">
        <v>44200</v>
      </c>
      <c r="B2" s="22" t="s">
        <v>417</v>
      </c>
      <c r="C2" s="22" t="s">
        <v>144</v>
      </c>
      <c r="D2" s="22" t="s">
        <v>417</v>
      </c>
      <c r="E2" s="22" t="s">
        <v>417</v>
      </c>
      <c r="F2" s="22" t="s">
        <v>19</v>
      </c>
      <c r="G2" s="23" t="n">
        <v>3</v>
      </c>
      <c r="H2" s="24" t="n">
        <v>333.33333333333</v>
      </c>
      <c r="I2" s="24" t="n">
        <v>1000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44200.488009259</v>
      </c>
      <c r="B3" s="16" t="s">
        <v>94</v>
      </c>
      <c r="C3" s="16" t="s">
        <v>418</v>
      </c>
      <c r="D3" s="16" t="s">
        <v>154</v>
      </c>
      <c r="E3" s="16" t="s">
        <v>95</v>
      </c>
      <c r="F3" s="16" t="s">
        <v>19</v>
      </c>
      <c r="G3" s="7" t="n">
        <v>1</v>
      </c>
      <c r="H3" s="6" t="n">
        <v>79.65</v>
      </c>
      <c r="I3" s="6" t="n">
        <v>-79.65</v>
      </c>
      <c r="J3" s="6" t="n">
        <v>0</v>
      </c>
      <c r="K3" s="6" t="n">
        <v>-0.05</v>
      </c>
      <c r="L3" s="6" t="n">
        <v>-0.02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44200.4925</v>
      </c>
      <c r="B4" s="16" t="s">
        <v>97</v>
      </c>
      <c r="C4" s="16" t="s">
        <v>419</v>
      </c>
      <c r="D4" s="16" t="s">
        <v>154</v>
      </c>
      <c r="E4" s="16" t="s">
        <v>95</v>
      </c>
      <c r="F4" s="16" t="s">
        <v>19</v>
      </c>
      <c r="G4" s="7" t="n">
        <v>1</v>
      </c>
      <c r="H4" s="6" t="n">
        <v>237</v>
      </c>
      <c r="I4" s="6" t="n">
        <v>-237</v>
      </c>
      <c r="J4" s="6" t="n">
        <v>0</v>
      </c>
      <c r="K4" s="6" t="n">
        <v>-0.14</v>
      </c>
      <c r="L4" s="6" t="n">
        <v>-0.02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44200.501909722</v>
      </c>
      <c r="B5" s="16" t="s">
        <v>281</v>
      </c>
      <c r="C5" s="16" t="s">
        <v>420</v>
      </c>
      <c r="D5" s="16" t="s">
        <v>154</v>
      </c>
      <c r="E5" s="16" t="s">
        <v>17</v>
      </c>
      <c r="F5" s="16" t="s">
        <v>19</v>
      </c>
      <c r="G5" s="7" t="n">
        <v>1</v>
      </c>
      <c r="H5" s="6" t="n">
        <v>269</v>
      </c>
      <c r="I5" s="6" t="n">
        <v>-269</v>
      </c>
      <c r="J5" s="6" t="n">
        <v>0</v>
      </c>
      <c r="K5" s="6" t="n">
        <v>-0.16</v>
      </c>
      <c r="L5" s="6" t="n">
        <v>-0.02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44200.724548611</v>
      </c>
      <c r="B6" s="16" t="s">
        <v>282</v>
      </c>
      <c r="C6" s="16" t="s">
        <v>421</v>
      </c>
      <c r="D6" s="16" t="s">
        <v>154</v>
      </c>
      <c r="E6" s="16" t="s">
        <v>95</v>
      </c>
      <c r="F6" s="16" t="s">
        <v>19</v>
      </c>
      <c r="G6" s="7" t="n">
        <v>20</v>
      </c>
      <c r="H6" s="6" t="n">
        <v>12.012</v>
      </c>
      <c r="I6" s="6" t="n">
        <v>-240.24</v>
      </c>
      <c r="J6" s="6" t="n">
        <v>0</v>
      </c>
      <c r="K6" s="6" t="n">
        <v>-0.15</v>
      </c>
      <c r="L6" s="6" t="n">
        <v>-0.02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5" t="n">
        <v>44201</v>
      </c>
      <c r="B7" s="26" t="s">
        <v>422</v>
      </c>
      <c r="C7" s="26" t="s">
        <v>145</v>
      </c>
      <c r="D7" s="26" t="s">
        <v>422</v>
      </c>
      <c r="E7" s="26" t="s">
        <v>422</v>
      </c>
      <c r="F7" s="26" t="s">
        <v>19</v>
      </c>
      <c r="G7" s="27" t="n">
        <v>1</v>
      </c>
      <c r="H7" s="28" t="n">
        <v>-100</v>
      </c>
      <c r="I7" s="28" t="n">
        <v>-100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1" t="n">
        <v>44201</v>
      </c>
      <c r="B8" s="22" t="s">
        <v>417</v>
      </c>
      <c r="C8" s="22" t="s">
        <v>144</v>
      </c>
      <c r="D8" s="22" t="s">
        <v>417</v>
      </c>
      <c r="E8" s="22" t="s">
        <v>417</v>
      </c>
      <c r="F8" s="22" t="s">
        <v>19</v>
      </c>
      <c r="G8" s="23" t="n">
        <v>1</v>
      </c>
      <c r="H8" s="24" t="n">
        <v>460</v>
      </c>
      <c r="I8" s="24" t="n">
        <v>460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44201.584849537</v>
      </c>
      <c r="B9" s="16" t="s">
        <v>24</v>
      </c>
      <c r="C9" s="16" t="s">
        <v>423</v>
      </c>
      <c r="D9" s="16" t="s">
        <v>154</v>
      </c>
      <c r="E9" s="16" t="s">
        <v>17</v>
      </c>
      <c r="F9" s="16" t="s">
        <v>19</v>
      </c>
      <c r="G9" s="7" t="n">
        <v>10</v>
      </c>
      <c r="H9" s="6" t="n">
        <v>51.95</v>
      </c>
      <c r="I9" s="6" t="n">
        <v>-519.5</v>
      </c>
      <c r="J9" s="6" t="n">
        <v>0</v>
      </c>
      <c r="K9" s="6" t="n">
        <v>-0.31</v>
      </c>
      <c r="L9" s="6" t="n">
        <v>-0.05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44222</v>
      </c>
      <c r="B10" s="22" t="s">
        <v>417</v>
      </c>
      <c r="C10" s="22" t="s">
        <v>144</v>
      </c>
      <c r="D10" s="22" t="s">
        <v>417</v>
      </c>
      <c r="E10" s="22" t="s">
        <v>417</v>
      </c>
      <c r="F10" s="22" t="s">
        <v>19</v>
      </c>
      <c r="G10" s="23" t="n">
        <v>1</v>
      </c>
      <c r="H10" s="24" t="n">
        <v>2000</v>
      </c>
      <c r="I10" s="24" t="n">
        <v>2000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44222.506956019</v>
      </c>
      <c r="B11" s="16" t="s">
        <v>48</v>
      </c>
      <c r="C11" s="16" t="s">
        <v>424</v>
      </c>
      <c r="D11" s="16" t="s">
        <v>154</v>
      </c>
      <c r="E11" s="16" t="s">
        <v>17</v>
      </c>
      <c r="F11" s="16" t="s">
        <v>19</v>
      </c>
      <c r="G11" s="7" t="n">
        <v>10</v>
      </c>
      <c r="H11" s="6" t="n">
        <v>54.47</v>
      </c>
      <c r="I11" s="6" t="n">
        <v>-544.7</v>
      </c>
      <c r="J11" s="6" t="n">
        <v>0</v>
      </c>
      <c r="K11" s="6" t="n">
        <v>-0.33</v>
      </c>
      <c r="L11" s="6" t="n">
        <v>-0.05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44222.511203704</v>
      </c>
      <c r="B12" s="16" t="s">
        <v>71</v>
      </c>
      <c r="C12" s="16" t="s">
        <v>425</v>
      </c>
      <c r="D12" s="16" t="s">
        <v>154</v>
      </c>
      <c r="E12" s="16" t="s">
        <v>17</v>
      </c>
      <c r="F12" s="16" t="s">
        <v>19</v>
      </c>
      <c r="G12" s="7" t="n">
        <v>10</v>
      </c>
      <c r="H12" s="6" t="n">
        <v>90.99</v>
      </c>
      <c r="I12" s="6" t="n">
        <v>-909.9</v>
      </c>
      <c r="J12" s="6" t="n">
        <v>0</v>
      </c>
      <c r="K12" s="6" t="n">
        <v>-0.55</v>
      </c>
      <c r="L12" s="6" t="n">
        <v>-0.09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44222.520706019</v>
      </c>
      <c r="B13" s="16" t="s">
        <v>283</v>
      </c>
      <c r="C13" s="16" t="s">
        <v>426</v>
      </c>
      <c r="D13" s="16" t="s">
        <v>154</v>
      </c>
      <c r="E13" s="16" t="s">
        <v>17</v>
      </c>
      <c r="F13" s="16" t="s">
        <v>19</v>
      </c>
      <c r="G13" s="7" t="n">
        <v>10000</v>
      </c>
      <c r="H13" s="6" t="n">
        <v>0.037645</v>
      </c>
      <c r="I13" s="6" t="n">
        <v>-376.45</v>
      </c>
      <c r="J13" s="6" t="n">
        <v>0</v>
      </c>
      <c r="K13" s="6" t="n">
        <v>-0.22</v>
      </c>
      <c r="L13" s="6" t="n">
        <v>-0.03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44222.523275463</v>
      </c>
      <c r="B14" s="16" t="s">
        <v>94</v>
      </c>
      <c r="C14" s="16" t="s">
        <v>418</v>
      </c>
      <c r="D14" s="16" t="s">
        <v>154</v>
      </c>
      <c r="E14" s="16" t="s">
        <v>95</v>
      </c>
      <c r="F14" s="16" t="s">
        <v>19</v>
      </c>
      <c r="G14" s="7" t="n">
        <v>2</v>
      </c>
      <c r="H14" s="6" t="n">
        <v>84.06</v>
      </c>
      <c r="I14" s="6" t="n">
        <v>-168.12</v>
      </c>
      <c r="J14" s="6" t="n">
        <v>0</v>
      </c>
      <c r="K14" s="6" t="n">
        <v>-0.1</v>
      </c>
      <c r="L14" s="6" t="n">
        <v>-0.02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44228.673564815</v>
      </c>
      <c r="B15" s="16" t="s">
        <v>284</v>
      </c>
      <c r="C15" s="16" t="s">
        <v>427</v>
      </c>
      <c r="D15" s="16" t="s">
        <v>154</v>
      </c>
      <c r="E15" s="16" t="s">
        <v>95</v>
      </c>
      <c r="F15" s="16" t="s">
        <v>19</v>
      </c>
      <c r="G15" s="7" t="n">
        <v>7</v>
      </c>
      <c r="H15" s="6" t="n">
        <v>1.764</v>
      </c>
      <c r="I15" s="6" t="n">
        <v>-12.35</v>
      </c>
      <c r="J15" s="6" t="n">
        <v>0</v>
      </c>
      <c r="K15" s="6" t="n">
        <v>-0.01</v>
      </c>
      <c r="L15" s="6" t="n">
        <v>-0.02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1" t="n">
        <v>44251</v>
      </c>
      <c r="B16" s="22" t="s">
        <v>417</v>
      </c>
      <c r="C16" s="22" t="s">
        <v>144</v>
      </c>
      <c r="D16" s="22" t="s">
        <v>417</v>
      </c>
      <c r="E16" s="22" t="s">
        <v>417</v>
      </c>
      <c r="F16" s="22" t="s">
        <v>19</v>
      </c>
      <c r="G16" s="23" t="n">
        <v>1</v>
      </c>
      <c r="H16" s="24" t="n">
        <v>3000</v>
      </c>
      <c r="I16" s="24" t="n">
        <v>3000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0" t="n">
        <v>44251.652175926</v>
      </c>
      <c r="B17" s="16" t="s">
        <v>21</v>
      </c>
      <c r="C17" s="16" t="s">
        <v>428</v>
      </c>
      <c r="D17" s="16" t="s">
        <v>154</v>
      </c>
      <c r="E17" s="16" t="s">
        <v>17</v>
      </c>
      <c r="F17" s="16" t="s">
        <v>19</v>
      </c>
      <c r="G17" s="7" t="n">
        <v>10</v>
      </c>
      <c r="H17" s="6" t="n">
        <v>222.9</v>
      </c>
      <c r="I17" s="6" t="n">
        <v>-2229</v>
      </c>
      <c r="J17" s="6" t="n">
        <v>0</v>
      </c>
      <c r="K17" s="6" t="n">
        <v>-1.34</v>
      </c>
      <c r="L17" s="6" t="n">
        <v>-0.21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44251.652604167</v>
      </c>
      <c r="B18" s="16" t="s">
        <v>285</v>
      </c>
      <c r="C18" s="16" t="s">
        <v>429</v>
      </c>
      <c r="D18" s="16" t="s">
        <v>154</v>
      </c>
      <c r="E18" s="16" t="s">
        <v>17</v>
      </c>
      <c r="F18" s="16" t="s">
        <v>19</v>
      </c>
      <c r="G18" s="7" t="n">
        <v>10</v>
      </c>
      <c r="H18" s="6" t="n">
        <v>70.6</v>
      </c>
      <c r="I18" s="6" t="n">
        <v>-706</v>
      </c>
      <c r="J18" s="6" t="n">
        <v>0</v>
      </c>
      <c r="K18" s="6" t="n">
        <v>-0.42</v>
      </c>
      <c r="L18" s="6" t="n">
        <v>-0.07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44251.653611111</v>
      </c>
      <c r="B19" s="16" t="s">
        <v>284</v>
      </c>
      <c r="C19" s="16" t="s">
        <v>427</v>
      </c>
      <c r="D19" s="16" t="s">
        <v>154</v>
      </c>
      <c r="E19" s="16" t="s">
        <v>95</v>
      </c>
      <c r="F19" s="16" t="s">
        <v>19</v>
      </c>
      <c r="G19" s="7" t="n">
        <v>3</v>
      </c>
      <c r="H19" s="6" t="n">
        <v>1.7905</v>
      </c>
      <c r="I19" s="6" t="n">
        <v>-5.37</v>
      </c>
      <c r="J19" s="6" t="n">
        <v>0</v>
      </c>
      <c r="K19" s="6" t="n">
        <v>0</v>
      </c>
      <c r="L19" s="6" t="n">
        <v>-0.02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44251.65494213</v>
      </c>
      <c r="B20" s="16" t="s">
        <v>286</v>
      </c>
      <c r="C20" s="16" t="s">
        <v>430</v>
      </c>
      <c r="D20" s="16" t="s">
        <v>154</v>
      </c>
      <c r="E20" s="16" t="s">
        <v>95</v>
      </c>
      <c r="F20" s="16" t="s">
        <v>19</v>
      </c>
      <c r="G20" s="7" t="n">
        <v>10</v>
      </c>
      <c r="H20" s="6" t="n">
        <v>1.0635</v>
      </c>
      <c r="I20" s="6" t="n">
        <v>-10.64</v>
      </c>
      <c r="J20" s="6" t="n">
        <v>0</v>
      </c>
      <c r="K20" s="6" t="n">
        <v>-0.01</v>
      </c>
      <c r="L20" s="6" t="n">
        <v>-0.02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44251.655451389</v>
      </c>
      <c r="B21" s="16" t="s">
        <v>287</v>
      </c>
      <c r="C21" s="16" t="s">
        <v>431</v>
      </c>
      <c r="D21" s="16" t="s">
        <v>154</v>
      </c>
      <c r="E21" s="16" t="s">
        <v>95</v>
      </c>
      <c r="F21" s="16" t="s">
        <v>19</v>
      </c>
      <c r="G21" s="7" t="n">
        <v>38</v>
      </c>
      <c r="H21" s="6" t="n">
        <v>1.1980684210526</v>
      </c>
      <c r="I21" s="6" t="n">
        <v>-45.52</v>
      </c>
      <c r="J21" s="6" t="n">
        <v>0</v>
      </c>
      <c r="K21" s="6" t="n">
        <v>-0.03</v>
      </c>
      <c r="L21" s="6" t="n">
        <v>-0.04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44258.458229167</v>
      </c>
      <c r="B22" s="16" t="s">
        <v>287</v>
      </c>
      <c r="C22" s="16" t="s">
        <v>431</v>
      </c>
      <c r="D22" s="16" t="s">
        <v>154</v>
      </c>
      <c r="E22" s="16" t="s">
        <v>95</v>
      </c>
      <c r="F22" s="16" t="s">
        <v>19</v>
      </c>
      <c r="G22" s="7" t="n">
        <v>1</v>
      </c>
      <c r="H22" s="6" t="n">
        <v>1.1881</v>
      </c>
      <c r="I22" s="6" t="n">
        <v>-1.19</v>
      </c>
      <c r="J22" s="6" t="n">
        <v>0</v>
      </c>
      <c r="K22" s="6" t="n">
        <v>0</v>
      </c>
      <c r="L22" s="6" t="n">
        <v>-0.02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9" t="n">
        <v>44264.511168981</v>
      </c>
      <c r="B23" s="30" t="s">
        <v>281</v>
      </c>
      <c r="C23" s="30" t="s">
        <v>420</v>
      </c>
      <c r="D23" s="30" t="s">
        <v>157</v>
      </c>
      <c r="E23" s="30" t="s">
        <v>17</v>
      </c>
      <c r="F23" s="30" t="s">
        <v>19</v>
      </c>
      <c r="G23" s="31" t="n">
        <v>-1</v>
      </c>
      <c r="H23" s="32" t="n">
        <v>256.8</v>
      </c>
      <c r="I23" s="32" t="n">
        <v>256.8</v>
      </c>
      <c r="J23" s="32" t="n">
        <v>0</v>
      </c>
      <c r="K23" s="32" t="n">
        <v>-0.15</v>
      </c>
      <c r="L23" s="32" t="n">
        <v>-0.02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44270.448344907</v>
      </c>
      <c r="B24" s="16" t="s">
        <v>94</v>
      </c>
      <c r="C24" s="16" t="s">
        <v>418</v>
      </c>
      <c r="D24" s="16" t="s">
        <v>154</v>
      </c>
      <c r="E24" s="16" t="s">
        <v>95</v>
      </c>
      <c r="F24" s="16" t="s">
        <v>19</v>
      </c>
      <c r="G24" s="7" t="n">
        <v>2</v>
      </c>
      <c r="H24" s="6" t="n">
        <v>79.85</v>
      </c>
      <c r="I24" s="6" t="n">
        <v>-159.7</v>
      </c>
      <c r="J24" s="6" t="n">
        <v>0</v>
      </c>
      <c r="K24" s="6" t="n">
        <v>-0.1</v>
      </c>
      <c r="L24" s="6" t="n">
        <v>-0.04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44270.448402778</v>
      </c>
      <c r="B25" s="16" t="s">
        <v>284</v>
      </c>
      <c r="C25" s="16" t="s">
        <v>427</v>
      </c>
      <c r="D25" s="16" t="s">
        <v>154</v>
      </c>
      <c r="E25" s="16" t="s">
        <v>95</v>
      </c>
      <c r="F25" s="16" t="s">
        <v>19</v>
      </c>
      <c r="G25" s="7" t="n">
        <v>40</v>
      </c>
      <c r="H25" s="6" t="n">
        <v>1.748775</v>
      </c>
      <c r="I25" s="6" t="n">
        <v>-69.95</v>
      </c>
      <c r="J25" s="6" t="n">
        <v>0</v>
      </c>
      <c r="K25" s="6" t="n">
        <v>-0.04</v>
      </c>
      <c r="L25" s="6" t="n">
        <v>-0.04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44270.450914352</v>
      </c>
      <c r="B26" s="16" t="s">
        <v>287</v>
      </c>
      <c r="C26" s="16" t="s">
        <v>431</v>
      </c>
      <c r="D26" s="16" t="s">
        <v>154</v>
      </c>
      <c r="E26" s="16" t="s">
        <v>95</v>
      </c>
      <c r="F26" s="16" t="s">
        <v>19</v>
      </c>
      <c r="G26" s="7" t="n">
        <v>11</v>
      </c>
      <c r="H26" s="6" t="n">
        <v>1.1879181818182</v>
      </c>
      <c r="I26" s="6" t="n">
        <v>-13.07</v>
      </c>
      <c r="J26" s="6" t="n">
        <v>0</v>
      </c>
      <c r="K26" s="6" t="n">
        <v>0</v>
      </c>
      <c r="L26" s="6" t="n">
        <v>-0.04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44270.464537037</v>
      </c>
      <c r="B27" s="16" t="s">
        <v>286</v>
      </c>
      <c r="C27" s="16" t="s">
        <v>430</v>
      </c>
      <c r="D27" s="16" t="s">
        <v>154</v>
      </c>
      <c r="E27" s="16" t="s">
        <v>95</v>
      </c>
      <c r="F27" s="16" t="s">
        <v>19</v>
      </c>
      <c r="G27" s="7" t="n">
        <v>13</v>
      </c>
      <c r="H27" s="6" t="n">
        <v>1.0692</v>
      </c>
      <c r="I27" s="6" t="n">
        <v>-13.9</v>
      </c>
      <c r="J27" s="6" t="n">
        <v>0</v>
      </c>
      <c r="K27" s="6" t="n">
        <v>-0.01</v>
      </c>
      <c r="L27" s="6" t="n">
        <v>-0.02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44272</v>
      </c>
      <c r="B28" s="22" t="s">
        <v>417</v>
      </c>
      <c r="C28" s="22" t="s">
        <v>144</v>
      </c>
      <c r="D28" s="22" t="s">
        <v>417</v>
      </c>
      <c r="E28" s="22" t="s">
        <v>417</v>
      </c>
      <c r="F28" s="22" t="s">
        <v>19</v>
      </c>
      <c r="G28" s="23" t="n">
        <v>2</v>
      </c>
      <c r="H28" s="24" t="n">
        <v>2250</v>
      </c>
      <c r="I28" s="24" t="n">
        <v>4500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44272.456469907</v>
      </c>
      <c r="B29" s="16" t="s">
        <v>42</v>
      </c>
      <c r="C29" s="16" t="s">
        <v>432</v>
      </c>
      <c r="D29" s="16" t="s">
        <v>154</v>
      </c>
      <c r="E29" s="16" t="s">
        <v>17</v>
      </c>
      <c r="F29" s="16" t="s">
        <v>19</v>
      </c>
      <c r="G29" s="7" t="n">
        <v>10</v>
      </c>
      <c r="H29" s="6" t="n">
        <v>166.85</v>
      </c>
      <c r="I29" s="6" t="n">
        <v>-1668.5</v>
      </c>
      <c r="J29" s="6" t="n">
        <v>0</v>
      </c>
      <c r="K29" s="6" t="n">
        <v>-1</v>
      </c>
      <c r="L29" s="6" t="n">
        <v>-0.16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44272.463726852</v>
      </c>
      <c r="B30" s="16" t="s">
        <v>87</v>
      </c>
      <c r="C30" s="16" t="s">
        <v>433</v>
      </c>
      <c r="D30" s="16" t="s">
        <v>154</v>
      </c>
      <c r="E30" s="16" t="s">
        <v>17</v>
      </c>
      <c r="F30" s="16" t="s">
        <v>19</v>
      </c>
      <c r="G30" s="7" t="n">
        <v>1</v>
      </c>
      <c r="H30" s="6" t="n">
        <v>1535.1</v>
      </c>
      <c r="I30" s="6" t="n">
        <v>-1535.1</v>
      </c>
      <c r="J30" s="6" t="n">
        <v>0</v>
      </c>
      <c r="K30" s="6" t="n">
        <v>-0.92</v>
      </c>
      <c r="L30" s="6" t="n">
        <v>-0.14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44272.469710648</v>
      </c>
      <c r="B31" s="16" t="s">
        <v>30</v>
      </c>
      <c r="C31" s="16" t="s">
        <v>434</v>
      </c>
      <c r="D31" s="16" t="s">
        <v>154</v>
      </c>
      <c r="E31" s="16" t="s">
        <v>17</v>
      </c>
      <c r="F31" s="16" t="s">
        <v>19</v>
      </c>
      <c r="G31" s="7" t="n">
        <v>10</v>
      </c>
      <c r="H31" s="6" t="n">
        <v>107.07</v>
      </c>
      <c r="I31" s="6" t="n">
        <v>-1070.7</v>
      </c>
      <c r="J31" s="6" t="n">
        <v>0</v>
      </c>
      <c r="K31" s="6" t="n">
        <v>-0.64</v>
      </c>
      <c r="L31" s="6" t="n">
        <v>-0.1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44272.472083333</v>
      </c>
      <c r="B32" s="16" t="s">
        <v>94</v>
      </c>
      <c r="C32" s="16" t="s">
        <v>418</v>
      </c>
      <c r="D32" s="16" t="s">
        <v>154</v>
      </c>
      <c r="E32" s="16" t="s">
        <v>95</v>
      </c>
      <c r="F32" s="16" t="s">
        <v>19</v>
      </c>
      <c r="G32" s="7" t="n">
        <v>2</v>
      </c>
      <c r="H32" s="6" t="n">
        <v>80.65</v>
      </c>
      <c r="I32" s="6" t="n">
        <v>-161.3</v>
      </c>
      <c r="J32" s="6" t="n">
        <v>0</v>
      </c>
      <c r="K32" s="6" t="n">
        <v>-0.1</v>
      </c>
      <c r="L32" s="6" t="n">
        <v>-0.02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44272.472650463</v>
      </c>
      <c r="B33" s="16" t="s">
        <v>284</v>
      </c>
      <c r="C33" s="16" t="s">
        <v>427</v>
      </c>
      <c r="D33" s="16" t="s">
        <v>154</v>
      </c>
      <c r="E33" s="16" t="s">
        <v>95</v>
      </c>
      <c r="F33" s="16" t="s">
        <v>19</v>
      </c>
      <c r="G33" s="7" t="n">
        <v>20</v>
      </c>
      <c r="H33" s="6" t="n">
        <v>1.7511</v>
      </c>
      <c r="I33" s="6" t="n">
        <v>-35.02</v>
      </c>
      <c r="J33" s="6" t="n">
        <v>0</v>
      </c>
      <c r="K33" s="6" t="n">
        <v>-0.02</v>
      </c>
      <c r="L33" s="6" t="n">
        <v>-0.02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44272.476331019</v>
      </c>
      <c r="B34" s="16" t="s">
        <v>287</v>
      </c>
      <c r="C34" s="16" t="s">
        <v>431</v>
      </c>
      <c r="D34" s="16" t="s">
        <v>154</v>
      </c>
      <c r="E34" s="16" t="s">
        <v>95</v>
      </c>
      <c r="F34" s="16" t="s">
        <v>19</v>
      </c>
      <c r="G34" s="7" t="n">
        <v>20</v>
      </c>
      <c r="H34" s="6" t="n">
        <v>1.1956</v>
      </c>
      <c r="I34" s="6" t="n">
        <v>-23.91</v>
      </c>
      <c r="J34" s="6" t="n">
        <v>0</v>
      </c>
      <c r="K34" s="6" t="n">
        <v>-0.02</v>
      </c>
      <c r="L34" s="6" t="n">
        <v>-0.02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44272.477731481</v>
      </c>
      <c r="B35" s="16" t="s">
        <v>286</v>
      </c>
      <c r="C35" s="16" t="s">
        <v>430</v>
      </c>
      <c r="D35" s="16" t="s">
        <v>154</v>
      </c>
      <c r="E35" s="16" t="s">
        <v>95</v>
      </c>
      <c r="F35" s="16" t="s">
        <v>19</v>
      </c>
      <c r="G35" s="7" t="n">
        <v>2</v>
      </c>
      <c r="H35" s="6" t="n">
        <v>1.0698</v>
      </c>
      <c r="I35" s="6" t="n">
        <v>-2.14</v>
      </c>
      <c r="J35" s="6" t="n">
        <v>0</v>
      </c>
      <c r="K35" s="6" t="n">
        <v>0</v>
      </c>
      <c r="L35" s="6" t="n">
        <v>-0.02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44321.999988426</v>
      </c>
      <c r="B36" s="22" t="s">
        <v>435</v>
      </c>
      <c r="C36" s="22" t="s">
        <v>436</v>
      </c>
      <c r="D36" s="22" t="s">
        <v>435</v>
      </c>
      <c r="E36" s="22" t="s">
        <v>435</v>
      </c>
      <c r="F36" s="22" t="s">
        <v>19</v>
      </c>
      <c r="G36" s="23" t="n">
        <v>1</v>
      </c>
      <c r="H36" s="24" t="n">
        <v>66.3</v>
      </c>
      <c r="I36" s="24" t="n">
        <v>57.3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 t="s">
        <v>437</v>
      </c>
    </row>
    <row collapsed="false" customFormat="false" customHeight="false" hidden="false" ht="12.1" outlineLevel="0" r="37">
      <c r="A37" s="21" t="n">
        <v>44328.999988426</v>
      </c>
      <c r="B37" s="22" t="s">
        <v>435</v>
      </c>
      <c r="C37" s="22" t="s">
        <v>438</v>
      </c>
      <c r="D37" s="22" t="s">
        <v>435</v>
      </c>
      <c r="E37" s="22" t="s">
        <v>435</v>
      </c>
      <c r="F37" s="22" t="s">
        <v>19</v>
      </c>
      <c r="G37" s="23" t="n">
        <v>10</v>
      </c>
      <c r="H37" s="24" t="n">
        <v>9.45</v>
      </c>
      <c r="I37" s="24" t="n">
        <v>82.5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 t="s">
        <v>437</v>
      </c>
    </row>
    <row collapsed="false" customFormat="false" customHeight="false" hidden="false" ht="12.1" outlineLevel="0" r="38">
      <c r="A38" s="21" t="n">
        <v>44334</v>
      </c>
      <c r="B38" s="22" t="s">
        <v>417</v>
      </c>
      <c r="C38" s="22" t="s">
        <v>144</v>
      </c>
      <c r="D38" s="22" t="s">
        <v>417</v>
      </c>
      <c r="E38" s="22" t="s">
        <v>417</v>
      </c>
      <c r="F38" s="22" t="s">
        <v>19</v>
      </c>
      <c r="G38" s="23" t="n">
        <v>1</v>
      </c>
      <c r="H38" s="24" t="n">
        <v>2000</v>
      </c>
      <c r="I38" s="24" t="n">
        <v>2000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44334.7103125</v>
      </c>
      <c r="B39" s="16" t="s">
        <v>288</v>
      </c>
      <c r="C39" s="16" t="s">
        <v>439</v>
      </c>
      <c r="D39" s="16" t="s">
        <v>154</v>
      </c>
      <c r="E39" s="16" t="s">
        <v>17</v>
      </c>
      <c r="F39" s="16" t="s">
        <v>19</v>
      </c>
      <c r="G39" s="7" t="n">
        <v>10</v>
      </c>
      <c r="H39" s="6" t="n">
        <v>103.42</v>
      </c>
      <c r="I39" s="6" t="n">
        <v>-1034.2</v>
      </c>
      <c r="J39" s="6" t="n">
        <v>0</v>
      </c>
      <c r="K39" s="6" t="n">
        <v>-0.62</v>
      </c>
      <c r="L39" s="6" t="n">
        <v>-0.1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44334.71056713</v>
      </c>
      <c r="B40" s="16" t="s">
        <v>289</v>
      </c>
      <c r="C40" s="16" t="s">
        <v>440</v>
      </c>
      <c r="D40" s="16" t="s">
        <v>154</v>
      </c>
      <c r="E40" s="16" t="s">
        <v>17</v>
      </c>
      <c r="F40" s="16" t="s">
        <v>19</v>
      </c>
      <c r="G40" s="7" t="n">
        <v>1</v>
      </c>
      <c r="H40" s="6" t="n">
        <v>945</v>
      </c>
      <c r="I40" s="6" t="n">
        <v>-945</v>
      </c>
      <c r="J40" s="6" t="n">
        <v>0</v>
      </c>
      <c r="K40" s="6" t="n">
        <v>-0.57</v>
      </c>
      <c r="L40" s="6" t="n">
        <v>-0.09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44334.714328704</v>
      </c>
      <c r="B41" s="16" t="s">
        <v>282</v>
      </c>
      <c r="C41" s="16" t="s">
        <v>421</v>
      </c>
      <c r="D41" s="16" t="s">
        <v>154</v>
      </c>
      <c r="E41" s="16" t="s">
        <v>95</v>
      </c>
      <c r="F41" s="16" t="s">
        <v>19</v>
      </c>
      <c r="G41" s="7" t="n">
        <v>1</v>
      </c>
      <c r="H41" s="6" t="n">
        <v>13.219</v>
      </c>
      <c r="I41" s="6" t="n">
        <v>-13.22</v>
      </c>
      <c r="J41" s="6" t="n">
        <v>0</v>
      </c>
      <c r="K41" s="6" t="n">
        <v>-0.01</v>
      </c>
      <c r="L41" s="6" t="n">
        <v>-0.02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44334.714884259</v>
      </c>
      <c r="B42" s="16" t="s">
        <v>284</v>
      </c>
      <c r="C42" s="16" t="s">
        <v>427</v>
      </c>
      <c r="D42" s="16" t="s">
        <v>154</v>
      </c>
      <c r="E42" s="16" t="s">
        <v>95</v>
      </c>
      <c r="F42" s="16" t="s">
        <v>19</v>
      </c>
      <c r="G42" s="7" t="n">
        <v>3</v>
      </c>
      <c r="H42" s="6" t="n">
        <v>1.7919</v>
      </c>
      <c r="I42" s="6" t="n">
        <v>-5.38</v>
      </c>
      <c r="J42" s="6" t="n">
        <v>0</v>
      </c>
      <c r="K42" s="6" t="n">
        <v>0</v>
      </c>
      <c r="L42" s="6" t="n">
        <v>-0.02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44334.71525463</v>
      </c>
      <c r="B43" s="16" t="s">
        <v>286</v>
      </c>
      <c r="C43" s="16" t="s">
        <v>430</v>
      </c>
      <c r="D43" s="16" t="s">
        <v>154</v>
      </c>
      <c r="E43" s="16" t="s">
        <v>95</v>
      </c>
      <c r="F43" s="16" t="s">
        <v>19</v>
      </c>
      <c r="G43" s="7" t="n">
        <v>1</v>
      </c>
      <c r="H43" s="6" t="n">
        <v>1.0839</v>
      </c>
      <c r="I43" s="6" t="n">
        <v>-1.08</v>
      </c>
      <c r="J43" s="6" t="n">
        <v>0</v>
      </c>
      <c r="K43" s="6" t="n">
        <v>0</v>
      </c>
      <c r="L43" s="6" t="n">
        <v>-0.02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44350.999988426</v>
      </c>
      <c r="B44" s="22" t="s">
        <v>435</v>
      </c>
      <c r="C44" s="22" t="s">
        <v>441</v>
      </c>
      <c r="D44" s="22" t="s">
        <v>435</v>
      </c>
      <c r="E44" s="22" t="s">
        <v>435</v>
      </c>
      <c r="F44" s="22" t="s">
        <v>19</v>
      </c>
      <c r="G44" s="23" t="n">
        <v>10</v>
      </c>
      <c r="H44" s="24" t="n">
        <v>4.56</v>
      </c>
      <c r="I44" s="24" t="n">
        <v>39.6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 t="s">
        <v>437</v>
      </c>
    </row>
    <row collapsed="false" customFormat="false" customHeight="false" hidden="false" ht="12.1" outlineLevel="0" r="45">
      <c r="A45" s="21" t="n">
        <v>44362.999988426</v>
      </c>
      <c r="B45" s="22" t="s">
        <v>435</v>
      </c>
      <c r="C45" s="22" t="s">
        <v>442</v>
      </c>
      <c r="D45" s="22" t="s">
        <v>435</v>
      </c>
      <c r="E45" s="22" t="s">
        <v>435</v>
      </c>
      <c r="F45" s="22" t="s">
        <v>19</v>
      </c>
      <c r="G45" s="23" t="n">
        <v>10</v>
      </c>
      <c r="H45" s="24" t="n">
        <v>0.945</v>
      </c>
      <c r="I45" s="24" t="n">
        <v>8.45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 t="s">
        <v>437</v>
      </c>
    </row>
    <row collapsed="false" customFormat="false" customHeight="false" hidden="false" ht="12.1" outlineLevel="0" r="46">
      <c r="A46" s="21" t="n">
        <v>44362.999988426</v>
      </c>
      <c r="B46" s="22" t="s">
        <v>435</v>
      </c>
      <c r="C46" s="22" t="s">
        <v>443</v>
      </c>
      <c r="D46" s="22" t="s">
        <v>435</v>
      </c>
      <c r="E46" s="22" t="s">
        <v>435</v>
      </c>
      <c r="F46" s="22" t="s">
        <v>19</v>
      </c>
      <c r="G46" s="23" t="n">
        <v>10</v>
      </c>
      <c r="H46" s="24" t="n">
        <v>1.795</v>
      </c>
      <c r="I46" s="24" t="n">
        <v>15.95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 t="s">
        <v>437</v>
      </c>
    </row>
    <row collapsed="false" customFormat="false" customHeight="false" hidden="false" ht="12.1" outlineLevel="0" r="47">
      <c r="A47" s="21" t="n">
        <v>44363</v>
      </c>
      <c r="B47" s="22" t="s">
        <v>417</v>
      </c>
      <c r="C47" s="22" t="s">
        <v>144</v>
      </c>
      <c r="D47" s="22" t="s">
        <v>417</v>
      </c>
      <c r="E47" s="22" t="s">
        <v>417</v>
      </c>
      <c r="F47" s="22" t="s">
        <v>19</v>
      </c>
      <c r="G47" s="23" t="n">
        <v>1</v>
      </c>
      <c r="H47" s="24" t="n">
        <v>1000</v>
      </c>
      <c r="I47" s="24" t="n">
        <v>1000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44363.423981481</v>
      </c>
      <c r="B48" s="16" t="s">
        <v>290</v>
      </c>
      <c r="C48" s="16" t="s">
        <v>444</v>
      </c>
      <c r="D48" s="16" t="s">
        <v>154</v>
      </c>
      <c r="E48" s="16" t="s">
        <v>17</v>
      </c>
      <c r="F48" s="16" t="s">
        <v>19</v>
      </c>
      <c r="G48" s="7" t="n">
        <v>1000</v>
      </c>
      <c r="H48" s="6" t="n">
        <v>0.8548</v>
      </c>
      <c r="I48" s="6" t="n">
        <v>-854.8</v>
      </c>
      <c r="J48" s="6" t="n">
        <v>0</v>
      </c>
      <c r="K48" s="6" t="n">
        <v>-0.51</v>
      </c>
      <c r="L48" s="6" t="n">
        <v>-0.08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44368.8696875</v>
      </c>
      <c r="B49" s="16" t="s">
        <v>291</v>
      </c>
      <c r="C49" s="16" t="s">
        <v>445</v>
      </c>
      <c r="D49" s="16" t="s">
        <v>154</v>
      </c>
      <c r="E49" s="16" t="s">
        <v>95</v>
      </c>
      <c r="F49" s="16" t="s">
        <v>19</v>
      </c>
      <c r="G49" s="7" t="n">
        <v>1</v>
      </c>
      <c r="H49" s="6" t="n">
        <v>76.64</v>
      </c>
      <c r="I49" s="6" t="n">
        <v>-76.64</v>
      </c>
      <c r="J49" s="6" t="n">
        <v>0</v>
      </c>
      <c r="K49" s="6" t="n">
        <v>-0.05</v>
      </c>
      <c r="L49" s="6" t="n">
        <v>-0.02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44368.870185185</v>
      </c>
      <c r="B50" s="16" t="s">
        <v>292</v>
      </c>
      <c r="C50" s="16" t="s">
        <v>446</v>
      </c>
      <c r="D50" s="16" t="s">
        <v>154</v>
      </c>
      <c r="E50" s="16" t="s">
        <v>95</v>
      </c>
      <c r="F50" s="16" t="s">
        <v>19</v>
      </c>
      <c r="G50" s="7" t="n">
        <v>2</v>
      </c>
      <c r="H50" s="6" t="n">
        <v>72.7</v>
      </c>
      <c r="I50" s="6" t="n">
        <v>-145.4</v>
      </c>
      <c r="J50" s="6" t="n">
        <v>0</v>
      </c>
      <c r="K50" s="6" t="n">
        <v>-0.09</v>
      </c>
      <c r="L50" s="6" t="n">
        <v>-0.02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44368.870300926</v>
      </c>
      <c r="B51" s="16" t="s">
        <v>293</v>
      </c>
      <c r="C51" s="16" t="s">
        <v>447</v>
      </c>
      <c r="D51" s="16" t="s">
        <v>154</v>
      </c>
      <c r="E51" s="16" t="s">
        <v>95</v>
      </c>
      <c r="F51" s="16" t="s">
        <v>19</v>
      </c>
      <c r="G51" s="7" t="n">
        <v>1</v>
      </c>
      <c r="H51" s="6" t="n">
        <v>75.4</v>
      </c>
      <c r="I51" s="6" t="n">
        <v>-75.4</v>
      </c>
      <c r="J51" s="6" t="n">
        <v>0</v>
      </c>
      <c r="K51" s="6" t="n">
        <v>-0.04</v>
      </c>
      <c r="L51" s="6" t="n">
        <v>-0.02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44368.871759259</v>
      </c>
      <c r="B52" s="16" t="s">
        <v>286</v>
      </c>
      <c r="C52" s="16" t="s">
        <v>430</v>
      </c>
      <c r="D52" s="16" t="s">
        <v>154</v>
      </c>
      <c r="E52" s="16" t="s">
        <v>95</v>
      </c>
      <c r="F52" s="16" t="s">
        <v>19</v>
      </c>
      <c r="G52" s="7" t="n">
        <v>10</v>
      </c>
      <c r="H52" s="6" t="n">
        <v>1.0941</v>
      </c>
      <c r="I52" s="6" t="n">
        <v>-10.94</v>
      </c>
      <c r="J52" s="6" t="n">
        <v>0</v>
      </c>
      <c r="K52" s="6" t="n">
        <v>-0.01</v>
      </c>
      <c r="L52" s="6" t="n">
        <v>-0.02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44368.873831019</v>
      </c>
      <c r="B53" s="16" t="s">
        <v>284</v>
      </c>
      <c r="C53" s="16" t="s">
        <v>427</v>
      </c>
      <c r="D53" s="16" t="s">
        <v>154</v>
      </c>
      <c r="E53" s="16" t="s">
        <v>95</v>
      </c>
      <c r="F53" s="16" t="s">
        <v>19</v>
      </c>
      <c r="G53" s="7" t="n">
        <v>12</v>
      </c>
      <c r="H53" s="6" t="n">
        <v>1.8219</v>
      </c>
      <c r="I53" s="6" t="n">
        <v>-21.86</v>
      </c>
      <c r="J53" s="6" t="n">
        <v>0</v>
      </c>
      <c r="K53" s="6" t="n">
        <v>-0.01</v>
      </c>
      <c r="L53" s="6" t="n">
        <v>-0.02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44377.999988426</v>
      </c>
      <c r="B54" s="22" t="s">
        <v>435</v>
      </c>
      <c r="C54" s="22" t="s">
        <v>448</v>
      </c>
      <c r="D54" s="22" t="s">
        <v>435</v>
      </c>
      <c r="E54" s="22" t="s">
        <v>435</v>
      </c>
      <c r="F54" s="22" t="s">
        <v>19</v>
      </c>
      <c r="G54" s="23" t="n">
        <v>10</v>
      </c>
      <c r="H54" s="24" t="n">
        <v>9.54</v>
      </c>
      <c r="I54" s="24" t="n">
        <v>83.4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 t="s">
        <v>437</v>
      </c>
    </row>
    <row collapsed="false" customFormat="false" customHeight="false" hidden="false" ht="12.1" outlineLevel="0" r="55">
      <c r="A55" s="21" t="n">
        <v>44378.999988426</v>
      </c>
      <c r="B55" s="22" t="s">
        <v>435</v>
      </c>
      <c r="C55" s="22" t="s">
        <v>449</v>
      </c>
      <c r="D55" s="22" t="s">
        <v>435</v>
      </c>
      <c r="E55" s="22" t="s">
        <v>435</v>
      </c>
      <c r="F55" s="22" t="s">
        <v>19</v>
      </c>
      <c r="G55" s="23" t="n">
        <v>10</v>
      </c>
      <c r="H55" s="24" t="n">
        <v>6.67</v>
      </c>
      <c r="I55" s="24" t="n">
        <v>57.7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 t="s">
        <v>437</v>
      </c>
    </row>
    <row collapsed="false" customFormat="false" customHeight="false" hidden="false" ht="12.1" outlineLevel="0" r="56">
      <c r="A56" s="21" t="n">
        <v>44384.999988426</v>
      </c>
      <c r="B56" s="22" t="s">
        <v>435</v>
      </c>
      <c r="C56" s="22" t="s">
        <v>450</v>
      </c>
      <c r="D56" s="22" t="s">
        <v>435</v>
      </c>
      <c r="E56" s="22" t="s">
        <v>435</v>
      </c>
      <c r="F56" s="22" t="s">
        <v>19</v>
      </c>
      <c r="G56" s="23" t="n">
        <v>1000</v>
      </c>
      <c r="H56" s="24" t="n">
        <v>0.053</v>
      </c>
      <c r="I56" s="24" t="n">
        <v>46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 t="s">
        <v>437</v>
      </c>
    </row>
    <row collapsed="false" customFormat="false" customHeight="false" hidden="false" ht="12.1" outlineLevel="0" r="57">
      <c r="A57" s="21" t="n">
        <v>44385.999988426</v>
      </c>
      <c r="B57" s="22" t="s">
        <v>435</v>
      </c>
      <c r="C57" s="22" t="s">
        <v>451</v>
      </c>
      <c r="D57" s="22" t="s">
        <v>435</v>
      </c>
      <c r="E57" s="22" t="s">
        <v>435</v>
      </c>
      <c r="F57" s="22" t="s">
        <v>19</v>
      </c>
      <c r="G57" s="23" t="n">
        <v>10</v>
      </c>
      <c r="H57" s="24" t="n">
        <v>5</v>
      </c>
      <c r="I57" s="24" t="n">
        <v>43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 t="s">
        <v>437</v>
      </c>
    </row>
    <row collapsed="false" customFormat="false" customHeight="false" hidden="false" ht="12.1" outlineLevel="0" r="58">
      <c r="A58" s="21" t="n">
        <v>44390.999988426</v>
      </c>
      <c r="B58" s="22" t="s">
        <v>435</v>
      </c>
      <c r="C58" s="22" t="s">
        <v>452</v>
      </c>
      <c r="D58" s="22" t="s">
        <v>435</v>
      </c>
      <c r="E58" s="22" t="s">
        <v>435</v>
      </c>
      <c r="F58" s="22" t="s">
        <v>19</v>
      </c>
      <c r="G58" s="23" t="n">
        <v>10000</v>
      </c>
      <c r="H58" s="24" t="n">
        <v>0.0014</v>
      </c>
      <c r="I58" s="24" t="n">
        <v>12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 t="s">
        <v>437</v>
      </c>
    </row>
    <row collapsed="false" customFormat="false" customHeight="false" hidden="false" ht="12.1" outlineLevel="0" r="59">
      <c r="A59" s="21" t="n">
        <v>44390.999988426</v>
      </c>
      <c r="B59" s="22" t="s">
        <v>435</v>
      </c>
      <c r="C59" s="22" t="s">
        <v>453</v>
      </c>
      <c r="D59" s="22" t="s">
        <v>435</v>
      </c>
      <c r="E59" s="22" t="s">
        <v>435</v>
      </c>
      <c r="F59" s="22" t="s">
        <v>19</v>
      </c>
      <c r="G59" s="23" t="n">
        <v>10</v>
      </c>
      <c r="H59" s="24" t="n">
        <v>12.55</v>
      </c>
      <c r="I59" s="24" t="n">
        <v>109.5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 t="s">
        <v>437</v>
      </c>
    </row>
    <row collapsed="false" customFormat="false" customHeight="false" hidden="false" ht="12.1" outlineLevel="0" r="60">
      <c r="A60" s="25" t="n">
        <v>44410</v>
      </c>
      <c r="B60" s="26" t="s">
        <v>422</v>
      </c>
      <c r="C60" s="26" t="s">
        <v>145</v>
      </c>
      <c r="D60" s="26" t="s">
        <v>422</v>
      </c>
      <c r="E60" s="26" t="s">
        <v>422</v>
      </c>
      <c r="F60" s="26" t="s">
        <v>19</v>
      </c>
      <c r="G60" s="27" t="n">
        <v>1</v>
      </c>
      <c r="H60" s="28" t="n">
        <v>-50</v>
      </c>
      <c r="I60" s="28" t="n">
        <v>-50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44447.999988426</v>
      </c>
      <c r="B61" s="22" t="s">
        <v>435</v>
      </c>
      <c r="C61" s="22" t="s">
        <v>454</v>
      </c>
      <c r="D61" s="22" t="s">
        <v>435</v>
      </c>
      <c r="E61" s="22" t="s">
        <v>435</v>
      </c>
      <c r="F61" s="22" t="s">
        <v>19</v>
      </c>
      <c r="G61" s="23" t="n">
        <v>1</v>
      </c>
      <c r="H61" s="24" t="n">
        <v>65.5</v>
      </c>
      <c r="I61" s="24" t="n">
        <v>56.5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 t="s">
        <v>437</v>
      </c>
    </row>
    <row collapsed="false" customFormat="false" customHeight="false" hidden="false" ht="12.1" outlineLevel="0" r="62">
      <c r="A62" s="21" t="n">
        <v>44447.999988426</v>
      </c>
      <c r="B62" s="22" t="s">
        <v>435</v>
      </c>
      <c r="C62" s="22" t="s">
        <v>455</v>
      </c>
      <c r="D62" s="22" t="s">
        <v>435</v>
      </c>
      <c r="E62" s="22" t="s">
        <v>435</v>
      </c>
      <c r="F62" s="22" t="s">
        <v>19</v>
      </c>
      <c r="G62" s="23" t="n">
        <v>1</v>
      </c>
      <c r="H62" s="24" t="n">
        <v>33.2</v>
      </c>
      <c r="I62" s="24" t="n">
        <v>29.2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 t="s">
        <v>437</v>
      </c>
    </row>
    <row collapsed="false" customFormat="false" customHeight="false" hidden="false" ht="12.1" outlineLevel="0" r="63">
      <c r="A63" s="25" t="n">
        <v>44449</v>
      </c>
      <c r="B63" s="26" t="s">
        <v>422</v>
      </c>
      <c r="C63" s="26" t="s">
        <v>145</v>
      </c>
      <c r="D63" s="26" t="s">
        <v>422</v>
      </c>
      <c r="E63" s="26" t="s">
        <v>422</v>
      </c>
      <c r="F63" s="26" t="s">
        <v>19</v>
      </c>
      <c r="G63" s="27" t="n">
        <v>1</v>
      </c>
      <c r="H63" s="28" t="n">
        <v>-329</v>
      </c>
      <c r="I63" s="28" t="n">
        <v>-329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44456</v>
      </c>
      <c r="B64" s="22" t="s">
        <v>417</v>
      </c>
      <c r="C64" s="22" t="s">
        <v>144</v>
      </c>
      <c r="D64" s="22" t="s">
        <v>417</v>
      </c>
      <c r="E64" s="22" t="s">
        <v>417</v>
      </c>
      <c r="F64" s="22" t="s">
        <v>19</v>
      </c>
      <c r="G64" s="23" t="n">
        <v>3</v>
      </c>
      <c r="H64" s="24" t="n">
        <v>723.33333333333</v>
      </c>
      <c r="I64" s="24" t="n">
        <v>2170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0" t="n">
        <v>44456.578194444</v>
      </c>
      <c r="B65" s="16" t="s">
        <v>75</v>
      </c>
      <c r="C65" s="16" t="s">
        <v>456</v>
      </c>
      <c r="D65" s="16" t="s">
        <v>154</v>
      </c>
      <c r="E65" s="16" t="s">
        <v>17</v>
      </c>
      <c r="F65" s="16" t="s">
        <v>19</v>
      </c>
      <c r="G65" s="7" t="n">
        <v>10</v>
      </c>
      <c r="H65" s="6" t="n">
        <v>133.26</v>
      </c>
      <c r="I65" s="6" t="n">
        <v>-1332.6</v>
      </c>
      <c r="J65" s="6" t="n">
        <v>0</v>
      </c>
      <c r="K65" s="6" t="n">
        <v>-0.8</v>
      </c>
      <c r="L65" s="6" t="n">
        <v>-0.12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44456.584560185</v>
      </c>
      <c r="B66" s="16" t="s">
        <v>39</v>
      </c>
      <c r="C66" s="16" t="s">
        <v>457</v>
      </c>
      <c r="D66" s="16" t="s">
        <v>154</v>
      </c>
      <c r="E66" s="16" t="s">
        <v>17</v>
      </c>
      <c r="F66" s="16" t="s">
        <v>19</v>
      </c>
      <c r="G66" s="7" t="n">
        <v>1</v>
      </c>
      <c r="H66" s="6" t="n">
        <v>776.6</v>
      </c>
      <c r="I66" s="6" t="n">
        <v>-776.6</v>
      </c>
      <c r="J66" s="6" t="n">
        <v>0</v>
      </c>
      <c r="K66" s="6" t="n">
        <v>-0.47</v>
      </c>
      <c r="L66" s="6" t="n">
        <v>-0.07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44456.586655093</v>
      </c>
      <c r="B67" s="16" t="s">
        <v>286</v>
      </c>
      <c r="C67" s="16" t="s">
        <v>430</v>
      </c>
      <c r="D67" s="16" t="s">
        <v>154</v>
      </c>
      <c r="E67" s="16" t="s">
        <v>95</v>
      </c>
      <c r="F67" s="16" t="s">
        <v>19</v>
      </c>
      <c r="G67" s="7" t="n">
        <v>50</v>
      </c>
      <c r="H67" s="6" t="n">
        <v>1.1204</v>
      </c>
      <c r="I67" s="6" t="n">
        <v>-56.02</v>
      </c>
      <c r="J67" s="6" t="n">
        <v>0</v>
      </c>
      <c r="K67" s="6" t="n">
        <v>0</v>
      </c>
      <c r="L67" s="6" t="n">
        <v>-0.02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1" t="n">
        <v>44460</v>
      </c>
      <c r="B68" s="22" t="s">
        <v>417</v>
      </c>
      <c r="C68" s="22" t="s">
        <v>144</v>
      </c>
      <c r="D68" s="22" t="s">
        <v>417</v>
      </c>
      <c r="E68" s="22" t="s">
        <v>417</v>
      </c>
      <c r="F68" s="22" t="s">
        <v>19</v>
      </c>
      <c r="G68" s="23" t="n">
        <v>1</v>
      </c>
      <c r="H68" s="24" t="n">
        <v>2000</v>
      </c>
      <c r="I68" s="24" t="n">
        <v>2000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44460.67375</v>
      </c>
      <c r="B69" s="16" t="s">
        <v>294</v>
      </c>
      <c r="C69" s="16" t="s">
        <v>458</v>
      </c>
      <c r="D69" s="16" t="s">
        <v>154</v>
      </c>
      <c r="E69" s="16" t="s">
        <v>17</v>
      </c>
      <c r="F69" s="16" t="s">
        <v>19</v>
      </c>
      <c r="G69" s="7" t="n">
        <v>1</v>
      </c>
      <c r="H69" s="6" t="n">
        <v>603</v>
      </c>
      <c r="I69" s="6" t="n">
        <v>-603</v>
      </c>
      <c r="J69" s="6" t="n">
        <v>0</v>
      </c>
      <c r="K69" s="6" t="n">
        <v>-0.36</v>
      </c>
      <c r="L69" s="6" t="n">
        <v>-0.05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44460.676990741</v>
      </c>
      <c r="B70" s="16" t="s">
        <v>85</v>
      </c>
      <c r="C70" s="16" t="s">
        <v>459</v>
      </c>
      <c r="D70" s="16" t="s">
        <v>154</v>
      </c>
      <c r="E70" s="16" t="s">
        <v>17</v>
      </c>
      <c r="F70" s="16" t="s">
        <v>19</v>
      </c>
      <c r="G70" s="7" t="n">
        <v>1</v>
      </c>
      <c r="H70" s="6" t="n">
        <v>1322</v>
      </c>
      <c r="I70" s="6" t="n">
        <v>-1322</v>
      </c>
      <c r="J70" s="6" t="n">
        <v>0</v>
      </c>
      <c r="K70" s="6" t="n">
        <v>-0.8</v>
      </c>
      <c r="L70" s="6" t="n">
        <v>-0.12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44460.680358796</v>
      </c>
      <c r="B71" s="16" t="s">
        <v>295</v>
      </c>
      <c r="C71" s="16" t="s">
        <v>460</v>
      </c>
      <c r="D71" s="16" t="s">
        <v>154</v>
      </c>
      <c r="E71" s="16" t="s">
        <v>95</v>
      </c>
      <c r="F71" s="16" t="s">
        <v>19</v>
      </c>
      <c r="G71" s="7" t="n">
        <v>4</v>
      </c>
      <c r="H71" s="6" t="n">
        <v>10.549</v>
      </c>
      <c r="I71" s="6" t="n">
        <v>-42.2</v>
      </c>
      <c r="J71" s="6" t="n">
        <v>0</v>
      </c>
      <c r="K71" s="6" t="n">
        <v>0</v>
      </c>
      <c r="L71" s="6" t="n">
        <v>-0.02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44460.680787037</v>
      </c>
      <c r="B72" s="16" t="s">
        <v>296</v>
      </c>
      <c r="C72" s="16" t="s">
        <v>461</v>
      </c>
      <c r="D72" s="16" t="s">
        <v>154</v>
      </c>
      <c r="E72" s="16" t="s">
        <v>95</v>
      </c>
      <c r="F72" s="16" t="s">
        <v>19</v>
      </c>
      <c r="G72" s="7" t="n">
        <v>5</v>
      </c>
      <c r="H72" s="6" t="n">
        <v>10.204</v>
      </c>
      <c r="I72" s="6" t="n">
        <v>-51.02</v>
      </c>
      <c r="J72" s="6" t="n">
        <v>0</v>
      </c>
      <c r="K72" s="6" t="n">
        <v>0</v>
      </c>
      <c r="L72" s="6" t="n">
        <v>-0.02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44460.68130787</v>
      </c>
      <c r="B73" s="16" t="s">
        <v>297</v>
      </c>
      <c r="C73" s="16" t="s">
        <v>462</v>
      </c>
      <c r="D73" s="16" t="s">
        <v>154</v>
      </c>
      <c r="E73" s="16" t="s">
        <v>95</v>
      </c>
      <c r="F73" s="16" t="s">
        <v>19</v>
      </c>
      <c r="G73" s="7" t="n">
        <v>2</v>
      </c>
      <c r="H73" s="6" t="n">
        <v>10.177</v>
      </c>
      <c r="I73" s="6" t="n">
        <v>-20.35</v>
      </c>
      <c r="J73" s="6" t="n">
        <v>0</v>
      </c>
      <c r="K73" s="6" t="n">
        <v>0</v>
      </c>
      <c r="L73" s="6" t="n">
        <v>-0.02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44460.681863426</v>
      </c>
      <c r="B74" s="16" t="s">
        <v>298</v>
      </c>
      <c r="C74" s="16" t="s">
        <v>463</v>
      </c>
      <c r="D74" s="16" t="s">
        <v>154</v>
      </c>
      <c r="E74" s="16" t="s">
        <v>95</v>
      </c>
      <c r="F74" s="16" t="s">
        <v>19</v>
      </c>
      <c r="G74" s="7" t="n">
        <v>1</v>
      </c>
      <c r="H74" s="6" t="n">
        <v>10.55</v>
      </c>
      <c r="I74" s="6" t="n">
        <v>-10.55</v>
      </c>
      <c r="J74" s="6" t="n">
        <v>0</v>
      </c>
      <c r="K74" s="6" t="n">
        <v>0</v>
      </c>
      <c r="L74" s="6" t="n">
        <v>-0.02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44460.682233796</v>
      </c>
      <c r="B75" s="16" t="s">
        <v>299</v>
      </c>
      <c r="C75" s="16" t="s">
        <v>464</v>
      </c>
      <c r="D75" s="16" t="s">
        <v>154</v>
      </c>
      <c r="E75" s="16" t="s">
        <v>95</v>
      </c>
      <c r="F75" s="16" t="s">
        <v>19</v>
      </c>
      <c r="G75" s="7" t="n">
        <v>1</v>
      </c>
      <c r="H75" s="6" t="n">
        <v>10.358</v>
      </c>
      <c r="I75" s="6" t="n">
        <v>-10.36</v>
      </c>
      <c r="J75" s="6" t="n">
        <v>0</v>
      </c>
      <c r="K75" s="6" t="n">
        <v>0</v>
      </c>
      <c r="L75" s="6" t="n">
        <v>-0.02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44462.999988426</v>
      </c>
      <c r="B76" s="22" t="s">
        <v>435</v>
      </c>
      <c r="C76" s="22" t="s">
        <v>465</v>
      </c>
      <c r="D76" s="22" t="s">
        <v>435</v>
      </c>
      <c r="E76" s="22" t="s">
        <v>435</v>
      </c>
      <c r="F76" s="22" t="s">
        <v>19</v>
      </c>
      <c r="G76" s="23" t="n">
        <v>10</v>
      </c>
      <c r="H76" s="24" t="n">
        <v>3.53</v>
      </c>
      <c r="I76" s="24" t="n">
        <v>30.3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 t="s">
        <v>437</v>
      </c>
    </row>
    <row collapsed="false" customFormat="false" customHeight="false" hidden="false" ht="12.1" outlineLevel="0" r="77">
      <c r="A77" s="21" t="n">
        <v>44470</v>
      </c>
      <c r="B77" s="22" t="s">
        <v>417</v>
      </c>
      <c r="C77" s="22" t="s">
        <v>144</v>
      </c>
      <c r="D77" s="22" t="s">
        <v>417</v>
      </c>
      <c r="E77" s="22" t="s">
        <v>417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0" t="n">
        <v>44470.629710648</v>
      </c>
      <c r="B78" s="16" t="s">
        <v>59</v>
      </c>
      <c r="C78" s="16" t="s">
        <v>466</v>
      </c>
      <c r="D78" s="16" t="s">
        <v>154</v>
      </c>
      <c r="E78" s="16" t="s">
        <v>17</v>
      </c>
      <c r="F78" s="16" t="s">
        <v>19</v>
      </c>
      <c r="G78" s="7" t="n">
        <v>1</v>
      </c>
      <c r="H78" s="6" t="n">
        <v>1042</v>
      </c>
      <c r="I78" s="6" t="n">
        <v>-1042</v>
      </c>
      <c r="J78" s="6" t="n">
        <v>0</v>
      </c>
      <c r="K78" s="6" t="n">
        <v>-0.62</v>
      </c>
      <c r="L78" s="6" t="n">
        <v>-0.1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44470.630358796</v>
      </c>
      <c r="B79" s="16" t="s">
        <v>73</v>
      </c>
      <c r="C79" s="16" t="s">
        <v>467</v>
      </c>
      <c r="D79" s="16" t="s">
        <v>154</v>
      </c>
      <c r="E79" s="16" t="s">
        <v>17</v>
      </c>
      <c r="F79" s="16" t="s">
        <v>19</v>
      </c>
      <c r="G79" s="7" t="n">
        <v>1</v>
      </c>
      <c r="H79" s="6" t="n">
        <v>913</v>
      </c>
      <c r="I79" s="6" t="n">
        <v>-913</v>
      </c>
      <c r="J79" s="6" t="n">
        <v>0</v>
      </c>
      <c r="K79" s="6" t="n">
        <v>-0.55</v>
      </c>
      <c r="L79" s="6" t="n">
        <v>-0.09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44470.632824074</v>
      </c>
      <c r="B80" s="16" t="s">
        <v>300</v>
      </c>
      <c r="C80" s="16" t="s">
        <v>468</v>
      </c>
      <c r="D80" s="16" t="s">
        <v>154</v>
      </c>
      <c r="E80" s="16" t="s">
        <v>95</v>
      </c>
      <c r="F80" s="16" t="s">
        <v>19</v>
      </c>
      <c r="G80" s="7" t="n">
        <v>1</v>
      </c>
      <c r="H80" s="6" t="n">
        <v>20.686</v>
      </c>
      <c r="I80" s="6" t="n">
        <v>-20.69</v>
      </c>
      <c r="J80" s="6" t="n">
        <v>0</v>
      </c>
      <c r="K80" s="6" t="n">
        <v>0</v>
      </c>
      <c r="L80" s="6" t="n">
        <v>-0.02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1" t="n">
        <v>44473</v>
      </c>
      <c r="B81" s="22" t="s">
        <v>417</v>
      </c>
      <c r="C81" s="22" t="s">
        <v>144</v>
      </c>
      <c r="D81" s="22" t="s">
        <v>417</v>
      </c>
      <c r="E81" s="22" t="s">
        <v>417</v>
      </c>
      <c r="F81" s="22" t="s">
        <v>19</v>
      </c>
      <c r="G81" s="23" t="n">
        <v>1</v>
      </c>
      <c r="H81" s="24" t="n">
        <v>8000</v>
      </c>
      <c r="I81" s="24" t="n">
        <v>8000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0" t="n">
        <v>44474.611400463</v>
      </c>
      <c r="B82" s="16" t="s">
        <v>65</v>
      </c>
      <c r="C82" s="16" t="s">
        <v>469</v>
      </c>
      <c r="D82" s="16" t="s">
        <v>154</v>
      </c>
      <c r="E82" s="16" t="s">
        <v>17</v>
      </c>
      <c r="F82" s="16" t="s">
        <v>19</v>
      </c>
      <c r="G82" s="7" t="n">
        <v>1</v>
      </c>
      <c r="H82" s="6" t="n">
        <v>1435.2</v>
      </c>
      <c r="I82" s="6" t="n">
        <v>-1435.2</v>
      </c>
      <c r="J82" s="6" t="n">
        <v>0</v>
      </c>
      <c r="K82" s="6" t="n">
        <v>-0.86</v>
      </c>
      <c r="L82" s="6" t="n">
        <v>-0.14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44474.612280093</v>
      </c>
      <c r="B83" s="16" t="s">
        <v>83</v>
      </c>
      <c r="C83" s="16" t="s">
        <v>470</v>
      </c>
      <c r="D83" s="16" t="s">
        <v>154</v>
      </c>
      <c r="E83" s="16" t="s">
        <v>17</v>
      </c>
      <c r="F83" s="16" t="s">
        <v>19</v>
      </c>
      <c r="G83" s="7" t="n">
        <v>1</v>
      </c>
      <c r="H83" s="6" t="n">
        <v>1443.4</v>
      </c>
      <c r="I83" s="6" t="n">
        <v>-1443.4</v>
      </c>
      <c r="J83" s="6" t="n">
        <v>0</v>
      </c>
      <c r="K83" s="6" t="n">
        <v>-0.87</v>
      </c>
      <c r="L83" s="6" t="n">
        <v>-0.14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44474.613252315</v>
      </c>
      <c r="B84" s="16" t="s">
        <v>301</v>
      </c>
      <c r="C84" s="16" t="s">
        <v>471</v>
      </c>
      <c r="D84" s="16" t="s">
        <v>154</v>
      </c>
      <c r="E84" s="16" t="s">
        <v>17</v>
      </c>
      <c r="F84" s="16" t="s">
        <v>19</v>
      </c>
      <c r="G84" s="7" t="n">
        <v>100</v>
      </c>
      <c r="H84" s="6" t="n">
        <v>7.223</v>
      </c>
      <c r="I84" s="6" t="n">
        <v>-722.3</v>
      </c>
      <c r="J84" s="6" t="n">
        <v>0</v>
      </c>
      <c r="K84" s="6" t="n">
        <v>-0.43</v>
      </c>
      <c r="L84" s="6" t="n">
        <v>-0.07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44474.615763889</v>
      </c>
      <c r="B85" s="16" t="s">
        <v>302</v>
      </c>
      <c r="C85" s="16" t="s">
        <v>472</v>
      </c>
      <c r="D85" s="16" t="s">
        <v>154</v>
      </c>
      <c r="E85" s="16" t="s">
        <v>17</v>
      </c>
      <c r="F85" s="16" t="s">
        <v>19</v>
      </c>
      <c r="G85" s="7" t="n">
        <v>1000</v>
      </c>
      <c r="H85" s="6" t="n">
        <v>1.302</v>
      </c>
      <c r="I85" s="6" t="n">
        <v>-1302</v>
      </c>
      <c r="J85" s="6" t="n">
        <v>0</v>
      </c>
      <c r="K85" s="6" t="n">
        <v>-0.78</v>
      </c>
      <c r="L85" s="6" t="n">
        <v>-0.12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44474.669444444</v>
      </c>
      <c r="B86" s="16" t="s">
        <v>79</v>
      </c>
      <c r="C86" s="16" t="s">
        <v>473</v>
      </c>
      <c r="D86" s="16" t="s">
        <v>154</v>
      </c>
      <c r="E86" s="16" t="s">
        <v>17</v>
      </c>
      <c r="F86" s="16" t="s">
        <v>19</v>
      </c>
      <c r="G86" s="7" t="n">
        <v>10</v>
      </c>
      <c r="H86" s="6" t="n">
        <v>111.46</v>
      </c>
      <c r="I86" s="6" t="n">
        <v>-1114.6</v>
      </c>
      <c r="J86" s="6" t="n">
        <v>0</v>
      </c>
      <c r="K86" s="6" t="n">
        <v>-0.67</v>
      </c>
      <c r="L86" s="6" t="n">
        <v>-0.1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44474.669895833</v>
      </c>
      <c r="B87" s="16" t="s">
        <v>77</v>
      </c>
      <c r="C87" s="16" t="s">
        <v>474</v>
      </c>
      <c r="D87" s="16" t="s">
        <v>154</v>
      </c>
      <c r="E87" s="16" t="s">
        <v>17</v>
      </c>
      <c r="F87" s="16" t="s">
        <v>19</v>
      </c>
      <c r="G87" s="7" t="n">
        <v>1</v>
      </c>
      <c r="H87" s="6" t="n">
        <v>1111.4</v>
      </c>
      <c r="I87" s="6" t="n">
        <v>-1111.4</v>
      </c>
      <c r="J87" s="6" t="n">
        <v>0</v>
      </c>
      <c r="K87" s="6" t="n">
        <v>-0.67</v>
      </c>
      <c r="L87" s="6" t="n">
        <v>-0.1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44474.687766204</v>
      </c>
      <c r="B88" s="16" t="s">
        <v>303</v>
      </c>
      <c r="C88" s="16" t="s">
        <v>475</v>
      </c>
      <c r="D88" s="16" t="s">
        <v>154</v>
      </c>
      <c r="E88" s="16" t="s">
        <v>17</v>
      </c>
      <c r="F88" s="16" t="s">
        <v>19</v>
      </c>
      <c r="G88" s="7" t="n">
        <v>10</v>
      </c>
      <c r="H88" s="6" t="n">
        <v>24.44</v>
      </c>
      <c r="I88" s="6" t="n">
        <v>-244.4</v>
      </c>
      <c r="J88" s="6" t="n">
        <v>0</v>
      </c>
      <c r="K88" s="6" t="n">
        <v>-0.15</v>
      </c>
      <c r="L88" s="6" t="n">
        <v>-0.02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44474.692997685</v>
      </c>
      <c r="B89" s="16" t="s">
        <v>304</v>
      </c>
      <c r="C89" s="16" t="s">
        <v>476</v>
      </c>
      <c r="D89" s="16" t="s">
        <v>154</v>
      </c>
      <c r="E89" s="16" t="s">
        <v>95</v>
      </c>
      <c r="F89" s="16" t="s">
        <v>19</v>
      </c>
      <c r="G89" s="7" t="n">
        <v>10</v>
      </c>
      <c r="H89" s="6" t="n">
        <v>10.003</v>
      </c>
      <c r="I89" s="6" t="n">
        <v>-100.04</v>
      </c>
      <c r="J89" s="6" t="n">
        <v>0</v>
      </c>
      <c r="K89" s="6" t="n">
        <v>0</v>
      </c>
      <c r="L89" s="6" t="n">
        <v>-0.04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44474.69380787</v>
      </c>
      <c r="B90" s="16" t="s">
        <v>305</v>
      </c>
      <c r="C90" s="16" t="s">
        <v>477</v>
      </c>
      <c r="D90" s="16" t="s">
        <v>154</v>
      </c>
      <c r="E90" s="16" t="s">
        <v>95</v>
      </c>
      <c r="F90" s="16" t="s">
        <v>19</v>
      </c>
      <c r="G90" s="7" t="n">
        <v>4</v>
      </c>
      <c r="H90" s="6" t="n">
        <v>12.167</v>
      </c>
      <c r="I90" s="6" t="n">
        <v>-48.67</v>
      </c>
      <c r="J90" s="6" t="n">
        <v>0</v>
      </c>
      <c r="K90" s="6" t="n">
        <v>0</v>
      </c>
      <c r="L90" s="6" t="n">
        <v>-0.02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44474.803912037</v>
      </c>
      <c r="B91" s="16" t="s">
        <v>33</v>
      </c>
      <c r="C91" s="16" t="s">
        <v>478</v>
      </c>
      <c r="D91" s="16" t="s">
        <v>154</v>
      </c>
      <c r="E91" s="16" t="s">
        <v>17</v>
      </c>
      <c r="F91" s="16" t="s">
        <v>19</v>
      </c>
      <c r="G91" s="7" t="n">
        <v>1</v>
      </c>
      <c r="H91" s="6" t="n">
        <v>524.7</v>
      </c>
      <c r="I91" s="6" t="n">
        <v>-524.7</v>
      </c>
      <c r="J91" s="6" t="n">
        <v>0</v>
      </c>
      <c r="K91" s="6" t="n">
        <v>-0.31</v>
      </c>
      <c r="L91" s="6" t="n">
        <v>-0.05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44474.807997685</v>
      </c>
      <c r="B92" s="16" t="s">
        <v>306</v>
      </c>
      <c r="C92" s="16" t="s">
        <v>479</v>
      </c>
      <c r="D92" s="16" t="s">
        <v>154</v>
      </c>
      <c r="E92" s="16" t="s">
        <v>95</v>
      </c>
      <c r="F92" s="16" t="s">
        <v>19</v>
      </c>
      <c r="G92" s="7" t="n">
        <v>4</v>
      </c>
      <c r="H92" s="6" t="n">
        <v>10.359</v>
      </c>
      <c r="I92" s="6" t="n">
        <v>-41.44</v>
      </c>
      <c r="J92" s="6" t="n">
        <v>0</v>
      </c>
      <c r="K92" s="6" t="n">
        <v>0</v>
      </c>
      <c r="L92" s="6" t="n">
        <v>-0.02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44477.999988426</v>
      </c>
      <c r="B93" s="22" t="s">
        <v>435</v>
      </c>
      <c r="C93" s="22" t="s">
        <v>480</v>
      </c>
      <c r="D93" s="22" t="s">
        <v>435</v>
      </c>
      <c r="E93" s="22" t="s">
        <v>435</v>
      </c>
      <c r="F93" s="22" t="s">
        <v>19</v>
      </c>
      <c r="G93" s="23" t="n">
        <v>1</v>
      </c>
      <c r="H93" s="24" t="n">
        <v>16.52</v>
      </c>
      <c r="I93" s="24" t="n">
        <v>14.52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 t="s">
        <v>437</v>
      </c>
    </row>
    <row collapsed="false" customFormat="false" customHeight="false" hidden="false" ht="12.1" outlineLevel="0" r="94">
      <c r="A94" s="21" t="n">
        <v>44480</v>
      </c>
      <c r="B94" s="22" t="s">
        <v>417</v>
      </c>
      <c r="C94" s="22" t="s">
        <v>144</v>
      </c>
      <c r="D94" s="22" t="s">
        <v>417</v>
      </c>
      <c r="E94" s="22" t="s">
        <v>417</v>
      </c>
      <c r="F94" s="22" t="s">
        <v>19</v>
      </c>
      <c r="G94" s="23" t="n">
        <v>1</v>
      </c>
      <c r="H94" s="24" t="n">
        <v>1021</v>
      </c>
      <c r="I94" s="24" t="n">
        <v>1021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44480.657025463</v>
      </c>
      <c r="B95" s="16" t="s">
        <v>101</v>
      </c>
      <c r="C95" s="16" t="s">
        <v>481</v>
      </c>
      <c r="D95" s="16" t="s">
        <v>154</v>
      </c>
      <c r="E95" s="16" t="s">
        <v>95</v>
      </c>
      <c r="F95" s="16" t="s">
        <v>19</v>
      </c>
      <c r="G95" s="7" t="n">
        <v>7</v>
      </c>
      <c r="H95" s="6" t="n">
        <v>28.465714285714</v>
      </c>
      <c r="I95" s="6" t="n">
        <v>-199.26</v>
      </c>
      <c r="J95" s="6" t="n">
        <v>0</v>
      </c>
      <c r="K95" s="6" t="n">
        <v>0</v>
      </c>
      <c r="L95" s="6" t="n">
        <v>-0.04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44480.657453704</v>
      </c>
      <c r="B96" s="16" t="s">
        <v>103</v>
      </c>
      <c r="C96" s="16" t="s">
        <v>482</v>
      </c>
      <c r="D96" s="16" t="s">
        <v>154</v>
      </c>
      <c r="E96" s="16" t="s">
        <v>95</v>
      </c>
      <c r="F96" s="16" t="s">
        <v>19</v>
      </c>
      <c r="G96" s="7" t="n">
        <v>5</v>
      </c>
      <c r="H96" s="6" t="n">
        <v>46.75</v>
      </c>
      <c r="I96" s="6" t="n">
        <v>-233.75</v>
      </c>
      <c r="J96" s="6" t="n">
        <v>0</v>
      </c>
      <c r="K96" s="6" t="n">
        <v>0</v>
      </c>
      <c r="L96" s="6" t="n">
        <v>-0.02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0" t="n">
        <v>44480.658055556</v>
      </c>
      <c r="B97" s="16" t="s">
        <v>99</v>
      </c>
      <c r="C97" s="16" t="s">
        <v>483</v>
      </c>
      <c r="D97" s="16" t="s">
        <v>154</v>
      </c>
      <c r="E97" s="16" t="s">
        <v>95</v>
      </c>
      <c r="F97" s="16" t="s">
        <v>19</v>
      </c>
      <c r="G97" s="7" t="n">
        <v>5</v>
      </c>
      <c r="H97" s="6" t="n">
        <v>57.74</v>
      </c>
      <c r="I97" s="6" t="n">
        <v>-288.7</v>
      </c>
      <c r="J97" s="6" t="n">
        <v>0</v>
      </c>
      <c r="K97" s="6" t="n">
        <v>0</v>
      </c>
      <c r="L97" s="6" t="n">
        <v>-0.03</v>
      </c>
      <c r="M97" s="6"/>
      <c r="N97" s="6" t="s">
        <f>=I97+J97+K97+L97</f>
      </c>
      <c r="O97" s="16"/>
    </row>
    <row collapsed="false" customFormat="false" customHeight="false" hidden="false" ht="12.1" outlineLevel="0" r="98">
      <c r="A98" s="20" t="n">
        <v>44480.658946759</v>
      </c>
      <c r="B98" s="16" t="s">
        <v>307</v>
      </c>
      <c r="C98" s="16" t="s">
        <v>484</v>
      </c>
      <c r="D98" s="16" t="s">
        <v>154</v>
      </c>
      <c r="E98" s="16" t="s">
        <v>95</v>
      </c>
      <c r="F98" s="16" t="s">
        <v>19</v>
      </c>
      <c r="G98" s="7" t="n">
        <v>5</v>
      </c>
      <c r="H98" s="6" t="n">
        <v>19.057</v>
      </c>
      <c r="I98" s="6" t="n">
        <v>-95.29</v>
      </c>
      <c r="J98" s="6" t="n">
        <v>0</v>
      </c>
      <c r="K98" s="6" t="n">
        <v>0</v>
      </c>
      <c r="L98" s="6" t="n">
        <v>-0.02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0" t="n">
        <v>44480.663541667</v>
      </c>
      <c r="B99" s="16" t="s">
        <v>308</v>
      </c>
      <c r="C99" s="16" t="s">
        <v>485</v>
      </c>
      <c r="D99" s="16" t="s">
        <v>154</v>
      </c>
      <c r="E99" s="16" t="s">
        <v>95</v>
      </c>
      <c r="F99" s="16" t="s">
        <v>19</v>
      </c>
      <c r="G99" s="7" t="n">
        <v>3</v>
      </c>
      <c r="H99" s="6" t="n">
        <v>66.95</v>
      </c>
      <c r="I99" s="6" t="n">
        <v>-200.85</v>
      </c>
      <c r="J99" s="6" t="n">
        <v>0</v>
      </c>
      <c r="K99" s="6" t="n">
        <v>0</v>
      </c>
      <c r="L99" s="6" t="n">
        <v>-0.02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44480.666087963</v>
      </c>
      <c r="B100" s="16" t="s">
        <v>284</v>
      </c>
      <c r="C100" s="16" t="s">
        <v>427</v>
      </c>
      <c r="D100" s="16" t="s">
        <v>154</v>
      </c>
      <c r="E100" s="16" t="s">
        <v>95</v>
      </c>
      <c r="F100" s="16" t="s">
        <v>19</v>
      </c>
      <c r="G100" s="7" t="n">
        <v>2</v>
      </c>
      <c r="H100" s="6" t="n">
        <v>1.7664</v>
      </c>
      <c r="I100" s="6" t="n">
        <v>-3.53</v>
      </c>
      <c r="J100" s="6" t="n">
        <v>0</v>
      </c>
      <c r="K100" s="6" t="n">
        <v>0</v>
      </c>
      <c r="L100" s="6" t="n">
        <v>-0.02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1" t="n">
        <v>44484.999988426</v>
      </c>
      <c r="B101" s="22" t="s">
        <v>435</v>
      </c>
      <c r="C101" s="22" t="s">
        <v>486</v>
      </c>
      <c r="D101" s="22" t="s">
        <v>435</v>
      </c>
      <c r="E101" s="22" t="s">
        <v>435</v>
      </c>
      <c r="F101" s="22" t="s">
        <v>19</v>
      </c>
      <c r="G101" s="23" t="n">
        <v>10</v>
      </c>
      <c r="H101" s="24" t="n">
        <v>8.79</v>
      </c>
      <c r="I101" s="24" t="n">
        <v>76.9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 t="s">
        <v>437</v>
      </c>
    </row>
    <row collapsed="false" customFormat="false" customHeight="false" hidden="false" ht="12.1" outlineLevel="0" r="102">
      <c r="A102" s="29" t="n">
        <v>44501.773912037</v>
      </c>
      <c r="B102" s="30" t="s">
        <v>298</v>
      </c>
      <c r="C102" s="30" t="s">
        <v>463</v>
      </c>
      <c r="D102" s="30" t="s">
        <v>157</v>
      </c>
      <c r="E102" s="30" t="s">
        <v>95</v>
      </c>
      <c r="F102" s="30" t="s">
        <v>19</v>
      </c>
      <c r="G102" s="31" t="n">
        <v>-1</v>
      </c>
      <c r="H102" s="32" t="n">
        <v>11.056</v>
      </c>
      <c r="I102" s="32" t="n">
        <v>11.06</v>
      </c>
      <c r="J102" s="32" t="n">
        <v>0</v>
      </c>
      <c r="K102" s="32" t="n">
        <v>0</v>
      </c>
      <c r="L102" s="32" t="n">
        <v>-0.02</v>
      </c>
      <c r="M102" s="32"/>
      <c r="N102" s="6" t="s">
        <f>=I102+J102+K102+L102</f>
      </c>
      <c r="O102" s="30"/>
    </row>
    <row collapsed="false" customFormat="false" customHeight="false" hidden="false" ht="12.1" outlineLevel="0" r="103">
      <c r="A103" s="29" t="n">
        <v>44501.774155093</v>
      </c>
      <c r="B103" s="30" t="s">
        <v>297</v>
      </c>
      <c r="C103" s="30" t="s">
        <v>462</v>
      </c>
      <c r="D103" s="30" t="s">
        <v>157</v>
      </c>
      <c r="E103" s="30" t="s">
        <v>95</v>
      </c>
      <c r="F103" s="30" t="s">
        <v>19</v>
      </c>
      <c r="G103" s="31" t="n">
        <v>-2</v>
      </c>
      <c r="H103" s="32" t="n">
        <v>10.234</v>
      </c>
      <c r="I103" s="32" t="n">
        <v>20.47</v>
      </c>
      <c r="J103" s="32" t="n">
        <v>0</v>
      </c>
      <c r="K103" s="32" t="n">
        <v>0</v>
      </c>
      <c r="L103" s="32" t="n">
        <v>-0.02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9" t="n">
        <v>44501.774189815</v>
      </c>
      <c r="B104" s="30" t="s">
        <v>299</v>
      </c>
      <c r="C104" s="30" t="s">
        <v>464</v>
      </c>
      <c r="D104" s="30" t="s">
        <v>157</v>
      </c>
      <c r="E104" s="30" t="s">
        <v>95</v>
      </c>
      <c r="F104" s="30" t="s">
        <v>19</v>
      </c>
      <c r="G104" s="31" t="n">
        <v>-1</v>
      </c>
      <c r="H104" s="32" t="n">
        <v>10.522</v>
      </c>
      <c r="I104" s="32" t="n">
        <v>10.52</v>
      </c>
      <c r="J104" s="32" t="n">
        <v>0</v>
      </c>
      <c r="K104" s="32" t="n">
        <v>0</v>
      </c>
      <c r="L104" s="32" t="n">
        <v>-0.02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44501.775405093</v>
      </c>
      <c r="B105" s="30" t="s">
        <v>295</v>
      </c>
      <c r="C105" s="30" t="s">
        <v>460</v>
      </c>
      <c r="D105" s="30" t="s">
        <v>157</v>
      </c>
      <c r="E105" s="30" t="s">
        <v>95</v>
      </c>
      <c r="F105" s="30" t="s">
        <v>19</v>
      </c>
      <c r="G105" s="31" t="n">
        <v>-4</v>
      </c>
      <c r="H105" s="32" t="n">
        <v>11.043</v>
      </c>
      <c r="I105" s="32" t="n">
        <v>44.17</v>
      </c>
      <c r="J105" s="32" t="n">
        <v>0</v>
      </c>
      <c r="K105" s="32" t="n">
        <v>0</v>
      </c>
      <c r="L105" s="32" t="n">
        <v>-0.04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44501.775787037</v>
      </c>
      <c r="B106" s="30" t="s">
        <v>286</v>
      </c>
      <c r="C106" s="30" t="s">
        <v>430</v>
      </c>
      <c r="D106" s="30" t="s">
        <v>157</v>
      </c>
      <c r="E106" s="30" t="s">
        <v>95</v>
      </c>
      <c r="F106" s="30" t="s">
        <v>19</v>
      </c>
      <c r="G106" s="31" t="n">
        <v>-86</v>
      </c>
      <c r="H106" s="32" t="n">
        <v>1.1112</v>
      </c>
      <c r="I106" s="32" t="n">
        <v>95.56</v>
      </c>
      <c r="J106" s="32" t="n">
        <v>0</v>
      </c>
      <c r="K106" s="32" t="n">
        <v>-0.06</v>
      </c>
      <c r="L106" s="32" t="n">
        <v>-0.02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44501.776863426</v>
      </c>
      <c r="B107" s="30" t="s">
        <v>300</v>
      </c>
      <c r="C107" s="30" t="s">
        <v>468</v>
      </c>
      <c r="D107" s="30" t="s">
        <v>157</v>
      </c>
      <c r="E107" s="30" t="s">
        <v>95</v>
      </c>
      <c r="F107" s="30" t="s">
        <v>19</v>
      </c>
      <c r="G107" s="31" t="n">
        <v>-1</v>
      </c>
      <c r="H107" s="32" t="n">
        <v>21.399</v>
      </c>
      <c r="I107" s="32" t="n">
        <v>21.4</v>
      </c>
      <c r="J107" s="32" t="n">
        <v>0</v>
      </c>
      <c r="K107" s="32" t="n">
        <v>0</v>
      </c>
      <c r="L107" s="32" t="n">
        <v>-0.02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44501.777083333</v>
      </c>
      <c r="B108" s="30" t="s">
        <v>307</v>
      </c>
      <c r="C108" s="30" t="s">
        <v>484</v>
      </c>
      <c r="D108" s="30" t="s">
        <v>157</v>
      </c>
      <c r="E108" s="30" t="s">
        <v>95</v>
      </c>
      <c r="F108" s="30" t="s">
        <v>19</v>
      </c>
      <c r="G108" s="31" t="n">
        <v>-5</v>
      </c>
      <c r="H108" s="32" t="n">
        <v>19.127</v>
      </c>
      <c r="I108" s="32" t="n">
        <v>95.63</v>
      </c>
      <c r="J108" s="32" t="n">
        <v>0</v>
      </c>
      <c r="K108" s="32" t="n">
        <v>-0.05</v>
      </c>
      <c r="L108" s="32" t="n">
        <v>-0.04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9" t="n">
        <v>44501.778969907</v>
      </c>
      <c r="B109" s="30" t="s">
        <v>287</v>
      </c>
      <c r="C109" s="30" t="s">
        <v>431</v>
      </c>
      <c r="D109" s="30" t="s">
        <v>157</v>
      </c>
      <c r="E109" s="30" t="s">
        <v>95</v>
      </c>
      <c r="F109" s="30" t="s">
        <v>19</v>
      </c>
      <c r="G109" s="31" t="n">
        <v>-70</v>
      </c>
      <c r="H109" s="32" t="n">
        <v>1.329</v>
      </c>
      <c r="I109" s="32" t="n">
        <v>93.03</v>
      </c>
      <c r="J109" s="32" t="n">
        <v>0</v>
      </c>
      <c r="K109" s="32" t="n">
        <v>-0.06</v>
      </c>
      <c r="L109" s="32" t="n">
        <v>-0.02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9" t="n">
        <v>44501.779675926</v>
      </c>
      <c r="B110" s="30" t="s">
        <v>284</v>
      </c>
      <c r="C110" s="30" t="s">
        <v>427</v>
      </c>
      <c r="D110" s="30" t="s">
        <v>157</v>
      </c>
      <c r="E110" s="30" t="s">
        <v>95</v>
      </c>
      <c r="F110" s="30" t="s">
        <v>19</v>
      </c>
      <c r="G110" s="31" t="n">
        <v>-87</v>
      </c>
      <c r="H110" s="32" t="n">
        <v>1.8205</v>
      </c>
      <c r="I110" s="32" t="n">
        <v>158.39</v>
      </c>
      <c r="J110" s="32" t="n">
        <v>0</v>
      </c>
      <c r="K110" s="32" t="n">
        <v>-0.09</v>
      </c>
      <c r="L110" s="32" t="n">
        <v>-0.04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44501.779733796</v>
      </c>
      <c r="B111" s="30" t="s">
        <v>291</v>
      </c>
      <c r="C111" s="30" t="s">
        <v>445</v>
      </c>
      <c r="D111" s="30" t="s">
        <v>157</v>
      </c>
      <c r="E111" s="30" t="s">
        <v>95</v>
      </c>
      <c r="F111" s="30" t="s">
        <v>19</v>
      </c>
      <c r="G111" s="31" t="n">
        <v>-1</v>
      </c>
      <c r="H111" s="32" t="n">
        <v>76.79</v>
      </c>
      <c r="I111" s="32" t="n">
        <v>76.79</v>
      </c>
      <c r="J111" s="32" t="n">
        <v>0</v>
      </c>
      <c r="K111" s="32" t="n">
        <v>-0.05</v>
      </c>
      <c r="L111" s="32" t="n">
        <v>-0.02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44501.781099537</v>
      </c>
      <c r="B112" s="30" t="s">
        <v>304</v>
      </c>
      <c r="C112" s="30" t="s">
        <v>476</v>
      </c>
      <c r="D112" s="30" t="s">
        <v>157</v>
      </c>
      <c r="E112" s="30" t="s">
        <v>95</v>
      </c>
      <c r="F112" s="30" t="s">
        <v>19</v>
      </c>
      <c r="G112" s="31" t="n">
        <v>-2</v>
      </c>
      <c r="H112" s="32" t="n">
        <v>10.055</v>
      </c>
      <c r="I112" s="32" t="n">
        <v>20.11</v>
      </c>
      <c r="J112" s="32" t="n">
        <v>0</v>
      </c>
      <c r="K112" s="32" t="n">
        <v>0</v>
      </c>
      <c r="L112" s="32" t="n">
        <v>-0.02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0" t="n">
        <v>44502.464143519</v>
      </c>
      <c r="B113" s="16" t="s">
        <v>33</v>
      </c>
      <c r="C113" s="16" t="s">
        <v>478</v>
      </c>
      <c r="D113" s="16" t="s">
        <v>154</v>
      </c>
      <c r="E113" s="16" t="s">
        <v>17</v>
      </c>
      <c r="F113" s="16" t="s">
        <v>19</v>
      </c>
      <c r="G113" s="7" t="n">
        <v>1</v>
      </c>
      <c r="H113" s="6" t="n">
        <v>504.3</v>
      </c>
      <c r="I113" s="6" t="n">
        <v>-504.3</v>
      </c>
      <c r="J113" s="6" t="n">
        <v>0</v>
      </c>
      <c r="K113" s="6" t="n">
        <v>-0.3</v>
      </c>
      <c r="L113" s="6" t="n">
        <v>-0.05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44502.465763889</v>
      </c>
      <c r="B114" s="30" t="s">
        <v>304</v>
      </c>
      <c r="C114" s="30" t="s">
        <v>476</v>
      </c>
      <c r="D114" s="30" t="s">
        <v>157</v>
      </c>
      <c r="E114" s="30" t="s">
        <v>95</v>
      </c>
      <c r="F114" s="30" t="s">
        <v>19</v>
      </c>
      <c r="G114" s="31" t="n">
        <v>-8</v>
      </c>
      <c r="H114" s="32" t="n">
        <v>10.052</v>
      </c>
      <c r="I114" s="32" t="n">
        <v>80.42</v>
      </c>
      <c r="J114" s="32" t="n">
        <v>0</v>
      </c>
      <c r="K114" s="32" t="n">
        <v>0</v>
      </c>
      <c r="L114" s="32" t="n">
        <v>-0.02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44502.466365741</v>
      </c>
      <c r="B115" s="30" t="s">
        <v>292</v>
      </c>
      <c r="C115" s="30" t="s">
        <v>446</v>
      </c>
      <c r="D115" s="30" t="s">
        <v>157</v>
      </c>
      <c r="E115" s="30" t="s">
        <v>95</v>
      </c>
      <c r="F115" s="30" t="s">
        <v>19</v>
      </c>
      <c r="G115" s="31" t="n">
        <v>-2</v>
      </c>
      <c r="H115" s="32" t="n">
        <v>73.99</v>
      </c>
      <c r="I115" s="32" t="n">
        <v>147.98</v>
      </c>
      <c r="J115" s="32" t="n">
        <v>0</v>
      </c>
      <c r="K115" s="32" t="n">
        <v>-0.09</v>
      </c>
      <c r="L115" s="32" t="n">
        <v>-0.02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44502.468055556</v>
      </c>
      <c r="B116" s="30" t="s">
        <v>308</v>
      </c>
      <c r="C116" s="30" t="s">
        <v>485</v>
      </c>
      <c r="D116" s="30" t="s">
        <v>157</v>
      </c>
      <c r="E116" s="30" t="s">
        <v>95</v>
      </c>
      <c r="F116" s="30" t="s">
        <v>19</v>
      </c>
      <c r="G116" s="31" t="n">
        <v>-3</v>
      </c>
      <c r="H116" s="32" t="n">
        <v>71.4</v>
      </c>
      <c r="I116" s="32" t="n">
        <v>214.2</v>
      </c>
      <c r="J116" s="32" t="n">
        <v>0</v>
      </c>
      <c r="K116" s="32" t="n">
        <v>-0.13</v>
      </c>
      <c r="L116" s="32" t="n">
        <v>-0.02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44502.472037037</v>
      </c>
      <c r="B117" s="30" t="s">
        <v>282</v>
      </c>
      <c r="C117" s="30" t="s">
        <v>421</v>
      </c>
      <c r="D117" s="30" t="s">
        <v>157</v>
      </c>
      <c r="E117" s="30" t="s">
        <v>95</v>
      </c>
      <c r="F117" s="30" t="s">
        <v>19</v>
      </c>
      <c r="G117" s="31" t="n">
        <v>-21</v>
      </c>
      <c r="H117" s="32" t="n">
        <v>14.292</v>
      </c>
      <c r="I117" s="32" t="n">
        <v>300.13</v>
      </c>
      <c r="J117" s="32" t="n">
        <v>0</v>
      </c>
      <c r="K117" s="32" t="n">
        <v>0</v>
      </c>
      <c r="L117" s="32" t="n">
        <v>-0.03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44502.478506944</v>
      </c>
      <c r="B118" s="16" t="s">
        <v>39</v>
      </c>
      <c r="C118" s="16" t="s">
        <v>457</v>
      </c>
      <c r="D118" s="16" t="s">
        <v>154</v>
      </c>
      <c r="E118" s="16" t="s">
        <v>17</v>
      </c>
      <c r="F118" s="16" t="s">
        <v>19</v>
      </c>
      <c r="G118" s="7" t="n">
        <v>1</v>
      </c>
      <c r="H118" s="6" t="n">
        <v>754</v>
      </c>
      <c r="I118" s="6" t="n">
        <v>-754</v>
      </c>
      <c r="J118" s="6" t="n">
        <v>0</v>
      </c>
      <c r="K118" s="6" t="n">
        <v>-0.45</v>
      </c>
      <c r="L118" s="6" t="n">
        <v>-0.07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9" t="n">
        <v>44502.480289352</v>
      </c>
      <c r="B119" s="30" t="s">
        <v>296</v>
      </c>
      <c r="C119" s="30" t="s">
        <v>461</v>
      </c>
      <c r="D119" s="30" t="s">
        <v>157</v>
      </c>
      <c r="E119" s="30" t="s">
        <v>95</v>
      </c>
      <c r="F119" s="30" t="s">
        <v>19</v>
      </c>
      <c r="G119" s="31" t="n">
        <v>-5</v>
      </c>
      <c r="H119" s="32" t="n">
        <v>10.289</v>
      </c>
      <c r="I119" s="32" t="n">
        <v>51.45</v>
      </c>
      <c r="J119" s="32" t="n">
        <v>0</v>
      </c>
      <c r="K119" s="32" t="n">
        <v>0</v>
      </c>
      <c r="L119" s="32" t="n">
        <v>-0.02</v>
      </c>
      <c r="M119" s="32"/>
      <c r="N119" s="6" t="s">
        <f>=I119+J119+K119+L119</f>
      </c>
      <c r="O119" s="30"/>
    </row>
    <row collapsed="false" customFormat="false" customHeight="false" hidden="false" ht="12.1" outlineLevel="0" r="120">
      <c r="A120" s="20" t="n">
        <v>44502.494803241</v>
      </c>
      <c r="B120" s="16" t="s">
        <v>103</v>
      </c>
      <c r="C120" s="16" t="s">
        <v>482</v>
      </c>
      <c r="D120" s="16" t="s">
        <v>154</v>
      </c>
      <c r="E120" s="16" t="s">
        <v>95</v>
      </c>
      <c r="F120" s="16" t="s">
        <v>19</v>
      </c>
      <c r="G120" s="7" t="n">
        <v>4</v>
      </c>
      <c r="H120" s="6" t="n">
        <v>46.395</v>
      </c>
      <c r="I120" s="6" t="n">
        <v>-185.58</v>
      </c>
      <c r="J120" s="6" t="n">
        <v>0</v>
      </c>
      <c r="K120" s="6" t="n">
        <v>-0.11</v>
      </c>
      <c r="L120" s="6" t="n">
        <v>-0.04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44503.657395833</v>
      </c>
      <c r="B121" s="16" t="s">
        <v>305</v>
      </c>
      <c r="C121" s="16" t="s">
        <v>477</v>
      </c>
      <c r="D121" s="16" t="s">
        <v>154</v>
      </c>
      <c r="E121" s="16" t="s">
        <v>95</v>
      </c>
      <c r="F121" s="16" t="s">
        <v>19</v>
      </c>
      <c r="G121" s="7" t="n">
        <v>10</v>
      </c>
      <c r="H121" s="6" t="n">
        <v>11.7999</v>
      </c>
      <c r="I121" s="6" t="n">
        <v>-118</v>
      </c>
      <c r="J121" s="6" t="n">
        <v>0</v>
      </c>
      <c r="K121" s="6" t="n">
        <v>0</v>
      </c>
      <c r="L121" s="6" t="n">
        <v>-0.04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9" t="n">
        <v>44503.716550926</v>
      </c>
      <c r="B122" s="30" t="s">
        <v>293</v>
      </c>
      <c r="C122" s="30" t="s">
        <v>447</v>
      </c>
      <c r="D122" s="30" t="s">
        <v>157</v>
      </c>
      <c r="E122" s="30" t="s">
        <v>95</v>
      </c>
      <c r="F122" s="30" t="s">
        <v>19</v>
      </c>
      <c r="G122" s="31" t="n">
        <v>-1</v>
      </c>
      <c r="H122" s="32" t="n">
        <v>75.87</v>
      </c>
      <c r="I122" s="32" t="n">
        <v>75.87</v>
      </c>
      <c r="J122" s="32" t="n">
        <v>0</v>
      </c>
      <c r="K122" s="32" t="n">
        <v>-0.04</v>
      </c>
      <c r="L122" s="32" t="n">
        <v>-0.02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0" t="n">
        <v>44503.764016204</v>
      </c>
      <c r="B123" s="16" t="s">
        <v>103</v>
      </c>
      <c r="C123" s="16" t="s">
        <v>482</v>
      </c>
      <c r="D123" s="16" t="s">
        <v>154</v>
      </c>
      <c r="E123" s="16" t="s">
        <v>95</v>
      </c>
      <c r="F123" s="16" t="s">
        <v>19</v>
      </c>
      <c r="G123" s="7" t="n">
        <v>1</v>
      </c>
      <c r="H123" s="6" t="n">
        <v>45.755</v>
      </c>
      <c r="I123" s="6" t="n">
        <v>-45.76</v>
      </c>
      <c r="J123" s="6" t="n">
        <v>0</v>
      </c>
      <c r="K123" s="6" t="n">
        <v>-0.03</v>
      </c>
      <c r="L123" s="6" t="n">
        <v>-0.02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9" t="n">
        <v>44510.75</v>
      </c>
      <c r="B124" s="30" t="s">
        <v>89</v>
      </c>
      <c r="C124" s="30" t="s">
        <v>487</v>
      </c>
      <c r="D124" s="30" t="s">
        <v>157</v>
      </c>
      <c r="E124" s="30" t="s">
        <v>17</v>
      </c>
      <c r="F124" s="30" t="s">
        <v>19</v>
      </c>
      <c r="G124" s="31" t="n">
        <v>-0.333333</v>
      </c>
      <c r="H124" s="32" t="n">
        <v>2908.32</v>
      </c>
      <c r="I124" s="32" t="n">
        <v>969.43</v>
      </c>
      <c r="J124" s="32" t="n">
        <v>0</v>
      </c>
      <c r="K124" s="32" t="n">
        <v>0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44517.578333333</v>
      </c>
      <c r="B125" s="16" t="s">
        <v>281</v>
      </c>
      <c r="C125" s="16" t="s">
        <v>420</v>
      </c>
      <c r="D125" s="16" t="s">
        <v>154</v>
      </c>
      <c r="E125" s="16" t="s">
        <v>17</v>
      </c>
      <c r="F125" s="16" t="s">
        <v>19</v>
      </c>
      <c r="G125" s="7" t="n">
        <v>1</v>
      </c>
      <c r="H125" s="6" t="n">
        <v>224.1</v>
      </c>
      <c r="I125" s="6" t="n">
        <v>-224.1</v>
      </c>
      <c r="J125" s="6" t="n">
        <v>0</v>
      </c>
      <c r="K125" s="6" t="n">
        <v>-0.13</v>
      </c>
      <c r="L125" s="6" t="n">
        <v>-0.02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44517.582824074</v>
      </c>
      <c r="B126" s="16" t="s">
        <v>45</v>
      </c>
      <c r="C126" s="16" t="s">
        <v>488</v>
      </c>
      <c r="D126" s="16" t="s">
        <v>154</v>
      </c>
      <c r="E126" s="16" t="s">
        <v>17</v>
      </c>
      <c r="F126" s="16" t="s">
        <v>19</v>
      </c>
      <c r="G126" s="7" t="n">
        <v>100</v>
      </c>
      <c r="H126" s="6" t="n">
        <v>4.7105</v>
      </c>
      <c r="I126" s="6" t="n">
        <v>-471.05</v>
      </c>
      <c r="J126" s="6" t="n">
        <v>0</v>
      </c>
      <c r="K126" s="6" t="n">
        <v>-0.28</v>
      </c>
      <c r="L126" s="6" t="n">
        <v>-0.05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44517.624212963</v>
      </c>
      <c r="B127" s="16" t="s">
        <v>303</v>
      </c>
      <c r="C127" s="16" t="s">
        <v>475</v>
      </c>
      <c r="D127" s="16" t="s">
        <v>154</v>
      </c>
      <c r="E127" s="16" t="s">
        <v>17</v>
      </c>
      <c r="F127" s="16" t="s">
        <v>19</v>
      </c>
      <c r="G127" s="7" t="n">
        <v>10</v>
      </c>
      <c r="H127" s="6" t="n">
        <v>23.3</v>
      </c>
      <c r="I127" s="6" t="n">
        <v>-233</v>
      </c>
      <c r="J127" s="6" t="n">
        <v>0</v>
      </c>
      <c r="K127" s="6" t="n">
        <v>-0.14</v>
      </c>
      <c r="L127" s="6" t="n">
        <v>-0.02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44517.631469907</v>
      </c>
      <c r="B128" s="16" t="s">
        <v>101</v>
      </c>
      <c r="C128" s="16" t="s">
        <v>481</v>
      </c>
      <c r="D128" s="16" t="s">
        <v>154</v>
      </c>
      <c r="E128" s="16" t="s">
        <v>95</v>
      </c>
      <c r="F128" s="16" t="s">
        <v>19</v>
      </c>
      <c r="G128" s="7" t="n">
        <v>1</v>
      </c>
      <c r="H128" s="6" t="n">
        <v>29.99</v>
      </c>
      <c r="I128" s="6" t="n">
        <v>-29.99</v>
      </c>
      <c r="J128" s="6" t="n">
        <v>0</v>
      </c>
      <c r="K128" s="6" t="n">
        <v>-0.02</v>
      </c>
      <c r="L128" s="6" t="n">
        <v>-0.02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44517.651539352</v>
      </c>
      <c r="B129" s="16" t="s">
        <v>309</v>
      </c>
      <c r="C129" s="16" t="s">
        <v>489</v>
      </c>
      <c r="D129" s="16" t="s">
        <v>154</v>
      </c>
      <c r="E129" s="16" t="s">
        <v>95</v>
      </c>
      <c r="F129" s="16" t="s">
        <v>19</v>
      </c>
      <c r="G129" s="7" t="n">
        <v>2</v>
      </c>
      <c r="H129" s="6" t="n">
        <v>4.991</v>
      </c>
      <c r="I129" s="6" t="n">
        <v>-9.98</v>
      </c>
      <c r="J129" s="6" t="n">
        <v>0</v>
      </c>
      <c r="K129" s="6" t="n">
        <v>-0.01</v>
      </c>
      <c r="L129" s="6" t="n">
        <v>-0.02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44517.999988426</v>
      </c>
      <c r="B130" s="22" t="s">
        <v>435</v>
      </c>
      <c r="C130" s="22" t="s">
        <v>490</v>
      </c>
      <c r="D130" s="22" t="s">
        <v>435</v>
      </c>
      <c r="E130" s="22" t="s">
        <v>435</v>
      </c>
      <c r="F130" s="22" t="s">
        <v>64</v>
      </c>
      <c r="G130" s="23" t="n">
        <v>1</v>
      </c>
      <c r="H130" s="24" t="n">
        <v>0.1</v>
      </c>
      <c r="I130" s="24" t="n">
        <v>0.09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2" t="s">
        <v>437</v>
      </c>
    </row>
    <row collapsed="false" customFormat="false" customHeight="false" hidden="false" ht="12.1" outlineLevel="0" r="131">
      <c r="A131" s="21" t="n">
        <v>44526.999988426</v>
      </c>
      <c r="B131" s="22" t="s">
        <v>435</v>
      </c>
      <c r="C131" s="22" t="s">
        <v>491</v>
      </c>
      <c r="D131" s="22" t="s">
        <v>435</v>
      </c>
      <c r="E131" s="22" t="s">
        <v>435</v>
      </c>
      <c r="F131" s="22" t="s">
        <v>64</v>
      </c>
      <c r="G131" s="23" t="n">
        <v>1</v>
      </c>
      <c r="H131" s="24" t="n">
        <v>0.25</v>
      </c>
      <c r="I131" s="24" t="n">
        <v>0.22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 t="s">
        <v>437</v>
      </c>
    </row>
    <row collapsed="false" customFormat="false" customHeight="false" hidden="false" ht="12.1" outlineLevel="0" r="132">
      <c r="A132" s="33" t="n">
        <v>44537</v>
      </c>
      <c r="B132" s="34" t="s">
        <v>492</v>
      </c>
      <c r="C132" s="34" t="s">
        <v>493</v>
      </c>
      <c r="D132" s="34" t="s">
        <v>492</v>
      </c>
      <c r="E132" s="34" t="s">
        <v>492</v>
      </c>
      <c r="F132" s="34" t="s">
        <v>19</v>
      </c>
      <c r="G132" s="35" t="n">
        <v>1</v>
      </c>
      <c r="H132" s="36" t="n">
        <v>-0.55</v>
      </c>
      <c r="I132" s="36" t="n">
        <v>-0.55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44538.999988426</v>
      </c>
      <c r="B133" s="22" t="s">
        <v>435</v>
      </c>
      <c r="C133" s="22" t="s">
        <v>494</v>
      </c>
      <c r="D133" s="22" t="s">
        <v>435</v>
      </c>
      <c r="E133" s="22" t="s">
        <v>435</v>
      </c>
      <c r="F133" s="22" t="s">
        <v>19</v>
      </c>
      <c r="G133" s="23" t="n">
        <v>10</v>
      </c>
      <c r="H133" s="24" t="n">
        <v>9.39</v>
      </c>
      <c r="I133" s="24" t="n">
        <v>81.9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 t="s">
        <v>437</v>
      </c>
    </row>
    <row collapsed="false" customFormat="false" customHeight="false" hidden="false" ht="12.1" outlineLevel="0" r="134">
      <c r="A134" s="21" t="n">
        <v>44540.999988426</v>
      </c>
      <c r="B134" s="22" t="s">
        <v>435</v>
      </c>
      <c r="C134" s="22" t="s">
        <v>495</v>
      </c>
      <c r="D134" s="22" t="s">
        <v>435</v>
      </c>
      <c r="E134" s="22" t="s">
        <v>435</v>
      </c>
      <c r="F134" s="22" t="s">
        <v>19</v>
      </c>
      <c r="G134" s="23" t="n">
        <v>1</v>
      </c>
      <c r="H134" s="24" t="n">
        <v>85.93</v>
      </c>
      <c r="I134" s="24" t="n">
        <v>74.93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 t="s">
        <v>437</v>
      </c>
    </row>
    <row collapsed="false" customFormat="false" customHeight="false" hidden="false" ht="12.1" outlineLevel="0" r="135">
      <c r="A135" s="21" t="n">
        <v>44544.999988426</v>
      </c>
      <c r="B135" s="22" t="s">
        <v>435</v>
      </c>
      <c r="C135" s="22" t="s">
        <v>496</v>
      </c>
      <c r="D135" s="22" t="s">
        <v>435</v>
      </c>
      <c r="E135" s="22" t="s">
        <v>435</v>
      </c>
      <c r="F135" s="22" t="s">
        <v>19</v>
      </c>
      <c r="G135" s="23" t="n">
        <v>1</v>
      </c>
      <c r="H135" s="24" t="n">
        <v>35</v>
      </c>
      <c r="I135" s="24" t="n">
        <v>30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 t="s">
        <v>437</v>
      </c>
    </row>
    <row collapsed="false" customFormat="false" customHeight="false" hidden="false" ht="12.1" outlineLevel="0" r="136">
      <c r="A136" s="21" t="n">
        <v>44552.999988426</v>
      </c>
      <c r="B136" s="22" t="s">
        <v>435</v>
      </c>
      <c r="C136" s="22" t="s">
        <v>497</v>
      </c>
      <c r="D136" s="22" t="s">
        <v>435</v>
      </c>
      <c r="E136" s="22" t="s">
        <v>435</v>
      </c>
      <c r="F136" s="22" t="s">
        <v>19</v>
      </c>
      <c r="G136" s="23" t="n">
        <v>10</v>
      </c>
      <c r="H136" s="24" t="n">
        <v>5.2</v>
      </c>
      <c r="I136" s="24" t="n">
        <v>45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 t="s">
        <v>437</v>
      </c>
    </row>
    <row collapsed="false" customFormat="false" customHeight="false" hidden="false" ht="12.1" outlineLevel="0" r="137">
      <c r="A137" s="33" t="n">
        <v>44560</v>
      </c>
      <c r="B137" s="34" t="s">
        <v>498</v>
      </c>
      <c r="C137" s="34" t="s">
        <v>499</v>
      </c>
      <c r="D137" s="34" t="s">
        <v>498</v>
      </c>
      <c r="E137" s="34" t="s">
        <v>498</v>
      </c>
      <c r="F137" s="34" t="s">
        <v>19</v>
      </c>
      <c r="G137" s="35" t="n">
        <v>1</v>
      </c>
      <c r="H137" s="36" t="n">
        <v>-92</v>
      </c>
      <c r="I137" s="36" t="n">
        <v>-92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44566.999988426</v>
      </c>
      <c r="B138" s="22" t="s">
        <v>435</v>
      </c>
      <c r="C138" s="22" t="s">
        <v>500</v>
      </c>
      <c r="D138" s="22" t="s">
        <v>435</v>
      </c>
      <c r="E138" s="22" t="s">
        <v>435</v>
      </c>
      <c r="F138" s="22" t="s">
        <v>19</v>
      </c>
      <c r="G138" s="23" t="n">
        <v>2</v>
      </c>
      <c r="H138" s="24" t="n">
        <v>9.98</v>
      </c>
      <c r="I138" s="24" t="n">
        <v>16.96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 t="s">
        <v>437</v>
      </c>
    </row>
    <row collapsed="false" customFormat="false" customHeight="false" hidden="false" ht="12.1" outlineLevel="0" r="139">
      <c r="A139" s="21" t="n">
        <v>44572.999988426</v>
      </c>
      <c r="B139" s="22" t="s">
        <v>435</v>
      </c>
      <c r="C139" s="22" t="s">
        <v>501</v>
      </c>
      <c r="D139" s="22" t="s">
        <v>435</v>
      </c>
      <c r="E139" s="22" t="s">
        <v>435</v>
      </c>
      <c r="F139" s="22" t="s">
        <v>19</v>
      </c>
      <c r="G139" s="23" t="n">
        <v>10</v>
      </c>
      <c r="H139" s="24" t="n">
        <v>2.663</v>
      </c>
      <c r="I139" s="24" t="n">
        <v>23.63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 t="s">
        <v>437</v>
      </c>
    </row>
    <row collapsed="false" customFormat="false" customHeight="false" hidden="false" ht="12.1" outlineLevel="0" r="140">
      <c r="A140" s="33" t="n">
        <v>44581</v>
      </c>
      <c r="B140" s="34" t="s">
        <v>492</v>
      </c>
      <c r="C140" s="34" t="s">
        <v>493</v>
      </c>
      <c r="D140" s="34" t="s">
        <v>492</v>
      </c>
      <c r="E140" s="34" t="s">
        <v>492</v>
      </c>
      <c r="F140" s="34" t="s">
        <v>19</v>
      </c>
      <c r="G140" s="35" t="n">
        <v>1</v>
      </c>
      <c r="H140" s="36" t="n">
        <v>-22.9</v>
      </c>
      <c r="I140" s="36" t="n">
        <v>-22.9</v>
      </c>
      <c r="J140" s="36" t="n">
        <v>0</v>
      </c>
      <c r="K140" s="36" t="n">
        <v>0</v>
      </c>
      <c r="L140" s="36" t="n">
        <v>0</v>
      </c>
      <c r="M140" s="36"/>
      <c r="N140" s="6" t="s">
        <f>=I140+J140+K140+L140</f>
      </c>
      <c r="O140" s="34"/>
    </row>
    <row collapsed="false" customFormat="false" customHeight="false" hidden="false" ht="12.1" outlineLevel="0" r="141">
      <c r="A141" s="21" t="n">
        <v>44589.999988426</v>
      </c>
      <c r="B141" s="22" t="s">
        <v>435</v>
      </c>
      <c r="C141" s="22" t="s">
        <v>490</v>
      </c>
      <c r="D141" s="22" t="s">
        <v>435</v>
      </c>
      <c r="E141" s="22" t="s">
        <v>435</v>
      </c>
      <c r="F141" s="22" t="s">
        <v>64</v>
      </c>
      <c r="G141" s="23" t="n">
        <v>1</v>
      </c>
      <c r="H141" s="24" t="n">
        <v>0.1</v>
      </c>
      <c r="I141" s="24" t="n">
        <v>0.09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4"/>
      <c r="O141" s="22" t="s">
        <v>437</v>
      </c>
    </row>
    <row collapsed="false" customFormat="false" customHeight="false" hidden="false" ht="12.1" outlineLevel="0" r="142">
      <c r="A142" s="21" t="n">
        <v>44627.999988426</v>
      </c>
      <c r="B142" s="22" t="s">
        <v>435</v>
      </c>
      <c r="C142" s="22" t="s">
        <v>491</v>
      </c>
      <c r="D142" s="22" t="s">
        <v>435</v>
      </c>
      <c r="E142" s="22" t="s">
        <v>435</v>
      </c>
      <c r="F142" s="22" t="s">
        <v>64</v>
      </c>
      <c r="G142" s="23" t="n">
        <v>1</v>
      </c>
      <c r="H142" s="24" t="n">
        <v>0.25</v>
      </c>
      <c r="I142" s="24" t="n">
        <v>0.22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2" t="s">
        <v>437</v>
      </c>
    </row>
    <row collapsed="false" customFormat="false" customHeight="false" hidden="false" ht="12.1" outlineLevel="0" r="143">
      <c r="A143" s="33" t="n">
        <v>44642</v>
      </c>
      <c r="B143" s="34" t="s">
        <v>492</v>
      </c>
      <c r="C143" s="34" t="s">
        <v>493</v>
      </c>
      <c r="D143" s="34" t="s">
        <v>492</v>
      </c>
      <c r="E143" s="34" t="s">
        <v>492</v>
      </c>
      <c r="F143" s="34" t="s">
        <v>19</v>
      </c>
      <c r="G143" s="35" t="n">
        <v>1</v>
      </c>
      <c r="H143" s="36" t="n">
        <v>-3.17</v>
      </c>
      <c r="I143" s="36" t="n">
        <v>-3.17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44676.999988426</v>
      </c>
      <c r="B144" s="22" t="s">
        <v>435</v>
      </c>
      <c r="C144" s="22" t="s">
        <v>490</v>
      </c>
      <c r="D144" s="22" t="s">
        <v>435</v>
      </c>
      <c r="E144" s="22" t="s">
        <v>435</v>
      </c>
      <c r="F144" s="22" t="s">
        <v>64</v>
      </c>
      <c r="G144" s="23" t="n">
        <v>1</v>
      </c>
      <c r="H144" s="24" t="n">
        <v>0.1</v>
      </c>
      <c r="I144" s="24" t="n">
        <v>0.09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 t="s">
        <v>437</v>
      </c>
    </row>
    <row collapsed="false" customFormat="false" customHeight="false" hidden="false" ht="12.1" outlineLevel="0" r="145">
      <c r="A145" s="25" t="n">
        <v>44679</v>
      </c>
      <c r="B145" s="26" t="s">
        <v>422</v>
      </c>
      <c r="C145" s="26" t="s">
        <v>145</v>
      </c>
      <c r="D145" s="26" t="s">
        <v>422</v>
      </c>
      <c r="E145" s="26" t="s">
        <v>422</v>
      </c>
      <c r="F145" s="26" t="s">
        <v>19</v>
      </c>
      <c r="G145" s="27" t="n">
        <v>1</v>
      </c>
      <c r="H145" s="28" t="n">
        <v>-50</v>
      </c>
      <c r="I145" s="28" t="n">
        <v>-50</v>
      </c>
      <c r="J145" s="28" t="n">
        <v>0</v>
      </c>
      <c r="K145" s="28" t="n">
        <v>0</v>
      </c>
      <c r="L145" s="28" t="n">
        <v>0</v>
      </c>
      <c r="M145" s="28"/>
      <c r="N145" s="6" t="s">
        <f>=I145+J145+K145+L145</f>
      </c>
      <c r="O145" s="26"/>
    </row>
    <row collapsed="false" customFormat="false" customHeight="false" hidden="false" ht="12.1" outlineLevel="0" r="146">
      <c r="A146" s="25" t="n">
        <v>44692</v>
      </c>
      <c r="B146" s="26" t="s">
        <v>422</v>
      </c>
      <c r="C146" s="26" t="s">
        <v>145</v>
      </c>
      <c r="D146" s="26" t="s">
        <v>422</v>
      </c>
      <c r="E146" s="26" t="s">
        <v>422</v>
      </c>
      <c r="F146" s="26" t="s">
        <v>19</v>
      </c>
      <c r="G146" s="27" t="n">
        <v>1</v>
      </c>
      <c r="H146" s="28" t="n">
        <v>-139</v>
      </c>
      <c r="I146" s="28" t="n">
        <v>-139</v>
      </c>
      <c r="J146" s="28" t="n">
        <v>0</v>
      </c>
      <c r="K146" s="28" t="n">
        <v>0</v>
      </c>
      <c r="L146" s="28" t="n">
        <v>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9" t="n">
        <v>44692.421909722</v>
      </c>
      <c r="B147" s="30" t="s">
        <v>24</v>
      </c>
      <c r="C147" s="30" t="s">
        <v>423</v>
      </c>
      <c r="D147" s="30" t="s">
        <v>157</v>
      </c>
      <c r="E147" s="30" t="s">
        <v>17</v>
      </c>
      <c r="F147" s="30" t="s">
        <v>19</v>
      </c>
      <c r="G147" s="31" t="n">
        <v>-10</v>
      </c>
      <c r="H147" s="32" t="n">
        <v>58.13</v>
      </c>
      <c r="I147" s="32" t="n">
        <v>581.3</v>
      </c>
      <c r="J147" s="32" t="n">
        <v>0</v>
      </c>
      <c r="K147" s="32" t="n">
        <v>-0.35</v>
      </c>
      <c r="L147" s="32" t="n">
        <v>-0.05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33" t="n">
        <v>44699</v>
      </c>
      <c r="B148" s="34" t="s">
        <v>498</v>
      </c>
      <c r="C148" s="34" t="s">
        <v>502</v>
      </c>
      <c r="D148" s="34" t="s">
        <v>498</v>
      </c>
      <c r="E148" s="34" t="s">
        <v>498</v>
      </c>
      <c r="F148" s="34" t="s">
        <v>19</v>
      </c>
      <c r="G148" s="35" t="n">
        <v>1</v>
      </c>
      <c r="H148" s="36" t="n">
        <v>-5</v>
      </c>
      <c r="I148" s="36" t="n">
        <v>-5</v>
      </c>
      <c r="J148" s="36" t="n">
        <v>0</v>
      </c>
      <c r="K148" s="36" t="n">
        <v>0</v>
      </c>
      <c r="L148" s="36" t="n">
        <v>0</v>
      </c>
      <c r="M148" s="36"/>
      <c r="N148" s="6" t="s">
        <f>=I148+J148+K148+L148</f>
      </c>
      <c r="O148" s="34"/>
    </row>
    <row collapsed="false" customFormat="false" customHeight="false" hidden="false" ht="12.1" outlineLevel="0" r="149">
      <c r="A149" s="25" t="n">
        <v>44699</v>
      </c>
      <c r="B149" s="26" t="s">
        <v>422</v>
      </c>
      <c r="C149" s="26" t="s">
        <v>145</v>
      </c>
      <c r="D149" s="26" t="s">
        <v>422</v>
      </c>
      <c r="E149" s="26" t="s">
        <v>422</v>
      </c>
      <c r="F149" s="26" t="s">
        <v>19</v>
      </c>
      <c r="G149" s="27" t="n">
        <v>1</v>
      </c>
      <c r="H149" s="28" t="n">
        <v>-575</v>
      </c>
      <c r="I149" s="28" t="n">
        <v>-575</v>
      </c>
      <c r="J149" s="28" t="n">
        <v>0</v>
      </c>
      <c r="K149" s="28" t="n">
        <v>0</v>
      </c>
      <c r="L149" s="28" t="n">
        <v>0</v>
      </c>
      <c r="M149" s="28"/>
      <c r="N149" s="6" t="s">
        <f>=I149+J149+K149+L149</f>
      </c>
      <c r="O149" s="26"/>
    </row>
    <row collapsed="false" customFormat="false" customHeight="false" hidden="false" ht="12.1" outlineLevel="0" r="150">
      <c r="A150" s="21" t="n">
        <v>44708.999988426</v>
      </c>
      <c r="B150" s="22" t="s">
        <v>435</v>
      </c>
      <c r="C150" s="22" t="s">
        <v>491</v>
      </c>
      <c r="D150" s="22" t="s">
        <v>435</v>
      </c>
      <c r="E150" s="22" t="s">
        <v>435</v>
      </c>
      <c r="F150" s="22" t="s">
        <v>64</v>
      </c>
      <c r="G150" s="23" t="n">
        <v>1</v>
      </c>
      <c r="H150" s="24" t="n">
        <v>0.25</v>
      </c>
      <c r="I150" s="24" t="n">
        <v>0.22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 t="s">
        <v>437</v>
      </c>
    </row>
    <row collapsed="false" customFormat="false" customHeight="false" hidden="false" ht="12.1" outlineLevel="0" r="151">
      <c r="A151" s="21" t="n">
        <v>44720.999988426</v>
      </c>
      <c r="B151" s="22" t="s">
        <v>435</v>
      </c>
      <c r="C151" s="22" t="s">
        <v>503</v>
      </c>
      <c r="D151" s="22" t="s">
        <v>435</v>
      </c>
      <c r="E151" s="22" t="s">
        <v>435</v>
      </c>
      <c r="F151" s="22" t="s">
        <v>19</v>
      </c>
      <c r="G151" s="23" t="n">
        <v>100</v>
      </c>
      <c r="H151" s="24" t="n">
        <v>0.23658</v>
      </c>
      <c r="I151" s="24" t="n">
        <v>20.66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 t="s">
        <v>437</v>
      </c>
    </row>
    <row collapsed="false" customFormat="false" customHeight="false" hidden="false" ht="12.1" outlineLevel="0" r="152">
      <c r="A152" s="21" t="n">
        <v>44748.999988426</v>
      </c>
      <c r="B152" s="22" t="s">
        <v>435</v>
      </c>
      <c r="C152" s="22" t="s">
        <v>504</v>
      </c>
      <c r="D152" s="22" t="s">
        <v>435</v>
      </c>
      <c r="E152" s="22" t="s">
        <v>435</v>
      </c>
      <c r="F152" s="22" t="s">
        <v>19</v>
      </c>
      <c r="G152" s="23" t="n">
        <v>2</v>
      </c>
      <c r="H152" s="24" t="n">
        <v>16.14</v>
      </c>
      <c r="I152" s="24" t="n">
        <v>28.28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 t="s">
        <v>437</v>
      </c>
    </row>
    <row collapsed="false" customFormat="false" customHeight="false" hidden="false" ht="12.1" outlineLevel="0" r="153">
      <c r="A153" s="21" t="n">
        <v>44748.999988426</v>
      </c>
      <c r="B153" s="22" t="s">
        <v>435</v>
      </c>
      <c r="C153" s="22" t="s">
        <v>505</v>
      </c>
      <c r="D153" s="22" t="s">
        <v>435</v>
      </c>
      <c r="E153" s="22" t="s">
        <v>435</v>
      </c>
      <c r="F153" s="22" t="s">
        <v>19</v>
      </c>
      <c r="G153" s="23" t="n">
        <v>1000</v>
      </c>
      <c r="H153" s="24" t="n">
        <v>0.05304937</v>
      </c>
      <c r="I153" s="24" t="n">
        <v>46.05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 t="s">
        <v>437</v>
      </c>
    </row>
    <row collapsed="false" customFormat="false" customHeight="false" hidden="false" ht="12.1" outlineLevel="0" r="154">
      <c r="A154" s="21" t="n">
        <v>44760.999988426</v>
      </c>
      <c r="B154" s="22" t="s">
        <v>435</v>
      </c>
      <c r="C154" s="22" t="s">
        <v>506</v>
      </c>
      <c r="D154" s="22" t="s">
        <v>435</v>
      </c>
      <c r="E154" s="22" t="s">
        <v>435</v>
      </c>
      <c r="F154" s="22" t="s">
        <v>19</v>
      </c>
      <c r="G154" s="23" t="n">
        <v>10</v>
      </c>
      <c r="H154" s="24" t="n">
        <v>4.56</v>
      </c>
      <c r="I154" s="24" t="n">
        <v>39.6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 t="s">
        <v>437</v>
      </c>
    </row>
    <row collapsed="false" customFormat="false" customHeight="false" hidden="false" ht="12.1" outlineLevel="0" r="155">
      <c r="A155" s="21" t="n">
        <v>44783.999988426</v>
      </c>
      <c r="B155" s="22" t="s">
        <v>435</v>
      </c>
      <c r="C155" s="22" t="s">
        <v>507</v>
      </c>
      <c r="D155" s="22" t="s">
        <v>435</v>
      </c>
      <c r="E155" s="22" t="s">
        <v>435</v>
      </c>
      <c r="F155" s="22" t="s">
        <v>64</v>
      </c>
      <c r="G155" s="23" t="n">
        <v>1</v>
      </c>
      <c r="H155" s="24" t="n">
        <v>0.15</v>
      </c>
      <c r="I155" s="24" t="n">
        <v>0.13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 t="s">
        <v>437</v>
      </c>
    </row>
    <row collapsed="false" customFormat="false" customHeight="false" hidden="false" ht="12.1" outlineLevel="0" r="156">
      <c r="A156" s="21" t="n">
        <v>44802.999988426</v>
      </c>
      <c r="B156" s="22" t="s">
        <v>435</v>
      </c>
      <c r="C156" s="22" t="s">
        <v>491</v>
      </c>
      <c r="D156" s="22" t="s">
        <v>435</v>
      </c>
      <c r="E156" s="22" t="s">
        <v>435</v>
      </c>
      <c r="F156" s="22" t="s">
        <v>64</v>
      </c>
      <c r="G156" s="23" t="n">
        <v>1</v>
      </c>
      <c r="H156" s="24" t="n">
        <v>0.25</v>
      </c>
      <c r="I156" s="24" t="n">
        <v>0.22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4"/>
      <c r="O156" s="22" t="s">
        <v>437</v>
      </c>
    </row>
    <row collapsed="false" customFormat="false" customHeight="false" hidden="false" ht="12.1" outlineLevel="0" r="157">
      <c r="A157" s="21" t="n">
        <v>44841.999988426</v>
      </c>
      <c r="B157" s="22" t="s">
        <v>435</v>
      </c>
      <c r="C157" s="22" t="s">
        <v>508</v>
      </c>
      <c r="D157" s="22" t="s">
        <v>435</v>
      </c>
      <c r="E157" s="22" t="s">
        <v>435</v>
      </c>
      <c r="F157" s="22" t="s">
        <v>19</v>
      </c>
      <c r="G157" s="23" t="n">
        <v>2</v>
      </c>
      <c r="H157" s="24" t="n">
        <v>32.71</v>
      </c>
      <c r="I157" s="24" t="n">
        <v>56.42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 t="s">
        <v>437</v>
      </c>
    </row>
    <row collapsed="false" customFormat="false" customHeight="false" hidden="false" ht="12.1" outlineLevel="0" r="158">
      <c r="A158" s="21" t="n">
        <v>44841.999988426</v>
      </c>
      <c r="B158" s="22" t="s">
        <v>435</v>
      </c>
      <c r="C158" s="22" t="s">
        <v>509</v>
      </c>
      <c r="D158" s="22" t="s">
        <v>435</v>
      </c>
      <c r="E158" s="22" t="s">
        <v>435</v>
      </c>
      <c r="F158" s="22" t="s">
        <v>19</v>
      </c>
      <c r="G158" s="23" t="n">
        <v>10</v>
      </c>
      <c r="H158" s="24" t="n">
        <v>51.03</v>
      </c>
      <c r="I158" s="24" t="n">
        <v>444.3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 t="s">
        <v>437</v>
      </c>
    </row>
    <row collapsed="false" customFormat="false" customHeight="false" hidden="false" ht="12.1" outlineLevel="0" r="159">
      <c r="A159" s="29" t="n">
        <v>44852.74755787</v>
      </c>
      <c r="B159" s="30" t="s">
        <v>305</v>
      </c>
      <c r="C159" s="30" t="s">
        <v>477</v>
      </c>
      <c r="D159" s="30" t="s">
        <v>157</v>
      </c>
      <c r="E159" s="30" t="s">
        <v>95</v>
      </c>
      <c r="F159" s="30" t="s">
        <v>19</v>
      </c>
      <c r="G159" s="31" t="n">
        <v>-14</v>
      </c>
      <c r="H159" s="32" t="n">
        <v>11.996285714286</v>
      </c>
      <c r="I159" s="32" t="n">
        <v>167.95</v>
      </c>
      <c r="J159" s="32" t="n">
        <v>0</v>
      </c>
      <c r="K159" s="32" t="n">
        <v>0</v>
      </c>
      <c r="L159" s="32" t="n">
        <v>-0.04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9" t="n">
        <v>44852.749155093</v>
      </c>
      <c r="B160" s="30" t="s">
        <v>309</v>
      </c>
      <c r="C160" s="30" t="s">
        <v>489</v>
      </c>
      <c r="D160" s="30" t="s">
        <v>157</v>
      </c>
      <c r="E160" s="30" t="s">
        <v>95</v>
      </c>
      <c r="F160" s="30" t="s">
        <v>19</v>
      </c>
      <c r="G160" s="31" t="n">
        <v>-2</v>
      </c>
      <c r="H160" s="32" t="n">
        <v>5.039</v>
      </c>
      <c r="I160" s="32" t="n">
        <v>10.08</v>
      </c>
      <c r="J160" s="32" t="n">
        <v>0</v>
      </c>
      <c r="K160" s="32" t="n">
        <v>-0.01</v>
      </c>
      <c r="L160" s="32" t="n">
        <v>-0.02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44853.616655093</v>
      </c>
      <c r="B161" s="16" t="s">
        <v>16</v>
      </c>
      <c r="C161" s="16" t="s">
        <v>510</v>
      </c>
      <c r="D161" s="16" t="s">
        <v>154</v>
      </c>
      <c r="E161" s="16" t="s">
        <v>17</v>
      </c>
      <c r="F161" s="16" t="s">
        <v>19</v>
      </c>
      <c r="G161" s="7" t="n">
        <v>1</v>
      </c>
      <c r="H161" s="6" t="n">
        <v>301.2</v>
      </c>
      <c r="I161" s="6" t="n">
        <v>-301.2</v>
      </c>
      <c r="J161" s="6" t="n">
        <v>0</v>
      </c>
      <c r="K161" s="6" t="n">
        <v>-0.18</v>
      </c>
      <c r="L161" s="6" t="n">
        <v>-0.03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9" t="n">
        <v>44859.601469907</v>
      </c>
      <c r="B162" s="30" t="s">
        <v>306</v>
      </c>
      <c r="C162" s="30" t="s">
        <v>479</v>
      </c>
      <c r="D162" s="30" t="s">
        <v>157</v>
      </c>
      <c r="E162" s="30" t="s">
        <v>95</v>
      </c>
      <c r="F162" s="30" t="s">
        <v>19</v>
      </c>
      <c r="G162" s="31" t="n">
        <v>-4</v>
      </c>
      <c r="H162" s="32" t="n">
        <v>10.498</v>
      </c>
      <c r="I162" s="32" t="n">
        <v>41.99</v>
      </c>
      <c r="J162" s="32" t="n">
        <v>0</v>
      </c>
      <c r="K162" s="32" t="n">
        <v>-0.03</v>
      </c>
      <c r="L162" s="32" t="n">
        <v>-0.02</v>
      </c>
      <c r="M162" s="32"/>
      <c r="N162" s="6" t="s">
        <f>=I162+J162+K162+L162</f>
      </c>
      <c r="O162" s="30"/>
    </row>
    <row collapsed="false" customFormat="false" customHeight="false" hidden="false" ht="12.1" outlineLevel="0" r="163">
      <c r="A163" s="20" t="n">
        <v>44859.602604167</v>
      </c>
      <c r="B163" s="16" t="s">
        <v>294</v>
      </c>
      <c r="C163" s="16" t="s">
        <v>458</v>
      </c>
      <c r="D163" s="16" t="s">
        <v>154</v>
      </c>
      <c r="E163" s="16" t="s">
        <v>17</v>
      </c>
      <c r="F163" s="16" t="s">
        <v>19</v>
      </c>
      <c r="G163" s="7" t="n">
        <v>1</v>
      </c>
      <c r="H163" s="6" t="n">
        <v>169.8</v>
      </c>
      <c r="I163" s="6" t="n">
        <v>-169.8</v>
      </c>
      <c r="J163" s="6" t="n">
        <v>0</v>
      </c>
      <c r="K163" s="6" t="n">
        <v>-0.1</v>
      </c>
      <c r="L163" s="6" t="n">
        <v>-0.02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44859.604953704</v>
      </c>
      <c r="B164" s="16" t="s">
        <v>48</v>
      </c>
      <c r="C164" s="16" t="s">
        <v>424</v>
      </c>
      <c r="D164" s="16" t="s">
        <v>154</v>
      </c>
      <c r="E164" s="16" t="s">
        <v>17</v>
      </c>
      <c r="F164" s="16" t="s">
        <v>19</v>
      </c>
      <c r="G164" s="7" t="n">
        <v>10</v>
      </c>
      <c r="H164" s="6" t="n">
        <v>29.655</v>
      </c>
      <c r="I164" s="6" t="n">
        <v>-296.55</v>
      </c>
      <c r="J164" s="6" t="n">
        <v>0</v>
      </c>
      <c r="K164" s="6" t="n">
        <v>-0.18</v>
      </c>
      <c r="L164" s="6" t="n">
        <v>-0.03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44860.769930556</v>
      </c>
      <c r="B165" s="16" t="s">
        <v>310</v>
      </c>
      <c r="C165" s="16" t="s">
        <v>511</v>
      </c>
      <c r="D165" s="16" t="s">
        <v>154</v>
      </c>
      <c r="E165" s="16" t="s">
        <v>95</v>
      </c>
      <c r="F165" s="16" t="s">
        <v>19</v>
      </c>
      <c r="G165" s="7" t="n">
        <v>10</v>
      </c>
      <c r="H165" s="6" t="n">
        <v>0.8681</v>
      </c>
      <c r="I165" s="6" t="n">
        <v>-8.68</v>
      </c>
      <c r="J165" s="6" t="n">
        <v>0</v>
      </c>
      <c r="K165" s="6" t="n">
        <v>-0.01</v>
      </c>
      <c r="L165" s="6" t="n">
        <v>-0.02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44860.771851852</v>
      </c>
      <c r="B166" s="16" t="s">
        <v>311</v>
      </c>
      <c r="C166" s="16" t="s">
        <v>512</v>
      </c>
      <c r="D166" s="16" t="s">
        <v>154</v>
      </c>
      <c r="E166" s="16" t="s">
        <v>95</v>
      </c>
      <c r="F166" s="16" t="s">
        <v>19</v>
      </c>
      <c r="G166" s="7" t="n">
        <v>1</v>
      </c>
      <c r="H166" s="6" t="n">
        <v>10.088</v>
      </c>
      <c r="I166" s="6" t="n">
        <v>-10.09</v>
      </c>
      <c r="J166" s="6" t="n">
        <v>0</v>
      </c>
      <c r="K166" s="6" t="n">
        <v>0</v>
      </c>
      <c r="L166" s="6" t="n">
        <v>-0.02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44860.772592593</v>
      </c>
      <c r="B167" s="16" t="s">
        <v>312</v>
      </c>
      <c r="C167" s="16" t="s">
        <v>513</v>
      </c>
      <c r="D167" s="16" t="s">
        <v>154</v>
      </c>
      <c r="E167" s="16" t="s">
        <v>95</v>
      </c>
      <c r="F167" s="16" t="s">
        <v>19</v>
      </c>
      <c r="G167" s="7" t="n">
        <v>10</v>
      </c>
      <c r="H167" s="6" t="n">
        <v>5.518</v>
      </c>
      <c r="I167" s="6" t="n">
        <v>-55.18</v>
      </c>
      <c r="J167" s="6" t="n">
        <v>0</v>
      </c>
      <c r="K167" s="6" t="n">
        <v>0</v>
      </c>
      <c r="L167" s="6" t="n">
        <v>-0.02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44877</v>
      </c>
      <c r="B168" s="22" t="s">
        <v>417</v>
      </c>
      <c r="C168" s="22" t="s">
        <v>146</v>
      </c>
      <c r="D168" s="22" t="s">
        <v>417</v>
      </c>
      <c r="E168" s="22" t="s">
        <v>417</v>
      </c>
      <c r="F168" s="22" t="s">
        <v>19</v>
      </c>
      <c r="G168" s="23" t="n">
        <v>1</v>
      </c>
      <c r="H168" s="24" t="n">
        <v>15.3</v>
      </c>
      <c r="I168" s="24" t="n">
        <v>15.3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5" t="n">
        <v>44877</v>
      </c>
      <c r="B169" s="26" t="s">
        <v>422</v>
      </c>
      <c r="C169" s="26" t="s">
        <v>146</v>
      </c>
      <c r="D169" s="26" t="s">
        <v>422</v>
      </c>
      <c r="E169" s="26" t="s">
        <v>422</v>
      </c>
      <c r="F169" s="26" t="s">
        <v>19</v>
      </c>
      <c r="G169" s="27" t="n">
        <v>1</v>
      </c>
      <c r="H169" s="28" t="n">
        <v>-15.3</v>
      </c>
      <c r="I169" s="28" t="n">
        <v>-15.3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1" t="n">
        <v>44879.999988426</v>
      </c>
      <c r="B170" s="22" t="s">
        <v>435</v>
      </c>
      <c r="C170" s="22" t="s">
        <v>507</v>
      </c>
      <c r="D170" s="22" t="s">
        <v>435</v>
      </c>
      <c r="E170" s="22" t="s">
        <v>435</v>
      </c>
      <c r="F170" s="22" t="s">
        <v>64</v>
      </c>
      <c r="G170" s="23" t="n">
        <v>1</v>
      </c>
      <c r="H170" s="24" t="n">
        <v>0.15</v>
      </c>
      <c r="I170" s="24" t="n">
        <v>0.13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 t="s">
        <v>437</v>
      </c>
    </row>
    <row collapsed="false" customFormat="false" customHeight="false" hidden="false" ht="12.1" outlineLevel="0" r="171">
      <c r="A171" s="21" t="n">
        <v>44932.999988426</v>
      </c>
      <c r="B171" s="22" t="s">
        <v>435</v>
      </c>
      <c r="C171" s="22" t="s">
        <v>514</v>
      </c>
      <c r="D171" s="22" t="s">
        <v>435</v>
      </c>
      <c r="E171" s="22" t="s">
        <v>435</v>
      </c>
      <c r="F171" s="22" t="s">
        <v>19</v>
      </c>
      <c r="G171" s="23" t="n">
        <v>2</v>
      </c>
      <c r="H171" s="24" t="n">
        <v>6.86</v>
      </c>
      <c r="I171" s="24" t="n">
        <v>11.72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 t="s">
        <v>437</v>
      </c>
    </row>
    <row collapsed="false" customFormat="false" customHeight="false" hidden="false" ht="12.1" outlineLevel="0" r="172">
      <c r="A172" s="21" t="n">
        <v>44936.999988426</v>
      </c>
      <c r="B172" s="22" t="s">
        <v>435</v>
      </c>
      <c r="C172" s="22" t="s">
        <v>515</v>
      </c>
      <c r="D172" s="22" t="s">
        <v>435</v>
      </c>
      <c r="E172" s="22" t="s">
        <v>435</v>
      </c>
      <c r="F172" s="22" t="s">
        <v>19</v>
      </c>
      <c r="G172" s="23" t="n">
        <v>1</v>
      </c>
      <c r="H172" s="24" t="n">
        <v>20.39</v>
      </c>
      <c r="I172" s="24" t="n">
        <v>17.39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 t="s">
        <v>437</v>
      </c>
    </row>
    <row collapsed="false" customFormat="false" customHeight="false" hidden="false" ht="12.1" outlineLevel="0" r="173">
      <c r="A173" s="21" t="n">
        <v>44967.999988426</v>
      </c>
      <c r="B173" s="22" t="s">
        <v>435</v>
      </c>
      <c r="C173" s="22" t="s">
        <v>516</v>
      </c>
      <c r="D173" s="22" t="s">
        <v>435</v>
      </c>
      <c r="E173" s="22" t="s">
        <v>435</v>
      </c>
      <c r="F173" s="22" t="s">
        <v>64</v>
      </c>
      <c r="G173" s="23" t="n">
        <v>1</v>
      </c>
      <c r="H173" s="24" t="n">
        <v>0.8</v>
      </c>
      <c r="I173" s="24" t="n">
        <v>0.72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 t="s">
        <v>437</v>
      </c>
    </row>
    <row collapsed="false" customFormat="false" customHeight="false" hidden="false" ht="12.1" outlineLevel="0" r="174">
      <c r="A174" s="21" t="n">
        <v>45041.999988426</v>
      </c>
      <c r="B174" s="22" t="s">
        <v>435</v>
      </c>
      <c r="C174" s="22" t="s">
        <v>507</v>
      </c>
      <c r="D174" s="22" t="s">
        <v>435</v>
      </c>
      <c r="E174" s="22" t="s">
        <v>435</v>
      </c>
      <c r="F174" s="22" t="s">
        <v>64</v>
      </c>
      <c r="G174" s="23" t="n">
        <v>1</v>
      </c>
      <c r="H174" s="24" t="n">
        <v>0.15</v>
      </c>
      <c r="I174" s="24" t="n">
        <v>0.13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 t="s">
        <v>437</v>
      </c>
    </row>
    <row collapsed="false" customFormat="false" customHeight="false" hidden="false" ht="12.1" outlineLevel="0" r="175">
      <c r="A175" s="21" t="n">
        <v>45072.999988426</v>
      </c>
      <c r="B175" s="22" t="s">
        <v>435</v>
      </c>
      <c r="C175" s="22" t="s">
        <v>517</v>
      </c>
      <c r="D175" s="22" t="s">
        <v>435</v>
      </c>
      <c r="E175" s="22" t="s">
        <v>435</v>
      </c>
      <c r="F175" s="22" t="s">
        <v>19</v>
      </c>
      <c r="G175" s="23" t="n">
        <v>100</v>
      </c>
      <c r="H175" s="24" t="n">
        <v>0.283655318019</v>
      </c>
      <c r="I175" s="24" t="n">
        <v>24.37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 t="s">
        <v>437</v>
      </c>
    </row>
    <row collapsed="false" customFormat="false" customHeight="false" hidden="false" ht="12.1" outlineLevel="0" r="176">
      <c r="A176" s="21" t="n">
        <v>45091.999988426</v>
      </c>
      <c r="B176" s="22" t="s">
        <v>435</v>
      </c>
      <c r="C176" s="22" t="s">
        <v>518</v>
      </c>
      <c r="D176" s="22" t="s">
        <v>435</v>
      </c>
      <c r="E176" s="22" t="s">
        <v>435</v>
      </c>
      <c r="F176" s="22" t="s">
        <v>19</v>
      </c>
      <c r="G176" s="23" t="n">
        <v>10</v>
      </c>
      <c r="H176" s="24" t="n">
        <v>4.84</v>
      </c>
      <c r="I176" s="24" t="n">
        <v>42.4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 t="s">
        <v>437</v>
      </c>
    </row>
    <row collapsed="false" customFormat="false" customHeight="false" hidden="false" ht="12.1" outlineLevel="0" r="177">
      <c r="A177" s="21" t="n">
        <v>45110.999988426</v>
      </c>
      <c r="B177" s="22" t="s">
        <v>435</v>
      </c>
      <c r="C177" s="22" t="s">
        <v>519</v>
      </c>
      <c r="D177" s="22" t="s">
        <v>435</v>
      </c>
      <c r="E177" s="22" t="s">
        <v>435</v>
      </c>
      <c r="F177" s="22" t="s">
        <v>19</v>
      </c>
      <c r="G177" s="23" t="n">
        <v>10</v>
      </c>
      <c r="H177" s="24" t="n">
        <v>4.3</v>
      </c>
      <c r="I177" s="24" t="n">
        <v>37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 t="s">
        <v>437</v>
      </c>
    </row>
    <row collapsed="false" customFormat="false" customHeight="false" hidden="false" ht="12.1" outlineLevel="0" r="178">
      <c r="A178" s="21" t="n">
        <v>45112.999988426</v>
      </c>
      <c r="B178" s="22" t="s">
        <v>435</v>
      </c>
      <c r="C178" s="22" t="s">
        <v>520</v>
      </c>
      <c r="D178" s="22" t="s">
        <v>435</v>
      </c>
      <c r="E178" s="22" t="s">
        <v>435</v>
      </c>
      <c r="F178" s="22" t="s">
        <v>19</v>
      </c>
      <c r="G178" s="23" t="n">
        <v>2</v>
      </c>
      <c r="H178" s="24" t="n">
        <v>78</v>
      </c>
      <c r="I178" s="24" t="n">
        <v>136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 t="s">
        <v>437</v>
      </c>
    </row>
    <row collapsed="false" customFormat="false" customHeight="false" hidden="false" ht="12.1" outlineLevel="0" r="179">
      <c r="A179" s="21" t="n">
        <v>45114.999988426</v>
      </c>
      <c r="B179" s="22" t="s">
        <v>435</v>
      </c>
      <c r="C179" s="22" t="s">
        <v>521</v>
      </c>
      <c r="D179" s="22" t="s">
        <v>435</v>
      </c>
      <c r="E179" s="22" t="s">
        <v>435</v>
      </c>
      <c r="F179" s="22" t="s">
        <v>19</v>
      </c>
      <c r="G179" s="23" t="n">
        <v>2</v>
      </c>
      <c r="H179" s="24" t="n">
        <v>27.71</v>
      </c>
      <c r="I179" s="24" t="n">
        <v>48.42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 t="s">
        <v>437</v>
      </c>
    </row>
    <row collapsed="false" customFormat="false" customHeight="false" hidden="false" ht="12.1" outlineLevel="0" r="180">
      <c r="A180" s="21" t="n">
        <v>45114.999988426</v>
      </c>
      <c r="B180" s="22" t="s">
        <v>435</v>
      </c>
      <c r="C180" s="22" t="s">
        <v>522</v>
      </c>
      <c r="D180" s="22" t="s">
        <v>435</v>
      </c>
      <c r="E180" s="22" t="s">
        <v>435</v>
      </c>
      <c r="F180" s="22" t="s">
        <v>19</v>
      </c>
      <c r="G180" s="23" t="n">
        <v>1000</v>
      </c>
      <c r="H180" s="24" t="n">
        <v>0.050254795</v>
      </c>
      <c r="I180" s="24" t="n">
        <v>43.25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 t="s">
        <v>437</v>
      </c>
    </row>
    <row collapsed="false" customFormat="false" customHeight="false" hidden="false" ht="12.1" outlineLevel="0" r="181">
      <c r="A181" s="21" t="n">
        <v>45114.999988426</v>
      </c>
      <c r="B181" s="22" t="s">
        <v>435</v>
      </c>
      <c r="C181" s="22" t="s">
        <v>523</v>
      </c>
      <c r="D181" s="22" t="s">
        <v>435</v>
      </c>
      <c r="E181" s="22" t="s">
        <v>435</v>
      </c>
      <c r="F181" s="22" t="s">
        <v>19</v>
      </c>
      <c r="G181" s="23" t="n">
        <v>1</v>
      </c>
      <c r="H181" s="24" t="n">
        <v>17.97</v>
      </c>
      <c r="I181" s="24" t="n">
        <v>15.97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 t="s">
        <v>437</v>
      </c>
    </row>
    <row collapsed="false" customFormat="false" customHeight="false" hidden="false" ht="12.1" outlineLevel="0" r="182">
      <c r="A182" s="21" t="n">
        <v>45131.999988426</v>
      </c>
      <c r="B182" s="22" t="s">
        <v>435</v>
      </c>
      <c r="C182" s="22" t="s">
        <v>507</v>
      </c>
      <c r="D182" s="22" t="s">
        <v>435</v>
      </c>
      <c r="E182" s="22" t="s">
        <v>435</v>
      </c>
      <c r="F182" s="22" t="s">
        <v>64</v>
      </c>
      <c r="G182" s="23" t="n">
        <v>1</v>
      </c>
      <c r="H182" s="24" t="n">
        <v>0.15</v>
      </c>
      <c r="I182" s="24" t="n">
        <v>0.13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 t="s">
        <v>437</v>
      </c>
    </row>
    <row collapsed="false" customFormat="false" customHeight="false" hidden="false" ht="12.1" outlineLevel="0" r="183">
      <c r="A183" s="29" t="n">
        <v>45167.494131944</v>
      </c>
      <c r="B183" s="30" t="s">
        <v>311</v>
      </c>
      <c r="C183" s="30" t="s">
        <v>512</v>
      </c>
      <c r="D183" s="30" t="s">
        <v>157</v>
      </c>
      <c r="E183" s="30" t="s">
        <v>95</v>
      </c>
      <c r="F183" s="30" t="s">
        <v>19</v>
      </c>
      <c r="G183" s="31" t="n">
        <v>-1</v>
      </c>
      <c r="H183" s="32" t="n">
        <v>17.985</v>
      </c>
      <c r="I183" s="32" t="n">
        <v>17.99</v>
      </c>
      <c r="J183" s="32" t="n">
        <v>0</v>
      </c>
      <c r="K183" s="32" t="n">
        <v>0</v>
      </c>
      <c r="L183" s="32" t="n">
        <v>-0.02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45167.513842593</v>
      </c>
      <c r="B184" s="16" t="s">
        <v>314</v>
      </c>
      <c r="C184" s="16" t="s">
        <v>524</v>
      </c>
      <c r="D184" s="16" t="s">
        <v>154</v>
      </c>
      <c r="E184" s="16" t="s">
        <v>95</v>
      </c>
      <c r="F184" s="16" t="s">
        <v>19</v>
      </c>
      <c r="G184" s="7" t="n">
        <v>4</v>
      </c>
      <c r="H184" s="6" t="n">
        <v>101.27</v>
      </c>
      <c r="I184" s="6" t="n">
        <v>-405.08</v>
      </c>
      <c r="J184" s="6" t="n">
        <v>0</v>
      </c>
      <c r="K184" s="6" t="n">
        <v>-0.24</v>
      </c>
      <c r="L184" s="6" t="n">
        <v>-0.12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45183</v>
      </c>
      <c r="B185" s="22" t="s">
        <v>417</v>
      </c>
      <c r="C185" s="22" t="s">
        <v>144</v>
      </c>
      <c r="D185" s="22" t="s">
        <v>417</v>
      </c>
      <c r="E185" s="22" t="s">
        <v>417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1" t="n">
        <v>45184</v>
      </c>
      <c r="B186" s="22" t="s">
        <v>417</v>
      </c>
      <c r="C186" s="22" t="s">
        <v>144</v>
      </c>
      <c r="D186" s="22" t="s">
        <v>417</v>
      </c>
      <c r="E186" s="22" t="s">
        <v>417</v>
      </c>
      <c r="F186" s="22" t="s">
        <v>19</v>
      </c>
      <c r="G186" s="23" t="n">
        <v>1</v>
      </c>
      <c r="H186" s="24" t="n">
        <v>854.43</v>
      </c>
      <c r="I186" s="24" t="n">
        <v>854.43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0" t="n">
        <v>45184.568368056</v>
      </c>
      <c r="B187" s="16" t="s">
        <v>53</v>
      </c>
      <c r="C187" s="16" t="s">
        <v>525</v>
      </c>
      <c r="D187" s="16" t="s">
        <v>154</v>
      </c>
      <c r="E187" s="16" t="s">
        <v>17</v>
      </c>
      <c r="F187" s="16" t="s">
        <v>19</v>
      </c>
      <c r="G187" s="7" t="n">
        <v>1</v>
      </c>
      <c r="H187" s="6" t="n">
        <v>1649.6</v>
      </c>
      <c r="I187" s="6" t="n">
        <v>-1649.6</v>
      </c>
      <c r="J187" s="6" t="n">
        <v>0</v>
      </c>
      <c r="K187" s="6" t="n">
        <v>-0.99</v>
      </c>
      <c r="L187" s="6" t="n">
        <v>-0.49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0" t="n">
        <v>45184.569143519</v>
      </c>
      <c r="B188" s="16" t="s">
        <v>27</v>
      </c>
      <c r="C188" s="16" t="s">
        <v>526</v>
      </c>
      <c r="D188" s="16" t="s">
        <v>154</v>
      </c>
      <c r="E188" s="16" t="s">
        <v>17</v>
      </c>
      <c r="F188" s="16" t="s">
        <v>19</v>
      </c>
      <c r="G188" s="7" t="n">
        <v>10</v>
      </c>
      <c r="H188" s="6" t="n">
        <v>261.71</v>
      </c>
      <c r="I188" s="6" t="n">
        <v>-2617.1</v>
      </c>
      <c r="J188" s="6" t="n">
        <v>0</v>
      </c>
      <c r="K188" s="6" t="n">
        <v>-1.57</v>
      </c>
      <c r="L188" s="6" t="n">
        <v>-0.78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45184.571157407</v>
      </c>
      <c r="B189" s="16" t="s">
        <v>315</v>
      </c>
      <c r="C189" s="16" t="s">
        <v>527</v>
      </c>
      <c r="D189" s="16" t="s">
        <v>154</v>
      </c>
      <c r="E189" s="16" t="s">
        <v>17</v>
      </c>
      <c r="F189" s="16" t="s">
        <v>19</v>
      </c>
      <c r="G189" s="7" t="n">
        <v>100</v>
      </c>
      <c r="H189" s="6" t="n">
        <v>5.414</v>
      </c>
      <c r="I189" s="6" t="n">
        <v>-541.4</v>
      </c>
      <c r="J189" s="6" t="n">
        <v>0</v>
      </c>
      <c r="K189" s="6" t="n">
        <v>-0.32</v>
      </c>
      <c r="L189" s="6" t="n">
        <v>-0.16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45184.57181713</v>
      </c>
      <c r="B190" s="16" t="s">
        <v>311</v>
      </c>
      <c r="C190" s="16" t="s">
        <v>512</v>
      </c>
      <c r="D190" s="16" t="s">
        <v>154</v>
      </c>
      <c r="E190" s="16" t="s">
        <v>95</v>
      </c>
      <c r="F190" s="16" t="s">
        <v>19</v>
      </c>
      <c r="G190" s="7" t="n">
        <v>1</v>
      </c>
      <c r="H190" s="6" t="n">
        <v>17.98</v>
      </c>
      <c r="I190" s="6" t="n">
        <v>-17.98</v>
      </c>
      <c r="J190" s="6" t="n">
        <v>0</v>
      </c>
      <c r="K190" s="6" t="n">
        <v>0</v>
      </c>
      <c r="L190" s="6" t="n">
        <v>-0.02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45184.573472222</v>
      </c>
      <c r="B191" s="16" t="s">
        <v>300</v>
      </c>
      <c r="C191" s="16" t="s">
        <v>468</v>
      </c>
      <c r="D191" s="16" t="s">
        <v>154</v>
      </c>
      <c r="E191" s="16" t="s">
        <v>95</v>
      </c>
      <c r="F191" s="16" t="s">
        <v>19</v>
      </c>
      <c r="G191" s="7" t="n">
        <v>1</v>
      </c>
      <c r="H191" s="6" t="n">
        <v>17.881</v>
      </c>
      <c r="I191" s="6" t="n">
        <v>-17.88</v>
      </c>
      <c r="J191" s="6" t="n">
        <v>0</v>
      </c>
      <c r="K191" s="6" t="n">
        <v>0</v>
      </c>
      <c r="L191" s="6" t="n">
        <v>-0.02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45184.573773148</v>
      </c>
      <c r="B192" s="16" t="s">
        <v>304</v>
      </c>
      <c r="C192" s="16" t="s">
        <v>476</v>
      </c>
      <c r="D192" s="16" t="s">
        <v>154</v>
      </c>
      <c r="E192" s="16" t="s">
        <v>95</v>
      </c>
      <c r="F192" s="16" t="s">
        <v>19</v>
      </c>
      <c r="G192" s="7" t="n">
        <v>1</v>
      </c>
      <c r="H192" s="6" t="n">
        <v>11.834</v>
      </c>
      <c r="I192" s="6" t="n">
        <v>-11.83</v>
      </c>
      <c r="J192" s="6" t="n">
        <v>0</v>
      </c>
      <c r="K192" s="6" t="n">
        <v>0</v>
      </c>
      <c r="L192" s="6" t="n">
        <v>-0.02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45184.573946759</v>
      </c>
      <c r="B193" s="16" t="s">
        <v>282</v>
      </c>
      <c r="C193" s="16" t="s">
        <v>421</v>
      </c>
      <c r="D193" s="16" t="s">
        <v>154</v>
      </c>
      <c r="E193" s="16" t="s">
        <v>95</v>
      </c>
      <c r="F193" s="16" t="s">
        <v>19</v>
      </c>
      <c r="G193" s="7" t="n">
        <v>1</v>
      </c>
      <c r="H193" s="6" t="n">
        <v>13.152</v>
      </c>
      <c r="I193" s="6" t="n">
        <v>-13.15</v>
      </c>
      <c r="J193" s="6" t="n">
        <v>0</v>
      </c>
      <c r="K193" s="6" t="n">
        <v>0</v>
      </c>
      <c r="L193" s="6" t="n">
        <v>-0.02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45184.574201389</v>
      </c>
      <c r="B194" s="16" t="s">
        <v>316</v>
      </c>
      <c r="C194" s="16" t="s">
        <v>528</v>
      </c>
      <c r="D194" s="16" t="s">
        <v>154</v>
      </c>
      <c r="E194" s="16" t="s">
        <v>95</v>
      </c>
      <c r="F194" s="16" t="s">
        <v>19</v>
      </c>
      <c r="G194" s="7" t="n">
        <v>1</v>
      </c>
      <c r="H194" s="6" t="n">
        <v>12.914</v>
      </c>
      <c r="I194" s="6" t="n">
        <v>-12.91</v>
      </c>
      <c r="J194" s="6" t="n">
        <v>0</v>
      </c>
      <c r="K194" s="6" t="n">
        <v>0</v>
      </c>
      <c r="L194" s="6" t="n">
        <v>-0.02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45184.574363426</v>
      </c>
      <c r="B195" s="16" t="s">
        <v>297</v>
      </c>
      <c r="C195" s="16" t="s">
        <v>462</v>
      </c>
      <c r="D195" s="16" t="s">
        <v>154</v>
      </c>
      <c r="E195" s="16" t="s">
        <v>95</v>
      </c>
      <c r="F195" s="16" t="s">
        <v>19</v>
      </c>
      <c r="G195" s="7" t="n">
        <v>1</v>
      </c>
      <c r="H195" s="6" t="n">
        <v>11.673</v>
      </c>
      <c r="I195" s="6" t="n">
        <v>-11.67</v>
      </c>
      <c r="J195" s="6" t="n">
        <v>0</v>
      </c>
      <c r="K195" s="6" t="n">
        <v>0</v>
      </c>
      <c r="L195" s="6" t="n">
        <v>-0.02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45184.574606481</v>
      </c>
      <c r="B196" s="16" t="s">
        <v>305</v>
      </c>
      <c r="C196" s="16" t="s">
        <v>477</v>
      </c>
      <c r="D196" s="16" t="s">
        <v>154</v>
      </c>
      <c r="E196" s="16" t="s">
        <v>95</v>
      </c>
      <c r="F196" s="16" t="s">
        <v>19</v>
      </c>
      <c r="G196" s="7" t="n">
        <v>1</v>
      </c>
      <c r="H196" s="6" t="n">
        <v>11.994</v>
      </c>
      <c r="I196" s="6" t="n">
        <v>-11.99</v>
      </c>
      <c r="J196" s="6" t="n">
        <v>0</v>
      </c>
      <c r="K196" s="6" t="n">
        <v>0</v>
      </c>
      <c r="L196" s="6" t="n">
        <v>-0.02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45184.574803241</v>
      </c>
      <c r="B197" s="16" t="s">
        <v>317</v>
      </c>
      <c r="C197" s="16" t="s">
        <v>529</v>
      </c>
      <c r="D197" s="16" t="s">
        <v>154</v>
      </c>
      <c r="E197" s="16" t="s">
        <v>95</v>
      </c>
      <c r="F197" s="16" t="s">
        <v>19</v>
      </c>
      <c r="G197" s="7" t="n">
        <v>1</v>
      </c>
      <c r="H197" s="6" t="n">
        <v>13.259</v>
      </c>
      <c r="I197" s="6" t="n">
        <v>-13.26</v>
      </c>
      <c r="J197" s="6" t="n">
        <v>0</v>
      </c>
      <c r="K197" s="6" t="n">
        <v>0</v>
      </c>
      <c r="L197" s="6" t="n">
        <v>-0.02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45184.574953704</v>
      </c>
      <c r="B198" s="16" t="s">
        <v>318</v>
      </c>
      <c r="C198" s="16" t="s">
        <v>530</v>
      </c>
      <c r="D198" s="16" t="s">
        <v>154</v>
      </c>
      <c r="E198" s="16" t="s">
        <v>95</v>
      </c>
      <c r="F198" s="16" t="s">
        <v>19</v>
      </c>
      <c r="G198" s="7" t="n">
        <v>1</v>
      </c>
      <c r="H198" s="6" t="n">
        <v>10.576</v>
      </c>
      <c r="I198" s="6" t="n">
        <v>-10.58</v>
      </c>
      <c r="J198" s="6" t="n">
        <v>0</v>
      </c>
      <c r="K198" s="6" t="n">
        <v>0</v>
      </c>
      <c r="L198" s="6" t="n">
        <v>-0.02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45191</v>
      </c>
      <c r="B199" s="22" t="s">
        <v>417</v>
      </c>
      <c r="C199" s="22" t="s">
        <v>144</v>
      </c>
      <c r="D199" s="22" t="s">
        <v>417</v>
      </c>
      <c r="E199" s="22" t="s">
        <v>417</v>
      </c>
      <c r="F199" s="22" t="s">
        <v>19</v>
      </c>
      <c r="G199" s="23" t="n">
        <v>1</v>
      </c>
      <c r="H199" s="24" t="n">
        <v>946</v>
      </c>
      <c r="I199" s="24" t="n">
        <v>946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9" t="n">
        <v>45195.465740741</v>
      </c>
      <c r="B200" s="30" t="s">
        <v>297</v>
      </c>
      <c r="C200" s="30" t="s">
        <v>462</v>
      </c>
      <c r="D200" s="30" t="s">
        <v>157</v>
      </c>
      <c r="E200" s="30" t="s">
        <v>95</v>
      </c>
      <c r="F200" s="30" t="s">
        <v>19</v>
      </c>
      <c r="G200" s="31" t="n">
        <v>-1</v>
      </c>
      <c r="H200" s="32" t="n">
        <v>11.689</v>
      </c>
      <c r="I200" s="32" t="n">
        <v>11.69</v>
      </c>
      <c r="J200" s="32" t="n">
        <v>0</v>
      </c>
      <c r="K200" s="32" t="n">
        <v>0</v>
      </c>
      <c r="L200" s="32" t="n">
        <v>-0.02</v>
      </c>
      <c r="M200" s="32"/>
      <c r="N200" s="6" t="s">
        <f>=I200+J200+K200+L200</f>
      </c>
      <c r="O200" s="30"/>
    </row>
    <row collapsed="false" customFormat="false" customHeight="false" hidden="false" ht="12.1" outlineLevel="0" r="201">
      <c r="A201" s="29" t="n">
        <v>45195.46599537</v>
      </c>
      <c r="B201" s="30" t="s">
        <v>305</v>
      </c>
      <c r="C201" s="30" t="s">
        <v>477</v>
      </c>
      <c r="D201" s="30" t="s">
        <v>157</v>
      </c>
      <c r="E201" s="30" t="s">
        <v>95</v>
      </c>
      <c r="F201" s="30" t="s">
        <v>19</v>
      </c>
      <c r="G201" s="31" t="n">
        <v>-1</v>
      </c>
      <c r="H201" s="32" t="n">
        <v>11.986</v>
      </c>
      <c r="I201" s="32" t="n">
        <v>11.99</v>
      </c>
      <c r="J201" s="32" t="n">
        <v>0</v>
      </c>
      <c r="K201" s="32" t="n">
        <v>0</v>
      </c>
      <c r="L201" s="32" t="n">
        <v>-0.02</v>
      </c>
      <c r="M201" s="32"/>
      <c r="N201" s="6" t="s">
        <f>=I201+J201+K201+L201</f>
      </c>
      <c r="O201" s="30"/>
    </row>
    <row collapsed="false" customFormat="false" customHeight="false" hidden="false" ht="12.1" outlineLevel="0" r="202">
      <c r="A202" s="29" t="n">
        <v>45195.466203704</v>
      </c>
      <c r="B202" s="30" t="s">
        <v>316</v>
      </c>
      <c r="C202" s="30" t="s">
        <v>528</v>
      </c>
      <c r="D202" s="30" t="s">
        <v>157</v>
      </c>
      <c r="E202" s="30" t="s">
        <v>95</v>
      </c>
      <c r="F202" s="30" t="s">
        <v>19</v>
      </c>
      <c r="G202" s="31" t="n">
        <v>-1</v>
      </c>
      <c r="H202" s="32" t="n">
        <v>12.85</v>
      </c>
      <c r="I202" s="32" t="n">
        <v>12.85</v>
      </c>
      <c r="J202" s="32" t="n">
        <v>0</v>
      </c>
      <c r="K202" s="32" t="n">
        <v>0</v>
      </c>
      <c r="L202" s="32" t="n">
        <v>-0.02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9" t="n">
        <v>45195.466655093</v>
      </c>
      <c r="B203" s="30" t="s">
        <v>304</v>
      </c>
      <c r="C203" s="30" t="s">
        <v>476</v>
      </c>
      <c r="D203" s="30" t="s">
        <v>157</v>
      </c>
      <c r="E203" s="30" t="s">
        <v>95</v>
      </c>
      <c r="F203" s="30" t="s">
        <v>19</v>
      </c>
      <c r="G203" s="31" t="n">
        <v>-1</v>
      </c>
      <c r="H203" s="32" t="n">
        <v>11.848</v>
      </c>
      <c r="I203" s="32" t="n">
        <v>11.85</v>
      </c>
      <c r="J203" s="32" t="n">
        <v>0</v>
      </c>
      <c r="K203" s="32" t="n">
        <v>0</v>
      </c>
      <c r="L203" s="32" t="n">
        <v>-0.02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9" t="n">
        <v>45195.466805556</v>
      </c>
      <c r="B204" s="30" t="s">
        <v>282</v>
      </c>
      <c r="C204" s="30" t="s">
        <v>421</v>
      </c>
      <c r="D204" s="30" t="s">
        <v>157</v>
      </c>
      <c r="E204" s="30" t="s">
        <v>95</v>
      </c>
      <c r="F204" s="30" t="s">
        <v>19</v>
      </c>
      <c r="G204" s="31" t="n">
        <v>-1</v>
      </c>
      <c r="H204" s="32" t="n">
        <v>12.7</v>
      </c>
      <c r="I204" s="32" t="n">
        <v>12.7</v>
      </c>
      <c r="J204" s="32" t="n">
        <v>0</v>
      </c>
      <c r="K204" s="32" t="n">
        <v>0</v>
      </c>
      <c r="L204" s="32" t="n">
        <v>-0.02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45197</v>
      </c>
      <c r="B205" s="22" t="s">
        <v>417</v>
      </c>
      <c r="C205" s="22" t="s">
        <v>144</v>
      </c>
      <c r="D205" s="22" t="s">
        <v>417</v>
      </c>
      <c r="E205" s="22" t="s">
        <v>417</v>
      </c>
      <c r="F205" s="22" t="s">
        <v>19</v>
      </c>
      <c r="G205" s="23" t="n">
        <v>1</v>
      </c>
      <c r="H205" s="24" t="n">
        <v>4000</v>
      </c>
      <c r="I205" s="24" t="n">
        <v>4000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45197.416377315</v>
      </c>
      <c r="B206" s="16" t="s">
        <v>36</v>
      </c>
      <c r="C206" s="16" t="s">
        <v>531</v>
      </c>
      <c r="D206" s="16" t="s">
        <v>154</v>
      </c>
      <c r="E206" s="16" t="s">
        <v>17</v>
      </c>
      <c r="F206" s="16" t="s">
        <v>19</v>
      </c>
      <c r="G206" s="7" t="n">
        <v>10</v>
      </c>
      <c r="H206" s="6" t="n">
        <v>277</v>
      </c>
      <c r="I206" s="6" t="n">
        <v>-2770</v>
      </c>
      <c r="J206" s="6" t="n">
        <v>0</v>
      </c>
      <c r="K206" s="6" t="n">
        <v>-1.66</v>
      </c>
      <c r="L206" s="6" t="n">
        <v>-0.49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45197.416585648</v>
      </c>
      <c r="B207" s="16" t="s">
        <v>56</v>
      </c>
      <c r="C207" s="16" t="s">
        <v>532</v>
      </c>
      <c r="D207" s="16" t="s">
        <v>154</v>
      </c>
      <c r="E207" s="16" t="s">
        <v>17</v>
      </c>
      <c r="F207" s="16" t="s">
        <v>19</v>
      </c>
      <c r="G207" s="7" t="n">
        <v>10</v>
      </c>
      <c r="H207" s="6" t="n">
        <v>207.36</v>
      </c>
      <c r="I207" s="6" t="n">
        <v>-2073.6</v>
      </c>
      <c r="J207" s="6" t="n">
        <v>0</v>
      </c>
      <c r="K207" s="6" t="n">
        <v>-1.25</v>
      </c>
      <c r="L207" s="6" t="n">
        <v>-0.36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0" t="n">
        <v>45197.417222222</v>
      </c>
      <c r="B208" s="16" t="s">
        <v>319</v>
      </c>
      <c r="C208" s="16" t="s">
        <v>533</v>
      </c>
      <c r="D208" s="16" t="s">
        <v>154</v>
      </c>
      <c r="E208" s="16" t="s">
        <v>17</v>
      </c>
      <c r="F208" s="16" t="s">
        <v>19</v>
      </c>
      <c r="G208" s="7" t="n">
        <v>1</v>
      </c>
      <c r="H208" s="6" t="n">
        <v>965.5</v>
      </c>
      <c r="I208" s="6" t="n">
        <v>-965.5</v>
      </c>
      <c r="J208" s="6" t="n">
        <v>0</v>
      </c>
      <c r="K208" s="6" t="n">
        <v>-0.58</v>
      </c>
      <c r="L208" s="6" t="n">
        <v>-0.29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45208.999988426</v>
      </c>
      <c r="B209" s="22" t="s">
        <v>435</v>
      </c>
      <c r="C209" s="22" t="s">
        <v>534</v>
      </c>
      <c r="D209" s="22" t="s">
        <v>435</v>
      </c>
      <c r="E209" s="22" t="s">
        <v>435</v>
      </c>
      <c r="F209" s="22" t="s">
        <v>19</v>
      </c>
      <c r="G209" s="23" t="n">
        <v>1</v>
      </c>
      <c r="H209" s="24" t="n">
        <v>34.5</v>
      </c>
      <c r="I209" s="24" t="n">
        <v>30.5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 t="s">
        <v>437</v>
      </c>
    </row>
    <row collapsed="false" customFormat="false" customHeight="false" hidden="false" ht="12.1" outlineLevel="0" r="210">
      <c r="A210" s="21" t="n">
        <v>45209.999988426</v>
      </c>
      <c r="B210" s="22" t="s">
        <v>435</v>
      </c>
      <c r="C210" s="22" t="s">
        <v>535</v>
      </c>
      <c r="D210" s="22" t="s">
        <v>435</v>
      </c>
      <c r="E210" s="22" t="s">
        <v>435</v>
      </c>
      <c r="F210" s="22" t="s">
        <v>19</v>
      </c>
      <c r="G210" s="23" t="n">
        <v>2</v>
      </c>
      <c r="H210" s="24" t="n">
        <v>27.54</v>
      </c>
      <c r="I210" s="24" t="n">
        <v>48.08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 t="s">
        <v>437</v>
      </c>
    </row>
    <row collapsed="false" customFormat="false" customHeight="false" hidden="false" ht="12.1" outlineLevel="0" r="211">
      <c r="A211" s="21" t="n">
        <v>45216.999988426</v>
      </c>
      <c r="B211" s="22" t="s">
        <v>435</v>
      </c>
      <c r="C211" s="22" t="s">
        <v>536</v>
      </c>
      <c r="D211" s="22" t="s">
        <v>435</v>
      </c>
      <c r="E211" s="22" t="s">
        <v>435</v>
      </c>
      <c r="F211" s="22" t="s">
        <v>19</v>
      </c>
      <c r="G211" s="23" t="n">
        <v>10</v>
      </c>
      <c r="H211" s="24" t="n">
        <v>3.77</v>
      </c>
      <c r="I211" s="24" t="n">
        <v>32.7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 t="s">
        <v>437</v>
      </c>
    </row>
    <row collapsed="false" customFormat="false" customHeight="false" hidden="false" ht="12.1" outlineLevel="0" r="212">
      <c r="A212" s="21" t="n">
        <v>45222</v>
      </c>
      <c r="B212" s="22" t="s">
        <v>417</v>
      </c>
      <c r="C212" s="22" t="s">
        <v>144</v>
      </c>
      <c r="D212" s="22" t="s">
        <v>417</v>
      </c>
      <c r="E212" s="22" t="s">
        <v>417</v>
      </c>
      <c r="F212" s="22" t="s">
        <v>19</v>
      </c>
      <c r="G212" s="23" t="n">
        <v>1</v>
      </c>
      <c r="H212" s="24" t="n">
        <v>2000</v>
      </c>
      <c r="I212" s="24" t="n">
        <v>2000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45229</v>
      </c>
      <c r="B213" s="22" t="s">
        <v>417</v>
      </c>
      <c r="C213" s="22" t="s">
        <v>144</v>
      </c>
      <c r="D213" s="22" t="s">
        <v>417</v>
      </c>
      <c r="E213" s="22" t="s">
        <v>417</v>
      </c>
      <c r="F213" s="22" t="s">
        <v>19</v>
      </c>
      <c r="G213" s="23" t="n">
        <v>1</v>
      </c>
      <c r="H213" s="24" t="n">
        <v>4500</v>
      </c>
      <c r="I213" s="24" t="n">
        <v>4500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45229.639837963</v>
      </c>
      <c r="B214" s="16" t="s">
        <v>320</v>
      </c>
      <c r="C214" s="16" t="s">
        <v>537</v>
      </c>
      <c r="D214" s="16" t="s">
        <v>154</v>
      </c>
      <c r="E214" s="16" t="s">
        <v>107</v>
      </c>
      <c r="F214" s="16" t="s">
        <v>19</v>
      </c>
      <c r="G214" s="7" t="n">
        <v>1</v>
      </c>
      <c r="H214" s="6" t="n">
        <v>87.82</v>
      </c>
      <c r="I214" s="6" t="n">
        <v>-878.2</v>
      </c>
      <c r="J214" s="6" t="n">
        <v>-6.58</v>
      </c>
      <c r="K214" s="6" t="n">
        <v>-0.53</v>
      </c>
      <c r="L214" s="6" t="n">
        <v>-0.07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45229.834618056</v>
      </c>
      <c r="B215" s="16" t="s">
        <v>321</v>
      </c>
      <c r="C215" s="16" t="s">
        <v>538</v>
      </c>
      <c r="D215" s="16" t="s">
        <v>154</v>
      </c>
      <c r="E215" s="16" t="s">
        <v>17</v>
      </c>
      <c r="F215" s="16" t="s">
        <v>19</v>
      </c>
      <c r="G215" s="7" t="n">
        <v>1</v>
      </c>
      <c r="H215" s="6" t="n">
        <v>2161</v>
      </c>
      <c r="I215" s="6" t="n">
        <v>-2161</v>
      </c>
      <c r="J215" s="6" t="n">
        <v>0</v>
      </c>
      <c r="K215" s="6" t="n">
        <v>-1.3</v>
      </c>
      <c r="L215" s="6" t="n">
        <v>-0.65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45229.836087963</v>
      </c>
      <c r="B216" s="16" t="s">
        <v>21</v>
      </c>
      <c r="C216" s="16" t="s">
        <v>428</v>
      </c>
      <c r="D216" s="16" t="s">
        <v>154</v>
      </c>
      <c r="E216" s="16" t="s">
        <v>17</v>
      </c>
      <c r="F216" s="16" t="s">
        <v>19</v>
      </c>
      <c r="G216" s="7" t="n">
        <v>20</v>
      </c>
      <c r="H216" s="6" t="n">
        <v>167.34</v>
      </c>
      <c r="I216" s="6" t="n">
        <v>-3346.8</v>
      </c>
      <c r="J216" s="6" t="n">
        <v>0</v>
      </c>
      <c r="K216" s="6" t="n">
        <v>-2.01</v>
      </c>
      <c r="L216" s="6" t="n">
        <v>-1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45229.837222222</v>
      </c>
      <c r="B217" s="16" t="s">
        <v>33</v>
      </c>
      <c r="C217" s="16" t="s">
        <v>478</v>
      </c>
      <c r="D217" s="16" t="s">
        <v>154</v>
      </c>
      <c r="E217" s="16" t="s">
        <v>17</v>
      </c>
      <c r="F217" s="16" t="s">
        <v>19</v>
      </c>
      <c r="G217" s="7" t="n">
        <v>1</v>
      </c>
      <c r="H217" s="6" t="n">
        <v>616.9</v>
      </c>
      <c r="I217" s="6" t="n">
        <v>-616.9</v>
      </c>
      <c r="J217" s="6" t="n">
        <v>0</v>
      </c>
      <c r="K217" s="6" t="n">
        <v>-0.37</v>
      </c>
      <c r="L217" s="6" t="n">
        <v>-0.19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9" t="n">
        <v>45229.839618056</v>
      </c>
      <c r="B218" s="30" t="s">
        <v>301</v>
      </c>
      <c r="C218" s="30" t="s">
        <v>471</v>
      </c>
      <c r="D218" s="30" t="s">
        <v>157</v>
      </c>
      <c r="E218" s="30" t="s">
        <v>17</v>
      </c>
      <c r="F218" s="30" t="s">
        <v>19</v>
      </c>
      <c r="G218" s="31" t="n">
        <v>-100</v>
      </c>
      <c r="H218" s="32" t="n">
        <v>7.196</v>
      </c>
      <c r="I218" s="32" t="n">
        <v>719.6</v>
      </c>
      <c r="J218" s="32" t="n">
        <v>0</v>
      </c>
      <c r="K218" s="32" t="n">
        <v>-0.43</v>
      </c>
      <c r="L218" s="32" t="n">
        <v>-0.21</v>
      </c>
      <c r="M218" s="32"/>
      <c r="N218" s="6" t="s">
        <f>=I218+J218+K218+L218</f>
      </c>
      <c r="O218" s="30"/>
    </row>
    <row collapsed="false" customFormat="false" customHeight="false" hidden="false" ht="12.1" outlineLevel="0" r="219">
      <c r="A219" s="20" t="n">
        <v>45229.842997685</v>
      </c>
      <c r="B219" s="16" t="s">
        <v>294</v>
      </c>
      <c r="C219" s="16" t="s">
        <v>458</v>
      </c>
      <c r="D219" s="16" t="s">
        <v>154</v>
      </c>
      <c r="E219" s="16" t="s">
        <v>17</v>
      </c>
      <c r="F219" s="16" t="s">
        <v>19</v>
      </c>
      <c r="G219" s="7" t="n">
        <v>2</v>
      </c>
      <c r="H219" s="6" t="n">
        <v>193.2</v>
      </c>
      <c r="I219" s="6" t="n">
        <v>-386.4</v>
      </c>
      <c r="J219" s="6" t="n">
        <v>0</v>
      </c>
      <c r="K219" s="6" t="n">
        <v>-0.23</v>
      </c>
      <c r="L219" s="6" t="n">
        <v>-0.12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1" t="n">
        <v>45230</v>
      </c>
      <c r="B220" s="22" t="s">
        <v>435</v>
      </c>
      <c r="C220" s="22" t="s">
        <v>539</v>
      </c>
      <c r="D220" s="22" t="s">
        <v>435</v>
      </c>
      <c r="E220" s="22" t="s">
        <v>435</v>
      </c>
      <c r="F220" s="22" t="s">
        <v>19</v>
      </c>
      <c r="G220" s="23" t="n">
        <v>1</v>
      </c>
      <c r="H220" s="24" t="n">
        <v>6.79</v>
      </c>
      <c r="I220" s="24" t="n">
        <v>5.79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 t="s">
        <v>437</v>
      </c>
    </row>
    <row collapsed="false" customFormat="false" customHeight="false" hidden="false" ht="12.1" outlineLevel="0" r="221">
      <c r="A221" s="29" t="n">
        <v>45230.907627315</v>
      </c>
      <c r="B221" s="30" t="s">
        <v>310</v>
      </c>
      <c r="C221" s="30" t="s">
        <v>511</v>
      </c>
      <c r="D221" s="30" t="s">
        <v>157</v>
      </c>
      <c r="E221" s="30" t="s">
        <v>95</v>
      </c>
      <c r="F221" s="30" t="s">
        <v>19</v>
      </c>
      <c r="G221" s="31" t="n">
        <v>-10</v>
      </c>
      <c r="H221" s="32" t="n">
        <v>1.539</v>
      </c>
      <c r="I221" s="32" t="n">
        <v>15.39</v>
      </c>
      <c r="J221" s="32" t="n">
        <v>0</v>
      </c>
      <c r="K221" s="32" t="n">
        <v>-0.01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1" t="n">
        <v>45230.999988426</v>
      </c>
      <c r="B222" s="22" t="s">
        <v>435</v>
      </c>
      <c r="C222" s="22" t="s">
        <v>507</v>
      </c>
      <c r="D222" s="22" t="s">
        <v>435</v>
      </c>
      <c r="E222" s="22" t="s">
        <v>435</v>
      </c>
      <c r="F222" s="22" t="s">
        <v>64</v>
      </c>
      <c r="G222" s="23" t="n">
        <v>1</v>
      </c>
      <c r="H222" s="24" t="n">
        <v>0.15</v>
      </c>
      <c r="I222" s="24" t="n">
        <v>0.13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 t="s">
        <v>437</v>
      </c>
    </row>
    <row collapsed="false" customFormat="false" customHeight="false" hidden="false" ht="12.1" outlineLevel="0" r="223">
      <c r="A223" s="29" t="n">
        <v>45232.772280093</v>
      </c>
      <c r="B223" s="30" t="s">
        <v>318</v>
      </c>
      <c r="C223" s="30" t="s">
        <v>530</v>
      </c>
      <c r="D223" s="30" t="s">
        <v>157</v>
      </c>
      <c r="E223" s="30" t="s">
        <v>95</v>
      </c>
      <c r="F223" s="30" t="s">
        <v>19</v>
      </c>
      <c r="G223" s="31" t="n">
        <v>-1</v>
      </c>
      <c r="H223" s="32" t="n">
        <v>10.136</v>
      </c>
      <c r="I223" s="32" t="n">
        <v>10.14</v>
      </c>
      <c r="J223" s="32" t="n">
        <v>0</v>
      </c>
      <c r="K223" s="32" t="n">
        <v>0</v>
      </c>
      <c r="L223" s="32" t="n">
        <v>-0.02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45232.772511574</v>
      </c>
      <c r="B224" s="30" t="s">
        <v>317</v>
      </c>
      <c r="C224" s="30" t="s">
        <v>529</v>
      </c>
      <c r="D224" s="30" t="s">
        <v>157</v>
      </c>
      <c r="E224" s="30" t="s">
        <v>95</v>
      </c>
      <c r="F224" s="30" t="s">
        <v>19</v>
      </c>
      <c r="G224" s="31" t="n">
        <v>-1</v>
      </c>
      <c r="H224" s="32" t="n">
        <v>12.691</v>
      </c>
      <c r="I224" s="32" t="n">
        <v>12.69</v>
      </c>
      <c r="J224" s="32" t="n">
        <v>0</v>
      </c>
      <c r="K224" s="32" t="n">
        <v>0</v>
      </c>
      <c r="L224" s="32" t="n">
        <v>-0.02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9" t="n">
        <v>45232.772789352</v>
      </c>
      <c r="B225" s="30" t="s">
        <v>311</v>
      </c>
      <c r="C225" s="30" t="s">
        <v>512</v>
      </c>
      <c r="D225" s="30" t="s">
        <v>157</v>
      </c>
      <c r="E225" s="30" t="s">
        <v>95</v>
      </c>
      <c r="F225" s="30" t="s">
        <v>19</v>
      </c>
      <c r="G225" s="31" t="n">
        <v>-1</v>
      </c>
      <c r="H225" s="32" t="n">
        <v>17.93</v>
      </c>
      <c r="I225" s="32" t="n">
        <v>17.93</v>
      </c>
      <c r="J225" s="32" t="n">
        <v>0</v>
      </c>
      <c r="K225" s="32" t="n">
        <v>0</v>
      </c>
      <c r="L225" s="32" t="n">
        <v>-0.02</v>
      </c>
      <c r="M225" s="32"/>
      <c r="N225" s="6" t="s">
        <f>=I225+J225+K225+L225</f>
      </c>
      <c r="O225" s="30"/>
    </row>
    <row collapsed="false" customFormat="false" customHeight="false" hidden="false" ht="12.1" outlineLevel="0" r="226">
      <c r="A226" s="29" t="n">
        <v>45232.773032407</v>
      </c>
      <c r="B226" s="30" t="s">
        <v>300</v>
      </c>
      <c r="C226" s="30" t="s">
        <v>468</v>
      </c>
      <c r="D226" s="30" t="s">
        <v>157</v>
      </c>
      <c r="E226" s="30" t="s">
        <v>95</v>
      </c>
      <c r="F226" s="30" t="s">
        <v>19</v>
      </c>
      <c r="G226" s="31" t="n">
        <v>-1</v>
      </c>
      <c r="H226" s="32" t="n">
        <v>18.3</v>
      </c>
      <c r="I226" s="32" t="n">
        <v>18.3</v>
      </c>
      <c r="J226" s="32" t="n">
        <v>0</v>
      </c>
      <c r="K226" s="32" t="n">
        <v>0</v>
      </c>
      <c r="L226" s="32" t="n">
        <v>-0.02</v>
      </c>
      <c r="M226" s="32"/>
      <c r="N226" s="6" t="s">
        <f>=I226+J226+K226+L226</f>
      </c>
      <c r="O226" s="30"/>
    </row>
    <row collapsed="false" customFormat="false" customHeight="false" hidden="false" ht="12.1" outlineLevel="0" r="227">
      <c r="A227" s="29" t="n">
        <v>45232.773333333</v>
      </c>
      <c r="B227" s="30" t="s">
        <v>312</v>
      </c>
      <c r="C227" s="30" t="s">
        <v>513</v>
      </c>
      <c r="D227" s="30" t="s">
        <v>157</v>
      </c>
      <c r="E227" s="30" t="s">
        <v>95</v>
      </c>
      <c r="F227" s="30" t="s">
        <v>19</v>
      </c>
      <c r="G227" s="31" t="n">
        <v>-10</v>
      </c>
      <c r="H227" s="32" t="n">
        <v>8.7682</v>
      </c>
      <c r="I227" s="32" t="n">
        <v>87.68</v>
      </c>
      <c r="J227" s="32" t="n">
        <v>0</v>
      </c>
      <c r="K227" s="32" t="n">
        <v>0</v>
      </c>
      <c r="L227" s="32" t="n">
        <v>-0.04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9" t="n">
        <v>45232.773923611</v>
      </c>
      <c r="B228" s="30" t="s">
        <v>314</v>
      </c>
      <c r="C228" s="30" t="s">
        <v>524</v>
      </c>
      <c r="D228" s="30" t="s">
        <v>157</v>
      </c>
      <c r="E228" s="30" t="s">
        <v>95</v>
      </c>
      <c r="F228" s="30" t="s">
        <v>19</v>
      </c>
      <c r="G228" s="31" t="n">
        <v>-4</v>
      </c>
      <c r="H228" s="32" t="n">
        <v>103.37</v>
      </c>
      <c r="I228" s="32" t="n">
        <v>413.48</v>
      </c>
      <c r="J228" s="32" t="n">
        <v>0</v>
      </c>
      <c r="K228" s="32" t="n">
        <v>-0.25</v>
      </c>
      <c r="L228" s="32" t="n">
        <v>-0.12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45243</v>
      </c>
      <c r="B229" s="22" t="s">
        <v>417</v>
      </c>
      <c r="C229" s="22" t="s">
        <v>144</v>
      </c>
      <c r="D229" s="22" t="s">
        <v>417</v>
      </c>
      <c r="E229" s="22" t="s">
        <v>417</v>
      </c>
      <c r="F229" s="22" t="s">
        <v>19</v>
      </c>
      <c r="G229" s="23" t="n">
        <v>1</v>
      </c>
      <c r="H229" s="24" t="n">
        <v>530</v>
      </c>
      <c r="I229" s="24" t="n">
        <v>530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0" t="n">
        <v>45243.560185185</v>
      </c>
      <c r="B230" s="16" t="s">
        <v>322</v>
      </c>
      <c r="C230" s="16" t="s">
        <v>540</v>
      </c>
      <c r="D230" s="16" t="s">
        <v>154</v>
      </c>
      <c r="E230" s="16" t="s">
        <v>107</v>
      </c>
      <c r="F230" s="16" t="s">
        <v>19</v>
      </c>
      <c r="G230" s="7" t="n">
        <v>1</v>
      </c>
      <c r="H230" s="6" t="n">
        <v>92.67</v>
      </c>
      <c r="I230" s="6" t="n">
        <v>-926.7</v>
      </c>
      <c r="J230" s="6" t="n">
        <v>-3.32</v>
      </c>
      <c r="K230" s="6" t="n">
        <v>-0.56</v>
      </c>
      <c r="L230" s="6" t="n">
        <v>-0.12</v>
      </c>
      <c r="M230" s="6"/>
      <c r="N230" s="6" t="s">
        <f>=I230+J230+K230+L230</f>
      </c>
      <c r="O230" s="16"/>
    </row>
    <row collapsed="false" customFormat="false" customHeight="false" hidden="false" ht="12.1" outlineLevel="0" r="231">
      <c r="A231" s="21" t="n">
        <v>45253</v>
      </c>
      <c r="B231" s="22" t="s">
        <v>417</v>
      </c>
      <c r="C231" s="22" t="s">
        <v>144</v>
      </c>
      <c r="D231" s="22" t="s">
        <v>417</v>
      </c>
      <c r="E231" s="22" t="s">
        <v>417</v>
      </c>
      <c r="F231" s="22" t="s">
        <v>19</v>
      </c>
      <c r="G231" s="23" t="n">
        <v>1</v>
      </c>
      <c r="H231" s="24" t="n">
        <v>1000</v>
      </c>
      <c r="I231" s="24" t="n">
        <v>1000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5" t="n">
        <v>45254</v>
      </c>
      <c r="B232" s="26" t="s">
        <v>422</v>
      </c>
      <c r="C232" s="26" t="s">
        <v>147</v>
      </c>
      <c r="D232" s="26" t="s">
        <v>422</v>
      </c>
      <c r="E232" s="26" t="s">
        <v>422</v>
      </c>
      <c r="F232" s="26" t="s">
        <v>19</v>
      </c>
      <c r="G232" s="27" t="n">
        <v>1</v>
      </c>
      <c r="H232" s="28" t="n">
        <v>-1000</v>
      </c>
      <c r="I232" s="28" t="n">
        <v>-1000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</row>
    <row collapsed="false" customFormat="false" customHeight="false" hidden="false" ht="12.1" outlineLevel="0" r="233">
      <c r="A233" s="21" t="n">
        <v>45254</v>
      </c>
      <c r="B233" s="22" t="s">
        <v>417</v>
      </c>
      <c r="C233" s="22" t="s">
        <v>144</v>
      </c>
      <c r="D233" s="22" t="s">
        <v>417</v>
      </c>
      <c r="E233" s="22" t="s">
        <v>417</v>
      </c>
      <c r="F233" s="22" t="s">
        <v>19</v>
      </c>
      <c r="G233" s="23" t="n">
        <v>1</v>
      </c>
      <c r="H233" s="24" t="n">
        <v>500</v>
      </c>
      <c r="I233" s="24" t="n">
        <v>500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45257</v>
      </c>
      <c r="B234" s="22" t="s">
        <v>417</v>
      </c>
      <c r="C234" s="22" t="s">
        <v>144</v>
      </c>
      <c r="D234" s="22" t="s">
        <v>417</v>
      </c>
      <c r="E234" s="22" t="s">
        <v>417</v>
      </c>
      <c r="F234" s="22" t="s">
        <v>19</v>
      </c>
      <c r="G234" s="23" t="n">
        <v>1</v>
      </c>
      <c r="H234" s="24" t="n">
        <v>500</v>
      </c>
      <c r="I234" s="24" t="n">
        <v>500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45258</v>
      </c>
      <c r="B235" s="22" t="s">
        <v>417</v>
      </c>
      <c r="C235" s="22" t="s">
        <v>144</v>
      </c>
      <c r="D235" s="22" t="s">
        <v>417</v>
      </c>
      <c r="E235" s="22" t="s">
        <v>417</v>
      </c>
      <c r="F235" s="22" t="s">
        <v>19</v>
      </c>
      <c r="G235" s="23" t="n">
        <v>1</v>
      </c>
      <c r="H235" s="24" t="n">
        <v>1000</v>
      </c>
      <c r="I235" s="24" t="n">
        <v>1000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0" t="n">
        <v>45258.419259259</v>
      </c>
      <c r="B236" s="16" t="s">
        <v>323</v>
      </c>
      <c r="C236" s="16" t="s">
        <v>541</v>
      </c>
      <c r="D236" s="16" t="s">
        <v>154</v>
      </c>
      <c r="E236" s="16" t="s">
        <v>107</v>
      </c>
      <c r="F236" s="16" t="s">
        <v>19</v>
      </c>
      <c r="G236" s="7" t="n">
        <v>1</v>
      </c>
      <c r="H236" s="6" t="n">
        <v>95.98</v>
      </c>
      <c r="I236" s="6" t="n">
        <v>-959.8</v>
      </c>
      <c r="J236" s="6" t="n">
        <v>-9.97</v>
      </c>
      <c r="K236" s="6" t="n">
        <v>-0.57</v>
      </c>
      <c r="L236" s="6" t="n">
        <v>-0.08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45258.547407407</v>
      </c>
      <c r="B237" s="16" t="s">
        <v>324</v>
      </c>
      <c r="C237" s="16" t="s">
        <v>542</v>
      </c>
      <c r="D237" s="16" t="s">
        <v>154</v>
      </c>
      <c r="E237" s="16" t="s">
        <v>107</v>
      </c>
      <c r="F237" s="16" t="s">
        <v>19</v>
      </c>
      <c r="G237" s="7" t="n">
        <v>1</v>
      </c>
      <c r="H237" s="6" t="n">
        <v>92.49</v>
      </c>
      <c r="I237" s="6" t="n">
        <v>-827.79</v>
      </c>
      <c r="J237" s="6" t="n">
        <v>-8.41</v>
      </c>
      <c r="K237" s="6" t="n">
        <v>-0.5</v>
      </c>
      <c r="L237" s="6" t="n">
        <v>-0.07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45259</v>
      </c>
      <c r="B238" s="22" t="s">
        <v>417</v>
      </c>
      <c r="C238" s="22" t="s">
        <v>144</v>
      </c>
      <c r="D238" s="22" t="s">
        <v>417</v>
      </c>
      <c r="E238" s="22" t="s">
        <v>417</v>
      </c>
      <c r="F238" s="22" t="s">
        <v>19</v>
      </c>
      <c r="G238" s="23" t="n">
        <v>1</v>
      </c>
      <c r="H238" s="24" t="n">
        <v>5000</v>
      </c>
      <c r="I238" s="24" t="n">
        <v>5000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1" t="n">
        <v>45260</v>
      </c>
      <c r="B239" s="22" t="s">
        <v>435</v>
      </c>
      <c r="C239" s="22" t="s">
        <v>543</v>
      </c>
      <c r="D239" s="22" t="s">
        <v>435</v>
      </c>
      <c r="E239" s="22" t="s">
        <v>435</v>
      </c>
      <c r="F239" s="22" t="s">
        <v>19</v>
      </c>
      <c r="G239" s="23" t="n">
        <v>1</v>
      </c>
      <c r="H239" s="24" t="n">
        <v>10.68</v>
      </c>
      <c r="I239" s="24" t="n">
        <v>9.68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 t="s">
        <v>437</v>
      </c>
    </row>
    <row collapsed="false" customFormat="false" customHeight="false" hidden="false" ht="12.1" outlineLevel="0" r="240">
      <c r="A240" s="21" t="n">
        <v>45260</v>
      </c>
      <c r="B240" s="22" t="s">
        <v>435</v>
      </c>
      <c r="C240" s="22" t="s">
        <v>544</v>
      </c>
      <c r="D240" s="22" t="s">
        <v>435</v>
      </c>
      <c r="E240" s="22" t="s">
        <v>435</v>
      </c>
      <c r="F240" s="22" t="s">
        <v>19</v>
      </c>
      <c r="G240" s="23" t="n">
        <v>1</v>
      </c>
      <c r="H240" s="24" t="n">
        <v>9.01</v>
      </c>
      <c r="I240" s="24" t="n">
        <v>8.01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 t="s">
        <v>437</v>
      </c>
    </row>
    <row collapsed="false" customFormat="false" customHeight="false" hidden="false" ht="12.1" outlineLevel="0" r="241">
      <c r="A241" s="21" t="n">
        <v>45260</v>
      </c>
      <c r="B241" s="22" t="s">
        <v>435</v>
      </c>
      <c r="C241" s="22" t="s">
        <v>545</v>
      </c>
      <c r="D241" s="22" t="s">
        <v>435</v>
      </c>
      <c r="E241" s="22" t="s">
        <v>435</v>
      </c>
      <c r="F241" s="22" t="s">
        <v>19</v>
      </c>
      <c r="G241" s="23" t="n">
        <v>1</v>
      </c>
      <c r="H241" s="24" t="n">
        <v>6.58</v>
      </c>
      <c r="I241" s="24" t="n">
        <v>5.58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 t="s">
        <v>437</v>
      </c>
    </row>
    <row collapsed="false" customFormat="false" customHeight="false" hidden="false" ht="12.1" outlineLevel="0" r="242">
      <c r="A242" s="20" t="n">
        <v>45260.575659722</v>
      </c>
      <c r="B242" s="16" t="s">
        <v>325</v>
      </c>
      <c r="C242" s="16" t="s">
        <v>546</v>
      </c>
      <c r="D242" s="16" t="s">
        <v>154</v>
      </c>
      <c r="E242" s="16" t="s">
        <v>17</v>
      </c>
      <c r="F242" s="16" t="s">
        <v>19</v>
      </c>
      <c r="G242" s="7" t="n">
        <v>1</v>
      </c>
      <c r="H242" s="6" t="n">
        <v>482.5</v>
      </c>
      <c r="I242" s="6" t="n">
        <v>-482.5</v>
      </c>
      <c r="J242" s="6" t="n">
        <v>0</v>
      </c>
      <c r="K242" s="6" t="n">
        <v>-0.29</v>
      </c>
      <c r="L242" s="6" t="n">
        <v>-0.14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45260.576180556</v>
      </c>
      <c r="B243" s="16" t="s">
        <v>326</v>
      </c>
      <c r="C243" s="16" t="s">
        <v>547</v>
      </c>
      <c r="D243" s="16" t="s">
        <v>154</v>
      </c>
      <c r="E243" s="16" t="s">
        <v>17</v>
      </c>
      <c r="F243" s="16" t="s">
        <v>19</v>
      </c>
      <c r="G243" s="7" t="n">
        <v>10</v>
      </c>
      <c r="H243" s="6" t="n">
        <v>68.79</v>
      </c>
      <c r="I243" s="6" t="n">
        <v>-687.9</v>
      </c>
      <c r="J243" s="6" t="n">
        <v>0</v>
      </c>
      <c r="K243" s="6" t="n">
        <v>-0.41</v>
      </c>
      <c r="L243" s="6" t="n">
        <v>-0.21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45260.592118056</v>
      </c>
      <c r="B244" s="16" t="s">
        <v>327</v>
      </c>
      <c r="C244" s="16" t="s">
        <v>548</v>
      </c>
      <c r="D244" s="16" t="s">
        <v>154</v>
      </c>
      <c r="E244" s="16" t="s">
        <v>107</v>
      </c>
      <c r="F244" s="16" t="s">
        <v>19</v>
      </c>
      <c r="G244" s="7" t="n">
        <v>1</v>
      </c>
      <c r="H244" s="6" t="n">
        <v>94.52</v>
      </c>
      <c r="I244" s="6" t="n">
        <v>-945.2</v>
      </c>
      <c r="J244" s="6" t="n">
        <v>-3.22</v>
      </c>
      <c r="K244" s="6" t="n">
        <v>-0.57</v>
      </c>
      <c r="L244" s="6" t="n">
        <v>-0.08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45260.592662037</v>
      </c>
      <c r="B245" s="16" t="s">
        <v>328</v>
      </c>
      <c r="C245" s="16" t="s">
        <v>549</v>
      </c>
      <c r="D245" s="16" t="s">
        <v>154</v>
      </c>
      <c r="E245" s="16" t="s">
        <v>107</v>
      </c>
      <c r="F245" s="16" t="s">
        <v>19</v>
      </c>
      <c r="G245" s="7" t="n">
        <v>1</v>
      </c>
      <c r="H245" s="6" t="n">
        <v>96.19</v>
      </c>
      <c r="I245" s="6" t="n">
        <v>-817.62</v>
      </c>
      <c r="J245" s="6" t="n">
        <v>-5.22</v>
      </c>
      <c r="K245" s="6" t="n">
        <v>-0.49</v>
      </c>
      <c r="L245" s="6" t="n">
        <v>-0.07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45260.593611111</v>
      </c>
      <c r="B246" s="16" t="s">
        <v>329</v>
      </c>
      <c r="C246" s="16" t="s">
        <v>550</v>
      </c>
      <c r="D246" s="16" t="s">
        <v>154</v>
      </c>
      <c r="E246" s="16" t="s">
        <v>107</v>
      </c>
      <c r="F246" s="16" t="s">
        <v>19</v>
      </c>
      <c r="G246" s="7" t="n">
        <v>1</v>
      </c>
      <c r="H246" s="6" t="n">
        <v>97.43</v>
      </c>
      <c r="I246" s="6" t="n">
        <v>-974.3</v>
      </c>
      <c r="J246" s="6" t="n">
        <v>-0.99</v>
      </c>
      <c r="K246" s="6" t="n">
        <v>-0.58</v>
      </c>
      <c r="L246" s="6" t="n">
        <v>-0.09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45260.594236111</v>
      </c>
      <c r="B247" s="16" t="s">
        <v>330</v>
      </c>
      <c r="C247" s="16" t="s">
        <v>551</v>
      </c>
      <c r="D247" s="16" t="s">
        <v>154</v>
      </c>
      <c r="E247" s="16" t="s">
        <v>107</v>
      </c>
      <c r="F247" s="16" t="s">
        <v>19</v>
      </c>
      <c r="G247" s="7" t="n">
        <v>1</v>
      </c>
      <c r="H247" s="6" t="n">
        <v>89.38</v>
      </c>
      <c r="I247" s="6" t="n">
        <v>-893.8</v>
      </c>
      <c r="J247" s="6" t="n">
        <v>-5.73</v>
      </c>
      <c r="K247" s="6" t="n">
        <v>-0.54</v>
      </c>
      <c r="L247" s="6" t="n">
        <v>-0.07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45260.999988426</v>
      </c>
      <c r="B248" s="22" t="s">
        <v>435</v>
      </c>
      <c r="C248" s="22" t="s">
        <v>552</v>
      </c>
      <c r="D248" s="22" t="s">
        <v>435</v>
      </c>
      <c r="E248" s="22" t="s">
        <v>435</v>
      </c>
      <c r="F248" s="22" t="s">
        <v>19</v>
      </c>
      <c r="G248" s="23" t="n">
        <v>10</v>
      </c>
      <c r="H248" s="24" t="n">
        <v>5.4465</v>
      </c>
      <c r="I248" s="24" t="n">
        <v>47.47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 t="s">
        <v>437</v>
      </c>
    </row>
    <row collapsed="false" customFormat="false" customHeight="false" hidden="false" ht="12.1" outlineLevel="0" r="249">
      <c r="A249" s="21" t="n">
        <v>45260.999988426</v>
      </c>
      <c r="B249" s="22" t="s">
        <v>435</v>
      </c>
      <c r="C249" s="22" t="s">
        <v>553</v>
      </c>
      <c r="D249" s="22" t="s">
        <v>435</v>
      </c>
      <c r="E249" s="22" t="s">
        <v>435</v>
      </c>
      <c r="F249" s="22" t="s">
        <v>19</v>
      </c>
      <c r="G249" s="23" t="n">
        <v>10</v>
      </c>
      <c r="H249" s="24" t="n">
        <v>2</v>
      </c>
      <c r="I249" s="24" t="n">
        <v>17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 t="s">
        <v>437</v>
      </c>
    </row>
    <row collapsed="false" customFormat="false" customHeight="false" hidden="false" ht="12.1" outlineLevel="0" r="250">
      <c r="A250" s="21" t="n">
        <v>45260.999988426</v>
      </c>
      <c r="B250" s="22" t="s">
        <v>435</v>
      </c>
      <c r="C250" s="22" t="s">
        <v>554</v>
      </c>
      <c r="D250" s="22" t="s">
        <v>435</v>
      </c>
      <c r="E250" s="22" t="s">
        <v>435</v>
      </c>
      <c r="F250" s="22" t="s">
        <v>19</v>
      </c>
      <c r="G250" s="23" t="n">
        <v>1</v>
      </c>
      <c r="H250" s="24" t="n">
        <v>15.8</v>
      </c>
      <c r="I250" s="24" t="n">
        <v>13.8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 t="s">
        <v>437</v>
      </c>
    </row>
    <row collapsed="false" customFormat="false" customHeight="false" hidden="false" ht="12.1" outlineLevel="0" r="251">
      <c r="A251" s="20" t="n">
        <v>45261.454930556</v>
      </c>
      <c r="B251" s="16" t="s">
        <v>325</v>
      </c>
      <c r="C251" s="16" t="s">
        <v>546</v>
      </c>
      <c r="D251" s="16" t="s">
        <v>154</v>
      </c>
      <c r="E251" s="16" t="s">
        <v>17</v>
      </c>
      <c r="F251" s="16" t="s">
        <v>19</v>
      </c>
      <c r="G251" s="7" t="n">
        <v>1</v>
      </c>
      <c r="H251" s="6" t="n">
        <v>477.85</v>
      </c>
      <c r="I251" s="6" t="n">
        <v>-477.85</v>
      </c>
      <c r="J251" s="6" t="n">
        <v>0</v>
      </c>
      <c r="K251" s="6" t="n">
        <v>-0.29</v>
      </c>
      <c r="L251" s="6" t="n">
        <v>-0.14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45262</v>
      </c>
      <c r="B252" s="22" t="s">
        <v>435</v>
      </c>
      <c r="C252" s="22" t="s">
        <v>555</v>
      </c>
      <c r="D252" s="22" t="s">
        <v>435</v>
      </c>
      <c r="E252" s="22" t="s">
        <v>435</v>
      </c>
      <c r="F252" s="22" t="s">
        <v>19</v>
      </c>
      <c r="G252" s="23" t="n">
        <v>1</v>
      </c>
      <c r="H252" s="24" t="n">
        <v>9.04</v>
      </c>
      <c r="I252" s="24" t="n">
        <v>8.04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 t="s">
        <v>437</v>
      </c>
    </row>
    <row collapsed="false" customFormat="false" customHeight="false" hidden="false" ht="12.1" outlineLevel="0" r="253">
      <c r="A253" s="21" t="n">
        <v>45265</v>
      </c>
      <c r="B253" s="22" t="s">
        <v>417</v>
      </c>
      <c r="C253" s="22" t="s">
        <v>144</v>
      </c>
      <c r="D253" s="22" t="s">
        <v>417</v>
      </c>
      <c r="E253" s="22" t="s">
        <v>417</v>
      </c>
      <c r="F253" s="22" t="s">
        <v>19</v>
      </c>
      <c r="G253" s="23" t="n">
        <v>2</v>
      </c>
      <c r="H253" s="24" t="n">
        <v>1344.015</v>
      </c>
      <c r="I253" s="24" t="n">
        <v>2688.03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</row>
    <row collapsed="false" customFormat="false" customHeight="false" hidden="false" ht="12.1" outlineLevel="0" r="254">
      <c r="A254" s="20" t="n">
        <v>45266.695115741</v>
      </c>
      <c r="B254" s="16" t="s">
        <v>51</v>
      </c>
      <c r="C254" s="16" t="s">
        <v>556</v>
      </c>
      <c r="D254" s="16" t="s">
        <v>154</v>
      </c>
      <c r="E254" s="16" t="s">
        <v>17</v>
      </c>
      <c r="F254" s="16" t="s">
        <v>19</v>
      </c>
      <c r="G254" s="7" t="n">
        <v>1</v>
      </c>
      <c r="H254" s="6" t="n">
        <v>860.95</v>
      </c>
      <c r="I254" s="6" t="n">
        <v>-860.95</v>
      </c>
      <c r="J254" s="6" t="n">
        <v>0</v>
      </c>
      <c r="K254" s="6" t="n">
        <v>-0.52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45267.473032407</v>
      </c>
      <c r="B255" s="16" t="s">
        <v>30</v>
      </c>
      <c r="C255" s="16" t="s">
        <v>434</v>
      </c>
      <c r="D255" s="16" t="s">
        <v>154</v>
      </c>
      <c r="E255" s="16" t="s">
        <v>17</v>
      </c>
      <c r="F255" s="16" t="s">
        <v>19</v>
      </c>
      <c r="G255" s="7" t="n">
        <v>10</v>
      </c>
      <c r="H255" s="6" t="n">
        <v>66.31</v>
      </c>
      <c r="I255" s="6" t="n">
        <v>-663.1</v>
      </c>
      <c r="J255" s="6" t="n">
        <v>0</v>
      </c>
      <c r="K255" s="6" t="n">
        <v>-0.4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45267.479571759</v>
      </c>
      <c r="B256" s="16" t="s">
        <v>319</v>
      </c>
      <c r="C256" s="16" t="s">
        <v>533</v>
      </c>
      <c r="D256" s="16" t="s">
        <v>154</v>
      </c>
      <c r="E256" s="16" t="s">
        <v>17</v>
      </c>
      <c r="F256" s="16" t="s">
        <v>19</v>
      </c>
      <c r="G256" s="7" t="n">
        <v>1</v>
      </c>
      <c r="H256" s="6" t="n">
        <v>832.5</v>
      </c>
      <c r="I256" s="6" t="n">
        <v>-832.5</v>
      </c>
      <c r="J256" s="6" t="n">
        <v>0</v>
      </c>
      <c r="K256" s="6" t="n">
        <v>-0.5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45267.480960648</v>
      </c>
      <c r="B257" s="16" t="s">
        <v>45</v>
      </c>
      <c r="C257" s="16" t="s">
        <v>488</v>
      </c>
      <c r="D257" s="16" t="s">
        <v>154</v>
      </c>
      <c r="E257" s="16" t="s">
        <v>17</v>
      </c>
      <c r="F257" s="16" t="s">
        <v>19</v>
      </c>
      <c r="G257" s="7" t="n">
        <v>100</v>
      </c>
      <c r="H257" s="6" t="n">
        <v>3.891</v>
      </c>
      <c r="I257" s="6" t="n">
        <v>-389.1</v>
      </c>
      <c r="J257" s="6" t="n">
        <v>0</v>
      </c>
      <c r="K257" s="6" t="n">
        <v>-0.23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1" t="n">
        <v>45267.999988426</v>
      </c>
      <c r="B258" s="22" t="s">
        <v>435</v>
      </c>
      <c r="C258" s="22" t="s">
        <v>557</v>
      </c>
      <c r="D258" s="22" t="s">
        <v>435</v>
      </c>
      <c r="E258" s="22" t="s">
        <v>435</v>
      </c>
      <c r="F258" s="22" t="s">
        <v>19</v>
      </c>
      <c r="G258" s="23" t="n">
        <v>2</v>
      </c>
      <c r="H258" s="24" t="n">
        <v>19</v>
      </c>
      <c r="I258" s="24" t="n">
        <v>33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 t="s">
        <v>437</v>
      </c>
    </row>
    <row collapsed="false" customFormat="false" customHeight="false" hidden="false" ht="12.1" outlineLevel="0" r="259">
      <c r="A259" s="21" t="n">
        <v>45271</v>
      </c>
      <c r="B259" s="22" t="s">
        <v>435</v>
      </c>
      <c r="C259" s="22" t="s">
        <v>558</v>
      </c>
      <c r="D259" s="22" t="s">
        <v>435</v>
      </c>
      <c r="E259" s="22" t="s">
        <v>435</v>
      </c>
      <c r="F259" s="22" t="s">
        <v>19</v>
      </c>
      <c r="G259" s="23" t="n">
        <v>1</v>
      </c>
      <c r="H259" s="24" t="n">
        <v>9.04</v>
      </c>
      <c r="I259" s="24" t="n">
        <v>8.04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 t="s">
        <v>437</v>
      </c>
    </row>
    <row collapsed="false" customFormat="false" customHeight="false" hidden="false" ht="12.1" outlineLevel="0" r="260">
      <c r="A260" s="29" t="n">
        <v>45271.729907407</v>
      </c>
      <c r="B260" s="30" t="s">
        <v>320</v>
      </c>
      <c r="C260" s="30" t="s">
        <v>537</v>
      </c>
      <c r="D260" s="30" t="s">
        <v>157</v>
      </c>
      <c r="E260" s="30" t="s">
        <v>107</v>
      </c>
      <c r="F260" s="30" t="s">
        <v>19</v>
      </c>
      <c r="G260" s="31" t="n">
        <v>-1</v>
      </c>
      <c r="H260" s="32" t="n">
        <v>87.59</v>
      </c>
      <c r="I260" s="32" t="n">
        <v>875.9</v>
      </c>
      <c r="J260" s="32" t="n">
        <v>2.41</v>
      </c>
      <c r="K260" s="32" t="n">
        <v>-0.53</v>
      </c>
      <c r="L260" s="32" t="n">
        <v>-0.09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1" t="n">
        <v>45274</v>
      </c>
      <c r="B261" s="22" t="s">
        <v>435</v>
      </c>
      <c r="C261" s="22" t="s">
        <v>559</v>
      </c>
      <c r="D261" s="22" t="s">
        <v>435</v>
      </c>
      <c r="E261" s="22" t="s">
        <v>435</v>
      </c>
      <c r="F261" s="22" t="s">
        <v>19</v>
      </c>
      <c r="G261" s="23" t="n">
        <v>1</v>
      </c>
      <c r="H261" s="24" t="n">
        <v>9.78</v>
      </c>
      <c r="I261" s="24" t="n">
        <v>8.78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 t="s">
        <v>437</v>
      </c>
    </row>
    <row collapsed="false" customFormat="false" customHeight="false" hidden="false" ht="12.1" outlineLevel="0" r="262">
      <c r="A262" s="29" t="n">
        <v>45275.505543981</v>
      </c>
      <c r="B262" s="30" t="s">
        <v>324</v>
      </c>
      <c r="C262" s="30" t="s">
        <v>542</v>
      </c>
      <c r="D262" s="30" t="s">
        <v>157</v>
      </c>
      <c r="E262" s="30" t="s">
        <v>107</v>
      </c>
      <c r="F262" s="30" t="s">
        <v>19</v>
      </c>
      <c r="G262" s="31" t="n">
        <v>-1</v>
      </c>
      <c r="H262" s="32" t="n">
        <v>92.04</v>
      </c>
      <c r="I262" s="32" t="n">
        <v>823.76</v>
      </c>
      <c r="J262" s="32" t="n">
        <v>5.11</v>
      </c>
      <c r="K262" s="32" t="n">
        <v>-0.49</v>
      </c>
      <c r="L262" s="32" t="n">
        <v>-0.07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9" t="n">
        <v>45278.429097222</v>
      </c>
      <c r="B263" s="30" t="s">
        <v>327</v>
      </c>
      <c r="C263" s="30" t="s">
        <v>548</v>
      </c>
      <c r="D263" s="30" t="s">
        <v>157</v>
      </c>
      <c r="E263" s="30" t="s">
        <v>107</v>
      </c>
      <c r="F263" s="30" t="s">
        <v>19</v>
      </c>
      <c r="G263" s="31" t="n">
        <v>-1</v>
      </c>
      <c r="H263" s="32" t="n">
        <v>93.67</v>
      </c>
      <c r="I263" s="32" t="n">
        <v>936.7</v>
      </c>
      <c r="J263" s="32" t="n">
        <v>8.5</v>
      </c>
      <c r="K263" s="32" t="n">
        <v>-0.56</v>
      </c>
      <c r="L263" s="32" t="n">
        <v>-0.08</v>
      </c>
      <c r="M263" s="32"/>
      <c r="N263" s="6" t="s">
        <f>=I263+J263+K263+L263</f>
      </c>
      <c r="O263" s="30"/>
    </row>
    <row collapsed="false" customFormat="false" customHeight="false" hidden="false" ht="12.1" outlineLevel="0" r="264">
      <c r="A264" s="29" t="n">
        <v>45278.429409722</v>
      </c>
      <c r="B264" s="30" t="s">
        <v>329</v>
      </c>
      <c r="C264" s="30" t="s">
        <v>550</v>
      </c>
      <c r="D264" s="30" t="s">
        <v>157</v>
      </c>
      <c r="E264" s="30" t="s">
        <v>107</v>
      </c>
      <c r="F264" s="30" t="s">
        <v>19</v>
      </c>
      <c r="G264" s="31" t="n">
        <v>-1</v>
      </c>
      <c r="H264" s="32" t="n">
        <v>97.14</v>
      </c>
      <c r="I264" s="32" t="n">
        <v>971.4</v>
      </c>
      <c r="J264" s="32" t="n">
        <v>5.45</v>
      </c>
      <c r="K264" s="32" t="n">
        <v>-0.58</v>
      </c>
      <c r="L264" s="32" t="n">
        <v>-0.09</v>
      </c>
      <c r="M264" s="32"/>
      <c r="N264" s="6" t="s">
        <f>=I264+J264+K264+L264</f>
      </c>
      <c r="O264" s="30"/>
    </row>
    <row collapsed="false" customFormat="false" customHeight="false" hidden="false" ht="12.1" outlineLevel="0" r="265">
      <c r="A265" s="29" t="n">
        <v>45278.436226852</v>
      </c>
      <c r="B265" s="30" t="s">
        <v>328</v>
      </c>
      <c r="C265" s="30" t="s">
        <v>549</v>
      </c>
      <c r="D265" s="30" t="s">
        <v>157</v>
      </c>
      <c r="E265" s="30" t="s">
        <v>107</v>
      </c>
      <c r="F265" s="30" t="s">
        <v>19</v>
      </c>
      <c r="G265" s="31" t="n">
        <v>-1</v>
      </c>
      <c r="H265" s="32" t="n">
        <v>95.61</v>
      </c>
      <c r="I265" s="32" t="n">
        <v>812.69</v>
      </c>
      <c r="J265" s="32" t="n">
        <v>1.3</v>
      </c>
      <c r="K265" s="32" t="n">
        <v>-0.49</v>
      </c>
      <c r="L265" s="32" t="n">
        <v>-0.07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9" t="n">
        <v>45278.43681713</v>
      </c>
      <c r="B266" s="30" t="s">
        <v>330</v>
      </c>
      <c r="C266" s="30" t="s">
        <v>551</v>
      </c>
      <c r="D266" s="30" t="s">
        <v>157</v>
      </c>
      <c r="E266" s="30" t="s">
        <v>107</v>
      </c>
      <c r="F266" s="30" t="s">
        <v>19</v>
      </c>
      <c r="G266" s="31" t="n">
        <v>-1</v>
      </c>
      <c r="H266" s="32" t="n">
        <v>88.78</v>
      </c>
      <c r="I266" s="32" t="n">
        <v>887.8</v>
      </c>
      <c r="J266" s="32" t="n">
        <v>2.11</v>
      </c>
      <c r="K266" s="32" t="n">
        <v>-0.53</v>
      </c>
      <c r="L266" s="32" t="n">
        <v>-0.07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9" t="n">
        <v>45278.437453704</v>
      </c>
      <c r="B267" s="30" t="s">
        <v>322</v>
      </c>
      <c r="C267" s="30" t="s">
        <v>540</v>
      </c>
      <c r="D267" s="30" t="s">
        <v>157</v>
      </c>
      <c r="E267" s="30" t="s">
        <v>107</v>
      </c>
      <c r="F267" s="30" t="s">
        <v>19</v>
      </c>
      <c r="G267" s="31" t="n">
        <v>-1</v>
      </c>
      <c r="H267" s="32" t="n">
        <v>91.33</v>
      </c>
      <c r="I267" s="32" t="n">
        <v>913.3</v>
      </c>
      <c r="J267" s="32" t="n">
        <v>4.82</v>
      </c>
      <c r="K267" s="32" t="n">
        <v>-0.55</v>
      </c>
      <c r="L267" s="32" t="n">
        <v>-0.07</v>
      </c>
      <c r="M267" s="32"/>
      <c r="N267" s="6" t="s">
        <f>=I267+J267+K267+L267</f>
      </c>
      <c r="O267" s="30"/>
    </row>
    <row collapsed="false" customFormat="false" customHeight="false" hidden="false" ht="12.1" outlineLevel="0" r="268">
      <c r="A268" s="29" t="n">
        <v>45278.437638889</v>
      </c>
      <c r="B268" s="30" t="s">
        <v>323</v>
      </c>
      <c r="C268" s="30" t="s">
        <v>541</v>
      </c>
      <c r="D268" s="30" t="s">
        <v>157</v>
      </c>
      <c r="E268" s="30" t="s">
        <v>107</v>
      </c>
      <c r="F268" s="30" t="s">
        <v>19</v>
      </c>
      <c r="G268" s="31" t="n">
        <v>-1</v>
      </c>
      <c r="H268" s="32" t="n">
        <v>94.14</v>
      </c>
      <c r="I268" s="32" t="n">
        <v>941.4</v>
      </c>
      <c r="J268" s="32" t="n">
        <v>6.41</v>
      </c>
      <c r="K268" s="32" t="n">
        <v>-0.57</v>
      </c>
      <c r="L268" s="32" t="n">
        <v>-0.08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45280.476273148</v>
      </c>
      <c r="B269" s="16" t="s">
        <v>288</v>
      </c>
      <c r="C269" s="16" t="s">
        <v>439</v>
      </c>
      <c r="D269" s="16" t="s">
        <v>154</v>
      </c>
      <c r="E269" s="16" t="s">
        <v>17</v>
      </c>
      <c r="F269" s="16" t="s">
        <v>19</v>
      </c>
      <c r="G269" s="7" t="n">
        <v>10</v>
      </c>
      <c r="H269" s="6" t="n">
        <v>73.58</v>
      </c>
      <c r="I269" s="6" t="n">
        <v>-735.8</v>
      </c>
      <c r="J269" s="6" t="n">
        <v>0</v>
      </c>
      <c r="K269" s="6" t="n">
        <v>-0.44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45280.478680556</v>
      </c>
      <c r="B270" s="16" t="s">
        <v>331</v>
      </c>
      <c r="C270" s="16" t="s">
        <v>560</v>
      </c>
      <c r="D270" s="16" t="s">
        <v>154</v>
      </c>
      <c r="E270" s="16" t="s">
        <v>107</v>
      </c>
      <c r="F270" s="16" t="s">
        <v>19</v>
      </c>
      <c r="G270" s="7" t="n">
        <v>1</v>
      </c>
      <c r="H270" s="6" t="n">
        <v>97.75</v>
      </c>
      <c r="I270" s="6" t="n">
        <v>-977.5</v>
      </c>
      <c r="J270" s="6" t="n">
        <v>-3.97</v>
      </c>
      <c r="K270" s="6" t="n">
        <v>-0.59</v>
      </c>
      <c r="L270" s="6" t="n">
        <v>-0.09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45280.479710648</v>
      </c>
      <c r="B271" s="16" t="s">
        <v>332</v>
      </c>
      <c r="C271" s="16" t="s">
        <v>561</v>
      </c>
      <c r="D271" s="16" t="s">
        <v>154</v>
      </c>
      <c r="E271" s="16" t="s">
        <v>107</v>
      </c>
      <c r="F271" s="16" t="s">
        <v>19</v>
      </c>
      <c r="G271" s="7" t="n">
        <v>1</v>
      </c>
      <c r="H271" s="6" t="n">
        <v>99</v>
      </c>
      <c r="I271" s="6" t="n">
        <v>-990</v>
      </c>
      <c r="J271" s="6" t="n">
        <v>-6.58</v>
      </c>
      <c r="K271" s="6" t="n">
        <v>-0.6</v>
      </c>
      <c r="L271" s="6" t="n">
        <v>-0.09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0" t="n">
        <v>45280.481770833</v>
      </c>
      <c r="B272" s="16" t="s">
        <v>333</v>
      </c>
      <c r="C272" s="16" t="s">
        <v>562</v>
      </c>
      <c r="D272" s="16" t="s">
        <v>154</v>
      </c>
      <c r="E272" s="16" t="s">
        <v>107</v>
      </c>
      <c r="F272" s="16" t="s">
        <v>19</v>
      </c>
      <c r="G272" s="7" t="n">
        <v>1</v>
      </c>
      <c r="H272" s="6" t="n">
        <v>99.98</v>
      </c>
      <c r="I272" s="6" t="n">
        <v>-999.8</v>
      </c>
      <c r="J272" s="6" t="n">
        <v>-2.71</v>
      </c>
      <c r="K272" s="6" t="n">
        <v>-0.6</v>
      </c>
      <c r="L272" s="6" t="n">
        <v>-0.09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0" t="n">
        <v>45280.485821759</v>
      </c>
      <c r="B273" s="16" t="s">
        <v>334</v>
      </c>
      <c r="C273" s="16" t="s">
        <v>563</v>
      </c>
      <c r="D273" s="16" t="s">
        <v>154</v>
      </c>
      <c r="E273" s="16" t="s">
        <v>107</v>
      </c>
      <c r="F273" s="16" t="s">
        <v>19</v>
      </c>
      <c r="G273" s="7" t="n">
        <v>1</v>
      </c>
      <c r="H273" s="6" t="n">
        <v>100.2</v>
      </c>
      <c r="I273" s="6" t="n">
        <v>-1002</v>
      </c>
      <c r="J273" s="6" t="n">
        <v>-10.36</v>
      </c>
      <c r="K273" s="6" t="n">
        <v>-0.6</v>
      </c>
      <c r="L273" s="6" t="n">
        <v>-0.09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0" t="n">
        <v>45280.513206019</v>
      </c>
      <c r="B274" s="16" t="s">
        <v>323</v>
      </c>
      <c r="C274" s="16" t="s">
        <v>541</v>
      </c>
      <c r="D274" s="16" t="s">
        <v>154</v>
      </c>
      <c r="E274" s="16" t="s">
        <v>107</v>
      </c>
      <c r="F274" s="16" t="s">
        <v>19</v>
      </c>
      <c r="G274" s="7" t="n">
        <v>1</v>
      </c>
      <c r="H274" s="6" t="n">
        <v>95.62</v>
      </c>
      <c r="I274" s="6" t="n">
        <v>-956.2</v>
      </c>
      <c r="J274" s="6" t="n">
        <v>-7.12</v>
      </c>
      <c r="K274" s="6" t="n">
        <v>-0.57</v>
      </c>
      <c r="L274" s="6" t="n">
        <v>-0.08</v>
      </c>
      <c r="M274" s="6"/>
      <c r="N274" s="6" t="s">
        <f>=I274+J274+K274+L274</f>
      </c>
      <c r="O274" s="16"/>
    </row>
    <row collapsed="false" customFormat="false" customHeight="false" hidden="false" ht="12.1" outlineLevel="0" r="275">
      <c r="A275" s="20" t="n">
        <v>45280.514675926</v>
      </c>
      <c r="B275" s="16" t="s">
        <v>328</v>
      </c>
      <c r="C275" s="16" t="s">
        <v>549</v>
      </c>
      <c r="D275" s="16" t="s">
        <v>154</v>
      </c>
      <c r="E275" s="16" t="s">
        <v>107</v>
      </c>
      <c r="F275" s="16" t="s">
        <v>19</v>
      </c>
      <c r="G275" s="7" t="n">
        <v>1</v>
      </c>
      <c r="H275" s="6" t="n">
        <v>95.51</v>
      </c>
      <c r="I275" s="6" t="n">
        <v>-811.84</v>
      </c>
      <c r="J275" s="6" t="n">
        <v>-1.96</v>
      </c>
      <c r="K275" s="6" t="n">
        <v>-0.49</v>
      </c>
      <c r="L275" s="6" t="n">
        <v>-0.07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0" t="n">
        <v>45280.549918981</v>
      </c>
      <c r="B276" s="16" t="s">
        <v>39</v>
      </c>
      <c r="C276" s="16" t="s">
        <v>457</v>
      </c>
      <c r="D276" s="16" t="s">
        <v>154</v>
      </c>
      <c r="E276" s="16" t="s">
        <v>17</v>
      </c>
      <c r="F276" s="16" t="s">
        <v>19</v>
      </c>
      <c r="G276" s="7" t="n">
        <v>1</v>
      </c>
      <c r="H276" s="6" t="n">
        <v>652</v>
      </c>
      <c r="I276" s="6" t="n">
        <v>-652</v>
      </c>
      <c r="J276" s="6" t="n">
        <v>0</v>
      </c>
      <c r="K276" s="6" t="n">
        <v>-0.39</v>
      </c>
      <c r="L276" s="6" t="n">
        <v>-0.19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45280.550694444</v>
      </c>
      <c r="B277" s="16" t="s">
        <v>283</v>
      </c>
      <c r="C277" s="16" t="s">
        <v>426</v>
      </c>
      <c r="D277" s="16" t="s">
        <v>154</v>
      </c>
      <c r="E277" s="16" t="s">
        <v>17</v>
      </c>
      <c r="F277" s="16" t="s">
        <v>19</v>
      </c>
      <c r="G277" s="7" t="n">
        <v>10000</v>
      </c>
      <c r="H277" s="6" t="n">
        <v>0.02348</v>
      </c>
      <c r="I277" s="6" t="n">
        <v>-234.8</v>
      </c>
      <c r="J277" s="6" t="n">
        <v>0</v>
      </c>
      <c r="K277" s="6" t="n">
        <v>-0.14</v>
      </c>
      <c r="L277" s="6" t="n">
        <v>-0.07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45286.999988426</v>
      </c>
      <c r="B278" s="22" t="s">
        <v>435</v>
      </c>
      <c r="C278" s="22" t="s">
        <v>564</v>
      </c>
      <c r="D278" s="22" t="s">
        <v>435</v>
      </c>
      <c r="E278" s="22" t="s">
        <v>435</v>
      </c>
      <c r="F278" s="22" t="s">
        <v>19</v>
      </c>
      <c r="G278" s="23" t="n">
        <v>1</v>
      </c>
      <c r="H278" s="24" t="n">
        <v>82.94</v>
      </c>
      <c r="I278" s="24" t="n">
        <v>71.94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 t="s">
        <v>437</v>
      </c>
    </row>
    <row collapsed="false" customFormat="false" customHeight="false" hidden="false" ht="12.1" outlineLevel="0" r="279">
      <c r="A279" s="33" t="n">
        <v>45288</v>
      </c>
      <c r="B279" s="34" t="s">
        <v>498</v>
      </c>
      <c r="C279" s="34" t="s">
        <v>565</v>
      </c>
      <c r="D279" s="34" t="s">
        <v>498</v>
      </c>
      <c r="E279" s="34" t="s">
        <v>498</v>
      </c>
      <c r="F279" s="34" t="s">
        <v>19</v>
      </c>
      <c r="G279" s="35" t="n">
        <v>5</v>
      </c>
      <c r="H279" s="36" t="n">
        <v>20.2</v>
      </c>
      <c r="I279" s="36" t="n">
        <v>-501</v>
      </c>
      <c r="J279" s="36" t="n">
        <v>0</v>
      </c>
      <c r="K279" s="36" t="n">
        <v>0</v>
      </c>
      <c r="L279" s="36" t="n">
        <v>0</v>
      </c>
      <c r="M279" s="36"/>
      <c r="N279" s="6" t="s">
        <f>=I279+J279+K279+L279</f>
      </c>
      <c r="O279" s="34"/>
    </row>
    <row collapsed="false" customFormat="false" customHeight="false" hidden="false" ht="12.1" outlineLevel="0" r="280">
      <c r="A280" s="21" t="n">
        <v>45289</v>
      </c>
      <c r="B280" s="22" t="s">
        <v>435</v>
      </c>
      <c r="C280" s="22" t="s">
        <v>566</v>
      </c>
      <c r="D280" s="22" t="s">
        <v>435</v>
      </c>
      <c r="E280" s="22" t="s">
        <v>435</v>
      </c>
      <c r="F280" s="22" t="s">
        <v>19</v>
      </c>
      <c r="G280" s="23" t="n">
        <v>1</v>
      </c>
      <c r="H280" s="24" t="n">
        <v>14.79</v>
      </c>
      <c r="I280" s="24" t="n">
        <v>12.79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 t="s">
        <v>437</v>
      </c>
    </row>
    <row collapsed="false" customFormat="false" customHeight="false" hidden="false" ht="12.1" outlineLevel="0" r="281">
      <c r="A281" s="21" t="n">
        <v>45290</v>
      </c>
      <c r="B281" s="22" t="s">
        <v>435</v>
      </c>
      <c r="C281" s="22" t="s">
        <v>543</v>
      </c>
      <c r="D281" s="22" t="s">
        <v>435</v>
      </c>
      <c r="E281" s="22" t="s">
        <v>435</v>
      </c>
      <c r="F281" s="22" t="s">
        <v>19</v>
      </c>
      <c r="G281" s="23" t="n">
        <v>1</v>
      </c>
      <c r="H281" s="24" t="n">
        <v>10.68</v>
      </c>
      <c r="I281" s="24" t="n">
        <v>9.68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 t="s">
        <v>437</v>
      </c>
    </row>
    <row collapsed="false" customFormat="false" customHeight="false" hidden="false" ht="12.1" outlineLevel="0" r="282">
      <c r="A282" s="29" t="n">
        <v>45294.58556713</v>
      </c>
      <c r="B282" s="30" t="s">
        <v>283</v>
      </c>
      <c r="C282" s="30" t="s">
        <v>426</v>
      </c>
      <c r="D282" s="30" t="s">
        <v>157</v>
      </c>
      <c r="E282" s="30" t="s">
        <v>17</v>
      </c>
      <c r="F282" s="30" t="s">
        <v>19</v>
      </c>
      <c r="G282" s="31" t="n">
        <v>-20000</v>
      </c>
      <c r="H282" s="32" t="n">
        <v>0.02292</v>
      </c>
      <c r="I282" s="32" t="n">
        <v>458.4</v>
      </c>
      <c r="J282" s="32" t="n">
        <v>0</v>
      </c>
      <c r="K282" s="32" t="n">
        <v>-0.28</v>
      </c>
      <c r="L282" s="32" t="n">
        <v>-0.14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45294.58724537</v>
      </c>
      <c r="B283" s="30" t="s">
        <v>285</v>
      </c>
      <c r="C283" s="30" t="s">
        <v>429</v>
      </c>
      <c r="D283" s="30" t="s">
        <v>157</v>
      </c>
      <c r="E283" s="30" t="s">
        <v>17</v>
      </c>
      <c r="F283" s="30" t="s">
        <v>19</v>
      </c>
      <c r="G283" s="31" t="n">
        <v>-10</v>
      </c>
      <c r="H283" s="32" t="n">
        <v>35.62</v>
      </c>
      <c r="I283" s="32" t="n">
        <v>356.2</v>
      </c>
      <c r="J283" s="32" t="n">
        <v>0</v>
      </c>
      <c r="K283" s="32" t="n">
        <v>-0.21</v>
      </c>
      <c r="L283" s="32" t="n">
        <v>-0.11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45294.588576389</v>
      </c>
      <c r="B284" s="30" t="s">
        <v>315</v>
      </c>
      <c r="C284" s="30" t="s">
        <v>527</v>
      </c>
      <c r="D284" s="30" t="s">
        <v>157</v>
      </c>
      <c r="E284" s="30" t="s">
        <v>17</v>
      </c>
      <c r="F284" s="30" t="s">
        <v>19</v>
      </c>
      <c r="G284" s="31" t="n">
        <v>-100</v>
      </c>
      <c r="H284" s="32" t="n">
        <v>3.766</v>
      </c>
      <c r="I284" s="32" t="n">
        <v>376.6</v>
      </c>
      <c r="J284" s="32" t="n">
        <v>0</v>
      </c>
      <c r="K284" s="32" t="n">
        <v>-0.23</v>
      </c>
      <c r="L284" s="32" t="n">
        <v>-0.11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45294.590162037</v>
      </c>
      <c r="B285" s="30" t="s">
        <v>294</v>
      </c>
      <c r="C285" s="30" t="s">
        <v>458</v>
      </c>
      <c r="D285" s="30" t="s">
        <v>157</v>
      </c>
      <c r="E285" s="30" t="s">
        <v>17</v>
      </c>
      <c r="F285" s="30" t="s">
        <v>19</v>
      </c>
      <c r="G285" s="31" t="n">
        <v>-4</v>
      </c>
      <c r="H285" s="32" t="n">
        <v>167.6</v>
      </c>
      <c r="I285" s="32" t="n">
        <v>670.4</v>
      </c>
      <c r="J285" s="32" t="n">
        <v>0</v>
      </c>
      <c r="K285" s="32" t="n">
        <v>-0.4</v>
      </c>
      <c r="L285" s="32" t="n">
        <v>-0.21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1" t="n">
        <v>45295</v>
      </c>
      <c r="B286" s="22" t="s">
        <v>435</v>
      </c>
      <c r="C286" s="22" t="s">
        <v>567</v>
      </c>
      <c r="D286" s="22" t="s">
        <v>435</v>
      </c>
      <c r="E286" s="22" t="s">
        <v>435</v>
      </c>
      <c r="F286" s="22" t="s">
        <v>19</v>
      </c>
      <c r="G286" s="23" t="n">
        <v>1</v>
      </c>
      <c r="H286" s="24" t="n">
        <v>13.15</v>
      </c>
      <c r="I286" s="24" t="n">
        <v>11.15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 t="s">
        <v>437</v>
      </c>
    </row>
    <row collapsed="false" customFormat="false" customHeight="false" hidden="false" ht="12.1" outlineLevel="0" r="287">
      <c r="A287" s="29" t="n">
        <v>45295.667824074</v>
      </c>
      <c r="B287" s="30" t="s">
        <v>290</v>
      </c>
      <c r="C287" s="30" t="s">
        <v>444</v>
      </c>
      <c r="D287" s="30" t="s">
        <v>157</v>
      </c>
      <c r="E287" s="30" t="s">
        <v>17</v>
      </c>
      <c r="F287" s="30" t="s">
        <v>19</v>
      </c>
      <c r="G287" s="31" t="n">
        <v>-1000</v>
      </c>
      <c r="H287" s="32" t="n">
        <v>0.738</v>
      </c>
      <c r="I287" s="32" t="n">
        <v>738</v>
      </c>
      <c r="J287" s="32" t="n">
        <v>0</v>
      </c>
      <c r="K287" s="32" t="n">
        <v>-0.44</v>
      </c>
      <c r="L287" s="32" t="n">
        <v>-0.22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1" t="n">
        <v>45295.999988426</v>
      </c>
      <c r="B288" s="22" t="s">
        <v>435</v>
      </c>
      <c r="C288" s="22" t="s">
        <v>568</v>
      </c>
      <c r="D288" s="22" t="s">
        <v>435</v>
      </c>
      <c r="E288" s="22" t="s">
        <v>435</v>
      </c>
      <c r="F288" s="22" t="s">
        <v>19</v>
      </c>
      <c r="G288" s="23" t="n">
        <v>10</v>
      </c>
      <c r="H288" s="24" t="n">
        <v>6.32</v>
      </c>
      <c r="I288" s="24" t="n">
        <v>55.2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 t="s">
        <v>437</v>
      </c>
    </row>
    <row collapsed="false" customFormat="false" customHeight="false" hidden="false" ht="12.1" outlineLevel="0" r="289">
      <c r="A289" s="20" t="n">
        <v>45299.846076389</v>
      </c>
      <c r="B289" s="16" t="s">
        <v>16</v>
      </c>
      <c r="C289" s="16" t="s">
        <v>510</v>
      </c>
      <c r="D289" s="16" t="s">
        <v>154</v>
      </c>
      <c r="E289" s="16" t="s">
        <v>17</v>
      </c>
      <c r="F289" s="16" t="s">
        <v>19</v>
      </c>
      <c r="G289" s="7" t="n">
        <v>5</v>
      </c>
      <c r="H289" s="6" t="n">
        <v>602.54</v>
      </c>
      <c r="I289" s="6" t="n">
        <v>-3012.7</v>
      </c>
      <c r="J289" s="6" t="n">
        <v>0</v>
      </c>
      <c r="K289" s="6" t="n">
        <v>-1.81</v>
      </c>
      <c r="L289" s="6" t="n">
        <v>-0.91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1" t="n">
        <v>45299.999988426</v>
      </c>
      <c r="B290" s="22" t="s">
        <v>435</v>
      </c>
      <c r="C290" s="22" t="s">
        <v>569</v>
      </c>
      <c r="D290" s="22" t="s">
        <v>435</v>
      </c>
      <c r="E290" s="22" t="s">
        <v>435</v>
      </c>
      <c r="F290" s="22" t="s">
        <v>19</v>
      </c>
      <c r="G290" s="23" t="n">
        <v>3</v>
      </c>
      <c r="H290" s="24" t="n">
        <v>35.17</v>
      </c>
      <c r="I290" s="24" t="n">
        <v>91.51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 t="s">
        <v>437</v>
      </c>
    </row>
    <row collapsed="false" customFormat="false" customHeight="false" hidden="false" ht="12.1" outlineLevel="0" r="291">
      <c r="A291" s="21" t="n">
        <v>45300</v>
      </c>
      <c r="B291" s="22" t="s">
        <v>435</v>
      </c>
      <c r="C291" s="22" t="s">
        <v>570</v>
      </c>
      <c r="D291" s="22" t="s">
        <v>435</v>
      </c>
      <c r="E291" s="22" t="s">
        <v>435</v>
      </c>
      <c r="F291" s="22" t="s">
        <v>19</v>
      </c>
      <c r="G291" s="23" t="n">
        <v>1</v>
      </c>
      <c r="H291" s="24" t="n">
        <v>11.92</v>
      </c>
      <c r="I291" s="24" t="n">
        <v>9.92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 t="s">
        <v>437</v>
      </c>
    </row>
    <row collapsed="false" customFormat="false" customHeight="false" hidden="false" ht="12.1" outlineLevel="0" r="292">
      <c r="A292" s="29" t="n">
        <v>45300.594340278</v>
      </c>
      <c r="B292" s="30" t="s">
        <v>313</v>
      </c>
      <c r="C292" s="30" t="s">
        <v>571</v>
      </c>
      <c r="D292" s="30" t="s">
        <v>157</v>
      </c>
      <c r="E292" s="30" t="s">
        <v>17</v>
      </c>
      <c r="F292" s="30" t="s">
        <v>19</v>
      </c>
      <c r="G292" s="31" t="n">
        <v>-6701</v>
      </c>
      <c r="H292" s="32" t="n">
        <v>0.11366610953589</v>
      </c>
      <c r="I292" s="32" t="n">
        <v>761.64</v>
      </c>
      <c r="J292" s="32" t="n">
        <v>0</v>
      </c>
      <c r="K292" s="32" t="n">
        <v>-0.45</v>
      </c>
      <c r="L292" s="32" t="n">
        <v>-0.55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45300.598391204</v>
      </c>
      <c r="B293" s="30" t="s">
        <v>334</v>
      </c>
      <c r="C293" s="30" t="s">
        <v>563</v>
      </c>
      <c r="D293" s="30" t="s">
        <v>157</v>
      </c>
      <c r="E293" s="30" t="s">
        <v>107</v>
      </c>
      <c r="F293" s="30" t="s">
        <v>19</v>
      </c>
      <c r="G293" s="31" t="n">
        <v>-1</v>
      </c>
      <c r="H293" s="32" t="n">
        <v>100</v>
      </c>
      <c r="I293" s="32" t="n">
        <v>1000</v>
      </c>
      <c r="J293" s="32" t="n">
        <v>5.42</v>
      </c>
      <c r="K293" s="32" t="n">
        <v>-0.6</v>
      </c>
      <c r="L293" s="32" t="n">
        <v>-0.15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45300.602337963</v>
      </c>
      <c r="B294" s="30" t="s">
        <v>323</v>
      </c>
      <c r="C294" s="30" t="s">
        <v>541</v>
      </c>
      <c r="D294" s="30" t="s">
        <v>157</v>
      </c>
      <c r="E294" s="30" t="s">
        <v>107</v>
      </c>
      <c r="F294" s="30" t="s">
        <v>19</v>
      </c>
      <c r="G294" s="31" t="n">
        <v>-1</v>
      </c>
      <c r="H294" s="32" t="n">
        <v>96.32</v>
      </c>
      <c r="I294" s="32" t="n">
        <v>963.2</v>
      </c>
      <c r="J294" s="32" t="n">
        <v>3.56</v>
      </c>
      <c r="K294" s="32" t="n">
        <v>-0.58</v>
      </c>
      <c r="L294" s="32" t="n">
        <v>-0.14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45300.635775463</v>
      </c>
      <c r="B295" s="30" t="s">
        <v>333</v>
      </c>
      <c r="C295" s="30" t="s">
        <v>562</v>
      </c>
      <c r="D295" s="30" t="s">
        <v>157</v>
      </c>
      <c r="E295" s="30" t="s">
        <v>107</v>
      </c>
      <c r="F295" s="30" t="s">
        <v>19</v>
      </c>
      <c r="G295" s="31" t="n">
        <v>-1</v>
      </c>
      <c r="H295" s="32" t="n">
        <v>101.58</v>
      </c>
      <c r="I295" s="32" t="n">
        <v>1015.8</v>
      </c>
      <c r="J295" s="32" t="n">
        <v>11.75</v>
      </c>
      <c r="K295" s="32" t="n">
        <v>-0.61</v>
      </c>
      <c r="L295" s="32" t="n">
        <v>-0.15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9" t="n">
        <v>45300.636145833</v>
      </c>
      <c r="B296" s="30" t="s">
        <v>332</v>
      </c>
      <c r="C296" s="30" t="s">
        <v>561</v>
      </c>
      <c r="D296" s="30" t="s">
        <v>157</v>
      </c>
      <c r="E296" s="30" t="s">
        <v>107</v>
      </c>
      <c r="F296" s="30" t="s">
        <v>19</v>
      </c>
      <c r="G296" s="31" t="n">
        <v>-1</v>
      </c>
      <c r="H296" s="32" t="n">
        <v>99.25</v>
      </c>
      <c r="I296" s="32" t="n">
        <v>992.5</v>
      </c>
      <c r="J296" s="32" t="n">
        <v>2.19</v>
      </c>
      <c r="K296" s="32" t="n">
        <v>-0.6</v>
      </c>
      <c r="L296" s="32" t="n">
        <v>-0.15</v>
      </c>
      <c r="M296" s="32"/>
      <c r="N296" s="6" t="s">
        <f>=I296+J296+K296+L296</f>
      </c>
      <c r="O296" s="30"/>
    </row>
    <row collapsed="false" customFormat="false" customHeight="false" hidden="false" ht="12.1" outlineLevel="0" r="297">
      <c r="A297" s="29" t="n">
        <v>45300.6365625</v>
      </c>
      <c r="B297" s="30" t="s">
        <v>331</v>
      </c>
      <c r="C297" s="30" t="s">
        <v>560</v>
      </c>
      <c r="D297" s="30" t="s">
        <v>157</v>
      </c>
      <c r="E297" s="30" t="s">
        <v>107</v>
      </c>
      <c r="F297" s="30" t="s">
        <v>19</v>
      </c>
      <c r="G297" s="31" t="n">
        <v>-1</v>
      </c>
      <c r="H297" s="32" t="n">
        <v>99.2</v>
      </c>
      <c r="I297" s="32" t="n">
        <v>992</v>
      </c>
      <c r="J297" s="32" t="n">
        <v>0</v>
      </c>
      <c r="K297" s="32" t="n">
        <v>-0.59</v>
      </c>
      <c r="L297" s="32" t="n">
        <v>-0.15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9" t="n">
        <v>45300.713229167</v>
      </c>
      <c r="B298" s="30" t="s">
        <v>328</v>
      </c>
      <c r="C298" s="30" t="s">
        <v>549</v>
      </c>
      <c r="D298" s="30" t="s">
        <v>157</v>
      </c>
      <c r="E298" s="30" t="s">
        <v>107</v>
      </c>
      <c r="F298" s="30" t="s">
        <v>19</v>
      </c>
      <c r="G298" s="31" t="n">
        <v>-1</v>
      </c>
      <c r="H298" s="32" t="n">
        <v>95.66</v>
      </c>
      <c r="I298" s="32" t="n">
        <v>813.11</v>
      </c>
      <c r="J298" s="32" t="n">
        <v>8.48</v>
      </c>
      <c r="K298" s="32" t="n">
        <v>-0.49</v>
      </c>
      <c r="L298" s="32" t="n">
        <v>-0.12</v>
      </c>
      <c r="M298" s="32"/>
      <c r="N298" s="6" t="s">
        <f>=I298+J298+K298+L298</f>
      </c>
      <c r="O298" s="30"/>
    </row>
    <row collapsed="false" customFormat="false" customHeight="false" hidden="false" ht="12.1" outlineLevel="0" r="299">
      <c r="A299" s="20" t="n">
        <v>45301.626724537</v>
      </c>
      <c r="B299" s="16" t="s">
        <v>335</v>
      </c>
      <c r="C299" s="16" t="s">
        <v>572</v>
      </c>
      <c r="D299" s="16" t="s">
        <v>154</v>
      </c>
      <c r="E299" s="16" t="s">
        <v>17</v>
      </c>
      <c r="F299" s="16" t="s">
        <v>19</v>
      </c>
      <c r="G299" s="7" t="n">
        <v>100000</v>
      </c>
      <c r="H299" s="6" t="n">
        <v>0.009544</v>
      </c>
      <c r="I299" s="6" t="n">
        <v>-954.4</v>
      </c>
      <c r="J299" s="6" t="n">
        <v>0</v>
      </c>
      <c r="K299" s="6" t="n">
        <v>-0.57</v>
      </c>
      <c r="L299" s="6" t="n">
        <v>-0.28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0" t="n">
        <v>45301.628715278</v>
      </c>
      <c r="B300" s="16" t="s">
        <v>91</v>
      </c>
      <c r="C300" s="16" t="s">
        <v>573</v>
      </c>
      <c r="D300" s="16" t="s">
        <v>154</v>
      </c>
      <c r="E300" s="16" t="s">
        <v>17</v>
      </c>
      <c r="F300" s="16" t="s">
        <v>19</v>
      </c>
      <c r="G300" s="7" t="n">
        <v>1000</v>
      </c>
      <c r="H300" s="6" t="n">
        <v>0.6146</v>
      </c>
      <c r="I300" s="6" t="n">
        <v>-614.6</v>
      </c>
      <c r="J300" s="6" t="n">
        <v>0</v>
      </c>
      <c r="K300" s="6" t="n">
        <v>-0.37</v>
      </c>
      <c r="L300" s="6" t="n">
        <v>-0.19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45301.629664352</v>
      </c>
      <c r="B301" s="16" t="s">
        <v>336</v>
      </c>
      <c r="C301" s="16" t="s">
        <v>574</v>
      </c>
      <c r="D301" s="16" t="s">
        <v>154</v>
      </c>
      <c r="E301" s="16" t="s">
        <v>17</v>
      </c>
      <c r="F301" s="16" t="s">
        <v>19</v>
      </c>
      <c r="G301" s="7" t="n">
        <v>1000</v>
      </c>
      <c r="H301" s="6" t="n">
        <v>0.5693</v>
      </c>
      <c r="I301" s="6" t="n">
        <v>-569.3</v>
      </c>
      <c r="J301" s="6" t="n">
        <v>0</v>
      </c>
      <c r="K301" s="6" t="n">
        <v>-0.34</v>
      </c>
      <c r="L301" s="6" t="n">
        <v>-0.17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0" t="n">
        <v>45301.631631944</v>
      </c>
      <c r="B302" s="16" t="s">
        <v>337</v>
      </c>
      <c r="C302" s="16" t="s">
        <v>575</v>
      </c>
      <c r="D302" s="16" t="s">
        <v>154</v>
      </c>
      <c r="E302" s="16" t="s">
        <v>17</v>
      </c>
      <c r="F302" s="16" t="s">
        <v>19</v>
      </c>
      <c r="G302" s="7" t="n">
        <v>10</v>
      </c>
      <c r="H302" s="6" t="n">
        <v>112.9</v>
      </c>
      <c r="I302" s="6" t="n">
        <v>-1129</v>
      </c>
      <c r="J302" s="6" t="n">
        <v>0</v>
      </c>
      <c r="K302" s="6" t="n">
        <v>-0.68</v>
      </c>
      <c r="L302" s="6" t="n">
        <v>-0.33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45301.6321875</v>
      </c>
      <c r="B303" s="16" t="s">
        <v>67</v>
      </c>
      <c r="C303" s="16" t="s">
        <v>576</v>
      </c>
      <c r="D303" s="16" t="s">
        <v>154</v>
      </c>
      <c r="E303" s="16" t="s">
        <v>17</v>
      </c>
      <c r="F303" s="16" t="s">
        <v>19</v>
      </c>
      <c r="G303" s="7" t="n">
        <v>100</v>
      </c>
      <c r="H303" s="6" t="n">
        <v>12.805</v>
      </c>
      <c r="I303" s="6" t="n">
        <v>-1280.5</v>
      </c>
      <c r="J303" s="6" t="n">
        <v>0</v>
      </c>
      <c r="K303" s="6" t="n">
        <v>-0.77</v>
      </c>
      <c r="L303" s="6" t="n">
        <v>-0.38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0" t="n">
        <v>45301.633159722</v>
      </c>
      <c r="B304" s="16" t="s">
        <v>338</v>
      </c>
      <c r="C304" s="16" t="s">
        <v>577</v>
      </c>
      <c r="D304" s="16" t="s">
        <v>154</v>
      </c>
      <c r="E304" s="16" t="s">
        <v>17</v>
      </c>
      <c r="F304" s="16" t="s">
        <v>19</v>
      </c>
      <c r="G304" s="7" t="n">
        <v>10</v>
      </c>
      <c r="H304" s="6" t="n">
        <v>78.58</v>
      </c>
      <c r="I304" s="6" t="n">
        <v>-785.8</v>
      </c>
      <c r="J304" s="6" t="n">
        <v>0</v>
      </c>
      <c r="K304" s="6" t="n">
        <v>-0.47</v>
      </c>
      <c r="L304" s="6" t="n">
        <v>0</v>
      </c>
      <c r="M304" s="6"/>
      <c r="N304" s="6" t="s">
        <f>=I304+J304+K304+L304</f>
      </c>
      <c r="O304" s="16"/>
    </row>
    <row collapsed="false" customFormat="false" customHeight="false" hidden="false" ht="12.1" outlineLevel="0" r="305">
      <c r="A305" s="21" t="n">
        <v>45301.999988426</v>
      </c>
      <c r="B305" s="22" t="s">
        <v>435</v>
      </c>
      <c r="C305" s="22" t="s">
        <v>578</v>
      </c>
      <c r="D305" s="22" t="s">
        <v>435</v>
      </c>
      <c r="E305" s="22" t="s">
        <v>435</v>
      </c>
      <c r="F305" s="22" t="s">
        <v>19</v>
      </c>
      <c r="G305" s="23" t="n">
        <v>6</v>
      </c>
      <c r="H305" s="24" t="n">
        <v>30.77</v>
      </c>
      <c r="I305" s="24" t="n">
        <v>160.62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 t="s">
        <v>437</v>
      </c>
    </row>
    <row collapsed="false" customFormat="false" customHeight="false" hidden="false" ht="12.1" outlineLevel="0" r="306">
      <c r="A306" s="21" t="n">
        <v>45306</v>
      </c>
      <c r="B306" s="22" t="s">
        <v>417</v>
      </c>
      <c r="C306" s="22" t="s">
        <v>144</v>
      </c>
      <c r="D306" s="22" t="s">
        <v>417</v>
      </c>
      <c r="E306" s="22" t="s">
        <v>417</v>
      </c>
      <c r="F306" s="22" t="s">
        <v>19</v>
      </c>
      <c r="G306" s="23" t="n">
        <v>1</v>
      </c>
      <c r="H306" s="24" t="n">
        <v>4008.2</v>
      </c>
      <c r="I306" s="24" t="n">
        <v>4008.2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45306.450520833</v>
      </c>
      <c r="B307" s="16" t="s">
        <v>339</v>
      </c>
      <c r="C307" s="16" t="s">
        <v>579</v>
      </c>
      <c r="D307" s="16" t="s">
        <v>154</v>
      </c>
      <c r="E307" s="16" t="s">
        <v>17</v>
      </c>
      <c r="F307" s="16" t="s">
        <v>19</v>
      </c>
      <c r="G307" s="7" t="n">
        <v>1000</v>
      </c>
      <c r="H307" s="6" t="n">
        <v>2.11</v>
      </c>
      <c r="I307" s="6" t="n">
        <v>-2110</v>
      </c>
      <c r="J307" s="6" t="n">
        <v>0</v>
      </c>
      <c r="K307" s="6" t="n">
        <v>-1.26</v>
      </c>
      <c r="L307" s="6" t="n">
        <v>-0.63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45306.459293981</v>
      </c>
      <c r="B308" s="16" t="s">
        <v>340</v>
      </c>
      <c r="C308" s="16" t="s">
        <v>580</v>
      </c>
      <c r="D308" s="16" t="s">
        <v>154</v>
      </c>
      <c r="E308" s="16" t="s">
        <v>17</v>
      </c>
      <c r="F308" s="16" t="s">
        <v>19</v>
      </c>
      <c r="G308" s="7" t="n">
        <v>10</v>
      </c>
      <c r="H308" s="6" t="n">
        <v>207.95</v>
      </c>
      <c r="I308" s="6" t="n">
        <v>-2079.5</v>
      </c>
      <c r="J308" s="6" t="n">
        <v>0</v>
      </c>
      <c r="K308" s="6" t="n">
        <v>-1.25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45307</v>
      </c>
      <c r="B309" s="22" t="s">
        <v>417</v>
      </c>
      <c r="C309" s="22" t="s">
        <v>144</v>
      </c>
      <c r="D309" s="22" t="s">
        <v>417</v>
      </c>
      <c r="E309" s="22" t="s">
        <v>417</v>
      </c>
      <c r="F309" s="22" t="s">
        <v>19</v>
      </c>
      <c r="G309" s="23" t="n">
        <v>1</v>
      </c>
      <c r="H309" s="24" t="n">
        <v>571</v>
      </c>
      <c r="I309" s="24" t="n">
        <v>571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45310</v>
      </c>
      <c r="B310" s="22" t="s">
        <v>417</v>
      </c>
      <c r="C310" s="22" t="s">
        <v>144</v>
      </c>
      <c r="D310" s="22" t="s">
        <v>417</v>
      </c>
      <c r="E310" s="22" t="s">
        <v>417</v>
      </c>
      <c r="F310" s="22" t="s">
        <v>19</v>
      </c>
      <c r="G310" s="23" t="n">
        <v>2</v>
      </c>
      <c r="H310" s="24" t="n">
        <v>224.41</v>
      </c>
      <c r="I310" s="24" t="n">
        <v>448.82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1" t="n">
        <v>45313</v>
      </c>
      <c r="B311" s="22" t="s">
        <v>417</v>
      </c>
      <c r="C311" s="22" t="s">
        <v>144</v>
      </c>
      <c r="D311" s="22" t="s">
        <v>417</v>
      </c>
      <c r="E311" s="22" t="s">
        <v>417</v>
      </c>
      <c r="F311" s="22" t="s">
        <v>19</v>
      </c>
      <c r="G311" s="23" t="n">
        <v>2</v>
      </c>
      <c r="H311" s="24" t="n">
        <v>225.5</v>
      </c>
      <c r="I311" s="24" t="n">
        <v>451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45314</v>
      </c>
      <c r="B312" s="22" t="s">
        <v>417</v>
      </c>
      <c r="C312" s="22" t="s">
        <v>144</v>
      </c>
      <c r="D312" s="22" t="s">
        <v>417</v>
      </c>
      <c r="E312" s="22" t="s">
        <v>417</v>
      </c>
      <c r="F312" s="22" t="s">
        <v>19</v>
      </c>
      <c r="G312" s="23" t="n">
        <v>1</v>
      </c>
      <c r="H312" s="24" t="n">
        <v>200</v>
      </c>
      <c r="I312" s="24" t="n">
        <v>200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45316.636805556</v>
      </c>
      <c r="B313" s="16" t="s">
        <v>24</v>
      </c>
      <c r="C313" s="16" t="s">
        <v>423</v>
      </c>
      <c r="D313" s="16" t="s">
        <v>154</v>
      </c>
      <c r="E313" s="16" t="s">
        <v>17</v>
      </c>
      <c r="F313" s="16" t="s">
        <v>19</v>
      </c>
      <c r="G313" s="7" t="n">
        <v>10</v>
      </c>
      <c r="H313" s="6" t="n">
        <v>279.32</v>
      </c>
      <c r="I313" s="6" t="n">
        <v>-2793.2</v>
      </c>
      <c r="J313" s="6" t="n">
        <v>0</v>
      </c>
      <c r="K313" s="6" t="n">
        <v>-1.68</v>
      </c>
      <c r="L313" s="6" t="n">
        <v>-0.84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45337.999988426</v>
      </c>
      <c r="B314" s="22" t="s">
        <v>435</v>
      </c>
      <c r="C314" s="22" t="s">
        <v>581</v>
      </c>
      <c r="D314" s="22" t="s">
        <v>435</v>
      </c>
      <c r="E314" s="22" t="s">
        <v>435</v>
      </c>
      <c r="F314" s="22" t="s">
        <v>64</v>
      </c>
      <c r="G314" s="23" t="n">
        <v>1</v>
      </c>
      <c r="H314" s="24" t="n">
        <v>0.33</v>
      </c>
      <c r="I314" s="24" t="n">
        <v>0.3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 t="s">
        <v>437</v>
      </c>
    </row>
    <row collapsed="false" customFormat="false" customHeight="false" hidden="false" ht="12.1" outlineLevel="0" r="315">
      <c r="A315" s="21" t="n">
        <v>45358</v>
      </c>
      <c r="B315" s="22" t="s">
        <v>417</v>
      </c>
      <c r="C315" s="22" t="s">
        <v>144</v>
      </c>
      <c r="D315" s="22" t="s">
        <v>417</v>
      </c>
      <c r="E315" s="22" t="s">
        <v>417</v>
      </c>
      <c r="F315" s="22" t="s">
        <v>19</v>
      </c>
      <c r="G315" s="23" t="n">
        <v>1</v>
      </c>
      <c r="H315" s="24" t="n">
        <v>5000</v>
      </c>
      <c r="I315" s="24" t="n">
        <v>5000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45358.444606481</v>
      </c>
      <c r="B316" s="16" t="s">
        <v>116</v>
      </c>
      <c r="C316" s="16" t="s">
        <v>582</v>
      </c>
      <c r="D316" s="16" t="s">
        <v>154</v>
      </c>
      <c r="E316" s="16" t="s">
        <v>107</v>
      </c>
      <c r="F316" s="16" t="s">
        <v>19</v>
      </c>
      <c r="G316" s="7" t="n">
        <v>1</v>
      </c>
      <c r="H316" s="6" t="n">
        <v>62.8</v>
      </c>
      <c r="I316" s="6" t="n">
        <v>-628</v>
      </c>
      <c r="J316" s="6" t="n">
        <v>-18.67</v>
      </c>
      <c r="K316" s="6" t="n">
        <v>-0.37</v>
      </c>
      <c r="L316" s="6" t="n">
        <v>-0.09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45358.446550926</v>
      </c>
      <c r="B317" s="16" t="s">
        <v>106</v>
      </c>
      <c r="C317" s="16" t="s">
        <v>583</v>
      </c>
      <c r="D317" s="16" t="s">
        <v>154</v>
      </c>
      <c r="E317" s="16" t="s">
        <v>107</v>
      </c>
      <c r="F317" s="16" t="s">
        <v>19</v>
      </c>
      <c r="G317" s="7" t="n">
        <v>1</v>
      </c>
      <c r="H317" s="6" t="n">
        <v>62.628</v>
      </c>
      <c r="I317" s="6" t="n">
        <v>-626.28</v>
      </c>
      <c r="J317" s="6" t="n">
        <v>-6.69</v>
      </c>
      <c r="K317" s="6" t="n">
        <v>-0.37</v>
      </c>
      <c r="L317" s="6" t="n">
        <v>-0.09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0" t="n">
        <v>45358.451030093</v>
      </c>
      <c r="B318" s="16" t="s">
        <v>110</v>
      </c>
      <c r="C318" s="16" t="s">
        <v>584</v>
      </c>
      <c r="D318" s="16" t="s">
        <v>154</v>
      </c>
      <c r="E318" s="16" t="s">
        <v>107</v>
      </c>
      <c r="F318" s="16" t="s">
        <v>19</v>
      </c>
      <c r="G318" s="7" t="n">
        <v>1</v>
      </c>
      <c r="H318" s="6" t="n">
        <v>66.367</v>
      </c>
      <c r="I318" s="6" t="n">
        <v>-663.67</v>
      </c>
      <c r="J318" s="6" t="n">
        <v>-4.99</v>
      </c>
      <c r="K318" s="6" t="n">
        <v>-0.4</v>
      </c>
      <c r="L318" s="6" t="n">
        <v>-0.1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0" t="n">
        <v>45358.455590278</v>
      </c>
      <c r="B319" s="16" t="s">
        <v>113</v>
      </c>
      <c r="C319" s="16" t="s">
        <v>585</v>
      </c>
      <c r="D319" s="16" t="s">
        <v>154</v>
      </c>
      <c r="E319" s="16" t="s">
        <v>107</v>
      </c>
      <c r="F319" s="16" t="s">
        <v>19</v>
      </c>
      <c r="G319" s="7" t="n">
        <v>1</v>
      </c>
      <c r="H319" s="6" t="n">
        <v>71.22</v>
      </c>
      <c r="I319" s="6" t="n">
        <v>-712.2</v>
      </c>
      <c r="J319" s="6" t="n">
        <v>-21.85</v>
      </c>
      <c r="K319" s="6" t="n">
        <v>-0.43</v>
      </c>
      <c r="L319" s="6" t="n">
        <v>-0.11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0" t="n">
        <v>45358.456006944</v>
      </c>
      <c r="B320" s="16" t="s">
        <v>341</v>
      </c>
      <c r="C320" s="16" t="s">
        <v>586</v>
      </c>
      <c r="D320" s="16" t="s">
        <v>154</v>
      </c>
      <c r="E320" s="16" t="s">
        <v>107</v>
      </c>
      <c r="F320" s="16" t="s">
        <v>19</v>
      </c>
      <c r="G320" s="7" t="n">
        <v>1</v>
      </c>
      <c r="H320" s="6" t="n">
        <v>101.47</v>
      </c>
      <c r="I320" s="6" t="n">
        <v>-913.23</v>
      </c>
      <c r="J320" s="6" t="n">
        <v>-1.33</v>
      </c>
      <c r="K320" s="6" t="n">
        <v>-0.55</v>
      </c>
      <c r="L320" s="6" t="n">
        <v>-0.14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45358.457141204</v>
      </c>
      <c r="B321" s="16" t="s">
        <v>342</v>
      </c>
      <c r="C321" s="16" t="s">
        <v>587</v>
      </c>
      <c r="D321" s="16" t="s">
        <v>154</v>
      </c>
      <c r="E321" s="16" t="s">
        <v>107</v>
      </c>
      <c r="F321" s="16" t="s">
        <v>19</v>
      </c>
      <c r="G321" s="7" t="n">
        <v>1</v>
      </c>
      <c r="H321" s="6" t="n">
        <v>97.82</v>
      </c>
      <c r="I321" s="6" t="n">
        <v>-978.2</v>
      </c>
      <c r="J321" s="6" t="n">
        <v>-4.47</v>
      </c>
      <c r="K321" s="6" t="n">
        <v>-0.59</v>
      </c>
      <c r="L321" s="6" t="n">
        <v>-0.14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45376</v>
      </c>
      <c r="B322" s="22" t="s">
        <v>417</v>
      </c>
      <c r="C322" s="22" t="s">
        <v>144</v>
      </c>
      <c r="D322" s="22" t="s">
        <v>417</v>
      </c>
      <c r="E322" s="22" t="s">
        <v>417</v>
      </c>
      <c r="F322" s="22" t="s">
        <v>19</v>
      </c>
      <c r="G322" s="23" t="n">
        <v>1</v>
      </c>
      <c r="H322" s="24" t="n">
        <v>6165</v>
      </c>
      <c r="I322" s="24" t="n">
        <v>6165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0" t="n">
        <v>45376.494085648</v>
      </c>
      <c r="B323" s="16" t="s">
        <v>119</v>
      </c>
      <c r="C323" s="16" t="s">
        <v>588</v>
      </c>
      <c r="D323" s="16" t="s">
        <v>154</v>
      </c>
      <c r="E323" s="16" t="s">
        <v>107</v>
      </c>
      <c r="F323" s="16" t="s">
        <v>19</v>
      </c>
      <c r="G323" s="7" t="n">
        <v>4</v>
      </c>
      <c r="H323" s="6" t="n">
        <v>90.3</v>
      </c>
      <c r="I323" s="6" t="n">
        <v>-3612</v>
      </c>
      <c r="J323" s="6" t="n">
        <v>-188.64</v>
      </c>
      <c r="K323" s="6" t="n">
        <v>-2.17</v>
      </c>
      <c r="L323" s="6" t="n">
        <v>-0.36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0" t="n">
        <v>45376.495416667</v>
      </c>
      <c r="B324" s="16" t="s">
        <v>122</v>
      </c>
      <c r="C324" s="16" t="s">
        <v>589</v>
      </c>
      <c r="D324" s="16" t="s">
        <v>154</v>
      </c>
      <c r="E324" s="16" t="s">
        <v>107</v>
      </c>
      <c r="F324" s="16" t="s">
        <v>19</v>
      </c>
      <c r="G324" s="7" t="n">
        <v>4</v>
      </c>
      <c r="H324" s="6" t="n">
        <v>65.49</v>
      </c>
      <c r="I324" s="6" t="n">
        <v>-2619.6</v>
      </c>
      <c r="J324" s="6" t="n">
        <v>-146.8</v>
      </c>
      <c r="K324" s="6" t="n">
        <v>-1.57</v>
      </c>
      <c r="L324" s="6" t="n">
        <v>-0.26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45376.999988426</v>
      </c>
      <c r="B325" s="22" t="s">
        <v>435</v>
      </c>
      <c r="C325" s="22" t="s">
        <v>590</v>
      </c>
      <c r="D325" s="22" t="s">
        <v>435</v>
      </c>
      <c r="E325" s="22" t="s">
        <v>435</v>
      </c>
      <c r="F325" s="22" t="s">
        <v>19</v>
      </c>
      <c r="G325" s="23" t="n">
        <v>1</v>
      </c>
      <c r="H325" s="24" t="n">
        <v>44.09</v>
      </c>
      <c r="I325" s="24" t="n">
        <v>38.09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 t="s">
        <v>437</v>
      </c>
    </row>
    <row collapsed="false" customFormat="false" customHeight="false" hidden="false" ht="12.1" outlineLevel="0" r="326">
      <c r="A326" s="21" t="n">
        <v>45377</v>
      </c>
      <c r="B326" s="22" t="s">
        <v>435</v>
      </c>
      <c r="C326" s="22" t="s">
        <v>591</v>
      </c>
      <c r="D326" s="22" t="s">
        <v>435</v>
      </c>
      <c r="E326" s="22" t="s">
        <v>435</v>
      </c>
      <c r="F326" s="22" t="s">
        <v>19</v>
      </c>
      <c r="G326" s="23" t="n">
        <v>4</v>
      </c>
      <c r="H326" s="24" t="n">
        <v>47.47</v>
      </c>
      <c r="I326" s="24" t="n">
        <v>164.88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 t="s">
        <v>437</v>
      </c>
    </row>
    <row collapsed="false" customFormat="false" customHeight="false" hidden="false" ht="12.1" outlineLevel="0" r="327">
      <c r="A327" s="21" t="n">
        <v>45379</v>
      </c>
      <c r="B327" s="22" t="s">
        <v>435</v>
      </c>
      <c r="C327" s="22" t="s">
        <v>592</v>
      </c>
      <c r="D327" s="22" t="s">
        <v>435</v>
      </c>
      <c r="E327" s="22" t="s">
        <v>435</v>
      </c>
      <c r="F327" s="22" t="s">
        <v>19</v>
      </c>
      <c r="G327" s="23" t="n">
        <v>1</v>
      </c>
      <c r="H327" s="24" t="n">
        <v>11.18</v>
      </c>
      <c r="I327" s="24" t="n">
        <v>10.18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 t="s">
        <v>437</v>
      </c>
    </row>
    <row collapsed="false" customFormat="false" customHeight="false" hidden="false" ht="12.1" outlineLevel="0" r="328">
      <c r="A328" s="21" t="n">
        <v>45384</v>
      </c>
      <c r="B328" s="22" t="s">
        <v>435</v>
      </c>
      <c r="C328" s="22" t="s">
        <v>593</v>
      </c>
      <c r="D328" s="22" t="s">
        <v>435</v>
      </c>
      <c r="E328" s="22" t="s">
        <v>435</v>
      </c>
      <c r="F328" s="22" t="s">
        <v>19</v>
      </c>
      <c r="G328" s="23" t="n">
        <v>4</v>
      </c>
      <c r="H328" s="24" t="n">
        <v>38.39</v>
      </c>
      <c r="I328" s="24" t="n">
        <v>133.56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 t="s">
        <v>437</v>
      </c>
    </row>
    <row collapsed="false" customFormat="false" customHeight="false" hidden="false" ht="12.1" outlineLevel="0" r="329">
      <c r="A329" s="21" t="n">
        <v>45388</v>
      </c>
      <c r="B329" s="22" t="s">
        <v>435</v>
      </c>
      <c r="C329" s="22" t="s">
        <v>594</v>
      </c>
      <c r="D329" s="22" t="s">
        <v>435</v>
      </c>
      <c r="E329" s="22" t="s">
        <v>435</v>
      </c>
      <c r="F329" s="22" t="s">
        <v>19</v>
      </c>
      <c r="G329" s="23" t="n">
        <v>1</v>
      </c>
      <c r="H329" s="24" t="n">
        <v>13.32</v>
      </c>
      <c r="I329" s="24" t="n">
        <v>11.32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 t="s">
        <v>437</v>
      </c>
    </row>
    <row collapsed="false" customFormat="false" customHeight="false" hidden="false" ht="12.1" outlineLevel="0" r="330">
      <c r="A330" s="20" t="n">
        <v>45397.4478125</v>
      </c>
      <c r="B330" s="16" t="s">
        <v>16</v>
      </c>
      <c r="C330" s="16" t="s">
        <v>510</v>
      </c>
      <c r="D330" s="16" t="s">
        <v>154</v>
      </c>
      <c r="E330" s="16" t="s">
        <v>17</v>
      </c>
      <c r="F330" s="16" t="s">
        <v>19</v>
      </c>
      <c r="G330" s="7" t="n">
        <v>1</v>
      </c>
      <c r="H330" s="6" t="n">
        <v>581.1</v>
      </c>
      <c r="I330" s="6" t="n">
        <v>-581.1</v>
      </c>
      <c r="J330" s="6" t="n">
        <v>0</v>
      </c>
      <c r="K330" s="6" t="n">
        <v>-0.35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1" t="n">
        <v>45404</v>
      </c>
      <c r="B331" s="22" t="s">
        <v>417</v>
      </c>
      <c r="C331" s="22" t="s">
        <v>144</v>
      </c>
      <c r="D331" s="22" t="s">
        <v>417</v>
      </c>
      <c r="E331" s="22" t="s">
        <v>417</v>
      </c>
      <c r="F331" s="22" t="s">
        <v>19</v>
      </c>
      <c r="G331" s="23" t="n">
        <v>1</v>
      </c>
      <c r="H331" s="24" t="n">
        <v>5000</v>
      </c>
      <c r="I331" s="24" t="n">
        <v>5000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0" t="n">
        <v>45404.551631944</v>
      </c>
      <c r="B332" s="16" t="s">
        <v>116</v>
      </c>
      <c r="C332" s="16" t="s">
        <v>582</v>
      </c>
      <c r="D332" s="16" t="s">
        <v>154</v>
      </c>
      <c r="E332" s="16" t="s">
        <v>107</v>
      </c>
      <c r="F332" s="16" t="s">
        <v>19</v>
      </c>
      <c r="G332" s="7" t="n">
        <v>4</v>
      </c>
      <c r="H332" s="6" t="n">
        <v>60.37575</v>
      </c>
      <c r="I332" s="6" t="n">
        <v>-2415.03</v>
      </c>
      <c r="J332" s="6" t="n">
        <v>-108.16</v>
      </c>
      <c r="K332" s="6" t="n">
        <v>-1.45</v>
      </c>
      <c r="L332" s="6" t="n">
        <v>-0.24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45404.553738426</v>
      </c>
      <c r="B333" s="16" t="s">
        <v>113</v>
      </c>
      <c r="C333" s="16" t="s">
        <v>585</v>
      </c>
      <c r="D333" s="16" t="s">
        <v>154</v>
      </c>
      <c r="E333" s="16" t="s">
        <v>107</v>
      </c>
      <c r="F333" s="16" t="s">
        <v>19</v>
      </c>
      <c r="G333" s="7" t="n">
        <v>8</v>
      </c>
      <c r="H333" s="6" t="n">
        <v>68.6485</v>
      </c>
      <c r="I333" s="6" t="n">
        <v>-5491.88</v>
      </c>
      <c r="J333" s="6" t="n">
        <v>-243.12</v>
      </c>
      <c r="K333" s="6" t="n">
        <v>-3.29</v>
      </c>
      <c r="L333" s="6" t="n">
        <v>-0.56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9" t="n">
        <v>45404.556284722</v>
      </c>
      <c r="B334" s="30" t="s">
        <v>128</v>
      </c>
      <c r="C334" s="30" t="s">
        <v>595</v>
      </c>
      <c r="D334" s="30" t="s">
        <v>157</v>
      </c>
      <c r="E334" s="30" t="s">
        <v>107</v>
      </c>
      <c r="F334" s="30" t="s">
        <v>19</v>
      </c>
      <c r="G334" s="31" t="n">
        <v>-1</v>
      </c>
      <c r="H334" s="32" t="n">
        <v>98.67</v>
      </c>
      <c r="I334" s="32" t="n">
        <v>986.7</v>
      </c>
      <c r="J334" s="32" t="n">
        <v>6.9</v>
      </c>
      <c r="K334" s="32" t="n">
        <v>-0.59</v>
      </c>
      <c r="L334" s="32" t="n">
        <v>-0.1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9" t="n">
        <v>45404.571886574</v>
      </c>
      <c r="B335" s="30" t="s">
        <v>342</v>
      </c>
      <c r="C335" s="30" t="s">
        <v>587</v>
      </c>
      <c r="D335" s="30" t="s">
        <v>157</v>
      </c>
      <c r="E335" s="30" t="s">
        <v>107</v>
      </c>
      <c r="F335" s="30" t="s">
        <v>19</v>
      </c>
      <c r="G335" s="31" t="n">
        <v>-1</v>
      </c>
      <c r="H335" s="32" t="n">
        <v>95.93</v>
      </c>
      <c r="I335" s="32" t="n">
        <v>959.3</v>
      </c>
      <c r="J335" s="32" t="n">
        <v>9.32</v>
      </c>
      <c r="K335" s="32" t="n">
        <v>-0.58</v>
      </c>
      <c r="L335" s="32" t="n">
        <v>-0.1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45404.5728125</v>
      </c>
      <c r="B336" s="30" t="s">
        <v>125</v>
      </c>
      <c r="C336" s="30" t="s">
        <v>596</v>
      </c>
      <c r="D336" s="30" t="s">
        <v>157</v>
      </c>
      <c r="E336" s="30" t="s">
        <v>107</v>
      </c>
      <c r="F336" s="30" t="s">
        <v>19</v>
      </c>
      <c r="G336" s="31" t="n">
        <v>-1</v>
      </c>
      <c r="H336" s="32" t="n">
        <v>100.18</v>
      </c>
      <c r="I336" s="32" t="n">
        <v>1001.8</v>
      </c>
      <c r="J336" s="32" t="n">
        <v>2.9</v>
      </c>
      <c r="K336" s="32" t="n">
        <v>-0.6</v>
      </c>
      <c r="L336" s="32" t="n">
        <v>-0.1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0" t="n">
        <v>45404.581412037</v>
      </c>
      <c r="B337" s="16" t="s">
        <v>106</v>
      </c>
      <c r="C337" s="16" t="s">
        <v>583</v>
      </c>
      <c r="D337" s="16" t="s">
        <v>154</v>
      </c>
      <c r="E337" s="16" t="s">
        <v>107</v>
      </c>
      <c r="F337" s="16" t="s">
        <v>19</v>
      </c>
      <c r="G337" s="7" t="n">
        <v>1</v>
      </c>
      <c r="H337" s="6" t="n">
        <v>60.21</v>
      </c>
      <c r="I337" s="6" t="n">
        <v>-602.1</v>
      </c>
      <c r="J337" s="6" t="n">
        <v>-13.87</v>
      </c>
      <c r="K337" s="6" t="n">
        <v>-0.36</v>
      </c>
      <c r="L337" s="6" t="n">
        <v>-0.06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9" t="n">
        <v>45404.607534722</v>
      </c>
      <c r="B338" s="30" t="s">
        <v>341</v>
      </c>
      <c r="C338" s="30" t="s">
        <v>586</v>
      </c>
      <c r="D338" s="30" t="s">
        <v>157</v>
      </c>
      <c r="E338" s="30" t="s">
        <v>107</v>
      </c>
      <c r="F338" s="30" t="s">
        <v>19</v>
      </c>
      <c r="G338" s="31" t="n">
        <v>-1</v>
      </c>
      <c r="H338" s="32" t="n">
        <v>101.7</v>
      </c>
      <c r="I338" s="32" t="n">
        <v>915.3</v>
      </c>
      <c r="J338" s="32" t="n">
        <v>7.1</v>
      </c>
      <c r="K338" s="32" t="n">
        <v>-0.55</v>
      </c>
      <c r="L338" s="32" t="n">
        <v>-0.09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1" t="n">
        <v>45405.999988426</v>
      </c>
      <c r="B339" s="22" t="s">
        <v>435</v>
      </c>
      <c r="C339" s="22" t="s">
        <v>597</v>
      </c>
      <c r="D339" s="22" t="s">
        <v>435</v>
      </c>
      <c r="E339" s="22" t="s">
        <v>435</v>
      </c>
      <c r="F339" s="22" t="s">
        <v>19</v>
      </c>
      <c r="G339" s="23" t="n">
        <v>1</v>
      </c>
      <c r="H339" s="24" t="n">
        <v>47.33</v>
      </c>
      <c r="I339" s="24" t="n">
        <v>41.33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 t="s">
        <v>437</v>
      </c>
    </row>
    <row collapsed="false" customFormat="false" customHeight="false" hidden="false" ht="12.1" outlineLevel="0" r="340">
      <c r="A340" s="21" t="n">
        <v>45412.999988426</v>
      </c>
      <c r="B340" s="22" t="s">
        <v>435</v>
      </c>
      <c r="C340" s="22" t="s">
        <v>598</v>
      </c>
      <c r="D340" s="22" t="s">
        <v>435</v>
      </c>
      <c r="E340" s="22" t="s">
        <v>435</v>
      </c>
      <c r="F340" s="22" t="s">
        <v>19</v>
      </c>
      <c r="G340" s="23" t="n">
        <v>3</v>
      </c>
      <c r="H340" s="24" t="n">
        <v>100</v>
      </c>
      <c r="I340" s="24" t="n">
        <v>261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 t="s">
        <v>437</v>
      </c>
    </row>
    <row collapsed="false" customFormat="false" customHeight="false" hidden="false" ht="12.1" outlineLevel="0" r="341">
      <c r="A341" s="21" t="n">
        <v>45415.999988426</v>
      </c>
      <c r="B341" s="22" t="s">
        <v>435</v>
      </c>
      <c r="C341" s="22" t="s">
        <v>599</v>
      </c>
      <c r="D341" s="22" t="s">
        <v>435</v>
      </c>
      <c r="E341" s="22" t="s">
        <v>435</v>
      </c>
      <c r="F341" s="22" t="s">
        <v>19</v>
      </c>
      <c r="G341" s="23" t="n">
        <v>10</v>
      </c>
      <c r="H341" s="24" t="n">
        <v>23.37</v>
      </c>
      <c r="I341" s="24" t="n">
        <v>203.7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 t="s">
        <v>437</v>
      </c>
    </row>
    <row collapsed="false" customFormat="false" customHeight="false" hidden="false" ht="12.1" outlineLevel="0" r="342">
      <c r="A342" s="21" t="n">
        <v>45418</v>
      </c>
      <c r="B342" s="22" t="s">
        <v>435</v>
      </c>
      <c r="C342" s="22" t="s">
        <v>600</v>
      </c>
      <c r="D342" s="22" t="s">
        <v>435</v>
      </c>
      <c r="E342" s="22" t="s">
        <v>435</v>
      </c>
      <c r="F342" s="22" t="s">
        <v>19</v>
      </c>
      <c r="G342" s="23" t="n">
        <v>-1</v>
      </c>
      <c r="H342" s="24" t="n">
        <v>12.95</v>
      </c>
      <c r="I342" s="24" t="n">
        <v>-10.95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 t="s">
        <v>437</v>
      </c>
    </row>
    <row collapsed="false" customFormat="false" customHeight="false" hidden="false" ht="12.1" outlineLevel="0" r="343">
      <c r="A343" s="21" t="n">
        <v>45419.999988426</v>
      </c>
      <c r="B343" s="22" t="s">
        <v>435</v>
      </c>
      <c r="C343" s="22" t="s">
        <v>507</v>
      </c>
      <c r="D343" s="22" t="s">
        <v>435</v>
      </c>
      <c r="E343" s="22" t="s">
        <v>435</v>
      </c>
      <c r="F343" s="22" t="s">
        <v>64</v>
      </c>
      <c r="G343" s="23" t="n">
        <v>1</v>
      </c>
      <c r="H343" s="24" t="n">
        <v>0.15</v>
      </c>
      <c r="I343" s="24" t="n">
        <v>0.13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4"/>
      <c r="O343" s="22" t="s">
        <v>437</v>
      </c>
    </row>
    <row collapsed="false" customFormat="false" customHeight="false" hidden="false" ht="12.1" outlineLevel="0" r="344">
      <c r="A344" s="29" t="n">
        <v>45425.892685185</v>
      </c>
      <c r="B344" s="30" t="s">
        <v>321</v>
      </c>
      <c r="C344" s="30" t="s">
        <v>538</v>
      </c>
      <c r="D344" s="30" t="s">
        <v>157</v>
      </c>
      <c r="E344" s="30" t="s">
        <v>17</v>
      </c>
      <c r="F344" s="30" t="s">
        <v>19</v>
      </c>
      <c r="G344" s="31" t="n">
        <v>-1</v>
      </c>
      <c r="H344" s="32" t="n">
        <v>3081.8</v>
      </c>
      <c r="I344" s="32" t="n">
        <v>3081.8</v>
      </c>
      <c r="J344" s="32" t="n">
        <v>0</v>
      </c>
      <c r="K344" s="32" t="n">
        <v>-1.85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9" t="n">
        <v>45426.461168981</v>
      </c>
      <c r="B345" s="30" t="s">
        <v>91</v>
      </c>
      <c r="C345" s="30" t="s">
        <v>573</v>
      </c>
      <c r="D345" s="30" t="s">
        <v>157</v>
      </c>
      <c r="E345" s="30" t="s">
        <v>17</v>
      </c>
      <c r="F345" s="30" t="s">
        <v>19</v>
      </c>
      <c r="G345" s="31" t="n">
        <v>-2000</v>
      </c>
      <c r="H345" s="32" t="n">
        <v>0.6338</v>
      </c>
      <c r="I345" s="32" t="n">
        <v>1267.6</v>
      </c>
      <c r="J345" s="32" t="n">
        <v>0</v>
      </c>
      <c r="K345" s="32" t="n">
        <v>-0.76</v>
      </c>
      <c r="L345" s="32" t="n">
        <v>-0.38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9" t="n">
        <v>45426.467303241</v>
      </c>
      <c r="B346" s="30" t="s">
        <v>335</v>
      </c>
      <c r="C346" s="30" t="s">
        <v>572</v>
      </c>
      <c r="D346" s="30" t="s">
        <v>157</v>
      </c>
      <c r="E346" s="30" t="s">
        <v>17</v>
      </c>
      <c r="F346" s="30" t="s">
        <v>19</v>
      </c>
      <c r="G346" s="31" t="n">
        <v>-100000</v>
      </c>
      <c r="H346" s="32" t="n">
        <v>0.009798</v>
      </c>
      <c r="I346" s="32" t="n">
        <v>979.8</v>
      </c>
      <c r="J346" s="32" t="n">
        <v>0</v>
      </c>
      <c r="K346" s="32" t="n">
        <v>-0.59</v>
      </c>
      <c r="L346" s="32" t="n">
        <v>0</v>
      </c>
      <c r="M346" s="32"/>
      <c r="N346" s="6" t="s">
        <f>=I346+J346+K346+L346</f>
      </c>
      <c r="O346" s="30"/>
    </row>
    <row collapsed="false" customFormat="false" customHeight="false" hidden="false" ht="12.1" outlineLevel="0" r="347">
      <c r="A347" s="29" t="n">
        <v>45426.4675</v>
      </c>
      <c r="B347" s="30" t="s">
        <v>339</v>
      </c>
      <c r="C347" s="30" t="s">
        <v>579</v>
      </c>
      <c r="D347" s="30" t="s">
        <v>157</v>
      </c>
      <c r="E347" s="30" t="s">
        <v>17</v>
      </c>
      <c r="F347" s="30" t="s">
        <v>19</v>
      </c>
      <c r="G347" s="31" t="n">
        <v>-1000</v>
      </c>
      <c r="H347" s="32" t="n">
        <v>2.186</v>
      </c>
      <c r="I347" s="32" t="n">
        <v>2186</v>
      </c>
      <c r="J347" s="32" t="n">
        <v>0</v>
      </c>
      <c r="K347" s="32" t="n">
        <v>-1.31</v>
      </c>
      <c r="L347" s="32" t="n">
        <v>0</v>
      </c>
      <c r="M347" s="32"/>
      <c r="N347" s="6" t="s">
        <f>=I347+J347+K347+L347</f>
      </c>
      <c r="O347" s="30"/>
    </row>
    <row collapsed="false" customFormat="false" customHeight="false" hidden="false" ht="12.1" outlineLevel="0" r="348">
      <c r="A348" s="29" t="n">
        <v>45426.469108796</v>
      </c>
      <c r="B348" s="30" t="s">
        <v>337</v>
      </c>
      <c r="C348" s="30" t="s">
        <v>575</v>
      </c>
      <c r="D348" s="30" t="s">
        <v>157</v>
      </c>
      <c r="E348" s="30" t="s">
        <v>17</v>
      </c>
      <c r="F348" s="30" t="s">
        <v>19</v>
      </c>
      <c r="G348" s="31" t="n">
        <v>-10</v>
      </c>
      <c r="H348" s="32" t="n">
        <v>116.2</v>
      </c>
      <c r="I348" s="32" t="n">
        <v>1162</v>
      </c>
      <c r="J348" s="32" t="n">
        <v>0</v>
      </c>
      <c r="K348" s="32" t="n">
        <v>-0.7</v>
      </c>
      <c r="L348" s="32" t="n">
        <v>-0.35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9" t="n">
        <v>45426.471018519</v>
      </c>
      <c r="B349" s="30" t="s">
        <v>340</v>
      </c>
      <c r="C349" s="30" t="s">
        <v>580</v>
      </c>
      <c r="D349" s="30" t="s">
        <v>157</v>
      </c>
      <c r="E349" s="30" t="s">
        <v>17</v>
      </c>
      <c r="F349" s="30" t="s">
        <v>19</v>
      </c>
      <c r="G349" s="31" t="n">
        <v>-10</v>
      </c>
      <c r="H349" s="32" t="n">
        <v>220.65</v>
      </c>
      <c r="I349" s="32" t="n">
        <v>2206.5</v>
      </c>
      <c r="J349" s="32" t="n">
        <v>0</v>
      </c>
      <c r="K349" s="32" t="n">
        <v>-1.32</v>
      </c>
      <c r="L349" s="32" t="n">
        <v>-0.66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9" t="n">
        <v>45426.474050926</v>
      </c>
      <c r="B350" s="30" t="s">
        <v>288</v>
      </c>
      <c r="C350" s="30" t="s">
        <v>439</v>
      </c>
      <c r="D350" s="30" t="s">
        <v>157</v>
      </c>
      <c r="E350" s="30" t="s">
        <v>17</v>
      </c>
      <c r="F350" s="30" t="s">
        <v>19</v>
      </c>
      <c r="G350" s="31" t="n">
        <v>-20</v>
      </c>
      <c r="H350" s="32" t="n">
        <v>95.63</v>
      </c>
      <c r="I350" s="32" t="n">
        <v>1912.6</v>
      </c>
      <c r="J350" s="32" t="n">
        <v>0</v>
      </c>
      <c r="K350" s="32" t="n">
        <v>-1.15</v>
      </c>
      <c r="L350" s="32" t="n">
        <v>0</v>
      </c>
      <c r="M350" s="32"/>
      <c r="N350" s="6" t="s">
        <f>=I350+J350+K350+L350</f>
      </c>
      <c r="O350" s="30"/>
    </row>
    <row collapsed="false" customFormat="false" customHeight="false" hidden="false" ht="12.1" outlineLevel="0" r="351">
      <c r="A351" s="29" t="n">
        <v>45426.899768519</v>
      </c>
      <c r="B351" s="30" t="s">
        <v>319</v>
      </c>
      <c r="C351" s="30" t="s">
        <v>533</v>
      </c>
      <c r="D351" s="30" t="s">
        <v>157</v>
      </c>
      <c r="E351" s="30" t="s">
        <v>17</v>
      </c>
      <c r="F351" s="30" t="s">
        <v>19</v>
      </c>
      <c r="G351" s="31" t="n">
        <v>-2</v>
      </c>
      <c r="H351" s="32" t="n">
        <v>901.5</v>
      </c>
      <c r="I351" s="32" t="n">
        <v>1803</v>
      </c>
      <c r="J351" s="32" t="n">
        <v>0</v>
      </c>
      <c r="K351" s="32" t="n">
        <v>-1.08</v>
      </c>
      <c r="L351" s="32" t="n">
        <v>-0.54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9" t="n">
        <v>45426.904143519</v>
      </c>
      <c r="B352" s="30" t="s">
        <v>326</v>
      </c>
      <c r="C352" s="30" t="s">
        <v>547</v>
      </c>
      <c r="D352" s="30" t="s">
        <v>157</v>
      </c>
      <c r="E352" s="30" t="s">
        <v>17</v>
      </c>
      <c r="F352" s="30" t="s">
        <v>19</v>
      </c>
      <c r="G352" s="31" t="n">
        <v>-10</v>
      </c>
      <c r="H352" s="32" t="n">
        <v>75.88</v>
      </c>
      <c r="I352" s="32" t="n">
        <v>758.8</v>
      </c>
      <c r="J352" s="32" t="n">
        <v>0</v>
      </c>
      <c r="K352" s="32" t="n">
        <v>-0.46</v>
      </c>
      <c r="L352" s="32" t="n">
        <v>-0.23</v>
      </c>
      <c r="M352" s="32"/>
      <c r="N352" s="6" t="s">
        <f>=I352+J352+K352+L352</f>
      </c>
      <c r="O352" s="30"/>
    </row>
    <row collapsed="false" customFormat="false" customHeight="false" hidden="false" ht="12.1" outlineLevel="0" r="353">
      <c r="A353" s="29" t="n">
        <v>45426.904571759</v>
      </c>
      <c r="B353" s="30" t="s">
        <v>336</v>
      </c>
      <c r="C353" s="30" t="s">
        <v>574</v>
      </c>
      <c r="D353" s="30" t="s">
        <v>157</v>
      </c>
      <c r="E353" s="30" t="s">
        <v>17</v>
      </c>
      <c r="F353" s="30" t="s">
        <v>19</v>
      </c>
      <c r="G353" s="31" t="n">
        <v>-1000</v>
      </c>
      <c r="H353" s="32" t="n">
        <v>0.5674</v>
      </c>
      <c r="I353" s="32" t="n">
        <v>567.4</v>
      </c>
      <c r="J353" s="32" t="n">
        <v>0</v>
      </c>
      <c r="K353" s="32" t="n">
        <v>-0.34</v>
      </c>
      <c r="L353" s="32" t="n">
        <v>0</v>
      </c>
      <c r="M353" s="32"/>
      <c r="N353" s="6" t="s">
        <f>=I353+J353+K353+L353</f>
      </c>
      <c r="O353" s="30"/>
    </row>
    <row collapsed="false" customFormat="false" customHeight="false" hidden="false" ht="12.1" outlineLevel="0" r="354">
      <c r="A354" s="29" t="n">
        <v>45426.907395833</v>
      </c>
      <c r="B354" s="30" t="s">
        <v>325</v>
      </c>
      <c r="C354" s="30" t="s">
        <v>546</v>
      </c>
      <c r="D354" s="30" t="s">
        <v>157</v>
      </c>
      <c r="E354" s="30" t="s">
        <v>17</v>
      </c>
      <c r="F354" s="30" t="s">
        <v>19</v>
      </c>
      <c r="G354" s="31" t="n">
        <v>-2</v>
      </c>
      <c r="H354" s="32" t="n">
        <v>643.95</v>
      </c>
      <c r="I354" s="32" t="n">
        <v>1287.9</v>
      </c>
      <c r="J354" s="32" t="n">
        <v>0</v>
      </c>
      <c r="K354" s="32" t="n">
        <v>-0.77</v>
      </c>
      <c r="L354" s="32" t="n">
        <v>0</v>
      </c>
      <c r="M354" s="32"/>
      <c r="N354" s="6" t="s">
        <f>=I354+J354+K354+L354</f>
      </c>
      <c r="O354" s="30"/>
    </row>
    <row collapsed="false" customFormat="false" customHeight="false" hidden="false" ht="12.1" outlineLevel="0" r="355">
      <c r="A355" s="29" t="n">
        <v>45427.469583333</v>
      </c>
      <c r="B355" s="30" t="s">
        <v>338</v>
      </c>
      <c r="C355" s="30" t="s">
        <v>577</v>
      </c>
      <c r="D355" s="30" t="s">
        <v>157</v>
      </c>
      <c r="E355" s="30" t="s">
        <v>17</v>
      </c>
      <c r="F355" s="30" t="s">
        <v>19</v>
      </c>
      <c r="G355" s="31" t="n">
        <v>-10</v>
      </c>
      <c r="H355" s="32" t="n">
        <v>79.96</v>
      </c>
      <c r="I355" s="32" t="n">
        <v>799.6</v>
      </c>
      <c r="J355" s="32" t="n">
        <v>0</v>
      </c>
      <c r="K355" s="32" t="n">
        <v>-0.48</v>
      </c>
      <c r="L355" s="32" t="n">
        <v>0</v>
      </c>
      <c r="M355" s="32"/>
      <c r="N355" s="6" t="s">
        <f>=I355+J355+K355+L355</f>
      </c>
      <c r="O355" s="30"/>
    </row>
    <row collapsed="false" customFormat="false" customHeight="false" hidden="false" ht="12.1" outlineLevel="0" r="356">
      <c r="A356" s="21" t="n">
        <v>45428</v>
      </c>
      <c r="B356" s="22" t="s">
        <v>417</v>
      </c>
      <c r="C356" s="22" t="s">
        <v>144</v>
      </c>
      <c r="D356" s="22" t="s">
        <v>417</v>
      </c>
      <c r="E356" s="22" t="s">
        <v>417</v>
      </c>
      <c r="F356" s="22" t="s">
        <v>19</v>
      </c>
      <c r="G356" s="23" t="n">
        <v>1</v>
      </c>
      <c r="H356" s="24" t="n">
        <v>5000</v>
      </c>
      <c r="I356" s="24" t="n">
        <v>5000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45429</v>
      </c>
      <c r="B357" s="22" t="s">
        <v>435</v>
      </c>
      <c r="C357" s="22" t="s">
        <v>601</v>
      </c>
      <c r="D357" s="22" t="s">
        <v>435</v>
      </c>
      <c r="E357" s="22" t="s">
        <v>435</v>
      </c>
      <c r="F357" s="22" t="s">
        <v>19</v>
      </c>
      <c r="G357" s="23" t="n">
        <v>-1</v>
      </c>
      <c r="H357" s="24" t="n">
        <v>14.99</v>
      </c>
      <c r="I357" s="24" t="n">
        <v>-12.99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 t="s">
        <v>437</v>
      </c>
    </row>
    <row collapsed="false" customFormat="false" customHeight="false" hidden="false" ht="12.1" outlineLevel="0" r="358">
      <c r="A358" s="21" t="n">
        <v>45433</v>
      </c>
      <c r="B358" s="22" t="s">
        <v>435</v>
      </c>
      <c r="C358" s="22" t="s">
        <v>602</v>
      </c>
      <c r="D358" s="22" t="s">
        <v>435</v>
      </c>
      <c r="E358" s="22" t="s">
        <v>435</v>
      </c>
      <c r="F358" s="22" t="s">
        <v>19</v>
      </c>
      <c r="G358" s="23" t="n">
        <v>9</v>
      </c>
      <c r="H358" s="24" t="n">
        <v>36.15</v>
      </c>
      <c r="I358" s="24" t="n">
        <v>283.35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 t="s">
        <v>437</v>
      </c>
    </row>
    <row collapsed="false" customFormat="false" customHeight="false" hidden="false" ht="12.1" outlineLevel="0" r="359">
      <c r="A359" s="20" t="n">
        <v>45436.520358796</v>
      </c>
      <c r="B359" s="16" t="s">
        <v>116</v>
      </c>
      <c r="C359" s="16" t="s">
        <v>582</v>
      </c>
      <c r="D359" s="16" t="s">
        <v>154</v>
      </c>
      <c r="E359" s="16" t="s">
        <v>107</v>
      </c>
      <c r="F359" s="16" t="s">
        <v>19</v>
      </c>
      <c r="G359" s="7" t="n">
        <v>5</v>
      </c>
      <c r="H359" s="6" t="n">
        <v>55.871</v>
      </c>
      <c r="I359" s="6" t="n">
        <v>-2793.55</v>
      </c>
      <c r="J359" s="6" t="n">
        <v>-168.25</v>
      </c>
      <c r="K359" s="6" t="n">
        <v>-1.68</v>
      </c>
      <c r="L359" s="6" t="n">
        <v>-0.24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45436.524097222</v>
      </c>
      <c r="B360" s="16" t="s">
        <v>106</v>
      </c>
      <c r="C360" s="16" t="s">
        <v>583</v>
      </c>
      <c r="D360" s="16" t="s">
        <v>154</v>
      </c>
      <c r="E360" s="16" t="s">
        <v>107</v>
      </c>
      <c r="F360" s="16" t="s">
        <v>19</v>
      </c>
      <c r="G360" s="7" t="n">
        <v>8</v>
      </c>
      <c r="H360" s="6" t="n">
        <v>56.1</v>
      </c>
      <c r="I360" s="6" t="n">
        <v>-4488</v>
      </c>
      <c r="J360" s="6" t="n">
        <v>-156.48</v>
      </c>
      <c r="K360" s="6" t="n">
        <v>-2.69</v>
      </c>
      <c r="L360" s="6" t="n">
        <v>-0.37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1" t="n">
        <v>45436.999988426</v>
      </c>
      <c r="B361" s="22" t="s">
        <v>435</v>
      </c>
      <c r="C361" s="22" t="s">
        <v>603</v>
      </c>
      <c r="D361" s="22" t="s">
        <v>435</v>
      </c>
      <c r="E361" s="22" t="s">
        <v>435</v>
      </c>
      <c r="F361" s="22" t="s">
        <v>19</v>
      </c>
      <c r="G361" s="23" t="n">
        <v>10</v>
      </c>
      <c r="H361" s="24" t="n">
        <v>25.43</v>
      </c>
      <c r="I361" s="24" t="n">
        <v>221.3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 t="s">
        <v>437</v>
      </c>
    </row>
    <row collapsed="false" customFormat="false" customHeight="false" hidden="false" ht="12.1" outlineLevel="0" r="362">
      <c r="A362" s="20" t="n">
        <v>45439.54400463</v>
      </c>
      <c r="B362" s="16" t="s">
        <v>30</v>
      </c>
      <c r="C362" s="16" t="s">
        <v>434</v>
      </c>
      <c r="D362" s="16" t="s">
        <v>154</v>
      </c>
      <c r="E362" s="16" t="s">
        <v>17</v>
      </c>
      <c r="F362" s="16" t="s">
        <v>19</v>
      </c>
      <c r="G362" s="7" t="n">
        <v>40</v>
      </c>
      <c r="H362" s="6" t="n">
        <v>79.58</v>
      </c>
      <c r="I362" s="6" t="n">
        <v>-3183.2</v>
      </c>
      <c r="J362" s="6" t="n">
        <v>0</v>
      </c>
      <c r="K362" s="6" t="n">
        <v>-1.9</v>
      </c>
      <c r="L362" s="6" t="n">
        <v>-0.71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20" t="n">
        <v>45439.546099537</v>
      </c>
      <c r="B363" s="16" t="s">
        <v>45</v>
      </c>
      <c r="C363" s="16" t="s">
        <v>488</v>
      </c>
      <c r="D363" s="16" t="s">
        <v>154</v>
      </c>
      <c r="E363" s="16" t="s">
        <v>17</v>
      </c>
      <c r="F363" s="16" t="s">
        <v>19</v>
      </c>
      <c r="G363" s="7" t="n">
        <v>200</v>
      </c>
      <c r="H363" s="6" t="n">
        <v>4.285</v>
      </c>
      <c r="I363" s="6" t="n">
        <v>-857</v>
      </c>
      <c r="J363" s="6" t="n">
        <v>0</v>
      </c>
      <c r="K363" s="6" t="n">
        <v>-0.52</v>
      </c>
      <c r="L363" s="6" t="n">
        <v>-0.26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45439.548796296</v>
      </c>
      <c r="B364" s="16" t="s">
        <v>62</v>
      </c>
      <c r="C364" s="16" t="s">
        <v>604</v>
      </c>
      <c r="D364" s="16" t="s">
        <v>154</v>
      </c>
      <c r="E364" s="16" t="s">
        <v>17</v>
      </c>
      <c r="F364" s="16" t="s">
        <v>19</v>
      </c>
      <c r="G364" s="7" t="n">
        <v>10</v>
      </c>
      <c r="H364" s="6" t="n">
        <v>214.78</v>
      </c>
      <c r="I364" s="6" t="n">
        <v>-2147.8</v>
      </c>
      <c r="J364" s="6" t="n">
        <v>0</v>
      </c>
      <c r="K364" s="6" t="n">
        <v>-1.29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45439.549259259</v>
      </c>
      <c r="B365" s="16" t="s">
        <v>48</v>
      </c>
      <c r="C365" s="16" t="s">
        <v>424</v>
      </c>
      <c r="D365" s="16" t="s">
        <v>154</v>
      </c>
      <c r="E365" s="16" t="s">
        <v>17</v>
      </c>
      <c r="F365" s="16" t="s">
        <v>19</v>
      </c>
      <c r="G365" s="7" t="n">
        <v>30</v>
      </c>
      <c r="H365" s="6" t="n">
        <v>57.88</v>
      </c>
      <c r="I365" s="6" t="n">
        <v>-1736.4</v>
      </c>
      <c r="J365" s="6" t="n">
        <v>0</v>
      </c>
      <c r="K365" s="6" t="n">
        <v>-1.04</v>
      </c>
      <c r="L365" s="6" t="n">
        <v>-0.52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0" t="n">
        <v>45439.551608796</v>
      </c>
      <c r="B366" s="16" t="s">
        <v>33</v>
      </c>
      <c r="C366" s="16" t="s">
        <v>478</v>
      </c>
      <c r="D366" s="16" t="s">
        <v>154</v>
      </c>
      <c r="E366" s="16" t="s">
        <v>17</v>
      </c>
      <c r="F366" s="16" t="s">
        <v>19</v>
      </c>
      <c r="G366" s="7" t="n">
        <v>2</v>
      </c>
      <c r="H366" s="6" t="n">
        <v>715.2</v>
      </c>
      <c r="I366" s="6" t="n">
        <v>-1430.4</v>
      </c>
      <c r="J366" s="6" t="n">
        <v>0</v>
      </c>
      <c r="K366" s="6" t="n">
        <v>-0.86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0" t="n">
        <v>45440.930763889</v>
      </c>
      <c r="B367" s="16" t="s">
        <v>51</v>
      </c>
      <c r="C367" s="16" t="s">
        <v>556</v>
      </c>
      <c r="D367" s="16" t="s">
        <v>154</v>
      </c>
      <c r="E367" s="16" t="s">
        <v>17</v>
      </c>
      <c r="F367" s="16" t="s">
        <v>19</v>
      </c>
      <c r="G367" s="7" t="n">
        <v>2</v>
      </c>
      <c r="H367" s="6" t="n">
        <v>717.05</v>
      </c>
      <c r="I367" s="6" t="n">
        <v>-1434.1</v>
      </c>
      <c r="J367" s="6" t="n">
        <v>0</v>
      </c>
      <c r="K367" s="6" t="n">
        <v>-0.86</v>
      </c>
      <c r="L367" s="6" t="n">
        <v>-0.43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45440.939386574</v>
      </c>
      <c r="B368" s="16" t="s">
        <v>16</v>
      </c>
      <c r="C368" s="16" t="s">
        <v>510</v>
      </c>
      <c r="D368" s="16" t="s">
        <v>154</v>
      </c>
      <c r="E368" s="16" t="s">
        <v>17</v>
      </c>
      <c r="F368" s="16" t="s">
        <v>19</v>
      </c>
      <c r="G368" s="7" t="n">
        <v>3</v>
      </c>
      <c r="H368" s="6" t="n">
        <v>575.05</v>
      </c>
      <c r="I368" s="6" t="n">
        <v>-1725.15</v>
      </c>
      <c r="J368" s="6" t="n">
        <v>0</v>
      </c>
      <c r="K368" s="6" t="n">
        <v>-1.04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9" t="n">
        <v>45441.617974537</v>
      </c>
      <c r="B369" s="30" t="s">
        <v>303</v>
      </c>
      <c r="C369" s="30" t="s">
        <v>475</v>
      </c>
      <c r="D369" s="30" t="s">
        <v>157</v>
      </c>
      <c r="E369" s="30" t="s">
        <v>17</v>
      </c>
      <c r="F369" s="30" t="s">
        <v>19</v>
      </c>
      <c r="G369" s="31" t="n">
        <v>-20</v>
      </c>
      <c r="H369" s="32" t="n">
        <v>2.2</v>
      </c>
      <c r="I369" s="32" t="n">
        <v>44</v>
      </c>
      <c r="J369" s="32" t="n">
        <v>0</v>
      </c>
      <c r="K369" s="32" t="n">
        <v>-0.07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1" t="n">
        <v>45442.999988426</v>
      </c>
      <c r="B370" s="22" t="s">
        <v>435</v>
      </c>
      <c r="C370" s="22" t="s">
        <v>605</v>
      </c>
      <c r="D370" s="22" t="s">
        <v>435</v>
      </c>
      <c r="E370" s="22" t="s">
        <v>435</v>
      </c>
      <c r="F370" s="22" t="s">
        <v>19</v>
      </c>
      <c r="G370" s="23" t="n">
        <v>60</v>
      </c>
      <c r="H370" s="24" t="n">
        <v>2.02</v>
      </c>
      <c r="I370" s="24" t="n">
        <v>105.2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 t="s">
        <v>437</v>
      </c>
    </row>
    <row collapsed="false" customFormat="false" customHeight="false" hidden="false" ht="12.1" outlineLevel="0" r="371">
      <c r="A371" s="21" t="n">
        <v>45443.999988426</v>
      </c>
      <c r="B371" s="22" t="s">
        <v>435</v>
      </c>
      <c r="C371" s="22" t="s">
        <v>606</v>
      </c>
      <c r="D371" s="22" t="s">
        <v>435</v>
      </c>
      <c r="E371" s="22" t="s">
        <v>435</v>
      </c>
      <c r="F371" s="22" t="s">
        <v>19</v>
      </c>
      <c r="G371" s="23" t="n">
        <v>400</v>
      </c>
      <c r="H371" s="24" t="n">
        <v>0.325999263608</v>
      </c>
      <c r="I371" s="24" t="n">
        <v>113.4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 t="s">
        <v>437</v>
      </c>
    </row>
    <row collapsed="false" customFormat="false" customHeight="false" hidden="false" ht="12.1" outlineLevel="0" r="372">
      <c r="A372" s="21" t="n">
        <v>45446</v>
      </c>
      <c r="B372" s="22" t="s">
        <v>417</v>
      </c>
      <c r="C372" s="22" t="s">
        <v>144</v>
      </c>
      <c r="D372" s="22" t="s">
        <v>417</v>
      </c>
      <c r="E372" s="22" t="s">
        <v>417</v>
      </c>
      <c r="F372" s="22" t="s">
        <v>19</v>
      </c>
      <c r="G372" s="23" t="n">
        <v>1</v>
      </c>
      <c r="H372" s="24" t="n">
        <v>5078</v>
      </c>
      <c r="I372" s="24" t="n">
        <v>5078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21" t="n">
        <v>45446.999988426</v>
      </c>
      <c r="B373" s="22" t="s">
        <v>435</v>
      </c>
      <c r="C373" s="22" t="s">
        <v>607</v>
      </c>
      <c r="D373" s="22" t="s">
        <v>435</v>
      </c>
      <c r="E373" s="22" t="s">
        <v>435</v>
      </c>
      <c r="F373" s="22" t="s">
        <v>19</v>
      </c>
      <c r="G373" s="23" t="n">
        <v>10</v>
      </c>
      <c r="H373" s="24" t="n">
        <v>9.51</v>
      </c>
      <c r="I373" s="24" t="n">
        <v>83.1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 t="s">
        <v>437</v>
      </c>
    </row>
    <row collapsed="false" customFormat="false" customHeight="false" hidden="false" ht="12.1" outlineLevel="0" r="374">
      <c r="A374" s="21" t="n">
        <v>45447</v>
      </c>
      <c r="B374" s="22" t="s">
        <v>435</v>
      </c>
      <c r="C374" s="22" t="s">
        <v>608</v>
      </c>
      <c r="D374" s="22" t="s">
        <v>435</v>
      </c>
      <c r="E374" s="22" t="s">
        <v>435</v>
      </c>
      <c r="F374" s="22" t="s">
        <v>19</v>
      </c>
      <c r="G374" s="23" t="n">
        <v>10</v>
      </c>
      <c r="H374" s="24" t="n">
        <v>35.4</v>
      </c>
      <c r="I374" s="24" t="n">
        <v>308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 t="s">
        <v>437</v>
      </c>
    </row>
    <row collapsed="false" customFormat="false" customHeight="false" hidden="false" ht="12.1" outlineLevel="0" r="375">
      <c r="A375" s="21" t="n">
        <v>45448</v>
      </c>
      <c r="B375" s="22" t="s">
        <v>435</v>
      </c>
      <c r="C375" s="22" t="s">
        <v>600</v>
      </c>
      <c r="D375" s="22" t="s">
        <v>435</v>
      </c>
      <c r="E375" s="22" t="s">
        <v>435</v>
      </c>
      <c r="F375" s="22" t="s">
        <v>19</v>
      </c>
      <c r="G375" s="23" t="n">
        <v>-1</v>
      </c>
      <c r="H375" s="24" t="n">
        <v>12.95</v>
      </c>
      <c r="I375" s="24" t="n">
        <v>-10.95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 t="s">
        <v>437</v>
      </c>
    </row>
    <row collapsed="false" customFormat="false" customHeight="false" hidden="false" ht="12.1" outlineLevel="0" r="376">
      <c r="A376" s="20" t="n">
        <v>45450.64962963</v>
      </c>
      <c r="B376" s="16" t="s">
        <v>106</v>
      </c>
      <c r="C376" s="16" t="s">
        <v>583</v>
      </c>
      <c r="D376" s="16" t="s">
        <v>154</v>
      </c>
      <c r="E376" s="16" t="s">
        <v>107</v>
      </c>
      <c r="F376" s="16" t="s">
        <v>19</v>
      </c>
      <c r="G376" s="7" t="n">
        <v>2</v>
      </c>
      <c r="H376" s="6" t="n">
        <v>55.639</v>
      </c>
      <c r="I376" s="6" t="n">
        <v>-1112.78</v>
      </c>
      <c r="J376" s="6" t="n">
        <v>-43.8</v>
      </c>
      <c r="K376" s="6" t="n">
        <v>-0.67</v>
      </c>
      <c r="L376" s="6" t="n">
        <v>-0.17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45450.651736111</v>
      </c>
      <c r="B377" s="16" t="s">
        <v>110</v>
      </c>
      <c r="C377" s="16" t="s">
        <v>584</v>
      </c>
      <c r="D377" s="16" t="s">
        <v>154</v>
      </c>
      <c r="E377" s="16" t="s">
        <v>107</v>
      </c>
      <c r="F377" s="16" t="s">
        <v>19</v>
      </c>
      <c r="G377" s="7" t="n">
        <v>9</v>
      </c>
      <c r="H377" s="6" t="n">
        <v>58.29</v>
      </c>
      <c r="I377" s="6" t="n">
        <v>-5246.1</v>
      </c>
      <c r="J377" s="6" t="n">
        <v>-201.96</v>
      </c>
      <c r="K377" s="6" t="n">
        <v>-3.15</v>
      </c>
      <c r="L377" s="6" t="n">
        <v>-0.78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45450.651886574</v>
      </c>
      <c r="B378" s="16" t="s">
        <v>119</v>
      </c>
      <c r="C378" s="16" t="s">
        <v>588</v>
      </c>
      <c r="D378" s="16" t="s">
        <v>154</v>
      </c>
      <c r="E378" s="16" t="s">
        <v>107</v>
      </c>
      <c r="F378" s="16" t="s">
        <v>19</v>
      </c>
      <c r="G378" s="7" t="n">
        <v>1</v>
      </c>
      <c r="H378" s="6" t="n">
        <v>84.455</v>
      </c>
      <c r="I378" s="6" t="n">
        <v>-844.55</v>
      </c>
      <c r="J378" s="6" t="n">
        <v>-23.12</v>
      </c>
      <c r="K378" s="6" t="n">
        <v>-0.5</v>
      </c>
      <c r="L378" s="6" t="n">
        <v>-0.12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45450.66837963</v>
      </c>
      <c r="B379" s="16" t="s">
        <v>30</v>
      </c>
      <c r="C379" s="16" t="s">
        <v>434</v>
      </c>
      <c r="D379" s="16" t="s">
        <v>154</v>
      </c>
      <c r="E379" s="16" t="s">
        <v>17</v>
      </c>
      <c r="F379" s="16" t="s">
        <v>19</v>
      </c>
      <c r="G379" s="7" t="n">
        <v>10</v>
      </c>
      <c r="H379" s="6" t="n">
        <v>74.02</v>
      </c>
      <c r="I379" s="6" t="n">
        <v>-740.2</v>
      </c>
      <c r="J379" s="6" t="n">
        <v>0</v>
      </c>
      <c r="K379" s="6" t="n">
        <v>-0.45</v>
      </c>
      <c r="L379" s="6" t="n">
        <v>-0.22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45450.670196759</v>
      </c>
      <c r="B380" s="16" t="s">
        <v>16</v>
      </c>
      <c r="C380" s="16" t="s">
        <v>510</v>
      </c>
      <c r="D380" s="16" t="s">
        <v>154</v>
      </c>
      <c r="E380" s="16" t="s">
        <v>17</v>
      </c>
      <c r="F380" s="16" t="s">
        <v>19</v>
      </c>
      <c r="G380" s="7" t="n">
        <v>1</v>
      </c>
      <c r="H380" s="6" t="n">
        <v>570.05</v>
      </c>
      <c r="I380" s="6" t="n">
        <v>-570.05</v>
      </c>
      <c r="J380" s="6" t="n">
        <v>0</v>
      </c>
      <c r="K380" s="6" t="n">
        <v>-0.34</v>
      </c>
      <c r="L380" s="6" t="n">
        <v>-0.17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0" t="n">
        <v>45450.670474537</v>
      </c>
      <c r="B381" s="16" t="s">
        <v>45</v>
      </c>
      <c r="C381" s="16" t="s">
        <v>488</v>
      </c>
      <c r="D381" s="16" t="s">
        <v>154</v>
      </c>
      <c r="E381" s="16" t="s">
        <v>17</v>
      </c>
      <c r="F381" s="16" t="s">
        <v>19</v>
      </c>
      <c r="G381" s="7" t="n">
        <v>100</v>
      </c>
      <c r="H381" s="6" t="n">
        <v>3.816</v>
      </c>
      <c r="I381" s="6" t="n">
        <v>-381.6</v>
      </c>
      <c r="J381" s="6" t="n">
        <v>0</v>
      </c>
      <c r="K381" s="6" t="n">
        <v>-0.23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45450.999988426</v>
      </c>
      <c r="B382" s="22" t="s">
        <v>435</v>
      </c>
      <c r="C382" s="22" t="s">
        <v>609</v>
      </c>
      <c r="D382" s="22" t="s">
        <v>435</v>
      </c>
      <c r="E382" s="22" t="s">
        <v>435</v>
      </c>
      <c r="F382" s="22" t="s">
        <v>19</v>
      </c>
      <c r="G382" s="23" t="n">
        <v>50</v>
      </c>
      <c r="H382" s="24" t="n">
        <v>2.752</v>
      </c>
      <c r="I382" s="24" t="n">
        <v>119.6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 t="s">
        <v>437</v>
      </c>
    </row>
    <row collapsed="false" customFormat="false" customHeight="false" hidden="false" ht="12.1" outlineLevel="0" r="383">
      <c r="A383" s="21" t="n">
        <v>45456.999988426</v>
      </c>
      <c r="B383" s="22" t="s">
        <v>435</v>
      </c>
      <c r="C383" s="22" t="s">
        <v>610</v>
      </c>
      <c r="D383" s="22" t="s">
        <v>435</v>
      </c>
      <c r="E383" s="22" t="s">
        <v>435</v>
      </c>
      <c r="F383" s="22" t="s">
        <v>19</v>
      </c>
      <c r="G383" s="23" t="n">
        <v>10</v>
      </c>
      <c r="H383" s="24" t="n">
        <v>17.35</v>
      </c>
      <c r="I383" s="24" t="n">
        <v>150.5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 t="s">
        <v>437</v>
      </c>
    </row>
    <row collapsed="false" customFormat="false" customHeight="false" hidden="false" ht="12.1" outlineLevel="0" r="384">
      <c r="A384" s="21" t="n">
        <v>45460</v>
      </c>
      <c r="B384" s="22" t="s">
        <v>435</v>
      </c>
      <c r="C384" s="22" t="s">
        <v>601</v>
      </c>
      <c r="D384" s="22" t="s">
        <v>435</v>
      </c>
      <c r="E384" s="22" t="s">
        <v>435</v>
      </c>
      <c r="F384" s="22" t="s">
        <v>19</v>
      </c>
      <c r="G384" s="23" t="n">
        <v>-1</v>
      </c>
      <c r="H384" s="24" t="n">
        <v>14.99</v>
      </c>
      <c r="I384" s="24" t="n">
        <v>-12.99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 t="s">
        <v>437</v>
      </c>
    </row>
    <row collapsed="false" customFormat="false" customHeight="false" hidden="false" ht="12.1" outlineLevel="0" r="385">
      <c r="A385" s="21" t="n">
        <v>45460.999988426</v>
      </c>
      <c r="B385" s="22" t="s">
        <v>435</v>
      </c>
      <c r="C385" s="22" t="s">
        <v>611</v>
      </c>
      <c r="D385" s="22" t="s">
        <v>435</v>
      </c>
      <c r="E385" s="22" t="s">
        <v>435</v>
      </c>
      <c r="F385" s="22" t="s">
        <v>19</v>
      </c>
      <c r="G385" s="23" t="n">
        <v>1</v>
      </c>
      <c r="H385" s="24" t="n">
        <v>38.3</v>
      </c>
      <c r="I385" s="24" t="n">
        <v>33.3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 t="s">
        <v>437</v>
      </c>
    </row>
    <row collapsed="false" customFormat="false" customHeight="false" hidden="false" ht="12.1" outlineLevel="0" r="386">
      <c r="A386" s="21" t="n">
        <v>45460.999988426</v>
      </c>
      <c r="B386" s="22" t="s">
        <v>435</v>
      </c>
      <c r="C386" s="22" t="s">
        <v>612</v>
      </c>
      <c r="D386" s="22" t="s">
        <v>435</v>
      </c>
      <c r="E386" s="22" t="s">
        <v>435</v>
      </c>
      <c r="F386" s="22" t="s">
        <v>19</v>
      </c>
      <c r="G386" s="23" t="n">
        <v>1</v>
      </c>
      <c r="H386" s="24" t="n">
        <v>191.51</v>
      </c>
      <c r="I386" s="24" t="n">
        <v>166.51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 t="s">
        <v>437</v>
      </c>
    </row>
    <row collapsed="false" customFormat="false" customHeight="false" hidden="false" ht="12.1" outlineLevel="0" r="387">
      <c r="A387" s="21" t="n">
        <v>45476.999988426</v>
      </c>
      <c r="B387" s="22" t="s">
        <v>435</v>
      </c>
      <c r="C387" s="22" t="s">
        <v>613</v>
      </c>
      <c r="D387" s="22" t="s">
        <v>435</v>
      </c>
      <c r="E387" s="22" t="s">
        <v>435</v>
      </c>
      <c r="F387" s="22" t="s">
        <v>19</v>
      </c>
      <c r="G387" s="23" t="n">
        <v>-1000</v>
      </c>
      <c r="H387" s="24" t="n">
        <v>0.06621</v>
      </c>
      <c r="I387" s="24" t="n">
        <v>-57.21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 t="s">
        <v>437</v>
      </c>
    </row>
    <row collapsed="false" customFormat="false" customHeight="false" hidden="false" ht="12.1" outlineLevel="0" r="388">
      <c r="A388" s="21" t="n">
        <v>45478</v>
      </c>
      <c r="B388" s="22" t="s">
        <v>435</v>
      </c>
      <c r="C388" s="22" t="s">
        <v>600</v>
      </c>
      <c r="D388" s="22" t="s">
        <v>435</v>
      </c>
      <c r="E388" s="22" t="s">
        <v>435</v>
      </c>
      <c r="F388" s="22" t="s">
        <v>19</v>
      </c>
      <c r="G388" s="23" t="n">
        <v>-1</v>
      </c>
      <c r="H388" s="24" t="n">
        <v>12.95</v>
      </c>
      <c r="I388" s="24" t="n">
        <v>-10.95</v>
      </c>
      <c r="J388" s="24" t="n">
        <v>0</v>
      </c>
      <c r="K388" s="24" t="n">
        <v>0</v>
      </c>
      <c r="L388" s="24" t="n">
        <v>0</v>
      </c>
      <c r="M388" s="24"/>
      <c r="N388" s="6" t="s">
        <f>=I388+J388+K388+L388</f>
      </c>
      <c r="O388" s="22" t="s">
        <v>437</v>
      </c>
    </row>
    <row collapsed="false" customFormat="false" customHeight="false" hidden="false" ht="12.1" outlineLevel="0" r="389">
      <c r="A389" s="21" t="n">
        <v>45478.999988426</v>
      </c>
      <c r="B389" s="22" t="s">
        <v>435</v>
      </c>
      <c r="C389" s="22" t="s">
        <v>614</v>
      </c>
      <c r="D389" s="22" t="s">
        <v>435</v>
      </c>
      <c r="E389" s="22" t="s">
        <v>435</v>
      </c>
      <c r="F389" s="22" t="s">
        <v>19</v>
      </c>
      <c r="G389" s="23" t="n">
        <v>3</v>
      </c>
      <c r="H389" s="24" t="n">
        <v>19.49</v>
      </c>
      <c r="I389" s="24" t="n">
        <v>50.47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 t="s">
        <v>437</v>
      </c>
    </row>
    <row collapsed="false" customFormat="false" customHeight="false" hidden="false" ht="12.1" outlineLevel="0" r="390">
      <c r="A390" s="21" t="n">
        <v>45481.999988426</v>
      </c>
      <c r="B390" s="22" t="s">
        <v>435</v>
      </c>
      <c r="C390" s="22" t="s">
        <v>615</v>
      </c>
      <c r="D390" s="22" t="s">
        <v>435</v>
      </c>
      <c r="E390" s="22" t="s">
        <v>435</v>
      </c>
      <c r="F390" s="22" t="s">
        <v>19</v>
      </c>
      <c r="G390" s="23" t="n">
        <v>11</v>
      </c>
      <c r="H390" s="24" t="n">
        <v>29.01</v>
      </c>
      <c r="I390" s="24" t="n">
        <v>278.11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 t="s">
        <v>437</v>
      </c>
    </row>
    <row collapsed="false" customFormat="false" customHeight="false" hidden="false" ht="12.1" outlineLevel="0" r="391">
      <c r="A391" s="21" t="n">
        <v>45481.999988426</v>
      </c>
      <c r="B391" s="22" t="s">
        <v>435</v>
      </c>
      <c r="C391" s="22" t="s">
        <v>616</v>
      </c>
      <c r="D391" s="22" t="s">
        <v>435</v>
      </c>
      <c r="E391" s="22" t="s">
        <v>435</v>
      </c>
      <c r="F391" s="22" t="s">
        <v>19</v>
      </c>
      <c r="G391" s="23" t="n">
        <v>5</v>
      </c>
      <c r="H391" s="24" t="n">
        <v>25.17</v>
      </c>
      <c r="I391" s="24" t="n">
        <v>109.85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 t="s">
        <v>437</v>
      </c>
    </row>
    <row collapsed="false" customFormat="false" customHeight="false" hidden="false" ht="12.1" outlineLevel="0" r="392">
      <c r="A392" s="21" t="n">
        <v>45482.999988426</v>
      </c>
      <c r="B392" s="22" t="s">
        <v>435</v>
      </c>
      <c r="C392" s="22" t="s">
        <v>617</v>
      </c>
      <c r="D392" s="22" t="s">
        <v>435</v>
      </c>
      <c r="E392" s="22" t="s">
        <v>435</v>
      </c>
      <c r="F392" s="22" t="s">
        <v>19</v>
      </c>
      <c r="G392" s="23" t="n">
        <v>100</v>
      </c>
      <c r="H392" s="24" t="n">
        <v>0.772</v>
      </c>
      <c r="I392" s="24" t="n">
        <v>67.2</v>
      </c>
      <c r="J392" s="24" t="n">
        <v>0</v>
      </c>
      <c r="K392" s="24" t="n">
        <v>0</v>
      </c>
      <c r="L392" s="24" t="n">
        <v>0</v>
      </c>
      <c r="M392" s="24"/>
      <c r="N392" s="6" t="s">
        <f>=I392+J392+K392+L392</f>
      </c>
      <c r="O392" s="22" t="s">
        <v>437</v>
      </c>
    </row>
    <row collapsed="false" customFormat="false" customHeight="false" hidden="false" ht="12.1" outlineLevel="0" r="393">
      <c r="A393" s="21" t="n">
        <v>45483.999988426</v>
      </c>
      <c r="B393" s="22" t="s">
        <v>435</v>
      </c>
      <c r="C393" s="22" t="s">
        <v>618</v>
      </c>
      <c r="D393" s="22" t="s">
        <v>435</v>
      </c>
      <c r="E393" s="22" t="s">
        <v>435</v>
      </c>
      <c r="F393" s="22" t="s">
        <v>19</v>
      </c>
      <c r="G393" s="23" t="n">
        <v>10</v>
      </c>
      <c r="H393" s="24" t="n">
        <v>33.3</v>
      </c>
      <c r="I393" s="24" t="n">
        <v>290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2" t="s">
        <v>437</v>
      </c>
    </row>
    <row collapsed="false" customFormat="false" customHeight="false" hidden="false" ht="12.1" outlineLevel="0" r="394">
      <c r="A394" s="21" t="n">
        <v>45488.999988426</v>
      </c>
      <c r="B394" s="22" t="s">
        <v>435</v>
      </c>
      <c r="C394" s="22" t="s">
        <v>619</v>
      </c>
      <c r="D394" s="22" t="s">
        <v>435</v>
      </c>
      <c r="E394" s="22" t="s">
        <v>435</v>
      </c>
      <c r="F394" s="22" t="s">
        <v>19</v>
      </c>
      <c r="G394" s="23" t="n">
        <v>10</v>
      </c>
      <c r="H394" s="24" t="n">
        <v>35</v>
      </c>
      <c r="I394" s="24" t="n">
        <v>304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 t="s">
        <v>437</v>
      </c>
    </row>
    <row collapsed="false" customFormat="false" customHeight="false" hidden="false" ht="12.1" outlineLevel="0" r="395">
      <c r="A395" s="21" t="n">
        <v>45491</v>
      </c>
      <c r="B395" s="22" t="s">
        <v>435</v>
      </c>
      <c r="C395" s="22" t="s">
        <v>601</v>
      </c>
      <c r="D395" s="22" t="s">
        <v>435</v>
      </c>
      <c r="E395" s="22" t="s">
        <v>435</v>
      </c>
      <c r="F395" s="22" t="s">
        <v>19</v>
      </c>
      <c r="G395" s="23" t="n">
        <v>-1</v>
      </c>
      <c r="H395" s="24" t="n">
        <v>14.99</v>
      </c>
      <c r="I395" s="24" t="n">
        <v>-12.99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 t="s">
        <v>437</v>
      </c>
    </row>
    <row collapsed="false" customFormat="false" customHeight="false" hidden="false" ht="12.1" outlineLevel="0" r="396">
      <c r="A396" s="21" t="n">
        <v>45491.999988426</v>
      </c>
      <c r="B396" s="22" t="s">
        <v>435</v>
      </c>
      <c r="C396" s="22" t="s">
        <v>620</v>
      </c>
      <c r="D396" s="22" t="s">
        <v>435</v>
      </c>
      <c r="E396" s="22" t="s">
        <v>435</v>
      </c>
      <c r="F396" s="22" t="s">
        <v>19</v>
      </c>
      <c r="G396" s="23" t="n">
        <v>10</v>
      </c>
      <c r="H396" s="24" t="n">
        <v>11.27</v>
      </c>
      <c r="I396" s="24" t="n">
        <v>97.7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 t="s">
        <v>437</v>
      </c>
    </row>
    <row collapsed="false" customFormat="false" customHeight="false" hidden="false" ht="12.1" outlineLevel="0" r="397">
      <c r="A397" s="21" t="n">
        <v>45503</v>
      </c>
      <c r="B397" s="22" t="s">
        <v>435</v>
      </c>
      <c r="C397" s="22" t="s">
        <v>621</v>
      </c>
      <c r="D397" s="22" t="s">
        <v>435</v>
      </c>
      <c r="E397" s="22" t="s">
        <v>435</v>
      </c>
      <c r="F397" s="22" t="s">
        <v>19</v>
      </c>
      <c r="G397" s="23" t="n">
        <v>12</v>
      </c>
      <c r="H397" s="24" t="n">
        <v>30.42</v>
      </c>
      <c r="I397" s="24" t="n">
        <v>318.04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 t="s">
        <v>437</v>
      </c>
    </row>
    <row collapsed="false" customFormat="false" customHeight="false" hidden="false" ht="12.1" outlineLevel="0" r="398">
      <c r="A398" s="21" t="n">
        <v>45508</v>
      </c>
      <c r="B398" s="22" t="s">
        <v>435</v>
      </c>
      <c r="C398" s="22" t="s">
        <v>600</v>
      </c>
      <c r="D398" s="22" t="s">
        <v>435</v>
      </c>
      <c r="E398" s="22" t="s">
        <v>435</v>
      </c>
      <c r="F398" s="22" t="s">
        <v>19</v>
      </c>
      <c r="G398" s="23" t="n">
        <v>-1</v>
      </c>
      <c r="H398" s="24" t="n">
        <v>12.95</v>
      </c>
      <c r="I398" s="24" t="n">
        <v>-10.95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 t="s">
        <v>437</v>
      </c>
    </row>
    <row collapsed="false" customFormat="false" customHeight="false" hidden="false" ht="12.1" outlineLevel="0" r="399">
      <c r="A399" s="21" t="n">
        <v>45511.999988426</v>
      </c>
      <c r="B399" s="22" t="s">
        <v>435</v>
      </c>
      <c r="C399" s="22" t="s">
        <v>507</v>
      </c>
      <c r="D399" s="22" t="s">
        <v>435</v>
      </c>
      <c r="E399" s="22" t="s">
        <v>435</v>
      </c>
      <c r="F399" s="22" t="s">
        <v>64</v>
      </c>
      <c r="G399" s="23" t="n">
        <v>1</v>
      </c>
      <c r="H399" s="24" t="n">
        <v>0.15</v>
      </c>
      <c r="I399" s="24" t="n">
        <v>0.13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 t="s">
        <v>437</v>
      </c>
    </row>
    <row collapsed="false" customFormat="false" customHeight="false" hidden="false" ht="12.1" outlineLevel="0" r="400">
      <c r="A400" s="21" t="n">
        <v>45517</v>
      </c>
      <c r="B400" s="22" t="s">
        <v>435</v>
      </c>
      <c r="C400" s="22" t="s">
        <v>622</v>
      </c>
      <c r="D400" s="22" t="s">
        <v>435</v>
      </c>
      <c r="E400" s="22" t="s">
        <v>435</v>
      </c>
      <c r="F400" s="22" t="s">
        <v>19</v>
      </c>
      <c r="G400" s="23" t="n">
        <v>10</v>
      </c>
      <c r="H400" s="24" t="n">
        <v>34.9</v>
      </c>
      <c r="I400" s="24" t="n">
        <v>304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 t="s">
        <v>437</v>
      </c>
    </row>
    <row collapsed="false" customFormat="false" customHeight="false" hidden="false" ht="12.1" outlineLevel="0" r="401">
      <c r="A401" s="21" t="n">
        <v>45522</v>
      </c>
      <c r="B401" s="22" t="s">
        <v>435</v>
      </c>
      <c r="C401" s="22" t="s">
        <v>601</v>
      </c>
      <c r="D401" s="22" t="s">
        <v>435</v>
      </c>
      <c r="E401" s="22" t="s">
        <v>435</v>
      </c>
      <c r="F401" s="22" t="s">
        <v>19</v>
      </c>
      <c r="G401" s="23" t="n">
        <v>-1</v>
      </c>
      <c r="H401" s="24" t="n">
        <v>14.99</v>
      </c>
      <c r="I401" s="24" t="n">
        <v>-12.99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 t="s">
        <v>437</v>
      </c>
    </row>
    <row collapsed="false" customFormat="false" customHeight="false" hidden="false" ht="12.1" outlineLevel="0" r="402">
      <c r="A402" s="21" t="n">
        <v>45538</v>
      </c>
      <c r="B402" s="22" t="s">
        <v>435</v>
      </c>
      <c r="C402" s="22" t="s">
        <v>600</v>
      </c>
      <c r="D402" s="22" t="s">
        <v>435</v>
      </c>
      <c r="E402" s="22" t="s">
        <v>435</v>
      </c>
      <c r="F402" s="22" t="s">
        <v>19</v>
      </c>
      <c r="G402" s="23" t="n">
        <v>-1</v>
      </c>
      <c r="H402" s="24" t="n">
        <v>12.95</v>
      </c>
      <c r="I402" s="24" t="n">
        <v>-10.95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 t="s">
        <v>437</v>
      </c>
    </row>
    <row collapsed="false" customFormat="false" customHeight="false" hidden="false" ht="12.1" outlineLevel="0" r="403">
      <c r="A403" s="21" t="n">
        <v>45544.999988426</v>
      </c>
      <c r="B403" s="22" t="s">
        <v>435</v>
      </c>
      <c r="C403" s="22" t="s">
        <v>623</v>
      </c>
      <c r="D403" s="22" t="s">
        <v>435</v>
      </c>
      <c r="E403" s="22" t="s">
        <v>435</v>
      </c>
      <c r="F403" s="22" t="s">
        <v>19</v>
      </c>
      <c r="G403" s="23" t="n">
        <v>1</v>
      </c>
      <c r="H403" s="24" t="n">
        <v>31.06</v>
      </c>
      <c r="I403" s="24" t="n">
        <v>27.06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 t="s">
        <v>437</v>
      </c>
    </row>
    <row collapsed="false" customFormat="false" customHeight="false" hidden="false" ht="12.1" outlineLevel="0" r="404">
      <c r="A404" s="21" t="n">
        <v>45553</v>
      </c>
      <c r="B404" s="22" t="s">
        <v>435</v>
      </c>
      <c r="C404" s="22" t="s">
        <v>601</v>
      </c>
      <c r="D404" s="22" t="s">
        <v>435</v>
      </c>
      <c r="E404" s="22" t="s">
        <v>435</v>
      </c>
      <c r="F404" s="22" t="s">
        <v>19</v>
      </c>
      <c r="G404" s="23" t="n">
        <v>-1</v>
      </c>
      <c r="H404" s="24" t="n">
        <v>14.99</v>
      </c>
      <c r="I404" s="24" t="n">
        <v>-12.99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 t="s">
        <v>437</v>
      </c>
    </row>
    <row collapsed="false" customFormat="false" customHeight="false" hidden="false" ht="12.1" outlineLevel="0" r="405">
      <c r="A405" s="21" t="n">
        <v>45559</v>
      </c>
      <c r="B405" s="22" t="s">
        <v>435</v>
      </c>
      <c r="C405" s="22" t="s">
        <v>624</v>
      </c>
      <c r="D405" s="22" t="s">
        <v>435</v>
      </c>
      <c r="E405" s="22" t="s">
        <v>435</v>
      </c>
      <c r="F405" s="22" t="s">
        <v>19</v>
      </c>
      <c r="G405" s="23" t="n">
        <v>5</v>
      </c>
      <c r="H405" s="24" t="n">
        <v>56.1</v>
      </c>
      <c r="I405" s="24" t="n">
        <v>244.5</v>
      </c>
      <c r="J405" s="24" t="n">
        <v>0</v>
      </c>
      <c r="K405" s="24" t="n">
        <v>0</v>
      </c>
      <c r="L405" s="24" t="n">
        <v>0</v>
      </c>
      <c r="M405" s="24"/>
      <c r="N405" s="6" t="s">
        <f>=I405+J405+K405+L405</f>
      </c>
      <c r="O405" s="22" t="s">
        <v>437</v>
      </c>
    </row>
    <row collapsed="false" customFormat="false" customHeight="false" hidden="false" ht="12.1" outlineLevel="0" r="406">
      <c r="A406" s="21" t="n">
        <v>45562.999988426</v>
      </c>
      <c r="B406" s="22" t="s">
        <v>435</v>
      </c>
      <c r="C406" s="22" t="s">
        <v>625</v>
      </c>
      <c r="D406" s="22" t="s">
        <v>435</v>
      </c>
      <c r="E406" s="22" t="s">
        <v>435</v>
      </c>
      <c r="F406" s="22" t="s">
        <v>19</v>
      </c>
      <c r="G406" s="23" t="n">
        <v>10</v>
      </c>
      <c r="H406" s="24" t="n">
        <v>27.26</v>
      </c>
      <c r="I406" s="24" t="n">
        <v>237.6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 t="s">
        <v>437</v>
      </c>
    </row>
    <row collapsed="false" customFormat="false" customHeight="false" hidden="false" ht="12.1" outlineLevel="0" r="407">
      <c r="A407" s="21" t="n">
        <v>45566</v>
      </c>
      <c r="B407" s="22" t="s">
        <v>435</v>
      </c>
      <c r="C407" s="22" t="s">
        <v>593</v>
      </c>
      <c r="D407" s="22" t="s">
        <v>435</v>
      </c>
      <c r="E407" s="22" t="s">
        <v>435</v>
      </c>
      <c r="F407" s="22" t="s">
        <v>19</v>
      </c>
      <c r="G407" s="23" t="n">
        <v>4</v>
      </c>
      <c r="H407" s="24" t="n">
        <v>38.39</v>
      </c>
      <c r="I407" s="24" t="n">
        <v>133.56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 t="s">
        <v>437</v>
      </c>
    </row>
    <row collapsed="false" customFormat="false" customHeight="false" hidden="false" ht="12.1" outlineLevel="0" r="408">
      <c r="A408" s="21" t="n">
        <v>45568</v>
      </c>
      <c r="B408" s="22" t="s">
        <v>435</v>
      </c>
      <c r="C408" s="22" t="s">
        <v>600</v>
      </c>
      <c r="D408" s="22" t="s">
        <v>435</v>
      </c>
      <c r="E408" s="22" t="s">
        <v>435</v>
      </c>
      <c r="F408" s="22" t="s">
        <v>19</v>
      </c>
      <c r="G408" s="23" t="n">
        <v>-1</v>
      </c>
      <c r="H408" s="24" t="n">
        <v>12.95</v>
      </c>
      <c r="I408" s="24" t="n">
        <v>-10.95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 t="s">
        <v>437</v>
      </c>
    </row>
    <row collapsed="false" customFormat="false" customHeight="false" hidden="false" ht="12.1" outlineLevel="0" r="409">
      <c r="A409" s="21" t="n">
        <v>45572.999988426</v>
      </c>
      <c r="B409" s="22" t="s">
        <v>435</v>
      </c>
      <c r="C409" s="22" t="s">
        <v>626</v>
      </c>
      <c r="D409" s="22" t="s">
        <v>435</v>
      </c>
      <c r="E409" s="22" t="s">
        <v>435</v>
      </c>
      <c r="F409" s="22" t="s">
        <v>19</v>
      </c>
      <c r="G409" s="23" t="n">
        <v>5</v>
      </c>
      <c r="H409" s="24" t="n">
        <v>38.2</v>
      </c>
      <c r="I409" s="24" t="n">
        <v>166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 t="s">
        <v>437</v>
      </c>
    </row>
    <row collapsed="false" customFormat="false" customHeight="false" hidden="false" ht="12.1" outlineLevel="0" r="410">
      <c r="A410" s="21" t="n">
        <v>45575.999988426</v>
      </c>
      <c r="B410" s="22" t="s">
        <v>435</v>
      </c>
      <c r="C410" s="22" t="s">
        <v>627</v>
      </c>
      <c r="D410" s="22" t="s">
        <v>435</v>
      </c>
      <c r="E410" s="22" t="s">
        <v>435</v>
      </c>
      <c r="F410" s="22" t="s">
        <v>19</v>
      </c>
      <c r="G410" s="23" t="n">
        <v>1</v>
      </c>
      <c r="H410" s="24" t="n">
        <v>35.5</v>
      </c>
      <c r="I410" s="24" t="n">
        <v>30.5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 t="s">
        <v>437</v>
      </c>
    </row>
    <row collapsed="false" customFormat="false" customHeight="false" hidden="false" ht="12.1" outlineLevel="0" r="411">
      <c r="A411" s="21" t="n">
        <v>45576.999988426</v>
      </c>
      <c r="B411" s="22" t="s">
        <v>435</v>
      </c>
      <c r="C411" s="22" t="s">
        <v>628</v>
      </c>
      <c r="D411" s="22" t="s">
        <v>435</v>
      </c>
      <c r="E411" s="22" t="s">
        <v>435</v>
      </c>
      <c r="F411" s="22" t="s">
        <v>19</v>
      </c>
      <c r="G411" s="23" t="n">
        <v>3</v>
      </c>
      <c r="H411" s="24" t="n">
        <v>51.96</v>
      </c>
      <c r="I411" s="24" t="n">
        <v>135.88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 t="s">
        <v>437</v>
      </c>
    </row>
    <row collapsed="false" customFormat="false" customHeight="false" hidden="false" ht="12.1" outlineLevel="0" r="412">
      <c r="A412" s="21" t="n">
        <v>45581.999988426</v>
      </c>
      <c r="B412" s="22" t="s">
        <v>435</v>
      </c>
      <c r="C412" s="22" t="s">
        <v>629</v>
      </c>
      <c r="D412" s="22" t="s">
        <v>435</v>
      </c>
      <c r="E412" s="22" t="s">
        <v>435</v>
      </c>
      <c r="F412" s="22" t="s">
        <v>19</v>
      </c>
      <c r="G412" s="23" t="n">
        <v>50</v>
      </c>
      <c r="H412" s="24" t="n">
        <v>2.494</v>
      </c>
      <c r="I412" s="24" t="n">
        <v>108.7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2" t="s">
        <v>437</v>
      </c>
    </row>
    <row collapsed="false" customFormat="false" customHeight="false" hidden="false" ht="12.1" outlineLevel="0" r="413">
      <c r="A413" s="21" t="n">
        <v>45582.999988426</v>
      </c>
      <c r="B413" s="22" t="s">
        <v>435</v>
      </c>
      <c r="C413" s="22" t="s">
        <v>630</v>
      </c>
      <c r="D413" s="22" t="s">
        <v>435</v>
      </c>
      <c r="E413" s="22" t="s">
        <v>435</v>
      </c>
      <c r="F413" s="22" t="s">
        <v>19</v>
      </c>
      <c r="G413" s="23" t="n">
        <v>70</v>
      </c>
      <c r="H413" s="24" t="n">
        <v>2.49</v>
      </c>
      <c r="I413" s="24" t="n">
        <v>151.3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 t="s">
        <v>437</v>
      </c>
    </row>
    <row collapsed="false" customFormat="false" customHeight="false" hidden="false" ht="12.1" outlineLevel="0" r="414">
      <c r="A414" s="21" t="n">
        <v>45584</v>
      </c>
      <c r="B414" s="22" t="s">
        <v>435</v>
      </c>
      <c r="C414" s="22" t="s">
        <v>601</v>
      </c>
      <c r="D414" s="22" t="s">
        <v>435</v>
      </c>
      <c r="E414" s="22" t="s">
        <v>435</v>
      </c>
      <c r="F414" s="22" t="s">
        <v>19</v>
      </c>
      <c r="G414" s="23" t="n">
        <v>-1</v>
      </c>
      <c r="H414" s="24" t="n">
        <v>14.99</v>
      </c>
      <c r="I414" s="24" t="n">
        <v>-12.99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 t="s">
        <v>437</v>
      </c>
    </row>
    <row collapsed="false" customFormat="false" customHeight="false" hidden="false" ht="12.1" outlineLevel="0" r="415">
      <c r="A415" s="21" t="n">
        <v>45598</v>
      </c>
      <c r="B415" s="22" t="s">
        <v>435</v>
      </c>
      <c r="C415" s="22" t="s">
        <v>600</v>
      </c>
      <c r="D415" s="22" t="s">
        <v>435</v>
      </c>
      <c r="E415" s="22" t="s">
        <v>435</v>
      </c>
      <c r="F415" s="22" t="s">
        <v>19</v>
      </c>
      <c r="G415" s="23" t="n">
        <v>-1</v>
      </c>
      <c r="H415" s="24" t="n">
        <v>12.95</v>
      </c>
      <c r="I415" s="24" t="n">
        <v>-10.95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 t="s">
        <v>437</v>
      </c>
    </row>
    <row collapsed="false" customFormat="false" customHeight="false" hidden="false" ht="12.1" outlineLevel="0" r="416">
      <c r="A416" s="21" t="n">
        <v>45603.999988426</v>
      </c>
      <c r="B416" s="22" t="s">
        <v>435</v>
      </c>
      <c r="C416" s="22" t="s">
        <v>507</v>
      </c>
      <c r="D416" s="22" t="s">
        <v>435</v>
      </c>
      <c r="E416" s="22" t="s">
        <v>435</v>
      </c>
      <c r="F416" s="22" t="s">
        <v>64</v>
      </c>
      <c r="G416" s="23" t="n">
        <v>1</v>
      </c>
      <c r="H416" s="24" t="n">
        <v>0.15</v>
      </c>
      <c r="I416" s="24" t="n">
        <v>0.13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4"/>
      <c r="O416" s="22" t="s">
        <v>437</v>
      </c>
    </row>
    <row collapsed="false" customFormat="false" customHeight="false" hidden="false" ht="12.1" outlineLevel="0" r="417">
      <c r="A417" s="21" t="n">
        <v>45615</v>
      </c>
      <c r="B417" s="22" t="s">
        <v>435</v>
      </c>
      <c r="C417" s="22" t="s">
        <v>601</v>
      </c>
      <c r="D417" s="22" t="s">
        <v>435</v>
      </c>
      <c r="E417" s="22" t="s">
        <v>435</v>
      </c>
      <c r="F417" s="22" t="s">
        <v>19</v>
      </c>
      <c r="G417" s="23" t="n">
        <v>-1</v>
      </c>
      <c r="H417" s="24" t="n">
        <v>14.99</v>
      </c>
      <c r="I417" s="24" t="n">
        <v>-12.99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 t="s">
        <v>437</v>
      </c>
    </row>
    <row collapsed="false" customFormat="false" customHeight="false" hidden="false" ht="12.1" outlineLevel="0" r="418">
      <c r="A418" s="21" t="n">
        <v>45615</v>
      </c>
      <c r="B418" s="22" t="s">
        <v>435</v>
      </c>
      <c r="C418" s="22" t="s">
        <v>602</v>
      </c>
      <c r="D418" s="22" t="s">
        <v>435</v>
      </c>
      <c r="E418" s="22" t="s">
        <v>435</v>
      </c>
      <c r="F418" s="22" t="s">
        <v>19</v>
      </c>
      <c r="G418" s="23" t="n">
        <v>9</v>
      </c>
      <c r="H418" s="24" t="n">
        <v>36.15</v>
      </c>
      <c r="I418" s="24" t="n">
        <v>283.35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 t="s">
        <v>437</v>
      </c>
    </row>
    <row collapsed="false" customFormat="false" customHeight="false" hidden="false" ht="12.1" outlineLevel="0" r="419">
      <c r="A419" s="21" t="n">
        <v>45628</v>
      </c>
      <c r="B419" s="22" t="s">
        <v>435</v>
      </c>
      <c r="C419" s="22" t="s">
        <v>600</v>
      </c>
      <c r="D419" s="22" t="s">
        <v>435</v>
      </c>
      <c r="E419" s="22" t="s">
        <v>435</v>
      </c>
      <c r="F419" s="22" t="s">
        <v>19</v>
      </c>
      <c r="G419" s="23" t="n">
        <v>-1</v>
      </c>
      <c r="H419" s="24" t="n">
        <v>12.95</v>
      </c>
      <c r="I419" s="24" t="n">
        <v>-10.95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 t="s">
        <v>437</v>
      </c>
    </row>
    <row collapsed="false" customFormat="false" customHeight="false" hidden="false" ht="12.1" outlineLevel="0" r="420">
      <c r="A420" s="21" t="n">
        <v>45629</v>
      </c>
      <c r="B420" s="22" t="s">
        <v>435</v>
      </c>
      <c r="C420" s="22" t="s">
        <v>608</v>
      </c>
      <c r="D420" s="22" t="s">
        <v>435</v>
      </c>
      <c r="E420" s="22" t="s">
        <v>435</v>
      </c>
      <c r="F420" s="22" t="s">
        <v>19</v>
      </c>
      <c r="G420" s="23" t="n">
        <v>10</v>
      </c>
      <c r="H420" s="24" t="n">
        <v>35.4</v>
      </c>
      <c r="I420" s="24" t="n">
        <v>308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2" t="s">
        <v>437</v>
      </c>
    </row>
    <row collapsed="false" customFormat="false" customHeight="false" hidden="false" ht="12.1" outlineLevel="0" r="421">
      <c r="A421" s="21" t="n">
        <v>45639.999988426</v>
      </c>
      <c r="B421" s="22" t="s">
        <v>435</v>
      </c>
      <c r="C421" s="22" t="s">
        <v>631</v>
      </c>
      <c r="D421" s="22" t="s">
        <v>435</v>
      </c>
      <c r="E421" s="22" t="s">
        <v>435</v>
      </c>
      <c r="F421" s="22" t="s">
        <v>64</v>
      </c>
      <c r="G421" s="23" t="n">
        <v>1</v>
      </c>
      <c r="H421" s="24" t="n">
        <v>0.05</v>
      </c>
      <c r="I421" s="24" t="n">
        <v>0.04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4"/>
      <c r="O421" s="22" t="s">
        <v>437</v>
      </c>
    </row>
    <row collapsed="false" customFormat="false" customHeight="false" hidden="false" ht="12.1" outlineLevel="0" r="422">
      <c r="A422" s="21" t="n">
        <v>45642.999988426</v>
      </c>
      <c r="B422" s="22" t="s">
        <v>435</v>
      </c>
      <c r="C422" s="22" t="s">
        <v>632</v>
      </c>
      <c r="D422" s="22" t="s">
        <v>435</v>
      </c>
      <c r="E422" s="22" t="s">
        <v>435</v>
      </c>
      <c r="F422" s="22" t="s">
        <v>19</v>
      </c>
      <c r="G422" s="23" t="n">
        <v>1</v>
      </c>
      <c r="H422" s="24" t="n">
        <v>49.06</v>
      </c>
      <c r="I422" s="24" t="n">
        <v>43.06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 t="s">
        <v>437</v>
      </c>
    </row>
    <row collapsed="false" customFormat="false" customHeight="false" hidden="false" ht="12.1" outlineLevel="0" r="423">
      <c r="A423" s="21" t="n">
        <v>45646</v>
      </c>
      <c r="B423" s="22" t="s">
        <v>435</v>
      </c>
      <c r="C423" s="22" t="s">
        <v>601</v>
      </c>
      <c r="D423" s="22" t="s">
        <v>435</v>
      </c>
      <c r="E423" s="22" t="s">
        <v>435</v>
      </c>
      <c r="F423" s="22" t="s">
        <v>19</v>
      </c>
      <c r="G423" s="23" t="n">
        <v>-1</v>
      </c>
      <c r="H423" s="24" t="n">
        <v>14.99</v>
      </c>
      <c r="I423" s="24" t="n">
        <v>-12.99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 t="s">
        <v>437</v>
      </c>
    </row>
    <row collapsed="false" customFormat="false" customHeight="false" hidden="false" ht="12.1" outlineLevel="0" r="424">
      <c r="A424" s="21" t="n">
        <v>45658</v>
      </c>
      <c r="B424" s="22" t="s">
        <v>435</v>
      </c>
      <c r="C424" s="22" t="s">
        <v>600</v>
      </c>
      <c r="D424" s="22" t="s">
        <v>435</v>
      </c>
      <c r="E424" s="22" t="s">
        <v>435</v>
      </c>
      <c r="F424" s="22" t="s">
        <v>19</v>
      </c>
      <c r="G424" s="23" t="n">
        <v>-1</v>
      </c>
      <c r="H424" s="24" t="n">
        <v>12.95</v>
      </c>
      <c r="I424" s="24" t="n">
        <v>-10.95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2" t="s">
        <v>437</v>
      </c>
    </row>
    <row collapsed="false" customFormat="false" customHeight="false" hidden="false" ht="12.1" outlineLevel="0" r="425">
      <c r="A425" s="21" t="n">
        <v>45664.999988426</v>
      </c>
      <c r="B425" s="22" t="s">
        <v>435</v>
      </c>
      <c r="C425" s="22" t="s">
        <v>633</v>
      </c>
      <c r="D425" s="22" t="s">
        <v>435</v>
      </c>
      <c r="E425" s="22" t="s">
        <v>435</v>
      </c>
      <c r="F425" s="22" t="s">
        <v>19</v>
      </c>
      <c r="G425" s="23" t="n">
        <v>5</v>
      </c>
      <c r="H425" s="24" t="n">
        <v>17.39</v>
      </c>
      <c r="I425" s="24" t="n">
        <v>75.95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 t="s">
        <v>437</v>
      </c>
    </row>
    <row collapsed="false" customFormat="false" customHeight="false" hidden="false" ht="12.1" outlineLevel="0" r="426">
      <c r="A426" s="21" t="n">
        <v>45666.999988426</v>
      </c>
      <c r="B426" s="22" t="s">
        <v>435</v>
      </c>
      <c r="C426" s="22" t="s">
        <v>634</v>
      </c>
      <c r="D426" s="22" t="s">
        <v>435</v>
      </c>
      <c r="E426" s="22" t="s">
        <v>435</v>
      </c>
      <c r="F426" s="22" t="s">
        <v>19</v>
      </c>
      <c r="G426" s="23" t="n">
        <v>11</v>
      </c>
      <c r="H426" s="24" t="n">
        <v>36.47</v>
      </c>
      <c r="I426" s="24" t="n">
        <v>349.17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 t="s">
        <v>437</v>
      </c>
    </row>
    <row collapsed="false" customFormat="false" customHeight="false" hidden="false" ht="12.1" outlineLevel="0" r="427">
      <c r="A427" s="21" t="n">
        <v>45677</v>
      </c>
      <c r="B427" s="22" t="s">
        <v>435</v>
      </c>
      <c r="C427" s="22" t="s">
        <v>601</v>
      </c>
      <c r="D427" s="22" t="s">
        <v>435</v>
      </c>
      <c r="E427" s="22" t="s">
        <v>435</v>
      </c>
      <c r="F427" s="22" t="s">
        <v>19</v>
      </c>
      <c r="G427" s="23" t="n">
        <v>-1</v>
      </c>
      <c r="H427" s="24" t="n">
        <v>14.99</v>
      </c>
      <c r="I427" s="24" t="n">
        <v>-12.99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 t="s">
        <v>437</v>
      </c>
    </row>
    <row collapsed="false" customFormat="false" customHeight="false" hidden="false" ht="12.1" outlineLevel="0" r="428">
      <c r="A428" s="21" t="n">
        <v>45685</v>
      </c>
      <c r="B428" s="22" t="s">
        <v>435</v>
      </c>
      <c r="C428" s="22" t="s">
        <v>621</v>
      </c>
      <c r="D428" s="22" t="s">
        <v>435</v>
      </c>
      <c r="E428" s="22" t="s">
        <v>435</v>
      </c>
      <c r="F428" s="22" t="s">
        <v>19</v>
      </c>
      <c r="G428" s="23" t="n">
        <v>12</v>
      </c>
      <c r="H428" s="24" t="n">
        <v>30.42</v>
      </c>
      <c r="I428" s="24" t="n">
        <v>318.04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 t="s">
        <v>437</v>
      </c>
    </row>
    <row collapsed="false" customFormat="false" customHeight="false" hidden="false" ht="12.1" outlineLevel="0" r="429">
      <c r="A429" s="21" t="n">
        <v>45688</v>
      </c>
      <c r="B429" s="22" t="s">
        <v>435</v>
      </c>
      <c r="C429" s="22" t="s">
        <v>600</v>
      </c>
      <c r="D429" s="22" t="s">
        <v>435</v>
      </c>
      <c r="E429" s="22" t="s">
        <v>435</v>
      </c>
      <c r="F429" s="22" t="s">
        <v>19</v>
      </c>
      <c r="G429" s="23" t="n">
        <v>-1</v>
      </c>
      <c r="H429" s="24" t="n">
        <v>12.95</v>
      </c>
      <c r="I429" s="24" t="n">
        <v>-10.95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 t="s">
        <v>437</v>
      </c>
    </row>
    <row collapsed="false" customFormat="false" customHeight="false" hidden="false" ht="12.1" outlineLevel="0" r="430">
      <c r="A430" s="21" t="n">
        <v>45699</v>
      </c>
      <c r="B430" s="22" t="s">
        <v>435</v>
      </c>
      <c r="C430" s="22" t="s">
        <v>622</v>
      </c>
      <c r="D430" s="22" t="s">
        <v>435</v>
      </c>
      <c r="E430" s="22" t="s">
        <v>435</v>
      </c>
      <c r="F430" s="22" t="s">
        <v>19</v>
      </c>
      <c r="G430" s="23" t="n">
        <v>10</v>
      </c>
      <c r="H430" s="24" t="n">
        <v>34.9</v>
      </c>
      <c r="I430" s="24" t="n">
        <v>304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 t="s">
        <v>437</v>
      </c>
    </row>
    <row collapsed="false" customFormat="false" customHeight="false" hidden="false" ht="12.1" outlineLevel="0" r="431">
      <c r="A431" s="21" t="n">
        <v>45706.999988426</v>
      </c>
      <c r="B431" s="22" t="s">
        <v>435</v>
      </c>
      <c r="C431" s="22" t="s">
        <v>635</v>
      </c>
      <c r="D431" s="22" t="s">
        <v>435</v>
      </c>
      <c r="E431" s="22" t="s">
        <v>435</v>
      </c>
      <c r="F431" s="22" t="s">
        <v>64</v>
      </c>
      <c r="G431" s="23" t="n">
        <v>1</v>
      </c>
      <c r="H431" s="24" t="n">
        <v>0.3</v>
      </c>
      <c r="I431" s="24" t="n">
        <v>0.27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4"/>
      <c r="O431" s="22" t="s">
        <v>437</v>
      </c>
    </row>
    <row collapsed="false" customFormat="false" customHeight="false" hidden="false" ht="12.1" outlineLevel="0" r="432">
      <c r="A432" s="21" t="n">
        <v>45708</v>
      </c>
      <c r="B432" s="22" t="s">
        <v>435</v>
      </c>
      <c r="C432" s="22" t="s">
        <v>601</v>
      </c>
      <c r="D432" s="22" t="s">
        <v>435</v>
      </c>
      <c r="E432" s="22" t="s">
        <v>435</v>
      </c>
      <c r="F432" s="22" t="s">
        <v>19</v>
      </c>
      <c r="G432" s="23" t="n">
        <v>-1</v>
      </c>
      <c r="H432" s="24" t="n">
        <v>14.99</v>
      </c>
      <c r="I432" s="24" t="n">
        <v>-12.99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 t="s">
        <v>437</v>
      </c>
    </row>
    <row collapsed="false" customFormat="false" customHeight="false" hidden="false" ht="12.1" outlineLevel="0" r="433">
      <c r="A433" s="21" t="n">
        <v>45718</v>
      </c>
      <c r="B433" s="22" t="s">
        <v>435</v>
      </c>
      <c r="C433" s="22" t="s">
        <v>600</v>
      </c>
      <c r="D433" s="22" t="s">
        <v>435</v>
      </c>
      <c r="E433" s="22" t="s">
        <v>435</v>
      </c>
      <c r="F433" s="22" t="s">
        <v>19</v>
      </c>
      <c r="G433" s="23" t="n">
        <v>-1</v>
      </c>
      <c r="H433" s="24" t="n">
        <v>12.95</v>
      </c>
      <c r="I433" s="24" t="n">
        <v>-10.95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 t="s">
        <v>437</v>
      </c>
    </row>
    <row collapsed="false" customFormat="false" customHeight="false" hidden="false" ht="12.1" outlineLevel="0" r="434">
      <c r="A434" s="21" t="n">
        <v>45739</v>
      </c>
      <c r="B434" s="22" t="s">
        <v>435</v>
      </c>
      <c r="C434" s="22" t="s">
        <v>601</v>
      </c>
      <c r="D434" s="22" t="s">
        <v>435</v>
      </c>
      <c r="E434" s="22" t="s">
        <v>435</v>
      </c>
      <c r="F434" s="22" t="s">
        <v>19</v>
      </c>
      <c r="G434" s="23" t="n">
        <v>-1</v>
      </c>
      <c r="H434" s="24" t="n">
        <v>14.99</v>
      </c>
      <c r="I434" s="24" t="n">
        <v>-12.99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 t="s">
        <v>437</v>
      </c>
    </row>
    <row collapsed="false" customFormat="false" customHeight="false" hidden="false" ht="12.1" outlineLevel="0" r="435">
      <c r="A435" s="21" t="n">
        <v>45741</v>
      </c>
      <c r="B435" s="22" t="s">
        <v>435</v>
      </c>
      <c r="C435" s="22" t="s">
        <v>624</v>
      </c>
      <c r="D435" s="22" t="s">
        <v>435</v>
      </c>
      <c r="E435" s="22" t="s">
        <v>435</v>
      </c>
      <c r="F435" s="22" t="s">
        <v>19</v>
      </c>
      <c r="G435" s="23" t="n">
        <v>5</v>
      </c>
      <c r="H435" s="24" t="n">
        <v>56.1</v>
      </c>
      <c r="I435" s="24" t="n">
        <v>244.5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2" t="s">
        <v>437</v>
      </c>
    </row>
    <row collapsed="false" customFormat="false" customHeight="false" hidden="false" ht="12.1" outlineLevel="0" r="436">
      <c r="A436" s="21" t="n">
        <v>45748</v>
      </c>
      <c r="B436" s="22" t="s">
        <v>435</v>
      </c>
      <c r="C436" s="22" t="s">
        <v>593</v>
      </c>
      <c r="D436" s="22" t="s">
        <v>435</v>
      </c>
      <c r="E436" s="22" t="s">
        <v>435</v>
      </c>
      <c r="F436" s="22" t="s">
        <v>19</v>
      </c>
      <c r="G436" s="23" t="n">
        <v>4</v>
      </c>
      <c r="H436" s="24" t="n">
        <v>38.39</v>
      </c>
      <c r="I436" s="24" t="n">
        <v>133.56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 t="s">
        <v>437</v>
      </c>
    </row>
    <row collapsed="false" customFormat="false" customHeight="false" hidden="false" ht="12.1" outlineLevel="0" r="437">
      <c r="A437" s="21" t="n">
        <v>45748</v>
      </c>
      <c r="B437" s="22" t="s">
        <v>435</v>
      </c>
      <c r="C437" s="22" t="s">
        <v>600</v>
      </c>
      <c r="D437" s="22" t="s">
        <v>435</v>
      </c>
      <c r="E437" s="22" t="s">
        <v>435</v>
      </c>
      <c r="F437" s="22" t="s">
        <v>19</v>
      </c>
      <c r="G437" s="23" t="n">
        <v>-1</v>
      </c>
      <c r="H437" s="24" t="n">
        <v>12.95</v>
      </c>
      <c r="I437" s="24" t="n">
        <v>-10.95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 t="s">
        <v>437</v>
      </c>
    </row>
    <row collapsed="false" customFormat="false" customHeight="false" hidden="false" ht="12.1" outlineLevel="0" r="438">
      <c r="A438" s="21" t="n">
        <v>45770</v>
      </c>
      <c r="B438" s="22" t="s">
        <v>435</v>
      </c>
      <c r="C438" s="22" t="s">
        <v>601</v>
      </c>
      <c r="D438" s="22" t="s">
        <v>435</v>
      </c>
      <c r="E438" s="22" t="s">
        <v>435</v>
      </c>
      <c r="F438" s="22" t="s">
        <v>19</v>
      </c>
      <c r="G438" s="23" t="n">
        <v>-1</v>
      </c>
      <c r="H438" s="24" t="n">
        <v>14.99</v>
      </c>
      <c r="I438" s="24" t="n">
        <v>-12.99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 t="s">
        <v>437</v>
      </c>
    </row>
    <row collapsed="false" customFormat="false" customHeight="false" hidden="false" ht="12.1" outlineLevel="0" r="439">
      <c r="A439" s="21" t="n">
        <v>45772.999988426</v>
      </c>
      <c r="B439" s="22" t="s">
        <v>435</v>
      </c>
      <c r="C439" s="22" t="s">
        <v>636</v>
      </c>
      <c r="D439" s="22" t="s">
        <v>435</v>
      </c>
      <c r="E439" s="22" t="s">
        <v>435</v>
      </c>
      <c r="F439" s="22" t="s">
        <v>19</v>
      </c>
      <c r="G439" s="23" t="n">
        <v>1</v>
      </c>
      <c r="H439" s="24" t="n">
        <v>46.65</v>
      </c>
      <c r="I439" s="24" t="n">
        <v>40.65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 t="s">
        <v>437</v>
      </c>
    </row>
    <row collapsed="false" customFormat="false" customHeight="false" hidden="false" ht="12.1" outlineLevel="0" r="440">
      <c r="A440" s="21" t="n">
        <v>45775.999988426</v>
      </c>
      <c r="B440" s="22" t="s">
        <v>435</v>
      </c>
      <c r="C440" s="22" t="s">
        <v>637</v>
      </c>
      <c r="D440" s="22" t="s">
        <v>435</v>
      </c>
      <c r="E440" s="22" t="s">
        <v>435</v>
      </c>
      <c r="F440" s="22" t="s">
        <v>19</v>
      </c>
      <c r="G440" s="23" t="n">
        <v>3</v>
      </c>
      <c r="H440" s="24" t="n">
        <v>78</v>
      </c>
      <c r="I440" s="24" t="n">
        <v>204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 t="s">
        <v>437</v>
      </c>
    </row>
    <row collapsed="false" customFormat="false" customHeight="false" hidden="false" ht="12.1" outlineLevel="0" r="441">
      <c r="A441" s="21" t="n">
        <v>45778</v>
      </c>
      <c r="B441" s="22" t="s">
        <v>435</v>
      </c>
      <c r="C441" s="22" t="s">
        <v>600</v>
      </c>
      <c r="D441" s="22" t="s">
        <v>435</v>
      </c>
      <c r="E441" s="22" t="s">
        <v>435</v>
      </c>
      <c r="F441" s="22" t="s">
        <v>19</v>
      </c>
      <c r="G441" s="23" t="n">
        <v>-1</v>
      </c>
      <c r="H441" s="24" t="n">
        <v>12.95</v>
      </c>
      <c r="I441" s="24" t="n">
        <v>-10.95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 t="s">
        <v>437</v>
      </c>
    </row>
    <row collapsed="false" customFormat="false" customHeight="false" hidden="false" ht="12.1" outlineLevel="0" r="442">
      <c r="A442" s="21" t="n">
        <v>45779.999988426</v>
      </c>
      <c r="B442" s="22" t="s">
        <v>435</v>
      </c>
      <c r="C442" s="22" t="s">
        <v>638</v>
      </c>
      <c r="D442" s="22" t="s">
        <v>435</v>
      </c>
      <c r="E442" s="22" t="s">
        <v>435</v>
      </c>
      <c r="F442" s="22" t="s">
        <v>19</v>
      </c>
      <c r="G442" s="23" t="n">
        <v>10</v>
      </c>
      <c r="H442" s="24" t="n">
        <v>29.72</v>
      </c>
      <c r="I442" s="24" t="n">
        <v>258.2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 t="s">
        <v>437</v>
      </c>
    </row>
    <row collapsed="false" customFormat="false" customHeight="false" hidden="false" ht="12.1" outlineLevel="0" r="443">
      <c r="A443" s="21" t="n">
        <v>45789.999988426</v>
      </c>
      <c r="B443" s="22" t="s">
        <v>435</v>
      </c>
      <c r="C443" s="22" t="s">
        <v>507</v>
      </c>
      <c r="D443" s="22" t="s">
        <v>435</v>
      </c>
      <c r="E443" s="22" t="s">
        <v>435</v>
      </c>
      <c r="F443" s="22" t="s">
        <v>64</v>
      </c>
      <c r="G443" s="23" t="n">
        <v>1</v>
      </c>
      <c r="H443" s="24" t="n">
        <v>0.15</v>
      </c>
      <c r="I443" s="24" t="n">
        <v>0.13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 t="s">
        <v>437</v>
      </c>
    </row>
    <row collapsed="false" customFormat="false" customHeight="false" hidden="false" ht="12.1" outlineLevel="0" r="444">
      <c r="A444" s="21" t="n">
        <v>45797</v>
      </c>
      <c r="B444" s="22" t="s">
        <v>435</v>
      </c>
      <c r="C444" s="22" t="s">
        <v>602</v>
      </c>
      <c r="D444" s="22" t="s">
        <v>435</v>
      </c>
      <c r="E444" s="22" t="s">
        <v>435</v>
      </c>
      <c r="F444" s="22" t="s">
        <v>19</v>
      </c>
      <c r="G444" s="23" t="n">
        <v>9</v>
      </c>
      <c r="H444" s="24" t="n">
        <v>36.15</v>
      </c>
      <c r="I444" s="24" t="n">
        <v>283.35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 t="s">
        <v>437</v>
      </c>
    </row>
    <row collapsed="false" customFormat="false" customHeight="false" hidden="false" ht="12.1" outlineLevel="0" r="445">
      <c r="A445" s="21" t="n">
        <v>45801</v>
      </c>
      <c r="B445" s="22" t="s">
        <v>435</v>
      </c>
      <c r="C445" s="22" t="s">
        <v>601</v>
      </c>
      <c r="D445" s="22" t="s">
        <v>435</v>
      </c>
      <c r="E445" s="22" t="s">
        <v>435</v>
      </c>
      <c r="F445" s="22" t="s">
        <v>19</v>
      </c>
      <c r="G445" s="23" t="n">
        <v>-1</v>
      </c>
      <c r="H445" s="24" t="n">
        <v>14.99</v>
      </c>
      <c r="I445" s="24" t="n">
        <v>-12.99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 t="s">
        <v>437</v>
      </c>
    </row>
    <row collapsed="false" customFormat="false" customHeight="false" hidden="false" ht="12.1" outlineLevel="0" r="446">
      <c r="A446" s="21" t="n">
        <v>45807.999988426</v>
      </c>
      <c r="B446" s="22" t="s">
        <v>435</v>
      </c>
      <c r="C446" s="22" t="s">
        <v>639</v>
      </c>
      <c r="D446" s="22" t="s">
        <v>435</v>
      </c>
      <c r="E446" s="22" t="s">
        <v>435</v>
      </c>
      <c r="F446" s="22" t="s">
        <v>19</v>
      </c>
      <c r="G446" s="23" t="n">
        <v>5</v>
      </c>
      <c r="H446" s="24" t="n">
        <v>43.11</v>
      </c>
      <c r="I446" s="24" t="n">
        <v>187.55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2" t="s">
        <v>437</v>
      </c>
    </row>
    <row collapsed="false" customFormat="false" customHeight="false" hidden="false" ht="12.1" outlineLevel="0" r="447">
      <c r="A447" s="21" t="n">
        <v>45808</v>
      </c>
      <c r="B447" s="22" t="s">
        <v>435</v>
      </c>
      <c r="C447" s="22" t="s">
        <v>600</v>
      </c>
      <c r="D447" s="22" t="s">
        <v>435</v>
      </c>
      <c r="E447" s="22" t="s">
        <v>435</v>
      </c>
      <c r="F447" s="22" t="s">
        <v>19</v>
      </c>
      <c r="G447" s="23" t="n">
        <v>-1</v>
      </c>
      <c r="H447" s="24" t="n">
        <v>12.95</v>
      </c>
      <c r="I447" s="24" t="n">
        <v>-10.95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 t="s">
        <v>437</v>
      </c>
    </row>
    <row collapsed="false" customFormat="false" customHeight="false" hidden="false" ht="12.1" outlineLevel="0" r="448">
      <c r="A448" s="21" t="n">
        <v>45811</v>
      </c>
      <c r="B448" s="22" t="s">
        <v>435</v>
      </c>
      <c r="C448" s="22" t="s">
        <v>608</v>
      </c>
      <c r="D448" s="22" t="s">
        <v>435</v>
      </c>
      <c r="E448" s="22" t="s">
        <v>435</v>
      </c>
      <c r="F448" s="22" t="s">
        <v>19</v>
      </c>
      <c r="G448" s="23" t="n">
        <v>10</v>
      </c>
      <c r="H448" s="24" t="n">
        <v>35.4</v>
      </c>
      <c r="I448" s="24" t="n">
        <v>308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 t="s">
        <v>437</v>
      </c>
    </row>
    <row collapsed="false" customFormat="false" customHeight="false" hidden="false" ht="12.1" outlineLevel="0" r="449">
      <c r="A449" s="21" t="n">
        <v>45814.999988426</v>
      </c>
      <c r="B449" s="22" t="s">
        <v>435</v>
      </c>
      <c r="C449" s="22" t="s">
        <v>640</v>
      </c>
      <c r="D449" s="22" t="s">
        <v>435</v>
      </c>
      <c r="E449" s="22" t="s">
        <v>435</v>
      </c>
      <c r="F449" s="22" t="s">
        <v>19</v>
      </c>
      <c r="G449" s="23" t="n">
        <v>500</v>
      </c>
      <c r="H449" s="24" t="n">
        <v>0.353756516889</v>
      </c>
      <c r="I449" s="24" t="n">
        <v>153.88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 t="s">
        <v>437</v>
      </c>
    </row>
    <row collapsed="false" customFormat="false" customHeight="false" hidden="false" ht="12.1" outlineLevel="0" r="450">
      <c r="A450" s="21" t="n">
        <v>45832</v>
      </c>
      <c r="B450" s="22" t="s">
        <v>435</v>
      </c>
      <c r="C450" s="22" t="s">
        <v>641</v>
      </c>
      <c r="D450" s="22" t="s">
        <v>435</v>
      </c>
      <c r="E450" s="22" t="s">
        <v>435</v>
      </c>
      <c r="F450" s="22" t="s">
        <v>19</v>
      </c>
      <c r="G450" s="23" t="n">
        <v>-1</v>
      </c>
      <c r="H450" s="24" t="n">
        <v>14.16</v>
      </c>
      <c r="I450" s="24" t="n">
        <v>-12.16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 t="s">
        <v>437</v>
      </c>
    </row>
    <row collapsed="false" customFormat="false" customHeight="false" hidden="false" ht="12.1" outlineLevel="0" r="451">
      <c r="A451" s="21" t="n">
        <v>45832.999988426</v>
      </c>
      <c r="B451" s="22" t="s">
        <v>435</v>
      </c>
      <c r="C451" s="22" t="s">
        <v>642</v>
      </c>
      <c r="D451" s="22" t="s">
        <v>435</v>
      </c>
      <c r="E451" s="22" t="s">
        <v>435</v>
      </c>
      <c r="F451" s="22" t="s">
        <v>19</v>
      </c>
      <c r="G451" s="23" t="n">
        <v>-1000</v>
      </c>
      <c r="H451" s="24" t="n">
        <v>0.067638</v>
      </c>
      <c r="I451" s="24" t="n">
        <v>-58.64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 t="s">
        <v>437</v>
      </c>
    </row>
    <row collapsed="false" customFormat="false" customHeight="false" hidden="false" ht="12.1" outlineLevel="0" r="452">
      <c r="A452" s="21" t="n">
        <v>45838</v>
      </c>
      <c r="B452" s="22" t="s">
        <v>435</v>
      </c>
      <c r="C452" s="22" t="s">
        <v>600</v>
      </c>
      <c r="D452" s="22" t="s">
        <v>435</v>
      </c>
      <c r="E452" s="22" t="s">
        <v>435</v>
      </c>
      <c r="F452" s="22" t="s">
        <v>19</v>
      </c>
      <c r="G452" s="23" t="n">
        <v>-1</v>
      </c>
      <c r="H452" s="24" t="n">
        <v>12.95</v>
      </c>
      <c r="I452" s="24" t="n">
        <v>-10.95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 t="s">
        <v>437</v>
      </c>
    </row>
    <row collapsed="false" customFormat="false" customHeight="false" hidden="false" ht="12.1" outlineLevel="0" r="453">
      <c r="A453" s="21" t="n">
        <v>45842.999988426</v>
      </c>
      <c r="B453" s="22" t="s">
        <v>435</v>
      </c>
      <c r="C453" s="22" t="s">
        <v>619</v>
      </c>
      <c r="D453" s="22" t="s">
        <v>435</v>
      </c>
      <c r="E453" s="22" t="s">
        <v>435</v>
      </c>
      <c r="F453" s="22" t="s">
        <v>19</v>
      </c>
      <c r="G453" s="23" t="n">
        <v>10</v>
      </c>
      <c r="H453" s="24" t="n">
        <v>35</v>
      </c>
      <c r="I453" s="24" t="n">
        <v>304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 t="s">
        <v>437</v>
      </c>
    </row>
    <row collapsed="false" customFormat="false" customHeight="false" hidden="false" ht="12.1" outlineLevel="0" r="454">
      <c r="A454" s="21" t="n">
        <v>45845.999988426</v>
      </c>
      <c r="B454" s="22" t="s">
        <v>435</v>
      </c>
      <c r="C454" s="22" t="s">
        <v>643</v>
      </c>
      <c r="D454" s="22" t="s">
        <v>435</v>
      </c>
      <c r="E454" s="22" t="s">
        <v>435</v>
      </c>
      <c r="F454" s="22" t="s">
        <v>19</v>
      </c>
      <c r="G454" s="23" t="n">
        <v>3</v>
      </c>
      <c r="H454" s="24" t="n">
        <v>27.21</v>
      </c>
      <c r="I454" s="24" t="n">
        <v>70.63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 t="s">
        <v>437</v>
      </c>
    </row>
    <row collapsed="false" customFormat="false" customHeight="false" hidden="false" ht="12.1" outlineLevel="0" r="455">
      <c r="A455" s="21" t="n">
        <v>45847.999988426</v>
      </c>
      <c r="B455" s="22" t="s">
        <v>435</v>
      </c>
      <c r="C455" s="22" t="s">
        <v>644</v>
      </c>
      <c r="D455" s="22" t="s">
        <v>435</v>
      </c>
      <c r="E455" s="22" t="s">
        <v>435</v>
      </c>
      <c r="F455" s="22" t="s">
        <v>19</v>
      </c>
      <c r="G455" s="23" t="n">
        <v>10</v>
      </c>
      <c r="H455" s="24" t="n">
        <v>26.11</v>
      </c>
      <c r="I455" s="24" t="n">
        <v>227.1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 t="s">
        <v>437</v>
      </c>
    </row>
    <row collapsed="false" customFormat="false" customHeight="false" hidden="false" ht="12.1" outlineLevel="0" r="456">
      <c r="A456" s="21" t="n">
        <v>45849.999988426</v>
      </c>
      <c r="B456" s="22" t="s">
        <v>435</v>
      </c>
      <c r="C456" s="22" t="s">
        <v>645</v>
      </c>
      <c r="D456" s="22" t="s">
        <v>435</v>
      </c>
      <c r="E456" s="22" t="s">
        <v>435</v>
      </c>
      <c r="F456" s="22" t="s">
        <v>19</v>
      </c>
      <c r="G456" s="23" t="n">
        <v>100</v>
      </c>
      <c r="H456" s="24" t="n">
        <v>0.9573</v>
      </c>
      <c r="I456" s="24" t="n">
        <v>83.73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 t="s">
        <v>437</v>
      </c>
    </row>
    <row collapsed="false" customFormat="false" customHeight="false" hidden="false" ht="12.1" outlineLevel="0" r="457">
      <c r="A457" s="21" t="n">
        <v>45855.999988426</v>
      </c>
      <c r="B457" s="22" t="s">
        <v>435</v>
      </c>
      <c r="C457" s="22" t="s">
        <v>646</v>
      </c>
      <c r="D457" s="22" t="s">
        <v>435</v>
      </c>
      <c r="E457" s="22" t="s">
        <v>435</v>
      </c>
      <c r="F457" s="22" t="s">
        <v>19</v>
      </c>
      <c r="G457" s="23" t="n">
        <v>10</v>
      </c>
      <c r="H457" s="24" t="n">
        <v>34.84</v>
      </c>
      <c r="I457" s="24" t="n">
        <v>303.4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 t="s">
        <v>437</v>
      </c>
    </row>
    <row collapsed="false" customFormat="false" customHeight="false" hidden="false" ht="12.1" outlineLevel="0" r="458">
      <c r="A458" s="21" t="n">
        <v>45855.999988426</v>
      </c>
      <c r="B458" s="22" t="s">
        <v>435</v>
      </c>
      <c r="C458" s="22" t="s">
        <v>647</v>
      </c>
      <c r="D458" s="22" t="s">
        <v>435</v>
      </c>
      <c r="E458" s="22" t="s">
        <v>435</v>
      </c>
      <c r="F458" s="22" t="s">
        <v>19</v>
      </c>
      <c r="G458" s="23" t="n">
        <v>11</v>
      </c>
      <c r="H458" s="24" t="n">
        <v>14.68</v>
      </c>
      <c r="I458" s="24" t="n">
        <v>140.48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 t="s">
        <v>437</v>
      </c>
    </row>
    <row collapsed="false" customFormat="false" customHeight="false" hidden="false" ht="12.1" outlineLevel="0" r="459">
      <c r="A459" s="21" t="n">
        <v>45863</v>
      </c>
      <c r="B459" s="22" t="s">
        <v>435</v>
      </c>
      <c r="C459" s="22" t="s">
        <v>648</v>
      </c>
      <c r="D459" s="22" t="s">
        <v>435</v>
      </c>
      <c r="E459" s="22" t="s">
        <v>435</v>
      </c>
      <c r="F459" s="22" t="s">
        <v>19</v>
      </c>
      <c r="G459" s="23" t="n">
        <v>-1</v>
      </c>
      <c r="H459" s="24" t="n">
        <v>13.33</v>
      </c>
      <c r="I459" s="24" t="n">
        <v>-11.33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 t="s">
        <v>437</v>
      </c>
    </row>
    <row collapsed="false" customFormat="false" customHeight="false" hidden="false" ht="12.1" outlineLevel="0" r="460">
      <c r="A460" s="21" t="n">
        <v>45867</v>
      </c>
      <c r="B460" s="22" t="s">
        <v>435</v>
      </c>
      <c r="C460" s="22" t="s">
        <v>621</v>
      </c>
      <c r="D460" s="22" t="s">
        <v>435</v>
      </c>
      <c r="E460" s="22" t="s">
        <v>435</v>
      </c>
      <c r="F460" s="22" t="s">
        <v>19</v>
      </c>
      <c r="G460" s="23" t="n">
        <v>12</v>
      </c>
      <c r="H460" s="24" t="n">
        <v>30.42</v>
      </c>
      <c r="I460" s="24" t="n">
        <v>318.04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 t="s">
        <v>437</v>
      </c>
    </row>
    <row collapsed="false" customFormat="false" customHeight="false" hidden="false" ht="12.1" outlineLevel="0" r="461">
      <c r="A461" s="21" t="n">
        <v>45868</v>
      </c>
      <c r="B461" s="22" t="s">
        <v>435</v>
      </c>
      <c r="C461" s="22" t="s">
        <v>600</v>
      </c>
      <c r="D461" s="22" t="s">
        <v>435</v>
      </c>
      <c r="E461" s="22" t="s">
        <v>435</v>
      </c>
      <c r="F461" s="22" t="s">
        <v>19</v>
      </c>
      <c r="G461" s="23" t="n">
        <v>-1</v>
      </c>
      <c r="H461" s="24" t="n">
        <v>12.95</v>
      </c>
      <c r="I461" s="24" t="n">
        <v>-10.95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 t="s">
        <v>437</v>
      </c>
    </row>
    <row collapsed="false" customFormat="false" customHeight="false" hidden="false" ht="12.1" outlineLevel="0" r="462">
      <c r="A462" s="21" t="n">
        <v>45880.999988426</v>
      </c>
      <c r="B462" s="22" t="s">
        <v>435</v>
      </c>
      <c r="C462" s="22" t="s">
        <v>507</v>
      </c>
      <c r="D462" s="22" t="s">
        <v>435</v>
      </c>
      <c r="E462" s="22" t="s">
        <v>435</v>
      </c>
      <c r="F462" s="22" t="s">
        <v>64</v>
      </c>
      <c r="G462" s="23" t="n">
        <v>1</v>
      </c>
      <c r="H462" s="24" t="n">
        <v>0.15</v>
      </c>
      <c r="I462" s="24" t="n">
        <v>0.13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4"/>
      <c r="O462" s="22" t="s">
        <v>437</v>
      </c>
    </row>
    <row collapsed="false" customFormat="false" customHeight="false" hidden="false" ht="12.1" outlineLevel="0" r="463">
      <c r="A463" s="21" t="n">
        <v>45881</v>
      </c>
      <c r="B463" s="22" t="s">
        <v>435</v>
      </c>
      <c r="C463" s="22" t="s">
        <v>622</v>
      </c>
      <c r="D463" s="22" t="s">
        <v>435</v>
      </c>
      <c r="E463" s="22" t="s">
        <v>435</v>
      </c>
      <c r="F463" s="22" t="s">
        <v>19</v>
      </c>
      <c r="G463" s="23" t="n">
        <v>10</v>
      </c>
      <c r="H463" s="24" t="n">
        <v>34.9</v>
      </c>
      <c r="I463" s="24" t="n">
        <v>304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 t="s">
        <v>437</v>
      </c>
    </row>
    <row collapsed="false" customFormat="false" customHeight="false" hidden="false" ht="12.1" outlineLevel="0" r="464">
      <c r="A464" s="21" t="n">
        <v>45894</v>
      </c>
      <c r="B464" s="22" t="s">
        <v>435</v>
      </c>
      <c r="C464" s="22" t="s">
        <v>649</v>
      </c>
      <c r="D464" s="22" t="s">
        <v>435</v>
      </c>
      <c r="E464" s="22" t="s">
        <v>435</v>
      </c>
      <c r="F464" s="22" t="s">
        <v>19</v>
      </c>
      <c r="G464" s="23" t="n">
        <v>-1</v>
      </c>
      <c r="H464" s="24" t="n">
        <v>12.49</v>
      </c>
      <c r="I464" s="24" t="n">
        <v>-10.49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 t="s">
        <v>437</v>
      </c>
    </row>
    <row collapsed="false" customFormat="false" customHeight="false" hidden="false" ht="12.1" outlineLevel="0" r="465">
      <c r="A465" s="21" t="n">
        <v>45898</v>
      </c>
      <c r="B465" s="22" t="s">
        <v>435</v>
      </c>
      <c r="C465" s="22" t="s">
        <v>600</v>
      </c>
      <c r="D465" s="22" t="s">
        <v>435</v>
      </c>
      <c r="E465" s="22" t="s">
        <v>435</v>
      </c>
      <c r="F465" s="22" t="s">
        <v>19</v>
      </c>
      <c r="G465" s="23" t="n">
        <v>-1</v>
      </c>
      <c r="H465" s="24" t="n">
        <v>12.95</v>
      </c>
      <c r="I465" s="24" t="n">
        <v>-10.95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 t="s">
        <v>437</v>
      </c>
    </row>
    <row collapsed="false" customFormat="false" customHeight="false" hidden="false" ht="12.1" outlineLevel="0" r="466">
      <c r="A466" s="21" t="n">
        <v>45923</v>
      </c>
      <c r="B466" s="22" t="s">
        <v>435</v>
      </c>
      <c r="C466" s="22" t="s">
        <v>624</v>
      </c>
      <c r="D466" s="22" t="s">
        <v>435</v>
      </c>
      <c r="E466" s="22" t="s">
        <v>435</v>
      </c>
      <c r="F466" s="22" t="s">
        <v>19</v>
      </c>
      <c r="G466" s="23" t="n">
        <v>5</v>
      </c>
      <c r="H466" s="24" t="n">
        <v>56.1</v>
      </c>
      <c r="I466" s="24" t="n">
        <v>244.5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 t="s">
        <v>437</v>
      </c>
    </row>
    <row collapsed="false" customFormat="false" customHeight="false" hidden="false" ht="12.1" outlineLevel="0" r="467">
      <c r="A467" s="21" t="n">
        <v>45925</v>
      </c>
      <c r="B467" s="22" t="s">
        <v>435</v>
      </c>
      <c r="C467" s="22" t="s">
        <v>650</v>
      </c>
      <c r="D467" s="22" t="s">
        <v>435</v>
      </c>
      <c r="E467" s="22" t="s">
        <v>435</v>
      </c>
      <c r="F467" s="22" t="s">
        <v>19</v>
      </c>
      <c r="G467" s="23" t="n">
        <v>-1</v>
      </c>
      <c r="H467" s="24" t="n">
        <v>11.66</v>
      </c>
      <c r="I467" s="24" t="n">
        <v>-9.66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 t="s">
        <v>437</v>
      </c>
    </row>
    <row collapsed="false" customFormat="false" customHeight="false" hidden="false" ht="12.1" outlineLevel="0" r="468">
      <c r="A468" s="21" t="n">
        <v>45928</v>
      </c>
      <c r="B468" s="22" t="s">
        <v>435</v>
      </c>
      <c r="C468" s="22" t="s">
        <v>600</v>
      </c>
      <c r="D468" s="22" t="s">
        <v>435</v>
      </c>
      <c r="E468" s="22" t="s">
        <v>435</v>
      </c>
      <c r="F468" s="22" t="s">
        <v>19</v>
      </c>
      <c r="G468" s="23" t="n">
        <v>-1</v>
      </c>
      <c r="H468" s="24" t="n">
        <v>12.95</v>
      </c>
      <c r="I468" s="24" t="n">
        <v>-10.95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 t="s">
        <v>437</v>
      </c>
    </row>
    <row collapsed="false" customFormat="false" customHeight="false" hidden="false" ht="12.1" outlineLevel="0" r="469">
      <c r="A469" s="21" t="n">
        <v>45930</v>
      </c>
      <c r="B469" s="22" t="s">
        <v>435</v>
      </c>
      <c r="C469" s="22" t="s">
        <v>593</v>
      </c>
      <c r="D469" s="22" t="s">
        <v>435</v>
      </c>
      <c r="E469" s="22" t="s">
        <v>435</v>
      </c>
      <c r="F469" s="22" t="s">
        <v>19</v>
      </c>
      <c r="G469" s="23" t="n">
        <v>4</v>
      </c>
      <c r="H469" s="24" t="n">
        <v>38.39</v>
      </c>
      <c r="I469" s="24" t="n">
        <v>133.56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 t="s">
        <v>437</v>
      </c>
    </row>
    <row collapsed="false" customFormat="false" customHeight="false" hidden="false" ht="12.1" outlineLevel="0" r="470">
      <c r="A470" s="21" t="n">
        <v>45933.999988426</v>
      </c>
      <c r="B470" s="22" t="s">
        <v>435</v>
      </c>
      <c r="C470" s="22" t="s">
        <v>627</v>
      </c>
      <c r="D470" s="22" t="s">
        <v>435</v>
      </c>
      <c r="E470" s="22" t="s">
        <v>435</v>
      </c>
      <c r="F470" s="22" t="s">
        <v>19</v>
      </c>
      <c r="G470" s="23" t="n">
        <v>1</v>
      </c>
      <c r="H470" s="24" t="n">
        <v>35.5</v>
      </c>
      <c r="I470" s="24" t="n">
        <v>30.5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 t="s">
        <v>437</v>
      </c>
    </row>
    <row collapsed="false" customFormat="false" customHeight="false" hidden="false" ht="12.1" outlineLevel="0" r="471">
      <c r="A471" s="21" t="n">
        <v>45933.999988426</v>
      </c>
      <c r="B471" s="22" t="s">
        <v>435</v>
      </c>
      <c r="C471" s="22" t="s">
        <v>651</v>
      </c>
      <c r="D471" s="22" t="s">
        <v>435</v>
      </c>
      <c r="E471" s="22" t="s">
        <v>435</v>
      </c>
      <c r="F471" s="22" t="s">
        <v>19</v>
      </c>
      <c r="G471" s="23" t="n">
        <v>10</v>
      </c>
      <c r="H471" s="24" t="n">
        <v>16.61</v>
      </c>
      <c r="I471" s="24" t="n">
        <v>144.1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 t="s">
        <v>437</v>
      </c>
    </row>
    <row collapsed="false" customFormat="false" customHeight="false" hidden="false" ht="12.1" outlineLevel="0" r="472">
      <c r="A472" s="21" t="n">
        <v>45940.999988426</v>
      </c>
      <c r="B472" s="22" t="s">
        <v>435</v>
      </c>
      <c r="C472" s="22" t="s">
        <v>652</v>
      </c>
      <c r="D472" s="22" t="s">
        <v>435</v>
      </c>
      <c r="E472" s="22" t="s">
        <v>435</v>
      </c>
      <c r="F472" s="22" t="s">
        <v>19</v>
      </c>
      <c r="G472" s="23" t="n">
        <v>3</v>
      </c>
      <c r="H472" s="24" t="n">
        <v>17.3</v>
      </c>
      <c r="I472" s="24" t="n">
        <v>44.9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 t="s">
        <v>437</v>
      </c>
    </row>
    <row collapsed="false" customFormat="false" customHeight="false" hidden="false" ht="12.1" outlineLevel="0" r="473">
      <c r="A473" s="21" t="n">
        <v>45943.999988426</v>
      </c>
      <c r="B473" s="22" t="s">
        <v>435</v>
      </c>
      <c r="C473" s="22" t="s">
        <v>653</v>
      </c>
      <c r="D473" s="22" t="s">
        <v>435</v>
      </c>
      <c r="E473" s="22" t="s">
        <v>435</v>
      </c>
      <c r="F473" s="22" t="s">
        <v>19</v>
      </c>
      <c r="G473" s="23" t="n">
        <v>5</v>
      </c>
      <c r="H473" s="24" t="n">
        <v>14.35</v>
      </c>
      <c r="I473" s="24" t="n">
        <v>62.75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 t="s">
        <v>437</v>
      </c>
    </row>
    <row collapsed="false" customFormat="false" customHeight="false" hidden="false" ht="12.1" outlineLevel="0" r="474">
      <c r="A474" s="21" t="n">
        <v>45956</v>
      </c>
      <c r="B474" s="22" t="s">
        <v>435</v>
      </c>
      <c r="C474" s="22" t="s">
        <v>654</v>
      </c>
      <c r="D474" s="22" t="s">
        <v>435</v>
      </c>
      <c r="E474" s="22" t="s">
        <v>435</v>
      </c>
      <c r="F474" s="22" t="s">
        <v>19</v>
      </c>
      <c r="G474" s="23" t="n">
        <v>-1</v>
      </c>
      <c r="H474" s="24" t="n">
        <v>10.83</v>
      </c>
      <c r="I474" s="24" t="n">
        <v>-9.83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 t="s">
        <v>437</v>
      </c>
    </row>
    <row collapsed="false" customFormat="false" customHeight="false" hidden="false" ht="12.1" outlineLevel="0" r="475">
      <c r="A475" s="21" t="n">
        <v>45958</v>
      </c>
      <c r="B475" s="22" t="s">
        <v>435</v>
      </c>
      <c r="C475" s="22" t="s">
        <v>600</v>
      </c>
      <c r="D475" s="22" t="s">
        <v>435</v>
      </c>
      <c r="E475" s="22" t="s">
        <v>435</v>
      </c>
      <c r="F475" s="22" t="s">
        <v>19</v>
      </c>
      <c r="G475" s="23" t="n">
        <v>-1</v>
      </c>
      <c r="H475" s="24" t="n">
        <v>12.95</v>
      </c>
      <c r="I475" s="24" t="n">
        <v>-10.95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 t="s">
        <v>437</v>
      </c>
    </row>
    <row collapsed="false" customFormat="false" customHeight="false" hidden="false" ht="12.1" outlineLevel="0" r="476">
      <c r="A476" s="21" t="n">
        <v>45968.999988426</v>
      </c>
      <c r="B476" s="22" t="s">
        <v>435</v>
      </c>
      <c r="C476" s="22" t="s">
        <v>507</v>
      </c>
      <c r="D476" s="22" t="s">
        <v>435</v>
      </c>
      <c r="E476" s="22" t="s">
        <v>435</v>
      </c>
      <c r="F476" s="22" t="s">
        <v>64</v>
      </c>
      <c r="G476" s="23" t="n">
        <v>1</v>
      </c>
      <c r="H476" s="24" t="n">
        <v>0.15</v>
      </c>
      <c r="I476" s="24" t="n">
        <v>0.13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 t="s">
        <v>437</v>
      </c>
    </row>
    <row collapsed="false" customFormat="false" customHeight="false" hidden="false" ht="12.1" outlineLevel="0" r="477">
      <c r="A477" s="21" t="n">
        <v>45979</v>
      </c>
      <c r="B477" s="22" t="s">
        <v>435</v>
      </c>
      <c r="C477" s="22" t="s">
        <v>602</v>
      </c>
      <c r="D477" s="22" t="s">
        <v>435</v>
      </c>
      <c r="E477" s="22" t="s">
        <v>435</v>
      </c>
      <c r="F477" s="22" t="s">
        <v>19</v>
      </c>
      <c r="G477" s="23" t="n">
        <v>9</v>
      </c>
      <c r="H477" s="24" t="n">
        <v>36.15</v>
      </c>
      <c r="I477" s="24" t="n">
        <v>283.35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 t="s">
        <v>437</v>
      </c>
    </row>
    <row collapsed="false" customFormat="false" customHeight="false" hidden="false" ht="12.1" outlineLevel="0" r="478">
      <c r="A478" s="21" t="n">
        <v>45987</v>
      </c>
      <c r="B478" s="22" t="s">
        <v>435</v>
      </c>
      <c r="C478" s="22" t="s">
        <v>655</v>
      </c>
      <c r="D478" s="22" t="s">
        <v>435</v>
      </c>
      <c r="E478" s="22" t="s">
        <v>435</v>
      </c>
      <c r="F478" s="22" t="s">
        <v>19</v>
      </c>
      <c r="G478" s="23" t="n">
        <v>-1</v>
      </c>
      <c r="H478" s="24" t="n">
        <v>10</v>
      </c>
      <c r="I478" s="24" t="n">
        <v>-9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 t="s">
        <v>437</v>
      </c>
    </row>
    <row collapsed="false" customFormat="false" customHeight="false" hidden="false" ht="12.1" outlineLevel="0" r="479">
      <c r="A479" s="21" t="n">
        <v>45988</v>
      </c>
      <c r="B479" s="22" t="s">
        <v>435</v>
      </c>
      <c r="C479" s="22" t="s">
        <v>600</v>
      </c>
      <c r="D479" s="22" t="s">
        <v>435</v>
      </c>
      <c r="E479" s="22" t="s">
        <v>435</v>
      </c>
      <c r="F479" s="22" t="s">
        <v>19</v>
      </c>
      <c r="G479" s="23" t="n">
        <v>-1</v>
      </c>
      <c r="H479" s="24" t="n">
        <v>12.95</v>
      </c>
      <c r="I479" s="24" t="n">
        <v>-10.95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 t="s">
        <v>437</v>
      </c>
    </row>
    <row collapsed="false" customFormat="false" customHeight="false" hidden="false" ht="12.1" outlineLevel="0" r="480">
      <c r="A480" s="21" t="n">
        <v>45993</v>
      </c>
      <c r="B480" s="22" t="s">
        <v>435</v>
      </c>
      <c r="C480" s="22" t="s">
        <v>608</v>
      </c>
      <c r="D480" s="22" t="s">
        <v>435</v>
      </c>
      <c r="E480" s="22" t="s">
        <v>435</v>
      </c>
      <c r="F480" s="22" t="s">
        <v>19</v>
      </c>
      <c r="G480" s="23" t="n">
        <v>10</v>
      </c>
      <c r="H480" s="24" t="n">
        <v>35.4</v>
      </c>
      <c r="I480" s="24" t="n">
        <v>308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 t="s">
        <v>437</v>
      </c>
    </row>
    <row collapsed="false" customFormat="false" customHeight="false" hidden="false" ht="12.1" outlineLevel="0" r="481">
      <c r="A481" s="21" t="n">
        <v>46018</v>
      </c>
      <c r="B481" s="22" t="s">
        <v>435</v>
      </c>
      <c r="C481" s="22" t="s">
        <v>656</v>
      </c>
      <c r="D481" s="22" t="s">
        <v>435</v>
      </c>
      <c r="E481" s="22" t="s">
        <v>435</v>
      </c>
      <c r="F481" s="22" t="s">
        <v>19</v>
      </c>
      <c r="G481" s="23" t="n">
        <v>-1</v>
      </c>
      <c r="H481" s="24" t="n">
        <v>9.17</v>
      </c>
      <c r="I481" s="24" t="n">
        <v>-8.17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 t="s">
        <v>437</v>
      </c>
    </row>
    <row collapsed="false" customFormat="false" customHeight="false" hidden="false" ht="12.1" outlineLevel="0" r="482">
      <c r="A482" s="21" t="n">
        <v>46018</v>
      </c>
      <c r="B482" s="22" t="s">
        <v>435</v>
      </c>
      <c r="C482" s="22" t="s">
        <v>600</v>
      </c>
      <c r="D482" s="22" t="s">
        <v>435</v>
      </c>
      <c r="E482" s="22" t="s">
        <v>435</v>
      </c>
      <c r="F482" s="22" t="s">
        <v>19</v>
      </c>
      <c r="G482" s="23" t="n">
        <v>-1</v>
      </c>
      <c r="H482" s="24" t="n">
        <v>12.95</v>
      </c>
      <c r="I482" s="24" t="n">
        <v>-10.95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 t="s">
        <v>437</v>
      </c>
    </row>
    <row collapsed="false" customFormat="false" customHeight="false" hidden="false" ht="12.1" outlineLevel="0" r="483">
      <c r="A483" s="21" t="n">
        <v>46030.999988426</v>
      </c>
      <c r="B483" s="22" t="s">
        <v>435</v>
      </c>
      <c r="C483" s="22" t="s">
        <v>657</v>
      </c>
      <c r="D483" s="22" t="s">
        <v>435</v>
      </c>
      <c r="E483" s="22" t="s">
        <v>435</v>
      </c>
      <c r="F483" s="22" t="s">
        <v>19</v>
      </c>
      <c r="G483" s="23" t="n">
        <v>5</v>
      </c>
      <c r="H483" s="24" t="n">
        <v>8.13</v>
      </c>
      <c r="I483" s="24" t="n">
        <v>35.65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 t="s">
        <v>437</v>
      </c>
    </row>
    <row collapsed="false" customFormat="false" customHeight="false" hidden="false" ht="12.1" outlineLevel="0" r="484">
      <c r="A484" s="21" t="n">
        <v>46031.999988426</v>
      </c>
      <c r="B484" s="22" t="s">
        <v>435</v>
      </c>
      <c r="C484" s="22" t="s">
        <v>658</v>
      </c>
      <c r="D484" s="22" t="s">
        <v>435</v>
      </c>
      <c r="E484" s="22" t="s">
        <v>435</v>
      </c>
      <c r="F484" s="22" t="s">
        <v>19</v>
      </c>
      <c r="G484" s="23" t="n">
        <v>11</v>
      </c>
      <c r="H484" s="24" t="n">
        <v>11.56</v>
      </c>
      <c r="I484" s="24" t="n">
        <v>110.16</v>
      </c>
      <c r="J484" s="24" t="n">
        <v>0</v>
      </c>
      <c r="K484" s="24" t="n">
        <v>0</v>
      </c>
      <c r="L484" s="24" t="n">
        <v>0</v>
      </c>
      <c r="M484" s="24"/>
      <c r="N484" s="6" t="s">
        <f>=I484+J484+K484+L484</f>
      </c>
      <c r="O484" s="22" t="s">
        <v>437</v>
      </c>
    </row>
    <row collapsed="false" customFormat="false" customHeight="false" hidden="false" ht="12.1" outlineLevel="0" r="485">
      <c r="A485" s="21" t="n">
        <v>46048</v>
      </c>
      <c r="B485" s="22" t="s">
        <v>435</v>
      </c>
      <c r="C485" s="22" t="s">
        <v>659</v>
      </c>
      <c r="D485" s="22" t="s">
        <v>435</v>
      </c>
      <c r="E485" s="22" t="s">
        <v>435</v>
      </c>
      <c r="F485" s="22" t="s">
        <v>19</v>
      </c>
      <c r="G485" s="23" t="n">
        <v>-1</v>
      </c>
      <c r="H485" s="24" t="n">
        <v>18.49</v>
      </c>
      <c r="I485" s="24" t="n">
        <v>-16.49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 t="s">
        <v>437</v>
      </c>
    </row>
    <row collapsed="false" customFormat="false" customHeight="false" hidden="false" ht="12.1" outlineLevel="0" r="486">
      <c r="A486" s="21" t="n">
        <v>46049</v>
      </c>
      <c r="B486" s="22" t="s">
        <v>435</v>
      </c>
      <c r="C486" s="22" t="s">
        <v>660</v>
      </c>
      <c r="D486" s="22" t="s">
        <v>435</v>
      </c>
      <c r="E486" s="22" t="s">
        <v>435</v>
      </c>
      <c r="F486" s="22" t="s">
        <v>19</v>
      </c>
      <c r="G486" s="23" t="n">
        <v>-1</v>
      </c>
      <c r="H486" s="24" t="n">
        <v>8.33</v>
      </c>
      <c r="I486" s="24" t="n">
        <v>-7.33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2" t="s">
        <v>437</v>
      </c>
    </row>
    <row collapsed="false" customFormat="false" customHeight="false" hidden="false" ht="12.1" outlineLevel="0" r="487">
      <c r="A487" s="21" t="n">
        <v>46049</v>
      </c>
      <c r="B487" s="22" t="s">
        <v>435</v>
      </c>
      <c r="C487" s="22" t="s">
        <v>621</v>
      </c>
      <c r="D487" s="22" t="s">
        <v>435</v>
      </c>
      <c r="E487" s="22" t="s">
        <v>435</v>
      </c>
      <c r="F487" s="22" t="s">
        <v>19</v>
      </c>
      <c r="G487" s="23" t="n">
        <v>12</v>
      </c>
      <c r="H487" s="24" t="n">
        <v>30.42</v>
      </c>
      <c r="I487" s="24" t="n">
        <v>318.04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2" t="s">
        <v>437</v>
      </c>
    </row>
    <row collapsed="false" customFormat="false" customHeight="false" hidden="false" ht="12.1" outlineLevel="0" r="488">
      <c r="A488" s="21" t="n">
        <v>46063</v>
      </c>
      <c r="B488" s="22" t="s">
        <v>435</v>
      </c>
      <c r="C488" s="22" t="s">
        <v>622</v>
      </c>
      <c r="D488" s="22" t="s">
        <v>435</v>
      </c>
      <c r="E488" s="22" t="s">
        <v>435</v>
      </c>
      <c r="F488" s="22" t="s">
        <v>19</v>
      </c>
      <c r="G488" s="23" t="n">
        <v>10</v>
      </c>
      <c r="H488" s="24" t="n">
        <v>34.9</v>
      </c>
      <c r="I488" s="24" t="n">
        <v>304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 t="s">
        <v>437</v>
      </c>
    </row>
    <row collapsed="false" customFormat="false" customHeight="false" hidden="false" ht="12.1" outlineLevel="0" r="489">
      <c r="A489" s="21" t="n">
        <v>46066.999988426</v>
      </c>
      <c r="B489" s="22" t="s">
        <v>435</v>
      </c>
      <c r="C489" s="22" t="s">
        <v>507</v>
      </c>
      <c r="D489" s="22" t="s">
        <v>435</v>
      </c>
      <c r="E489" s="22" t="s">
        <v>435</v>
      </c>
      <c r="F489" s="22" t="s">
        <v>64</v>
      </c>
      <c r="G489" s="23" t="n">
        <v>1</v>
      </c>
      <c r="H489" s="24" t="n">
        <v>0.15</v>
      </c>
      <c r="I489" s="24" t="n">
        <v>0.13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 t="s">
        <v>437</v>
      </c>
    </row>
    <row collapsed="false" customFormat="false" customHeight="false" hidden="false" ht="12.1" outlineLevel="0"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 t="s">
        <v>661</v>
      </c>
      <c r="M490" s="5" t="s">
        <f>=SUM(M2:M489)</f>
      </c>
      <c r="N490" s="5" t="s">
        <f>=SUM(N2:N489)</f>
      </c>
      <c r="O490" s="4"/>
    </row>
  </sheetData>
  <autoFilter ref="A1:O49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136</v>
      </c>
      <c r="B1" s="38" t="s">
        <v>662</v>
      </c>
      <c r="C1" s="38" t="s">
        <v>0</v>
      </c>
      <c r="D1" s="38" t="s">
        <v>2</v>
      </c>
      <c r="E1" s="38" t="s">
        <v>663</v>
      </c>
      <c r="F1" s="38" t="s">
        <v>3</v>
      </c>
      <c r="G1" s="38" t="s">
        <v>664</v>
      </c>
      <c r="H1" s="38" t="s">
        <v>665</v>
      </c>
      <c r="I1" s="38" t="s">
        <v>666</v>
      </c>
      <c r="J1" s="38" t="s">
        <v>667</v>
      </c>
      <c r="K1" s="38" t="s">
        <v>668</v>
      </c>
      <c r="L1" s="38" t="s">
        <v>669</v>
      </c>
      <c r="M1" s="38" t="s">
        <v>670</v>
      </c>
      <c r="N1" s="38" t="s">
        <v>671</v>
      </c>
    </row>
    <row collapsed="false" customFormat="false" customHeight="false" hidden="false" ht="12.1" outlineLevel="0" r="2">
      <c r="A2" s="37" t="n">
        <v>44323</v>
      </c>
      <c r="B2" s="16" t="s">
        <v>672</v>
      </c>
      <c r="C2" s="16" t="s">
        <v>87</v>
      </c>
      <c r="D2" s="16" t="s">
        <v>88</v>
      </c>
      <c r="E2" s="7" t="n">
        <v>1</v>
      </c>
      <c r="F2" s="16" t="s">
        <v>19</v>
      </c>
      <c r="G2" s="6" t="n">
        <v>66.3</v>
      </c>
      <c r="H2" s="6" t="n">
        <v>1662.3</v>
      </c>
      <c r="I2" s="6" t="n">
        <v>1536.16</v>
      </c>
      <c r="J2" s="6" t="n">
        <v>9</v>
      </c>
      <c r="K2" s="6" t="n">
        <v>66.3</v>
      </c>
      <c r="L2" s="6" t="n">
        <v>57.3</v>
      </c>
      <c r="M2" s="6" t="n">
        <v>3.73</v>
      </c>
      <c r="N2" s="6" t="n">
        <v>3.45</v>
      </c>
    </row>
    <row collapsed="false" customFormat="false" customHeight="false" hidden="false" ht="12.1" outlineLevel="0" r="3">
      <c r="A3" s="37" t="n">
        <v>44330</v>
      </c>
      <c r="B3" s="16" t="s">
        <v>672</v>
      </c>
      <c r="C3" s="16" t="s">
        <v>42</v>
      </c>
      <c r="D3" s="16" t="s">
        <v>43</v>
      </c>
      <c r="E3" s="7" t="n">
        <v>10</v>
      </c>
      <c r="F3" s="16" t="s">
        <v>19</v>
      </c>
      <c r="G3" s="6" t="n">
        <v>9.45</v>
      </c>
      <c r="H3" s="6" t="n">
        <v>175.35</v>
      </c>
      <c r="I3" s="6" t="n">
        <v>166.97</v>
      </c>
      <c r="J3" s="6" t="n">
        <v>12</v>
      </c>
      <c r="K3" s="6" t="n">
        <v>94.5</v>
      </c>
      <c r="L3" s="6" t="n">
        <v>82.5</v>
      </c>
      <c r="M3" s="6" t="n">
        <v>4.94</v>
      </c>
      <c r="N3" s="6" t="n">
        <v>4.7</v>
      </c>
    </row>
    <row collapsed="false" customFormat="false" customHeight="false" hidden="false" ht="12.1" outlineLevel="0" r="4">
      <c r="A4" s="37" t="n">
        <v>44354</v>
      </c>
      <c r="B4" s="16" t="s">
        <v>672</v>
      </c>
      <c r="C4" s="16" t="s">
        <v>24</v>
      </c>
      <c r="D4" s="16" t="s">
        <v>25</v>
      </c>
      <c r="E4" s="7" t="n">
        <v>10</v>
      </c>
      <c r="F4" s="16" t="s">
        <v>19</v>
      </c>
      <c r="G4" s="6" t="n">
        <v>4.56</v>
      </c>
      <c r="H4" s="6" t="n">
        <v>71.55</v>
      </c>
      <c r="I4" s="6" t="n">
        <v>51.99</v>
      </c>
      <c r="J4" s="6" t="n">
        <v>6</v>
      </c>
      <c r="K4" s="6" t="n">
        <v>45.6</v>
      </c>
      <c r="L4" s="6" t="n">
        <v>39.6</v>
      </c>
      <c r="M4" s="6" t="n">
        <v>7.62</v>
      </c>
      <c r="N4" s="6" t="n">
        <v>5.53</v>
      </c>
    </row>
    <row collapsed="false" customFormat="false" customHeight="false" hidden="false" ht="12.1" outlineLevel="0" r="5">
      <c r="A5" s="37" t="n">
        <v>44364</v>
      </c>
      <c r="B5" s="16" t="s">
        <v>672</v>
      </c>
      <c r="C5" s="16" t="s">
        <v>48</v>
      </c>
      <c r="D5" s="16" t="s">
        <v>49</v>
      </c>
      <c r="E5" s="7" t="n">
        <v>10</v>
      </c>
      <c r="F5" s="16" t="s">
        <v>19</v>
      </c>
      <c r="G5" s="6" t="n">
        <v>0.945</v>
      </c>
      <c r="H5" s="6" t="n">
        <v>63.535</v>
      </c>
      <c r="I5" s="6" t="n">
        <v>54.51</v>
      </c>
      <c r="J5" s="6" t="n">
        <v>1</v>
      </c>
      <c r="K5" s="6" t="n">
        <v>9.45</v>
      </c>
      <c r="L5" s="6" t="n">
        <v>8.45</v>
      </c>
      <c r="M5" s="6" t="n">
        <v>1.55</v>
      </c>
      <c r="N5" s="6" t="n">
        <v>1.33</v>
      </c>
    </row>
    <row collapsed="false" customFormat="false" customHeight="false" hidden="false" ht="12.1" outlineLevel="0" r="6">
      <c r="A6" s="37" t="n">
        <v>44364</v>
      </c>
      <c r="B6" s="16" t="s">
        <v>672</v>
      </c>
      <c r="C6" s="16" t="s">
        <v>48</v>
      </c>
      <c r="D6" s="16" t="s">
        <v>49</v>
      </c>
      <c r="E6" s="7" t="n">
        <v>10</v>
      </c>
      <c r="F6" s="16" t="s">
        <v>19</v>
      </c>
      <c r="G6" s="6" t="n">
        <v>1.795</v>
      </c>
      <c r="H6" s="6" t="n">
        <v>63.535</v>
      </c>
      <c r="I6" s="6" t="n">
        <v>54.51</v>
      </c>
      <c r="J6" s="6" t="n">
        <v>2</v>
      </c>
      <c r="K6" s="6" t="n">
        <v>17.95</v>
      </c>
      <c r="L6" s="6" t="n">
        <v>15.95</v>
      </c>
      <c r="M6" s="6" t="n">
        <v>2.93</v>
      </c>
      <c r="N6" s="6" t="n">
        <v>2.51</v>
      </c>
    </row>
    <row collapsed="false" customFormat="false" customHeight="false" hidden="false" ht="12.1" outlineLevel="0" r="7">
      <c r="A7" s="37" t="n">
        <v>44381</v>
      </c>
      <c r="B7" s="16" t="s">
        <v>672</v>
      </c>
      <c r="C7" s="16" t="s">
        <v>30</v>
      </c>
      <c r="D7" s="16" t="s">
        <v>31</v>
      </c>
      <c r="E7" s="7" t="n">
        <v>10</v>
      </c>
      <c r="F7" s="16" t="s">
        <v>19</v>
      </c>
      <c r="G7" s="6" t="n">
        <v>9.54</v>
      </c>
      <c r="H7" s="6" t="n">
        <v>126.14</v>
      </c>
      <c r="I7" s="6" t="n">
        <v>107.14</v>
      </c>
      <c r="J7" s="6" t="n">
        <v>12</v>
      </c>
      <c r="K7" s="6" t="n">
        <v>95.4</v>
      </c>
      <c r="L7" s="6" t="n">
        <v>83.4</v>
      </c>
      <c r="M7" s="6" t="n">
        <v>7.78</v>
      </c>
      <c r="N7" s="6" t="n">
        <v>6.61</v>
      </c>
    </row>
    <row collapsed="false" customFormat="false" customHeight="false" hidden="false" ht="12.1" outlineLevel="0" r="8">
      <c r="A8" s="37" t="n">
        <v>44382</v>
      </c>
      <c r="B8" s="16" t="s">
        <v>672</v>
      </c>
      <c r="C8" s="16" t="s">
        <v>71</v>
      </c>
      <c r="D8" s="16" t="s">
        <v>72</v>
      </c>
      <c r="E8" s="7" t="n">
        <v>10</v>
      </c>
      <c r="F8" s="16" t="s">
        <v>19</v>
      </c>
      <c r="G8" s="6" t="n">
        <v>6.67</v>
      </c>
      <c r="H8" s="6" t="n">
        <v>89.42</v>
      </c>
      <c r="I8" s="6" t="n">
        <v>91.05</v>
      </c>
      <c r="J8" s="6" t="n">
        <v>9</v>
      </c>
      <c r="K8" s="6" t="n">
        <v>66.7</v>
      </c>
      <c r="L8" s="6" t="n">
        <v>57.7</v>
      </c>
      <c r="M8" s="6" t="n">
        <v>6.34</v>
      </c>
      <c r="N8" s="6" t="n">
        <v>6.45</v>
      </c>
    </row>
    <row collapsed="false" customFormat="false" customHeight="false" hidden="false" ht="12.1" outlineLevel="0" r="9">
      <c r="A9" s="37" t="n">
        <v>44387</v>
      </c>
      <c r="B9" s="16" t="s">
        <v>672</v>
      </c>
      <c r="C9" s="16" t="s">
        <v>290</v>
      </c>
      <c r="D9" s="16" t="s">
        <v>673</v>
      </c>
      <c r="E9" s="7" t="n">
        <v>1000</v>
      </c>
      <c r="F9" s="16" t="s">
        <v>19</v>
      </c>
      <c r="G9" s="6" t="n">
        <v>0.053</v>
      </c>
      <c r="H9" s="6" t="n">
        <v>0.8339</v>
      </c>
      <c r="I9" s="6" t="n">
        <v>0.86</v>
      </c>
      <c r="J9" s="6" t="n">
        <v>7</v>
      </c>
      <c r="K9" s="6" t="n">
        <v>53</v>
      </c>
      <c r="L9" s="6" t="n">
        <v>46</v>
      </c>
      <c r="M9" s="6" t="n">
        <v>5.38</v>
      </c>
      <c r="N9" s="6" t="n">
        <v>5.52</v>
      </c>
    </row>
    <row collapsed="false" customFormat="false" customHeight="false" hidden="false" ht="12.1" outlineLevel="0" r="10">
      <c r="A10" s="37" t="n">
        <v>44389</v>
      </c>
      <c r="B10" s="16" t="s">
        <v>672</v>
      </c>
      <c r="C10" s="16" t="s">
        <v>288</v>
      </c>
      <c r="D10" s="16" t="s">
        <v>674</v>
      </c>
      <c r="E10" s="7" t="n">
        <v>10</v>
      </c>
      <c r="F10" s="16" t="s">
        <v>19</v>
      </c>
      <c r="G10" s="6" t="n">
        <v>5</v>
      </c>
      <c r="H10" s="6" t="n">
        <v>98.84</v>
      </c>
      <c r="I10" s="6" t="n">
        <v>103.49</v>
      </c>
      <c r="J10" s="6" t="n">
        <v>7</v>
      </c>
      <c r="K10" s="6" t="n">
        <v>50</v>
      </c>
      <c r="L10" s="6" t="n">
        <v>43</v>
      </c>
      <c r="M10" s="6" t="n">
        <v>4.15</v>
      </c>
      <c r="N10" s="6" t="n">
        <v>4.35</v>
      </c>
    </row>
    <row collapsed="false" customFormat="false" customHeight="false" hidden="false" ht="12.1" outlineLevel="0" r="11">
      <c r="A11" s="37" t="n">
        <v>44392</v>
      </c>
      <c r="B11" s="16" t="s">
        <v>672</v>
      </c>
      <c r="C11" s="16" t="s">
        <v>21</v>
      </c>
      <c r="D11" s="16" t="s">
        <v>22</v>
      </c>
      <c r="E11" s="7" t="n">
        <v>10</v>
      </c>
      <c r="F11" s="16" t="s">
        <v>19</v>
      </c>
      <c r="G11" s="6" t="n">
        <v>12.55</v>
      </c>
      <c r="H11" s="6" t="n">
        <v>280.01</v>
      </c>
      <c r="I11" s="6" t="n">
        <v>223.06</v>
      </c>
      <c r="J11" s="6" t="n">
        <v>16</v>
      </c>
      <c r="K11" s="6" t="n">
        <v>125.5</v>
      </c>
      <c r="L11" s="6" t="n">
        <v>109.5</v>
      </c>
      <c r="M11" s="6" t="n">
        <v>4.91</v>
      </c>
      <c r="N11" s="6" t="n">
        <v>3.91</v>
      </c>
    </row>
    <row collapsed="false" customFormat="false" customHeight="false" hidden="false" ht="12.1" outlineLevel="0" r="12">
      <c r="A12" s="37" t="n">
        <v>44392</v>
      </c>
      <c r="B12" s="16" t="s">
        <v>672</v>
      </c>
      <c r="C12" s="16" t="s">
        <v>283</v>
      </c>
      <c r="D12" s="16" t="s">
        <v>675</v>
      </c>
      <c r="E12" s="7" t="n">
        <v>10000</v>
      </c>
      <c r="F12" s="16" t="s">
        <v>19</v>
      </c>
      <c r="G12" s="6" t="n">
        <v>0.0014</v>
      </c>
      <c r="H12" s="6" t="n">
        <v>0.04719</v>
      </c>
      <c r="I12" s="6" t="n">
        <v>0.04</v>
      </c>
      <c r="J12" s="6" t="n">
        <v>2</v>
      </c>
      <c r="K12" s="6" t="n">
        <v>14</v>
      </c>
      <c r="L12" s="6" t="n">
        <v>12</v>
      </c>
      <c r="M12" s="6" t="n">
        <v>3.19</v>
      </c>
      <c r="N12" s="6" t="n">
        <v>2.54</v>
      </c>
    </row>
    <row collapsed="false" customFormat="false" customHeight="false" hidden="false" ht="12.1" outlineLevel="0" r="13">
      <c r="A13" s="37" t="n">
        <v>44449</v>
      </c>
      <c r="B13" s="16" t="s">
        <v>672</v>
      </c>
      <c r="C13" s="16" t="s">
        <v>87</v>
      </c>
      <c r="D13" s="16" t="s">
        <v>88</v>
      </c>
      <c r="E13" s="7" t="n">
        <v>1</v>
      </c>
      <c r="F13" s="16" t="s">
        <v>19</v>
      </c>
      <c r="G13" s="6" t="n">
        <v>33.2</v>
      </c>
      <c r="H13" s="6" t="n">
        <v>1394</v>
      </c>
      <c r="I13" s="6" t="n">
        <v>1536.16</v>
      </c>
      <c r="J13" s="6" t="n">
        <v>4</v>
      </c>
      <c r="K13" s="6" t="n">
        <v>33.2</v>
      </c>
      <c r="L13" s="6" t="n">
        <v>29.2</v>
      </c>
      <c r="M13" s="6" t="n">
        <v>1.9</v>
      </c>
      <c r="N13" s="6" t="n">
        <v>2.09</v>
      </c>
    </row>
    <row collapsed="false" customFormat="false" customHeight="false" hidden="false" ht="12.1" outlineLevel="0" r="14">
      <c r="A14" s="37" t="n">
        <v>44449</v>
      </c>
      <c r="B14" s="16" t="s">
        <v>672</v>
      </c>
      <c r="C14" s="16" t="s">
        <v>289</v>
      </c>
      <c r="D14" s="16" t="s">
        <v>676</v>
      </c>
      <c r="E14" s="7" t="n">
        <v>1</v>
      </c>
      <c r="F14" s="16" t="s">
        <v>19</v>
      </c>
      <c r="G14" s="6" t="n">
        <v>65.5</v>
      </c>
      <c r="H14" s="6" t="n">
        <v>1167.6</v>
      </c>
      <c r="I14" s="6" t="n">
        <v>945.66</v>
      </c>
      <c r="J14" s="6" t="n">
        <v>9</v>
      </c>
      <c r="K14" s="6" t="n">
        <v>65.5</v>
      </c>
      <c r="L14" s="6" t="n">
        <v>56.5</v>
      </c>
      <c r="M14" s="6" t="n">
        <v>5.97</v>
      </c>
      <c r="N14" s="6" t="n">
        <v>4.84</v>
      </c>
    </row>
    <row collapsed="false" customFormat="false" customHeight="false" hidden="false" ht="12.1" outlineLevel="0" r="15">
      <c r="A15" s="37" t="n">
        <v>44466</v>
      </c>
      <c r="B15" s="16" t="s">
        <v>672</v>
      </c>
      <c r="C15" s="16" t="s">
        <v>48</v>
      </c>
      <c r="D15" s="16" t="s">
        <v>49</v>
      </c>
      <c r="E15" s="7" t="n">
        <v>10</v>
      </c>
      <c r="F15" s="16" t="s">
        <v>19</v>
      </c>
      <c r="G15" s="6" t="n">
        <v>3.53</v>
      </c>
      <c r="H15" s="6" t="n">
        <v>72.59</v>
      </c>
      <c r="I15" s="6" t="n">
        <v>54.51</v>
      </c>
      <c r="J15" s="6" t="n">
        <v>5</v>
      </c>
      <c r="K15" s="6" t="n">
        <v>35.3</v>
      </c>
      <c r="L15" s="6" t="n">
        <v>30.3</v>
      </c>
      <c r="M15" s="6" t="n">
        <v>5.56</v>
      </c>
      <c r="N15" s="6" t="n">
        <v>4.17</v>
      </c>
    </row>
    <row collapsed="false" customFormat="false" customHeight="false" hidden="false" ht="12.1" outlineLevel="0" r="16">
      <c r="A16" s="37" t="n">
        <v>44481</v>
      </c>
      <c r="B16" s="16" t="s">
        <v>672</v>
      </c>
      <c r="C16" s="16" t="s">
        <v>33</v>
      </c>
      <c r="D16" s="16" t="s">
        <v>34</v>
      </c>
      <c r="E16" s="7" t="n">
        <v>1</v>
      </c>
      <c r="F16" s="16" t="s">
        <v>19</v>
      </c>
      <c r="G16" s="6" t="n">
        <v>16.52</v>
      </c>
      <c r="H16" s="6" t="n">
        <v>526.1</v>
      </c>
      <c r="I16" s="6" t="n">
        <v>525.06</v>
      </c>
      <c r="J16" s="6" t="n">
        <v>2</v>
      </c>
      <c r="K16" s="6" t="n">
        <v>16.52</v>
      </c>
      <c r="L16" s="6" t="n">
        <v>14.52</v>
      </c>
      <c r="M16" s="6" t="n">
        <v>2.77</v>
      </c>
      <c r="N16" s="6" t="n">
        <v>2.76</v>
      </c>
    </row>
    <row collapsed="false" customFormat="false" customHeight="false" hidden="false" ht="12.1" outlineLevel="0" r="17">
      <c r="A17" s="37" t="n">
        <v>44488</v>
      </c>
      <c r="B17" s="16" t="s">
        <v>672</v>
      </c>
      <c r="C17" s="16" t="s">
        <v>30</v>
      </c>
      <c r="D17" s="16" t="s">
        <v>31</v>
      </c>
      <c r="E17" s="7" t="n">
        <v>10</v>
      </c>
      <c r="F17" s="16" t="s">
        <v>19</v>
      </c>
      <c r="G17" s="6" t="n">
        <v>8.79</v>
      </c>
      <c r="H17" s="6" t="n">
        <v>132.76</v>
      </c>
      <c r="I17" s="6" t="n">
        <v>107.14</v>
      </c>
      <c r="J17" s="6" t="n">
        <v>11</v>
      </c>
      <c r="K17" s="6" t="n">
        <v>87.9</v>
      </c>
      <c r="L17" s="6" t="n">
        <v>76.9</v>
      </c>
      <c r="M17" s="6" t="n">
        <v>7.18</v>
      </c>
      <c r="N17" s="6" t="n">
        <v>5.79</v>
      </c>
    </row>
    <row collapsed="false" customFormat="false" customHeight="false" hidden="false" ht="12.1" outlineLevel="0" r="18">
      <c r="A18" s="37" t="n">
        <v>44517</v>
      </c>
      <c r="B18" s="16" t="s">
        <v>672</v>
      </c>
      <c r="C18" s="16" t="s">
        <v>59</v>
      </c>
      <c r="D18" s="16" t="s">
        <v>60</v>
      </c>
      <c r="E18" s="7" t="n">
        <v>1</v>
      </c>
      <c r="F18" s="16" t="s">
        <v>64</v>
      </c>
      <c r="G18" s="6" t="n">
        <v>7.2555</v>
      </c>
      <c r="H18" s="6" t="n">
        <v>1447</v>
      </c>
      <c r="I18" s="6" t="n">
        <v>1042.72</v>
      </c>
      <c r="J18" s="6" t="n">
        <v>0.01</v>
      </c>
      <c r="K18" s="6" t="n">
        <v>7.2555</v>
      </c>
      <c r="L18" s="6" t="n">
        <v>6.53</v>
      </c>
      <c r="M18" s="6" t="n">
        <v>0.63</v>
      </c>
      <c r="N18" s="6" t="n">
        <v>0.45</v>
      </c>
    </row>
    <row collapsed="false" customFormat="false" customHeight="false" hidden="false" ht="12.1" outlineLevel="0" r="19">
      <c r="A19" s="37" t="n">
        <v>44526</v>
      </c>
      <c r="B19" s="16" t="s">
        <v>672</v>
      </c>
      <c r="C19" s="16" t="s">
        <v>73</v>
      </c>
      <c r="D19" s="16" t="s">
        <v>74</v>
      </c>
      <c r="E19" s="7" t="n">
        <v>1</v>
      </c>
      <c r="F19" s="16" t="s">
        <v>64</v>
      </c>
      <c r="G19" s="6" t="n">
        <v>18.6501</v>
      </c>
      <c r="H19" s="6" t="n">
        <v>1029</v>
      </c>
      <c r="I19" s="6" t="n">
        <v>913.64</v>
      </c>
      <c r="J19" s="6" t="n">
        <v>0.03</v>
      </c>
      <c r="K19" s="6" t="n">
        <v>18.6501</v>
      </c>
      <c r="L19" s="6" t="n">
        <v>16.41</v>
      </c>
      <c r="M19" s="6" t="n">
        <v>1.8</v>
      </c>
      <c r="N19" s="6" t="n">
        <v>1.59</v>
      </c>
    </row>
    <row collapsed="false" customFormat="false" customHeight="false" hidden="false" ht="12.1" outlineLevel="0" r="20">
      <c r="A20" s="37" t="n">
        <v>44540</v>
      </c>
      <c r="B20" s="16" t="s">
        <v>672</v>
      </c>
      <c r="C20" s="16" t="s">
        <v>79</v>
      </c>
      <c r="D20" s="16" t="s">
        <v>80</v>
      </c>
      <c r="E20" s="7" t="n">
        <v>10</v>
      </c>
      <c r="F20" s="16" t="s">
        <v>19</v>
      </c>
      <c r="G20" s="6" t="n">
        <v>9.39</v>
      </c>
      <c r="H20" s="6" t="n">
        <v>90.18</v>
      </c>
      <c r="I20" s="6" t="n">
        <v>111.54</v>
      </c>
      <c r="J20" s="6" t="n">
        <v>12</v>
      </c>
      <c r="K20" s="6" t="n">
        <v>93.9</v>
      </c>
      <c r="L20" s="6" t="n">
        <v>81.9</v>
      </c>
      <c r="M20" s="6" t="n">
        <v>7.34</v>
      </c>
      <c r="N20" s="6" t="n">
        <v>9.08</v>
      </c>
    </row>
    <row collapsed="false" customFormat="false" customHeight="false" hidden="false" ht="12.1" outlineLevel="0" r="21">
      <c r="A21" s="37" t="n">
        <v>44544</v>
      </c>
      <c r="B21" s="16" t="s">
        <v>672</v>
      </c>
      <c r="C21" s="16" t="s">
        <v>65</v>
      </c>
      <c r="D21" s="16" t="s">
        <v>66</v>
      </c>
      <c r="E21" s="7" t="n">
        <v>1</v>
      </c>
      <c r="F21" s="16" t="s">
        <v>19</v>
      </c>
      <c r="G21" s="6" t="n">
        <v>85.93</v>
      </c>
      <c r="H21" s="6" t="n">
        <v>1466.2</v>
      </c>
      <c r="I21" s="6" t="n">
        <v>1436.2</v>
      </c>
      <c r="J21" s="6" t="n">
        <v>11</v>
      </c>
      <c r="K21" s="6" t="n">
        <v>85.93</v>
      </c>
      <c r="L21" s="6" t="n">
        <v>74.93</v>
      </c>
      <c r="M21" s="6" t="n">
        <v>5.22</v>
      </c>
      <c r="N21" s="6" t="n">
        <v>5.11</v>
      </c>
    </row>
    <row collapsed="false" customFormat="false" customHeight="false" hidden="false" ht="12.1" outlineLevel="0" r="22">
      <c r="A22" s="37" t="n">
        <v>44546</v>
      </c>
      <c r="B22" s="16" t="s">
        <v>672</v>
      </c>
      <c r="C22" s="16" t="s">
        <v>294</v>
      </c>
      <c r="D22" s="16" t="s">
        <v>677</v>
      </c>
      <c r="E22" s="7" t="n">
        <v>1</v>
      </c>
      <c r="F22" s="16" t="s">
        <v>19</v>
      </c>
      <c r="G22" s="6" t="n">
        <v>35</v>
      </c>
      <c r="H22" s="6" t="n">
        <v>486</v>
      </c>
      <c r="I22" s="6" t="n">
        <v>603.41</v>
      </c>
      <c r="J22" s="6" t="n">
        <v>5</v>
      </c>
      <c r="K22" s="6" t="n">
        <v>35</v>
      </c>
      <c r="L22" s="6" t="n">
        <v>30</v>
      </c>
      <c r="M22" s="6" t="n">
        <v>4.97</v>
      </c>
      <c r="N22" s="6" t="n">
        <v>6.17</v>
      </c>
    </row>
    <row collapsed="false" customFormat="false" customHeight="false" hidden="false" ht="12.1" outlineLevel="0" r="23">
      <c r="A23" s="37" t="n">
        <v>44556</v>
      </c>
      <c r="B23" s="16" t="s">
        <v>672</v>
      </c>
      <c r="C23" s="16" t="s">
        <v>75</v>
      </c>
      <c r="D23" s="16" t="s">
        <v>76</v>
      </c>
      <c r="E23" s="7" t="n">
        <v>10</v>
      </c>
      <c r="F23" s="16" t="s">
        <v>19</v>
      </c>
      <c r="G23" s="6" t="n">
        <v>5.2</v>
      </c>
      <c r="H23" s="6" t="n">
        <v>124.54</v>
      </c>
      <c r="I23" s="6" t="n">
        <v>133.35</v>
      </c>
      <c r="J23" s="6" t="n">
        <v>7</v>
      </c>
      <c r="K23" s="6" t="n">
        <v>52</v>
      </c>
      <c r="L23" s="6" t="n">
        <v>45</v>
      </c>
      <c r="M23" s="6" t="n">
        <v>3.37</v>
      </c>
      <c r="N23" s="6" t="n">
        <v>3.61</v>
      </c>
    </row>
    <row collapsed="false" customFormat="false" customHeight="false" hidden="false" ht="12.1" outlineLevel="0" r="24">
      <c r="A24" s="37" t="n">
        <v>44571</v>
      </c>
      <c r="B24" s="16" t="s">
        <v>672</v>
      </c>
      <c r="C24" s="16" t="s">
        <v>33</v>
      </c>
      <c r="D24" s="16" t="s">
        <v>34</v>
      </c>
      <c r="E24" s="7" t="n">
        <v>2</v>
      </c>
      <c r="F24" s="16" t="s">
        <v>19</v>
      </c>
      <c r="G24" s="6" t="n">
        <v>9.98</v>
      </c>
      <c r="H24" s="6" t="n">
        <v>460</v>
      </c>
      <c r="I24" s="6" t="n">
        <v>514.86</v>
      </c>
      <c r="J24" s="6" t="n">
        <v>3</v>
      </c>
      <c r="K24" s="6" t="n">
        <v>19.96</v>
      </c>
      <c r="L24" s="6" t="n">
        <v>16.96</v>
      </c>
      <c r="M24" s="6" t="n">
        <v>1.65</v>
      </c>
      <c r="N24" s="6" t="n">
        <v>1.84</v>
      </c>
    </row>
    <row collapsed="false" customFormat="false" customHeight="false" hidden="false" ht="12.1" outlineLevel="0" r="25">
      <c r="A25" s="37" t="n">
        <v>44574</v>
      </c>
      <c r="B25" s="16" t="s">
        <v>672</v>
      </c>
      <c r="C25" s="16" t="s">
        <v>48</v>
      </c>
      <c r="D25" s="16" t="s">
        <v>49</v>
      </c>
      <c r="E25" s="7" t="n">
        <v>10</v>
      </c>
      <c r="F25" s="16" t="s">
        <v>19</v>
      </c>
      <c r="G25" s="6" t="n">
        <v>2.663</v>
      </c>
      <c r="H25" s="6" t="n">
        <v>67.38</v>
      </c>
      <c r="I25" s="6" t="n">
        <v>54.51</v>
      </c>
      <c r="J25" s="6" t="n">
        <v>3</v>
      </c>
      <c r="K25" s="6" t="n">
        <v>26.63</v>
      </c>
      <c r="L25" s="6" t="n">
        <v>23.63</v>
      </c>
      <c r="M25" s="6" t="n">
        <v>4.34</v>
      </c>
      <c r="N25" s="6" t="n">
        <v>3.51</v>
      </c>
    </row>
    <row collapsed="false" customFormat="false" customHeight="false" hidden="false" ht="12.1" outlineLevel="0" r="26">
      <c r="A26" s="37" t="n">
        <v>44589</v>
      </c>
      <c r="B26" s="16" t="s">
        <v>672</v>
      </c>
      <c r="C26" s="16" t="s">
        <v>59</v>
      </c>
      <c r="D26" s="16" t="s">
        <v>60</v>
      </c>
      <c r="E26" s="7" t="n">
        <v>1</v>
      </c>
      <c r="F26" s="16" t="s">
        <v>64</v>
      </c>
      <c r="G26" s="6" t="n">
        <v>7.8947</v>
      </c>
      <c r="H26" s="6" t="n">
        <v>1518</v>
      </c>
      <c r="I26" s="6" t="n">
        <v>1042.72</v>
      </c>
      <c r="J26" s="6" t="n">
        <v>0.01</v>
      </c>
      <c r="K26" s="6" t="n">
        <v>7.8947</v>
      </c>
      <c r="L26" s="6" t="n">
        <v>7.11</v>
      </c>
      <c r="M26" s="6" t="n">
        <v>0.68</v>
      </c>
      <c r="N26" s="6" t="n">
        <v>0.47</v>
      </c>
    </row>
    <row collapsed="false" customFormat="false" customHeight="false" hidden="false" ht="12.1" outlineLevel="0" r="27">
      <c r="A27" s="37" t="n">
        <v>44627</v>
      </c>
      <c r="B27" s="16" t="s">
        <v>672</v>
      </c>
      <c r="C27" s="16" t="s">
        <v>73</v>
      </c>
      <c r="D27" s="16" t="s">
        <v>74</v>
      </c>
      <c r="E27" s="7" t="n">
        <v>1</v>
      </c>
      <c r="F27" s="16" t="s">
        <v>64</v>
      </c>
      <c r="G27" s="6" t="n">
        <v>26.4531</v>
      </c>
      <c r="H27" s="6" t="n">
        <v>718</v>
      </c>
      <c r="I27" s="6" t="n">
        <v>913.64</v>
      </c>
      <c r="J27" s="6" t="n">
        <v>0.03</v>
      </c>
      <c r="K27" s="6" t="n">
        <v>26.4531</v>
      </c>
      <c r="L27" s="6" t="n">
        <v>23.28</v>
      </c>
      <c r="M27" s="6" t="n">
        <v>2.55</v>
      </c>
      <c r="N27" s="6" t="n">
        <v>3.24</v>
      </c>
    </row>
    <row collapsed="false" customFormat="false" customHeight="false" hidden="false" ht="12.1" outlineLevel="0" r="28">
      <c r="A28" s="37" t="n">
        <v>44676</v>
      </c>
      <c r="B28" s="16" t="s">
        <v>672</v>
      </c>
      <c r="C28" s="16" t="s">
        <v>59</v>
      </c>
      <c r="D28" s="16" t="s">
        <v>60</v>
      </c>
      <c r="E28" s="7" t="n">
        <v>1</v>
      </c>
      <c r="F28" s="16" t="s">
        <v>64</v>
      </c>
      <c r="G28" s="6" t="n">
        <v>7.3505</v>
      </c>
      <c r="H28" s="6" t="n">
        <v>1100</v>
      </c>
      <c r="I28" s="6" t="n">
        <v>1042.72</v>
      </c>
      <c r="J28" s="6" t="n">
        <v>0.01</v>
      </c>
      <c r="K28" s="6" t="n">
        <v>7.3505</v>
      </c>
      <c r="L28" s="6" t="n">
        <v>6.62</v>
      </c>
      <c r="M28" s="6" t="n">
        <v>0.63</v>
      </c>
      <c r="N28" s="6" t="n">
        <v>0.6</v>
      </c>
    </row>
    <row collapsed="false" customFormat="false" customHeight="false" hidden="false" ht="12.1" outlineLevel="0" r="29">
      <c r="A29" s="37" t="n">
        <v>44708</v>
      </c>
      <c r="B29" s="16" t="s">
        <v>672</v>
      </c>
      <c r="C29" s="16" t="s">
        <v>73</v>
      </c>
      <c r="D29" s="16" t="s">
        <v>74</v>
      </c>
      <c r="E29" s="7" t="n">
        <v>1</v>
      </c>
      <c r="F29" s="16" t="s">
        <v>64</v>
      </c>
      <c r="G29" s="6" t="n">
        <v>15.5124</v>
      </c>
      <c r="H29" s="6" t="n">
        <v>718</v>
      </c>
      <c r="I29" s="6" t="n">
        <v>913.64</v>
      </c>
      <c r="J29" s="6" t="n">
        <v>0.03</v>
      </c>
      <c r="K29" s="6" t="n">
        <v>15.5124</v>
      </c>
      <c r="L29" s="6" t="n">
        <v>13.65</v>
      </c>
      <c r="M29" s="6" t="n">
        <v>1.49</v>
      </c>
      <c r="N29" s="6" t="n">
        <v>1.9</v>
      </c>
    </row>
    <row collapsed="false" customFormat="false" customHeight="false" hidden="false" ht="12.1" outlineLevel="0" r="30">
      <c r="A30" s="37" t="n">
        <v>44722</v>
      </c>
      <c r="B30" s="16" t="s">
        <v>672</v>
      </c>
      <c r="C30" s="16" t="s">
        <v>45</v>
      </c>
      <c r="D30" s="16" t="s">
        <v>46</v>
      </c>
      <c r="E30" s="7" t="n">
        <v>100</v>
      </c>
      <c r="F30" s="16" t="s">
        <v>19</v>
      </c>
      <c r="G30" s="6" t="n">
        <v>0.2366</v>
      </c>
      <c r="H30" s="6" t="n">
        <v>3.14</v>
      </c>
      <c r="I30" s="6" t="n">
        <v>4.71</v>
      </c>
      <c r="J30" s="6" t="n">
        <v>3</v>
      </c>
      <c r="K30" s="6" t="n">
        <v>23.658</v>
      </c>
      <c r="L30" s="6" t="n">
        <v>20.66</v>
      </c>
      <c r="M30" s="6" t="n">
        <v>4.38</v>
      </c>
      <c r="N30" s="6" t="n">
        <v>6.58</v>
      </c>
    </row>
    <row collapsed="false" customFormat="false" customHeight="false" hidden="false" ht="12.1" outlineLevel="0" r="31">
      <c r="A31" s="37" t="n">
        <v>44750</v>
      </c>
      <c r="B31" s="16" t="s">
        <v>672</v>
      </c>
      <c r="C31" s="16" t="s">
        <v>33</v>
      </c>
      <c r="D31" s="16" t="s">
        <v>34</v>
      </c>
      <c r="E31" s="7" t="n">
        <v>2</v>
      </c>
      <c r="F31" s="16" t="s">
        <v>19</v>
      </c>
      <c r="G31" s="6" t="n">
        <v>16.14</v>
      </c>
      <c r="H31" s="6" t="n">
        <v>361.9</v>
      </c>
      <c r="I31" s="6" t="n">
        <v>514.86</v>
      </c>
      <c r="J31" s="6" t="n">
        <v>4</v>
      </c>
      <c r="K31" s="6" t="n">
        <v>32.28</v>
      </c>
      <c r="L31" s="6" t="n">
        <v>28.28</v>
      </c>
      <c r="M31" s="6" t="n">
        <v>2.75</v>
      </c>
      <c r="N31" s="6" t="n">
        <v>3.91</v>
      </c>
    </row>
    <row collapsed="false" customFormat="false" customHeight="false" hidden="false" ht="12.1" outlineLevel="0" r="32">
      <c r="A32" s="37" t="n">
        <v>44752</v>
      </c>
      <c r="B32" s="16" t="s">
        <v>672</v>
      </c>
      <c r="C32" s="16" t="s">
        <v>290</v>
      </c>
      <c r="D32" s="16" t="s">
        <v>673</v>
      </c>
      <c r="E32" s="7" t="n">
        <v>1000</v>
      </c>
      <c r="F32" s="16" t="s">
        <v>19</v>
      </c>
      <c r="G32" s="6" t="n">
        <v>0.053</v>
      </c>
      <c r="H32" s="6" t="n">
        <v>0.803</v>
      </c>
      <c r="I32" s="6" t="n">
        <v>0.86</v>
      </c>
      <c r="J32" s="6" t="n">
        <v>7</v>
      </c>
      <c r="K32" s="6" t="n">
        <v>53.0494</v>
      </c>
      <c r="L32" s="6" t="n">
        <v>46.05</v>
      </c>
      <c r="M32" s="6" t="n">
        <v>5.38</v>
      </c>
      <c r="N32" s="6" t="n">
        <v>5.73</v>
      </c>
    </row>
    <row collapsed="false" customFormat="false" customHeight="false" hidden="false" ht="12.1" outlineLevel="0" r="33">
      <c r="A33" s="37" t="n">
        <v>44762</v>
      </c>
      <c r="B33" s="16" t="s">
        <v>672</v>
      </c>
      <c r="C33" s="16" t="s">
        <v>288</v>
      </c>
      <c r="D33" s="16" t="s">
        <v>674</v>
      </c>
      <c r="E33" s="7" t="n">
        <v>10</v>
      </c>
      <c r="F33" s="16" t="s">
        <v>19</v>
      </c>
      <c r="G33" s="6" t="n">
        <v>4.56</v>
      </c>
      <c r="H33" s="6" t="n">
        <v>61.03</v>
      </c>
      <c r="I33" s="6" t="n">
        <v>103.49</v>
      </c>
      <c r="J33" s="6" t="n">
        <v>6</v>
      </c>
      <c r="K33" s="6" t="n">
        <v>45.6</v>
      </c>
      <c r="L33" s="6" t="n">
        <v>39.6</v>
      </c>
      <c r="M33" s="6" t="n">
        <v>3.83</v>
      </c>
      <c r="N33" s="6" t="n">
        <v>6.49</v>
      </c>
    </row>
    <row collapsed="false" customFormat="false" customHeight="false" hidden="false" ht="12.1" outlineLevel="0" r="34">
      <c r="A34" s="37" t="n">
        <v>44783</v>
      </c>
      <c r="B34" s="16" t="s">
        <v>672</v>
      </c>
      <c r="C34" s="16" t="s">
        <v>59</v>
      </c>
      <c r="D34" s="16" t="s">
        <v>60</v>
      </c>
      <c r="E34" s="7" t="n">
        <v>1</v>
      </c>
      <c r="F34" s="16" t="s">
        <v>64</v>
      </c>
      <c r="G34" s="6" t="n">
        <v>9.0572</v>
      </c>
      <c r="H34" s="6" t="n">
        <v>1100</v>
      </c>
      <c r="I34" s="6" t="n">
        <v>1042.72</v>
      </c>
      <c r="J34" s="6" t="n">
        <v>0.02</v>
      </c>
      <c r="K34" s="6" t="n">
        <v>9.0572</v>
      </c>
      <c r="L34" s="6" t="n">
        <v>7.85</v>
      </c>
      <c r="M34" s="6" t="n">
        <v>0.75</v>
      </c>
      <c r="N34" s="6" t="n">
        <v>0.71</v>
      </c>
    </row>
    <row collapsed="false" customFormat="false" customHeight="false" hidden="false" ht="12.1" outlineLevel="0" r="35">
      <c r="A35" s="37" t="n">
        <v>44802</v>
      </c>
      <c r="B35" s="16" t="s">
        <v>672</v>
      </c>
      <c r="C35" s="16" t="s">
        <v>73</v>
      </c>
      <c r="D35" s="16" t="s">
        <v>74</v>
      </c>
      <c r="E35" s="7" t="n">
        <v>1</v>
      </c>
      <c r="F35" s="16" t="s">
        <v>64</v>
      </c>
      <c r="G35" s="6" t="n">
        <v>15.0231</v>
      </c>
      <c r="H35" s="6" t="n">
        <v>718</v>
      </c>
      <c r="I35" s="6" t="n">
        <v>913.64</v>
      </c>
      <c r="J35" s="6" t="n">
        <v>0.03</v>
      </c>
      <c r="K35" s="6" t="n">
        <v>15.0231</v>
      </c>
      <c r="L35" s="6" t="n">
        <v>13.22</v>
      </c>
      <c r="M35" s="6" t="n">
        <v>1.45</v>
      </c>
      <c r="N35" s="6" t="n">
        <v>1.84</v>
      </c>
    </row>
    <row collapsed="false" customFormat="false" customHeight="false" hidden="false" ht="12.1" outlineLevel="0" r="36">
      <c r="A36" s="37" t="n">
        <v>44845</v>
      </c>
      <c r="B36" s="16" t="s">
        <v>672</v>
      </c>
      <c r="C36" s="16" t="s">
        <v>33</v>
      </c>
      <c r="D36" s="16" t="s">
        <v>34</v>
      </c>
      <c r="E36" s="7" t="n">
        <v>2</v>
      </c>
      <c r="F36" s="16" t="s">
        <v>19</v>
      </c>
      <c r="G36" s="6" t="n">
        <v>32.71</v>
      </c>
      <c r="H36" s="6" t="n">
        <v>339.4</v>
      </c>
      <c r="I36" s="6" t="n">
        <v>514.86</v>
      </c>
      <c r="J36" s="6" t="n">
        <v>9</v>
      </c>
      <c r="K36" s="6" t="n">
        <v>65.42</v>
      </c>
      <c r="L36" s="6" t="n">
        <v>56.42</v>
      </c>
      <c r="M36" s="6" t="n">
        <v>5.48</v>
      </c>
      <c r="N36" s="6" t="n">
        <v>8.31</v>
      </c>
    </row>
    <row collapsed="false" customFormat="false" customHeight="false" hidden="false" ht="12.1" outlineLevel="0" r="37">
      <c r="A37" s="37" t="n">
        <v>44845</v>
      </c>
      <c r="B37" s="16" t="s">
        <v>672</v>
      </c>
      <c r="C37" s="16" t="s">
        <v>21</v>
      </c>
      <c r="D37" s="16" t="s">
        <v>22</v>
      </c>
      <c r="E37" s="7" t="n">
        <v>10</v>
      </c>
      <c r="F37" s="16" t="s">
        <v>19</v>
      </c>
      <c r="G37" s="6" t="n">
        <v>51.03</v>
      </c>
      <c r="H37" s="6" t="n">
        <v>162.89</v>
      </c>
      <c r="I37" s="6" t="n">
        <v>223.06</v>
      </c>
      <c r="J37" s="6" t="n">
        <v>66</v>
      </c>
      <c r="K37" s="6" t="n">
        <v>510.3</v>
      </c>
      <c r="L37" s="6" t="n">
        <v>444.3</v>
      </c>
      <c r="M37" s="6" t="n">
        <v>19.92</v>
      </c>
      <c r="N37" s="6" t="n">
        <v>27.28</v>
      </c>
    </row>
    <row collapsed="false" customFormat="false" customHeight="false" hidden="false" ht="12.1" outlineLevel="0" r="38">
      <c r="A38" s="37" t="n">
        <v>44879</v>
      </c>
      <c r="B38" s="16" t="s">
        <v>672</v>
      </c>
      <c r="C38" s="16" t="s">
        <v>59</v>
      </c>
      <c r="D38" s="16" t="s">
        <v>60</v>
      </c>
      <c r="E38" s="7" t="n">
        <v>1</v>
      </c>
      <c r="F38" s="16" t="s">
        <v>64</v>
      </c>
      <c r="G38" s="6" t="n">
        <v>9.0327</v>
      </c>
      <c r="H38" s="6" t="n">
        <v>1100</v>
      </c>
      <c r="I38" s="6" t="n">
        <v>1042.72</v>
      </c>
      <c r="J38" s="6" t="n">
        <v>0.02</v>
      </c>
      <c r="K38" s="6" t="n">
        <v>9.0327</v>
      </c>
      <c r="L38" s="6" t="n">
        <v>7.83</v>
      </c>
      <c r="M38" s="6" t="n">
        <v>0.75</v>
      </c>
      <c r="N38" s="6" t="n">
        <v>0.71</v>
      </c>
    </row>
    <row collapsed="false" customFormat="false" customHeight="false" hidden="false" ht="12.1" outlineLevel="0" r="39">
      <c r="A39" s="37" t="n">
        <v>44936</v>
      </c>
      <c r="B39" s="16" t="s">
        <v>672</v>
      </c>
      <c r="C39" s="16" t="s">
        <v>33</v>
      </c>
      <c r="D39" s="16" t="s">
        <v>34</v>
      </c>
      <c r="E39" s="7" t="n">
        <v>2</v>
      </c>
      <c r="F39" s="16" t="s">
        <v>19</v>
      </c>
      <c r="G39" s="6" t="n">
        <v>6.86</v>
      </c>
      <c r="H39" s="6" t="n">
        <v>336.7</v>
      </c>
      <c r="I39" s="6" t="n">
        <v>514.86</v>
      </c>
      <c r="J39" s="6" t="n">
        <v>2</v>
      </c>
      <c r="K39" s="6" t="n">
        <v>13.72</v>
      </c>
      <c r="L39" s="6" t="n">
        <v>11.72</v>
      </c>
      <c r="M39" s="6" t="n">
        <v>1.14</v>
      </c>
      <c r="N39" s="6" t="n">
        <v>1.74</v>
      </c>
    </row>
    <row collapsed="false" customFormat="false" customHeight="false" hidden="false" ht="12.1" outlineLevel="0" r="40">
      <c r="A40" s="37" t="n">
        <v>44938</v>
      </c>
      <c r="B40" s="16" t="s">
        <v>672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20.39</v>
      </c>
      <c r="H40" s="6" t="n">
        <v>346.85</v>
      </c>
      <c r="I40" s="6" t="n">
        <v>301.41</v>
      </c>
      <c r="J40" s="6" t="n">
        <v>3</v>
      </c>
      <c r="K40" s="6" t="n">
        <v>20.39</v>
      </c>
      <c r="L40" s="6" t="n">
        <v>17.39</v>
      </c>
      <c r="M40" s="6" t="n">
        <v>5.77</v>
      </c>
      <c r="N40" s="6" t="n">
        <v>5.01</v>
      </c>
    </row>
    <row collapsed="false" customFormat="false" customHeight="false" hidden="false" ht="12.1" outlineLevel="0" r="41">
      <c r="A41" s="37" t="n">
        <v>44967</v>
      </c>
      <c r="B41" s="16" t="s">
        <v>672</v>
      </c>
      <c r="C41" s="16" t="s">
        <v>59</v>
      </c>
      <c r="D41" s="16" t="s">
        <v>60</v>
      </c>
      <c r="E41" s="7" t="n">
        <v>1</v>
      </c>
      <c r="F41" s="16" t="s">
        <v>64</v>
      </c>
      <c r="G41" s="6" t="n">
        <v>58.3159</v>
      </c>
      <c r="H41" s="6" t="n">
        <v>1100</v>
      </c>
      <c r="I41" s="6" t="n">
        <v>1042.72</v>
      </c>
      <c r="J41" s="6" t="n">
        <v>0.08</v>
      </c>
      <c r="K41" s="6" t="n">
        <v>58.3159</v>
      </c>
      <c r="L41" s="6" t="n">
        <v>52.48</v>
      </c>
      <c r="M41" s="6" t="n">
        <v>5.03</v>
      </c>
      <c r="N41" s="6" t="n">
        <v>4.77</v>
      </c>
    </row>
    <row collapsed="false" customFormat="false" customHeight="false" hidden="false" ht="12.1" outlineLevel="0" r="42">
      <c r="A42" s="37" t="n">
        <v>45041</v>
      </c>
      <c r="B42" s="16" t="s">
        <v>672</v>
      </c>
      <c r="C42" s="16" t="s">
        <v>59</v>
      </c>
      <c r="D42" s="16" t="s">
        <v>60</v>
      </c>
      <c r="E42" s="7" t="n">
        <v>1</v>
      </c>
      <c r="F42" s="16" t="s">
        <v>64</v>
      </c>
      <c r="G42" s="6" t="n">
        <v>12.1912</v>
      </c>
      <c r="H42" s="6" t="n">
        <v>1100</v>
      </c>
      <c r="I42" s="6" t="n">
        <v>1042.72</v>
      </c>
      <c r="J42" s="6" t="n">
        <v>0.02</v>
      </c>
      <c r="K42" s="6" t="n">
        <v>12.1912</v>
      </c>
      <c r="L42" s="6" t="n">
        <v>10.57</v>
      </c>
      <c r="M42" s="6" t="n">
        <v>1.01</v>
      </c>
      <c r="N42" s="6" t="n">
        <v>0.96</v>
      </c>
    </row>
    <row collapsed="false" customFormat="false" customHeight="false" hidden="false" ht="12.1" outlineLevel="0" r="43">
      <c r="A43" s="37" t="n">
        <v>45076</v>
      </c>
      <c r="B43" s="16" t="s">
        <v>672</v>
      </c>
      <c r="C43" s="16" t="s">
        <v>45</v>
      </c>
      <c r="D43" s="16" t="s">
        <v>46</v>
      </c>
      <c r="E43" s="7" t="n">
        <v>100</v>
      </c>
      <c r="F43" s="16" t="s">
        <v>19</v>
      </c>
      <c r="G43" s="6" t="n">
        <v>0.2837</v>
      </c>
      <c r="H43" s="6" t="n">
        <v>4.1225</v>
      </c>
      <c r="I43" s="6" t="n">
        <v>4.71</v>
      </c>
      <c r="J43" s="6" t="n">
        <v>4</v>
      </c>
      <c r="K43" s="6" t="n">
        <v>28.3655</v>
      </c>
      <c r="L43" s="6" t="n">
        <v>24.37</v>
      </c>
      <c r="M43" s="6" t="n">
        <v>5.17</v>
      </c>
      <c r="N43" s="6" t="n">
        <v>5.91</v>
      </c>
    </row>
    <row collapsed="false" customFormat="false" customHeight="false" hidden="false" ht="12.1" outlineLevel="0" r="44">
      <c r="A44" s="37" t="n">
        <v>45093</v>
      </c>
      <c r="B44" s="16" t="s">
        <v>672</v>
      </c>
      <c r="C44" s="16" t="s">
        <v>42</v>
      </c>
      <c r="D44" s="16" t="s">
        <v>43</v>
      </c>
      <c r="E44" s="7" t="n">
        <v>10</v>
      </c>
      <c r="F44" s="16" t="s">
        <v>19</v>
      </c>
      <c r="G44" s="6" t="n">
        <v>4.84</v>
      </c>
      <c r="H44" s="6" t="n">
        <v>124.06</v>
      </c>
      <c r="I44" s="6" t="n">
        <v>166.97</v>
      </c>
      <c r="J44" s="6" t="n">
        <v>6</v>
      </c>
      <c r="K44" s="6" t="n">
        <v>48.4</v>
      </c>
      <c r="L44" s="6" t="n">
        <v>42.4</v>
      </c>
      <c r="M44" s="6" t="n">
        <v>2.54</v>
      </c>
      <c r="N44" s="6" t="n">
        <v>3.42</v>
      </c>
    </row>
    <row collapsed="false" customFormat="false" customHeight="false" hidden="false" ht="12.1" outlineLevel="0" r="45">
      <c r="A45" s="37" t="n">
        <v>45112</v>
      </c>
      <c r="B45" s="16" t="s">
        <v>672</v>
      </c>
      <c r="C45" s="16" t="s">
        <v>71</v>
      </c>
      <c r="D45" s="16" t="s">
        <v>72</v>
      </c>
      <c r="E45" s="7" t="n">
        <v>10</v>
      </c>
      <c r="F45" s="16" t="s">
        <v>19</v>
      </c>
      <c r="G45" s="6" t="n">
        <v>4.3</v>
      </c>
      <c r="H45" s="6" t="n">
        <v>89.2</v>
      </c>
      <c r="I45" s="6" t="n">
        <v>91.05</v>
      </c>
      <c r="J45" s="6" t="n">
        <v>6</v>
      </c>
      <c r="K45" s="6" t="n">
        <v>43</v>
      </c>
      <c r="L45" s="6" t="n">
        <v>37</v>
      </c>
      <c r="M45" s="6" t="n">
        <v>4.06</v>
      </c>
      <c r="N45" s="6" t="n">
        <v>4.15</v>
      </c>
    </row>
    <row collapsed="false" customFormat="false" customHeight="false" hidden="false" ht="12.1" outlineLevel="0" r="46">
      <c r="A46" s="37" t="n">
        <v>45114</v>
      </c>
      <c r="B46" s="16" t="s">
        <v>672</v>
      </c>
      <c r="C46" s="16" t="s">
        <v>39</v>
      </c>
      <c r="D46" s="16" t="s">
        <v>40</v>
      </c>
      <c r="E46" s="7" t="n">
        <v>2</v>
      </c>
      <c r="F46" s="16" t="s">
        <v>19</v>
      </c>
      <c r="G46" s="6" t="n">
        <v>78</v>
      </c>
      <c r="H46" s="6" t="n">
        <v>710.6</v>
      </c>
      <c r="I46" s="6" t="n">
        <v>765.83</v>
      </c>
      <c r="J46" s="6" t="n">
        <v>20</v>
      </c>
      <c r="K46" s="6" t="n">
        <v>156</v>
      </c>
      <c r="L46" s="6" t="n">
        <v>136</v>
      </c>
      <c r="M46" s="6" t="n">
        <v>8.88</v>
      </c>
      <c r="N46" s="6" t="n">
        <v>9.57</v>
      </c>
    </row>
    <row collapsed="false" customFormat="false" customHeight="false" hidden="false" ht="12.1" outlineLevel="0" r="47">
      <c r="A47" s="37" t="n">
        <v>45118</v>
      </c>
      <c r="B47" s="16" t="s">
        <v>672</v>
      </c>
      <c r="C47" s="16" t="s">
        <v>33</v>
      </c>
      <c r="D47" s="16" t="s">
        <v>34</v>
      </c>
      <c r="E47" s="7" t="n">
        <v>2</v>
      </c>
      <c r="F47" s="16" t="s">
        <v>19</v>
      </c>
      <c r="G47" s="6" t="n">
        <v>27.71</v>
      </c>
      <c r="H47" s="6" t="n">
        <v>487.6</v>
      </c>
      <c r="I47" s="6" t="n">
        <v>514.86</v>
      </c>
      <c r="J47" s="6" t="n">
        <v>7</v>
      </c>
      <c r="K47" s="6" t="n">
        <v>55.42</v>
      </c>
      <c r="L47" s="6" t="n">
        <v>48.42</v>
      </c>
      <c r="M47" s="6" t="n">
        <v>4.7</v>
      </c>
      <c r="N47" s="6" t="n">
        <v>4.97</v>
      </c>
    </row>
    <row collapsed="false" customFormat="false" customHeight="false" hidden="false" ht="12.1" outlineLevel="0" r="48">
      <c r="A48" s="37" t="n">
        <v>45118</v>
      </c>
      <c r="B48" s="16" t="s">
        <v>672</v>
      </c>
      <c r="C48" s="16" t="s">
        <v>290</v>
      </c>
      <c r="D48" s="16" t="s">
        <v>673</v>
      </c>
      <c r="E48" s="7" t="n">
        <v>1000</v>
      </c>
      <c r="F48" s="16" t="s">
        <v>19</v>
      </c>
      <c r="G48" s="6" t="n">
        <v>0.0503</v>
      </c>
      <c r="H48" s="6" t="n">
        <v>0.8293</v>
      </c>
      <c r="I48" s="6" t="n">
        <v>0.86</v>
      </c>
      <c r="J48" s="6" t="n">
        <v>7</v>
      </c>
      <c r="K48" s="6" t="n">
        <v>50.2548</v>
      </c>
      <c r="L48" s="6" t="n">
        <v>43.25</v>
      </c>
      <c r="M48" s="6" t="n">
        <v>5.06</v>
      </c>
      <c r="N48" s="6" t="n">
        <v>5.22</v>
      </c>
    </row>
    <row collapsed="false" customFormat="false" customHeight="false" hidden="false" ht="12.1" outlineLevel="0" r="49">
      <c r="A49" s="37" t="n">
        <v>45118</v>
      </c>
      <c r="B49" s="16" t="s">
        <v>672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17.97</v>
      </c>
      <c r="H49" s="6" t="n">
        <v>478.8</v>
      </c>
      <c r="I49" s="6" t="n">
        <v>301.41</v>
      </c>
      <c r="J49" s="6" t="n">
        <v>2</v>
      </c>
      <c r="K49" s="6" t="n">
        <v>17.97</v>
      </c>
      <c r="L49" s="6" t="n">
        <v>15.97</v>
      </c>
      <c r="M49" s="6" t="n">
        <v>5.3</v>
      </c>
      <c r="N49" s="6" t="n">
        <v>3.34</v>
      </c>
    </row>
    <row collapsed="false" customFormat="false" customHeight="false" hidden="false" ht="12.1" outlineLevel="0" r="50">
      <c r="A50" s="37" t="n">
        <v>45131</v>
      </c>
      <c r="B50" s="16" t="s">
        <v>672</v>
      </c>
      <c r="C50" s="16" t="s">
        <v>59</v>
      </c>
      <c r="D50" s="16" t="s">
        <v>60</v>
      </c>
      <c r="E50" s="7" t="n">
        <v>1</v>
      </c>
      <c r="F50" s="16" t="s">
        <v>64</v>
      </c>
      <c r="G50" s="6" t="n">
        <v>13.5577</v>
      </c>
      <c r="H50" s="6" t="n">
        <v>1100</v>
      </c>
      <c r="I50" s="6" t="n">
        <v>1042.72</v>
      </c>
      <c r="J50" s="6" t="n">
        <v>0.02</v>
      </c>
      <c r="K50" s="6" t="n">
        <v>13.5577</v>
      </c>
      <c r="L50" s="6" t="n">
        <v>11.75</v>
      </c>
      <c r="M50" s="6" t="n">
        <v>1.13</v>
      </c>
      <c r="N50" s="6" t="n">
        <v>1.07</v>
      </c>
    </row>
    <row collapsed="false" customFormat="false" customHeight="false" hidden="false" ht="12.1" outlineLevel="0" r="51">
      <c r="A51" s="37" t="n">
        <v>45209</v>
      </c>
      <c r="B51" s="16" t="s">
        <v>672</v>
      </c>
      <c r="C51" s="16" t="s">
        <v>53</v>
      </c>
      <c r="D51" s="16" t="s">
        <v>54</v>
      </c>
      <c r="E51" s="7" t="n">
        <v>1</v>
      </c>
      <c r="F51" s="16" t="s">
        <v>19</v>
      </c>
      <c r="G51" s="6" t="n">
        <v>34.5</v>
      </c>
      <c r="H51" s="6" t="n">
        <v>1717.4</v>
      </c>
      <c r="I51" s="6" t="n">
        <v>1651.08</v>
      </c>
      <c r="J51" s="6" t="n">
        <v>4</v>
      </c>
      <c r="K51" s="6" t="n">
        <v>34.5</v>
      </c>
      <c r="L51" s="6" t="n">
        <v>30.5</v>
      </c>
      <c r="M51" s="6" t="n">
        <v>1.85</v>
      </c>
      <c r="N51" s="6" t="n">
        <v>1.78</v>
      </c>
    </row>
    <row collapsed="false" customFormat="false" customHeight="false" hidden="false" ht="12.1" outlineLevel="0" r="52">
      <c r="A52" s="37" t="n">
        <v>45210</v>
      </c>
      <c r="B52" s="16" t="s">
        <v>672</v>
      </c>
      <c r="C52" s="16" t="s">
        <v>33</v>
      </c>
      <c r="D52" s="16" t="s">
        <v>34</v>
      </c>
      <c r="E52" s="7" t="n">
        <v>2</v>
      </c>
      <c r="F52" s="16" t="s">
        <v>19</v>
      </c>
      <c r="G52" s="6" t="n">
        <v>27.54</v>
      </c>
      <c r="H52" s="6" t="n">
        <v>618.7</v>
      </c>
      <c r="I52" s="6" t="n">
        <v>514.86</v>
      </c>
      <c r="J52" s="6" t="n">
        <v>7</v>
      </c>
      <c r="K52" s="6" t="n">
        <v>55.08</v>
      </c>
      <c r="L52" s="6" t="n">
        <v>48.08</v>
      </c>
      <c r="M52" s="6" t="n">
        <v>4.67</v>
      </c>
      <c r="N52" s="6" t="n">
        <v>3.89</v>
      </c>
    </row>
    <row collapsed="false" customFormat="false" customHeight="false" hidden="false" ht="12.1" outlineLevel="0" r="53">
      <c r="A53" s="37" t="n">
        <v>45217</v>
      </c>
      <c r="B53" s="16" t="s">
        <v>672</v>
      </c>
      <c r="C53" s="16" t="s">
        <v>30</v>
      </c>
      <c r="D53" s="16" t="s">
        <v>31</v>
      </c>
      <c r="E53" s="7" t="n">
        <v>10</v>
      </c>
      <c r="F53" s="16" t="s">
        <v>19</v>
      </c>
      <c r="G53" s="6" t="n">
        <v>3.77</v>
      </c>
      <c r="H53" s="6" t="n">
        <v>72.82</v>
      </c>
      <c r="I53" s="6" t="n">
        <v>107.14</v>
      </c>
      <c r="J53" s="6" t="n">
        <v>5</v>
      </c>
      <c r="K53" s="6" t="n">
        <v>37.7</v>
      </c>
      <c r="L53" s="6" t="n">
        <v>32.7</v>
      </c>
      <c r="M53" s="6" t="n">
        <v>3.05</v>
      </c>
      <c r="N53" s="6" t="n">
        <v>4.49</v>
      </c>
    </row>
    <row collapsed="false" customFormat="false" customHeight="false" hidden="false" ht="12.1" outlineLevel="0" r="54">
      <c r="A54" s="37" t="n">
        <v>45230</v>
      </c>
      <c r="B54" s="16" t="s">
        <v>672</v>
      </c>
      <c r="C54" s="16" t="s">
        <v>59</v>
      </c>
      <c r="D54" s="16" t="s">
        <v>60</v>
      </c>
      <c r="E54" s="7" t="n">
        <v>1</v>
      </c>
      <c r="F54" s="16" t="s">
        <v>64</v>
      </c>
      <c r="G54" s="6" t="n">
        <v>13.9865</v>
      </c>
      <c r="H54" s="6" t="n">
        <v>1100</v>
      </c>
      <c r="I54" s="6" t="n">
        <v>1042.72</v>
      </c>
      <c r="J54" s="6" t="n">
        <v>0.02</v>
      </c>
      <c r="K54" s="6" t="n">
        <v>13.9865</v>
      </c>
      <c r="L54" s="6" t="n">
        <v>12.12</v>
      </c>
      <c r="M54" s="6" t="n">
        <v>1.16</v>
      </c>
      <c r="N54" s="6" t="n">
        <v>1.1</v>
      </c>
    </row>
    <row collapsed="false" customFormat="false" customHeight="false" hidden="false" ht="12.1" outlineLevel="0" r="55">
      <c r="A55" s="37" t="n">
        <v>45263</v>
      </c>
      <c r="B55" s="16" t="s">
        <v>672</v>
      </c>
      <c r="C55" s="16" t="s">
        <v>321</v>
      </c>
      <c r="D55" s="16" t="s">
        <v>678</v>
      </c>
      <c r="E55" s="7" t="n">
        <v>1</v>
      </c>
      <c r="F55" s="16" t="s">
        <v>19</v>
      </c>
      <c r="G55" s="6" t="n">
        <v>15.8</v>
      </c>
      <c r="H55" s="6" t="n">
        <v>2088.8</v>
      </c>
      <c r="I55" s="6" t="n">
        <v>2162.95</v>
      </c>
      <c r="J55" s="6" t="n">
        <v>2</v>
      </c>
      <c r="K55" s="6" t="n">
        <v>15.8</v>
      </c>
      <c r="L55" s="6" t="n">
        <v>13.8</v>
      </c>
      <c r="M55" s="6" t="n">
        <v>0.64</v>
      </c>
      <c r="N55" s="6" t="n">
        <v>0.66</v>
      </c>
    </row>
    <row collapsed="false" customFormat="false" customHeight="false" hidden="false" ht="12.1" outlineLevel="0" r="56">
      <c r="A56" s="37" t="n">
        <v>45261</v>
      </c>
      <c r="B56" s="16" t="s">
        <v>672</v>
      </c>
      <c r="C56" s="16" t="s">
        <v>288</v>
      </c>
      <c r="D56" s="16" t="s">
        <v>674</v>
      </c>
      <c r="E56" s="7" t="n">
        <v>10</v>
      </c>
      <c r="F56" s="16" t="s">
        <v>19</v>
      </c>
      <c r="G56" s="6" t="n">
        <v>5.4465</v>
      </c>
      <c r="H56" s="6" t="n">
        <v>74.82</v>
      </c>
      <c r="I56" s="6" t="n">
        <v>103.49</v>
      </c>
      <c r="J56" s="6" t="n">
        <v>7</v>
      </c>
      <c r="K56" s="6" t="n">
        <v>54.465</v>
      </c>
      <c r="L56" s="6" t="n">
        <v>47.47</v>
      </c>
      <c r="M56" s="6" t="n">
        <v>4.59</v>
      </c>
      <c r="N56" s="6" t="n">
        <v>6.34</v>
      </c>
    </row>
    <row collapsed="false" customFormat="false" customHeight="false" hidden="false" ht="12.1" outlineLevel="0" r="57">
      <c r="A57" s="37" t="n">
        <v>45263</v>
      </c>
      <c r="B57" s="16" t="s">
        <v>672</v>
      </c>
      <c r="C57" s="16" t="s">
        <v>326</v>
      </c>
      <c r="D57" s="16" t="s">
        <v>679</v>
      </c>
      <c r="E57" s="7" t="n">
        <v>10</v>
      </c>
      <c r="F57" s="16" t="s">
        <v>19</v>
      </c>
      <c r="G57" s="6" t="n">
        <v>2</v>
      </c>
      <c r="H57" s="6" t="n">
        <v>65.3</v>
      </c>
      <c r="I57" s="6" t="n">
        <v>68.85</v>
      </c>
      <c r="J57" s="6" t="n">
        <v>3</v>
      </c>
      <c r="K57" s="6" t="n">
        <v>20</v>
      </c>
      <c r="L57" s="6" t="n">
        <v>17</v>
      </c>
      <c r="M57" s="6" t="n">
        <v>2.47</v>
      </c>
      <c r="N57" s="6" t="n">
        <v>2.6</v>
      </c>
    </row>
    <row collapsed="false" customFormat="false" customHeight="false" hidden="false" ht="12.1" outlineLevel="0" r="58">
      <c r="A58" s="37" t="n">
        <v>45269</v>
      </c>
      <c r="B58" s="16" t="s">
        <v>672</v>
      </c>
      <c r="C58" s="16" t="s">
        <v>319</v>
      </c>
      <c r="D58" s="16" t="s">
        <v>680</v>
      </c>
      <c r="E58" s="7" t="n">
        <v>2</v>
      </c>
      <c r="F58" s="16" t="s">
        <v>19</v>
      </c>
      <c r="G58" s="6" t="n">
        <v>19</v>
      </c>
      <c r="H58" s="6" t="n">
        <v>812.5</v>
      </c>
      <c r="I58" s="6" t="n">
        <v>899.69</v>
      </c>
      <c r="J58" s="6" t="n">
        <v>5</v>
      </c>
      <c r="K58" s="6" t="n">
        <v>38</v>
      </c>
      <c r="L58" s="6" t="n">
        <v>33</v>
      </c>
      <c r="M58" s="6" t="n">
        <v>1.83</v>
      </c>
      <c r="N58" s="6" t="n">
        <v>2.03</v>
      </c>
    </row>
    <row collapsed="false" customFormat="false" customHeight="false" hidden="false" ht="12.1" outlineLevel="0" r="59">
      <c r="A59" s="37" t="n">
        <v>45287</v>
      </c>
      <c r="B59" s="16" t="s">
        <v>672</v>
      </c>
      <c r="C59" s="16" t="s">
        <v>51</v>
      </c>
      <c r="D59" s="16" t="s">
        <v>52</v>
      </c>
      <c r="E59" s="7" t="n">
        <v>1</v>
      </c>
      <c r="F59" s="16" t="s">
        <v>19</v>
      </c>
      <c r="G59" s="6" t="n">
        <v>82.94</v>
      </c>
      <c r="H59" s="6" t="n">
        <v>857.05</v>
      </c>
      <c r="I59" s="6" t="n">
        <v>861.47</v>
      </c>
      <c r="J59" s="6" t="n">
        <v>11</v>
      </c>
      <c r="K59" s="6" t="n">
        <v>82.94</v>
      </c>
      <c r="L59" s="6" t="n">
        <v>71.94</v>
      </c>
      <c r="M59" s="6" t="n">
        <v>8.35</v>
      </c>
      <c r="N59" s="6" t="n">
        <v>8.39</v>
      </c>
    </row>
    <row collapsed="false" customFormat="false" customHeight="false" hidden="false" ht="12.1" outlineLevel="0" r="60">
      <c r="A60" s="37" t="n">
        <v>45298</v>
      </c>
      <c r="B60" s="16" t="s">
        <v>672</v>
      </c>
      <c r="C60" s="16" t="s">
        <v>71</v>
      </c>
      <c r="D60" s="16" t="s">
        <v>72</v>
      </c>
      <c r="E60" s="7" t="n">
        <v>10</v>
      </c>
      <c r="F60" s="16" t="s">
        <v>19</v>
      </c>
      <c r="G60" s="6" t="n">
        <v>6.32</v>
      </c>
      <c r="H60" s="6" t="n">
        <v>142.5</v>
      </c>
      <c r="I60" s="6" t="n">
        <v>91.05</v>
      </c>
      <c r="J60" s="6" t="n">
        <v>8</v>
      </c>
      <c r="K60" s="6" t="n">
        <v>63.2</v>
      </c>
      <c r="L60" s="6" t="n">
        <v>55.2</v>
      </c>
      <c r="M60" s="6" t="n">
        <v>6.06</v>
      </c>
      <c r="N60" s="6" t="n">
        <v>3.87</v>
      </c>
    </row>
    <row collapsed="false" customFormat="false" customHeight="false" hidden="false" ht="12.1" outlineLevel="0" r="61">
      <c r="A61" s="37" t="n">
        <v>45300</v>
      </c>
      <c r="B61" s="16" t="s">
        <v>672</v>
      </c>
      <c r="C61" s="16" t="s">
        <v>33</v>
      </c>
      <c r="D61" s="16" t="s">
        <v>34</v>
      </c>
      <c r="E61" s="7" t="n">
        <v>3</v>
      </c>
      <c r="F61" s="16" t="s">
        <v>19</v>
      </c>
      <c r="G61" s="6" t="n">
        <v>35.17</v>
      </c>
      <c r="H61" s="6" t="n">
        <v>686.5</v>
      </c>
      <c r="I61" s="6" t="n">
        <v>549.06</v>
      </c>
      <c r="J61" s="6" t="n">
        <v>14</v>
      </c>
      <c r="K61" s="6" t="n">
        <v>105.51</v>
      </c>
      <c r="L61" s="6" t="n">
        <v>91.51</v>
      </c>
      <c r="M61" s="6" t="n">
        <v>5.56</v>
      </c>
      <c r="N61" s="6" t="n">
        <v>4.44</v>
      </c>
    </row>
    <row collapsed="false" customFormat="false" customHeight="false" hidden="false" ht="12.1" outlineLevel="0" r="62">
      <c r="A62" s="37" t="n">
        <v>45302</v>
      </c>
      <c r="B62" s="16" t="s">
        <v>672</v>
      </c>
      <c r="C62" s="16" t="s">
        <v>16</v>
      </c>
      <c r="D62" s="16" t="s">
        <v>18</v>
      </c>
      <c r="E62" s="7" t="n">
        <v>6</v>
      </c>
      <c r="F62" s="16" t="s">
        <v>19</v>
      </c>
      <c r="G62" s="6" t="n">
        <v>30.77</v>
      </c>
      <c r="H62" s="6" t="n">
        <v>579.6</v>
      </c>
      <c r="I62" s="6" t="n">
        <v>552.81</v>
      </c>
      <c r="J62" s="6" t="n">
        <v>24</v>
      </c>
      <c r="K62" s="6" t="n">
        <v>184.62</v>
      </c>
      <c r="L62" s="6" t="n">
        <v>160.62</v>
      </c>
      <c r="M62" s="6" t="n">
        <v>4.84</v>
      </c>
      <c r="N62" s="6" t="n">
        <v>4.62</v>
      </c>
    </row>
    <row collapsed="false" customFormat="false" customHeight="false" hidden="false" ht="12.1" outlineLevel="0" r="63">
      <c r="A63" s="37" t="n">
        <v>45337</v>
      </c>
      <c r="B63" s="16" t="s">
        <v>672</v>
      </c>
      <c r="C63" s="16" t="s">
        <v>59</v>
      </c>
      <c r="D63" s="16" t="s">
        <v>60</v>
      </c>
      <c r="E63" s="7" t="n">
        <v>1</v>
      </c>
      <c r="F63" s="16" t="s">
        <v>64</v>
      </c>
      <c r="G63" s="6" t="n">
        <v>30.1724</v>
      </c>
      <c r="H63" s="6" t="n">
        <v>1100</v>
      </c>
      <c r="I63" s="6" t="n">
        <v>1042.72</v>
      </c>
      <c r="J63" s="6" t="n">
        <v>0.03</v>
      </c>
      <c r="K63" s="6" t="n">
        <v>30.1724</v>
      </c>
      <c r="L63" s="6" t="n">
        <v>27.43</v>
      </c>
      <c r="M63" s="6" t="n">
        <v>2.63</v>
      </c>
      <c r="N63" s="6" t="n">
        <v>2.49</v>
      </c>
    </row>
    <row collapsed="false" customFormat="false" customHeight="false" hidden="false" ht="12.1" outlineLevel="0" r="64">
      <c r="A64" s="37" t="n">
        <v>45377</v>
      </c>
      <c r="B64" s="16" t="s">
        <v>672</v>
      </c>
      <c r="C64" s="16" t="s">
        <v>53</v>
      </c>
      <c r="D64" s="16" t="s">
        <v>54</v>
      </c>
      <c r="E64" s="7" t="n">
        <v>1</v>
      </c>
      <c r="F64" s="16" t="s">
        <v>19</v>
      </c>
      <c r="G64" s="6" t="n">
        <v>44.09</v>
      </c>
      <c r="H64" s="6" t="n">
        <v>1316.8</v>
      </c>
      <c r="I64" s="6" t="n">
        <v>1651.08</v>
      </c>
      <c r="J64" s="6" t="n">
        <v>6</v>
      </c>
      <c r="K64" s="6" t="n">
        <v>44.09</v>
      </c>
      <c r="L64" s="6" t="n">
        <v>38.09</v>
      </c>
      <c r="M64" s="6" t="n">
        <v>2.31</v>
      </c>
      <c r="N64" s="6" t="n">
        <v>2.89</v>
      </c>
    </row>
    <row collapsed="false" customFormat="false" customHeight="false" hidden="false" ht="12.1" outlineLevel="0" r="65">
      <c r="A65" s="37" t="n">
        <v>45406</v>
      </c>
      <c r="B65" s="16" t="s">
        <v>672</v>
      </c>
      <c r="C65" s="16" t="s">
        <v>321</v>
      </c>
      <c r="D65" s="16" t="s">
        <v>678</v>
      </c>
      <c r="E65" s="7" t="n">
        <v>1</v>
      </c>
      <c r="F65" s="16" t="s">
        <v>19</v>
      </c>
      <c r="G65" s="6" t="n">
        <v>47.33</v>
      </c>
      <c r="H65" s="6" t="n">
        <v>2835</v>
      </c>
      <c r="I65" s="6" t="n">
        <v>2162.95</v>
      </c>
      <c r="J65" s="6" t="n">
        <v>6</v>
      </c>
      <c r="K65" s="6" t="n">
        <v>47.33</v>
      </c>
      <c r="L65" s="6" t="n">
        <v>41.33</v>
      </c>
      <c r="M65" s="6" t="n">
        <v>1.91</v>
      </c>
      <c r="N65" s="6" t="n">
        <v>1.46</v>
      </c>
    </row>
    <row collapsed="false" customFormat="false" customHeight="false" hidden="false" ht="12.1" outlineLevel="0" r="66">
      <c r="A66" s="37" t="n">
        <v>45414</v>
      </c>
      <c r="B66" s="16" t="s">
        <v>672</v>
      </c>
      <c r="C66" s="16" t="s">
        <v>39</v>
      </c>
      <c r="D66" s="16" t="s">
        <v>40</v>
      </c>
      <c r="E66" s="7" t="n">
        <v>3</v>
      </c>
      <c r="F66" s="16" t="s">
        <v>19</v>
      </c>
      <c r="G66" s="6" t="n">
        <v>100</v>
      </c>
      <c r="H66" s="6" t="n">
        <v>969</v>
      </c>
      <c r="I66" s="6" t="n">
        <v>728.08</v>
      </c>
      <c r="J66" s="6" t="n">
        <v>39</v>
      </c>
      <c r="K66" s="6" t="n">
        <v>300</v>
      </c>
      <c r="L66" s="6" t="n">
        <v>261</v>
      </c>
      <c r="M66" s="6" t="n">
        <v>11.95</v>
      </c>
      <c r="N66" s="6" t="n">
        <v>8.98</v>
      </c>
    </row>
    <row collapsed="false" customFormat="false" customHeight="false" hidden="false" ht="12.1" outlineLevel="0" r="67">
      <c r="A67" s="37" t="n">
        <v>45418</v>
      </c>
      <c r="B67" s="16" t="s">
        <v>672</v>
      </c>
      <c r="C67" s="16" t="s">
        <v>24</v>
      </c>
      <c r="D67" s="16" t="s">
        <v>25</v>
      </c>
      <c r="E67" s="7" t="n">
        <v>10</v>
      </c>
      <c r="F67" s="16" t="s">
        <v>19</v>
      </c>
      <c r="G67" s="6" t="n">
        <v>23.37</v>
      </c>
      <c r="H67" s="6" t="n">
        <v>313.77</v>
      </c>
      <c r="I67" s="6" t="n">
        <v>279.57</v>
      </c>
      <c r="J67" s="6" t="n">
        <v>30</v>
      </c>
      <c r="K67" s="6" t="n">
        <v>233.7</v>
      </c>
      <c r="L67" s="6" t="n">
        <v>203.7</v>
      </c>
      <c r="M67" s="6" t="n">
        <v>7.29</v>
      </c>
      <c r="N67" s="6" t="n">
        <v>6.49</v>
      </c>
    </row>
    <row collapsed="false" customFormat="false" customHeight="false" hidden="false" ht="12.1" outlineLevel="0" r="68">
      <c r="A68" s="37" t="n">
        <v>45419</v>
      </c>
      <c r="B68" s="16" t="s">
        <v>672</v>
      </c>
      <c r="C68" s="16" t="s">
        <v>59</v>
      </c>
      <c r="D68" s="16" t="s">
        <v>60</v>
      </c>
      <c r="E68" s="7" t="n">
        <v>1</v>
      </c>
      <c r="F68" s="16" t="s">
        <v>64</v>
      </c>
      <c r="G68" s="6" t="n">
        <v>13.6969</v>
      </c>
      <c r="H68" s="6" t="n">
        <v>1100</v>
      </c>
      <c r="I68" s="6" t="n">
        <v>1042.72</v>
      </c>
      <c r="J68" s="6" t="n">
        <v>0.02</v>
      </c>
      <c r="K68" s="6" t="n">
        <v>13.6969</v>
      </c>
      <c r="L68" s="6" t="n">
        <v>11.87</v>
      </c>
      <c r="M68" s="6" t="n">
        <v>1.14</v>
      </c>
      <c r="N68" s="6" t="n">
        <v>1.08</v>
      </c>
    </row>
    <row collapsed="false" customFormat="false" customHeight="false" hidden="false" ht="12.1" outlineLevel="0" r="69">
      <c r="A69" s="37" t="n">
        <v>45439</v>
      </c>
      <c r="B69" s="16" t="s">
        <v>672</v>
      </c>
      <c r="C69" s="16" t="s">
        <v>56</v>
      </c>
      <c r="D69" s="16" t="s">
        <v>57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207.52</v>
      </c>
      <c r="J69" s="6" t="n">
        <v>33</v>
      </c>
      <c r="K69" s="6" t="n">
        <v>254.3</v>
      </c>
      <c r="L69" s="6" t="n">
        <v>221.3</v>
      </c>
      <c r="M69" s="6" t="n">
        <v>10.66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672</v>
      </c>
      <c r="C70" s="16" t="s">
        <v>30</v>
      </c>
      <c r="D70" s="16" t="s">
        <v>31</v>
      </c>
      <c r="E70" s="7" t="n">
        <v>60</v>
      </c>
      <c r="F70" s="16" t="s">
        <v>19</v>
      </c>
      <c r="G70" s="6" t="n">
        <v>2.02</v>
      </c>
      <c r="H70" s="6" t="n">
        <v>74.98</v>
      </c>
      <c r="I70" s="6" t="n">
        <v>82.01</v>
      </c>
      <c r="J70" s="6" t="n">
        <v>16</v>
      </c>
      <c r="K70" s="6" t="n">
        <v>121.2</v>
      </c>
      <c r="L70" s="6" t="n">
        <v>105.2</v>
      </c>
      <c r="M70" s="6" t="n">
        <v>2.14</v>
      </c>
      <c r="N70" s="6" t="n">
        <v>2.34</v>
      </c>
    </row>
    <row collapsed="false" customFormat="false" customHeight="false" hidden="false" ht="12.1" outlineLevel="0" r="71">
      <c r="A71" s="37" t="n">
        <v>45446</v>
      </c>
      <c r="B71" s="16" t="s">
        <v>672</v>
      </c>
      <c r="C71" s="16" t="s">
        <v>45</v>
      </c>
      <c r="D71" s="16" t="s">
        <v>46</v>
      </c>
      <c r="E71" s="7" t="n">
        <v>400</v>
      </c>
      <c r="F71" s="16" t="s">
        <v>19</v>
      </c>
      <c r="G71" s="6" t="n">
        <v>0.326</v>
      </c>
      <c r="H71" s="6" t="n">
        <v>3.794</v>
      </c>
      <c r="I71" s="6" t="n">
        <v>4.3</v>
      </c>
      <c r="J71" s="6" t="n">
        <v>17</v>
      </c>
      <c r="K71" s="6" t="n">
        <v>130.3997</v>
      </c>
      <c r="L71" s="6" t="n">
        <v>113.4</v>
      </c>
      <c r="M71" s="6" t="n">
        <v>6.6</v>
      </c>
      <c r="N71" s="6" t="n">
        <v>7.47</v>
      </c>
    </row>
    <row collapsed="false" customFormat="false" customHeight="false" hidden="false" ht="12.1" outlineLevel="0" r="72">
      <c r="A72" s="37" t="n">
        <v>45447</v>
      </c>
      <c r="B72" s="16" t="s">
        <v>672</v>
      </c>
      <c r="C72" s="16" t="s">
        <v>62</v>
      </c>
      <c r="D72" s="16" t="s">
        <v>63</v>
      </c>
      <c r="E72" s="7" t="n">
        <v>10</v>
      </c>
      <c r="F72" s="16" t="s">
        <v>19</v>
      </c>
      <c r="G72" s="6" t="n">
        <v>9.51</v>
      </c>
      <c r="H72" s="6" t="n">
        <v>196.1</v>
      </c>
      <c r="I72" s="6" t="n">
        <v>214.91</v>
      </c>
      <c r="J72" s="6" t="n">
        <v>12</v>
      </c>
      <c r="K72" s="6" t="n">
        <v>95.1</v>
      </c>
      <c r="L72" s="6" t="n">
        <v>83.1</v>
      </c>
      <c r="M72" s="6" t="n">
        <v>3.87</v>
      </c>
      <c r="N72" s="6" t="n">
        <v>4.24</v>
      </c>
    </row>
    <row collapsed="false" customFormat="false" customHeight="false" hidden="false" ht="12.1" outlineLevel="0" r="73">
      <c r="A73" s="37" t="n">
        <v>45453</v>
      </c>
      <c r="B73" s="16" t="s">
        <v>672</v>
      </c>
      <c r="C73" s="16" t="s">
        <v>48</v>
      </c>
      <c r="D73" s="16" t="s">
        <v>49</v>
      </c>
      <c r="E73" s="7" t="n">
        <v>50</v>
      </c>
      <c r="F73" s="16" t="s">
        <v>19</v>
      </c>
      <c r="G73" s="6" t="n">
        <v>2.752</v>
      </c>
      <c r="H73" s="6" t="n">
        <v>55.06</v>
      </c>
      <c r="I73" s="6" t="n">
        <v>51.6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37" t="n">
        <v>45457</v>
      </c>
      <c r="B74" s="16" t="s">
        <v>672</v>
      </c>
      <c r="C74" s="16" t="s">
        <v>42</v>
      </c>
      <c r="D74" s="16" t="s">
        <v>43</v>
      </c>
      <c r="E74" s="7" t="n">
        <v>10</v>
      </c>
      <c r="F74" s="16" t="s">
        <v>19</v>
      </c>
      <c r="G74" s="6" t="n">
        <v>17.35</v>
      </c>
      <c r="H74" s="6" t="n">
        <v>240.1</v>
      </c>
      <c r="I74" s="6" t="n">
        <v>166.97</v>
      </c>
      <c r="J74" s="6" t="n">
        <v>23</v>
      </c>
      <c r="K74" s="6" t="n">
        <v>173.5</v>
      </c>
      <c r="L74" s="6" t="n">
        <v>150.5</v>
      </c>
      <c r="M74" s="6" t="n">
        <v>9.01</v>
      </c>
      <c r="N74" s="6" t="n">
        <v>6.27</v>
      </c>
    </row>
    <row collapsed="false" customFormat="false" customHeight="false" hidden="false" ht="12.1" outlineLevel="0" r="75">
      <c r="A75" s="37" t="n">
        <v>45461</v>
      </c>
      <c r="B75" s="16" t="s">
        <v>672</v>
      </c>
      <c r="C75" s="16" t="s">
        <v>65</v>
      </c>
      <c r="D75" s="16" t="s">
        <v>66</v>
      </c>
      <c r="E75" s="7" t="n">
        <v>1</v>
      </c>
      <c r="F75" s="16" t="s">
        <v>19</v>
      </c>
      <c r="G75" s="6" t="n">
        <v>38.3</v>
      </c>
      <c r="H75" s="6" t="n">
        <v>1555.6</v>
      </c>
      <c r="I75" s="6" t="n">
        <v>1436.2</v>
      </c>
      <c r="J75" s="6" t="n">
        <v>5</v>
      </c>
      <c r="K75" s="6" t="n">
        <v>38.3</v>
      </c>
      <c r="L75" s="6" t="n">
        <v>33.3</v>
      </c>
      <c r="M75" s="6" t="n">
        <v>2.32</v>
      </c>
      <c r="N75" s="6" t="n">
        <v>2.14</v>
      </c>
    </row>
    <row collapsed="false" customFormat="false" customHeight="false" hidden="false" ht="12.1" outlineLevel="0" r="76">
      <c r="A76" s="37" t="n">
        <v>45461</v>
      </c>
      <c r="B76" s="16" t="s">
        <v>672</v>
      </c>
      <c r="C76" s="16" t="s">
        <v>65</v>
      </c>
      <c r="D76" s="16" t="s">
        <v>66</v>
      </c>
      <c r="E76" s="7" t="n">
        <v>1</v>
      </c>
      <c r="F76" s="16" t="s">
        <v>19</v>
      </c>
      <c r="G76" s="6" t="n">
        <v>191.51</v>
      </c>
      <c r="H76" s="6" t="n">
        <v>1555.6</v>
      </c>
      <c r="I76" s="6" t="n">
        <v>1436.2</v>
      </c>
      <c r="J76" s="6" t="n">
        <v>25</v>
      </c>
      <c r="K76" s="6" t="n">
        <v>191.51</v>
      </c>
      <c r="L76" s="6" t="n">
        <v>166.51</v>
      </c>
      <c r="M76" s="6" t="n">
        <v>11.59</v>
      </c>
      <c r="N76" s="6" t="n">
        <v>10.7</v>
      </c>
    </row>
    <row collapsed="false" customFormat="false" customHeight="false" hidden="false" ht="12.1" outlineLevel="0" r="77">
      <c r="A77" s="37" t="n">
        <v>45477</v>
      </c>
      <c r="B77" s="16" t="s">
        <v>672</v>
      </c>
      <c r="C77" s="16" t="s">
        <v>91</v>
      </c>
      <c r="D77" s="16" t="s">
        <v>92</v>
      </c>
      <c r="E77" s="7" t="n">
        <v>-1000</v>
      </c>
      <c r="F77" s="16" t="s">
        <v>19</v>
      </c>
      <c r="G77" s="6" t="n">
        <v>0.0662</v>
      </c>
      <c r="H77" s="6" t="n">
        <v>0.5138</v>
      </c>
      <c r="I77" s="6" t="n">
        <v>-1.27</v>
      </c>
      <c r="J77" s="6" t="n">
        <v>-9</v>
      </c>
      <c r="K77" s="6" t="n">
        <v>-66.21</v>
      </c>
      <c r="L77" s="6" t="n">
        <v>-57.21</v>
      </c>
      <c r="M77" s="6" t="n">
        <v>-4.52</v>
      </c>
      <c r="N77" s="6" t="n">
        <v>11.13</v>
      </c>
    </row>
    <row collapsed="false" customFormat="false" customHeight="false" hidden="false" ht="12.1" outlineLevel="0" r="78">
      <c r="A78" s="37" t="n">
        <v>45481</v>
      </c>
      <c r="B78" s="16" t="s">
        <v>672</v>
      </c>
      <c r="C78" s="16" t="s">
        <v>51</v>
      </c>
      <c r="D78" s="16" t="s">
        <v>52</v>
      </c>
      <c r="E78" s="7" t="n">
        <v>3</v>
      </c>
      <c r="F78" s="16" t="s">
        <v>19</v>
      </c>
      <c r="G78" s="6" t="n">
        <v>19.49</v>
      </c>
      <c r="H78" s="6" t="n">
        <v>671.3</v>
      </c>
      <c r="I78" s="6" t="n">
        <v>765.62</v>
      </c>
      <c r="J78" s="6" t="n">
        <v>8</v>
      </c>
      <c r="K78" s="6" t="n">
        <v>58.47</v>
      </c>
      <c r="L78" s="6" t="n">
        <v>50.47</v>
      </c>
      <c r="M78" s="6" t="n">
        <v>2.2</v>
      </c>
      <c r="N78" s="6" t="n">
        <v>2.51</v>
      </c>
    </row>
    <row collapsed="false" customFormat="false" customHeight="false" hidden="false" ht="12.1" outlineLevel="0" r="79">
      <c r="A79" s="37" t="n">
        <v>45482</v>
      </c>
      <c r="B79" s="16" t="s">
        <v>672</v>
      </c>
      <c r="C79" s="16" t="s">
        <v>33</v>
      </c>
      <c r="D79" s="16" t="s">
        <v>34</v>
      </c>
      <c r="E79" s="7" t="n">
        <v>5</v>
      </c>
      <c r="F79" s="16" t="s">
        <v>19</v>
      </c>
      <c r="G79" s="6" t="n">
        <v>25.17</v>
      </c>
      <c r="H79" s="6" t="n">
        <v>639.1</v>
      </c>
      <c r="I79" s="6" t="n">
        <v>615.69</v>
      </c>
      <c r="J79" s="6" t="n">
        <v>16</v>
      </c>
      <c r="K79" s="6" t="n">
        <v>125.85</v>
      </c>
      <c r="L79" s="6" t="n">
        <v>109.85</v>
      </c>
      <c r="M79" s="6" t="n">
        <v>3.57</v>
      </c>
      <c r="N79" s="6" t="n">
        <v>3.44</v>
      </c>
    </row>
    <row collapsed="false" customFormat="false" customHeight="false" hidden="false" ht="12.1" outlineLevel="0" r="80">
      <c r="A80" s="37" t="n">
        <v>45482</v>
      </c>
      <c r="B80" s="16" t="s">
        <v>672</v>
      </c>
      <c r="C80" s="16" t="s">
        <v>16</v>
      </c>
      <c r="D80" s="16" t="s">
        <v>18</v>
      </c>
      <c r="E80" s="7" t="n">
        <v>11</v>
      </c>
      <c r="F80" s="16" t="s">
        <v>19</v>
      </c>
      <c r="G80" s="6" t="n">
        <v>29.01</v>
      </c>
      <c r="H80" s="6" t="n">
        <v>524.6</v>
      </c>
      <c r="I80" s="6" t="n">
        <v>563.18</v>
      </c>
      <c r="J80" s="6" t="n">
        <v>41</v>
      </c>
      <c r="K80" s="6" t="n">
        <v>319.11</v>
      </c>
      <c r="L80" s="6" t="n">
        <v>278.11</v>
      </c>
      <c r="M80" s="6" t="n">
        <v>4.49</v>
      </c>
      <c r="N80" s="6" t="n">
        <v>4.82</v>
      </c>
    </row>
    <row collapsed="false" customFormat="false" customHeight="false" hidden="false" ht="12.1" outlineLevel="0" r="81">
      <c r="A81" s="37" t="n">
        <v>45483</v>
      </c>
      <c r="B81" s="16" t="s">
        <v>672</v>
      </c>
      <c r="C81" s="16" t="s">
        <v>67</v>
      </c>
      <c r="D81" s="16" t="s">
        <v>68</v>
      </c>
      <c r="E81" s="7" t="n">
        <v>100</v>
      </c>
      <c r="F81" s="16" t="s">
        <v>19</v>
      </c>
      <c r="G81" s="6" t="n">
        <v>0.772</v>
      </c>
      <c r="H81" s="6" t="n">
        <v>7.9</v>
      </c>
      <c r="I81" s="6" t="n">
        <v>12.82</v>
      </c>
      <c r="J81" s="6" t="n">
        <v>10</v>
      </c>
      <c r="K81" s="6" t="n">
        <v>77.2</v>
      </c>
      <c r="L81" s="6" t="n">
        <v>67.2</v>
      </c>
      <c r="M81" s="6" t="n">
        <v>5.24</v>
      </c>
      <c r="N81" s="6" t="n">
        <v>8.51</v>
      </c>
    </row>
    <row collapsed="false" customFormat="false" customHeight="false" hidden="false" ht="12.1" outlineLevel="0" r="82">
      <c r="A82" s="37" t="n">
        <v>45484</v>
      </c>
      <c r="B82" s="16" t="s">
        <v>672</v>
      </c>
      <c r="C82" s="16" t="s">
        <v>27</v>
      </c>
      <c r="D82" s="16" t="s">
        <v>28</v>
      </c>
      <c r="E82" s="7" t="n">
        <v>10</v>
      </c>
      <c r="F82" s="16" t="s">
        <v>19</v>
      </c>
      <c r="G82" s="6" t="n">
        <v>33.3</v>
      </c>
      <c r="H82" s="6" t="n">
        <v>295.87</v>
      </c>
      <c r="I82" s="6" t="n">
        <v>261.95</v>
      </c>
      <c r="J82" s="6" t="n">
        <v>43</v>
      </c>
      <c r="K82" s="6" t="n">
        <v>333</v>
      </c>
      <c r="L82" s="6" t="n">
        <v>290</v>
      </c>
      <c r="M82" s="6" t="n">
        <v>11.07</v>
      </c>
      <c r="N82" s="6" t="n">
        <v>9.8</v>
      </c>
    </row>
    <row collapsed="false" customFormat="false" customHeight="false" hidden="false" ht="12.1" outlineLevel="0" r="83">
      <c r="A83" s="37" t="n">
        <v>45489</v>
      </c>
      <c r="B83" s="16" t="s">
        <v>672</v>
      </c>
      <c r="C83" s="16" t="s">
        <v>36</v>
      </c>
      <c r="D83" s="16" t="s">
        <v>37</v>
      </c>
      <c r="E83" s="7" t="n">
        <v>10</v>
      </c>
      <c r="F83" s="16" t="s">
        <v>19</v>
      </c>
      <c r="G83" s="6" t="n">
        <v>35</v>
      </c>
      <c r="H83" s="6" t="n">
        <v>220.85</v>
      </c>
      <c r="I83" s="6" t="n">
        <v>277.22</v>
      </c>
      <c r="J83" s="6" t="n">
        <v>46</v>
      </c>
      <c r="K83" s="6" t="n">
        <v>350</v>
      </c>
      <c r="L83" s="6" t="n">
        <v>304</v>
      </c>
      <c r="M83" s="6" t="n">
        <v>10.97</v>
      </c>
      <c r="N83" s="6" t="n">
        <v>13.76</v>
      </c>
    </row>
    <row collapsed="false" customFormat="false" customHeight="false" hidden="false" ht="12.1" outlineLevel="0" r="84">
      <c r="A84" s="37" t="n">
        <v>45493</v>
      </c>
      <c r="B84" s="16" t="s">
        <v>672</v>
      </c>
      <c r="C84" s="16" t="s">
        <v>71</v>
      </c>
      <c r="D84" s="16" t="s">
        <v>72</v>
      </c>
      <c r="E84" s="7" t="n">
        <v>10</v>
      </c>
      <c r="F84" s="16" t="s">
        <v>19</v>
      </c>
      <c r="G84" s="6" t="n">
        <v>11.27</v>
      </c>
      <c r="H84" s="6" t="n">
        <v>111.9</v>
      </c>
      <c r="I84" s="6" t="n">
        <v>91.05</v>
      </c>
      <c r="J84" s="6" t="n">
        <v>15</v>
      </c>
      <c r="K84" s="6" t="n">
        <v>112.7</v>
      </c>
      <c r="L84" s="6" t="n">
        <v>97.7</v>
      </c>
      <c r="M84" s="6" t="n">
        <v>10.73</v>
      </c>
      <c r="N84" s="6" t="n">
        <v>8.73</v>
      </c>
    </row>
    <row collapsed="false" customFormat="false" customHeight="false" hidden="false" ht="12.1" outlineLevel="0" r="85">
      <c r="A85" s="37" t="n">
        <v>45511</v>
      </c>
      <c r="B85" s="16" t="s">
        <v>672</v>
      </c>
      <c r="C85" s="16" t="s">
        <v>59</v>
      </c>
      <c r="D85" s="16" t="s">
        <v>60</v>
      </c>
      <c r="E85" s="7" t="n">
        <v>1</v>
      </c>
      <c r="F85" s="16" t="s">
        <v>64</v>
      </c>
      <c r="G85" s="6" t="n">
        <v>12.7747</v>
      </c>
      <c r="H85" s="6" t="n">
        <v>1100</v>
      </c>
      <c r="I85" s="6" t="n">
        <v>1042.72</v>
      </c>
      <c r="J85" s="6" t="n">
        <v>0.02</v>
      </c>
      <c r="K85" s="6" t="n">
        <v>12.7747</v>
      </c>
      <c r="L85" s="6" t="n">
        <v>11.07</v>
      </c>
      <c r="M85" s="6" t="n">
        <v>1.06</v>
      </c>
      <c r="N85" s="6" t="n">
        <v>1.01</v>
      </c>
    </row>
    <row collapsed="false" customFormat="false" customHeight="false" hidden="false" ht="12.1" outlineLevel="0" r="86">
      <c r="A86" s="37" t="n">
        <v>45545</v>
      </c>
      <c r="B86" s="16" t="s">
        <v>672</v>
      </c>
      <c r="C86" s="16" t="s">
        <v>65</v>
      </c>
      <c r="D86" s="16" t="s">
        <v>66</v>
      </c>
      <c r="E86" s="7" t="n">
        <v>1</v>
      </c>
      <c r="F86" s="16" t="s">
        <v>19</v>
      </c>
      <c r="G86" s="6" t="n">
        <v>31.06</v>
      </c>
      <c r="H86" s="6" t="n">
        <v>1254.2</v>
      </c>
      <c r="I86" s="6" t="n">
        <v>1436.2</v>
      </c>
      <c r="J86" s="6" t="n">
        <v>4</v>
      </c>
      <c r="K86" s="6" t="n">
        <v>31.06</v>
      </c>
      <c r="L86" s="6" t="n">
        <v>27.06</v>
      </c>
      <c r="M86" s="6" t="n">
        <v>1.88</v>
      </c>
      <c r="N86" s="6" t="n">
        <v>2.16</v>
      </c>
    </row>
    <row collapsed="false" customFormat="false" customHeight="false" hidden="false" ht="12.1" outlineLevel="0" r="87">
      <c r="A87" s="37" t="n">
        <v>45565</v>
      </c>
      <c r="B87" s="16" t="s">
        <v>672</v>
      </c>
      <c r="C87" s="16" t="s">
        <v>24</v>
      </c>
      <c r="D87" s="16" t="s">
        <v>25</v>
      </c>
      <c r="E87" s="7" t="n">
        <v>10</v>
      </c>
      <c r="F87" s="16" t="s">
        <v>19</v>
      </c>
      <c r="G87" s="6" t="n">
        <v>27.26</v>
      </c>
      <c r="H87" s="6" t="n">
        <v>379.47</v>
      </c>
      <c r="I87" s="6" t="n">
        <v>279.57</v>
      </c>
      <c r="J87" s="6" t="n">
        <v>35</v>
      </c>
      <c r="K87" s="6" t="n">
        <v>272.6</v>
      </c>
      <c r="L87" s="6" t="n">
        <v>237.6</v>
      </c>
      <c r="M87" s="6" t="n">
        <v>8.5</v>
      </c>
      <c r="N87" s="6" t="n">
        <v>6.26</v>
      </c>
    </row>
    <row collapsed="false" customFormat="false" customHeight="false" hidden="false" ht="12.1" outlineLevel="0" r="88">
      <c r="A88" s="37" t="n">
        <v>45573</v>
      </c>
      <c r="B88" s="16" t="s">
        <v>672</v>
      </c>
      <c r="C88" s="16" t="s">
        <v>33</v>
      </c>
      <c r="D88" s="16" t="s">
        <v>34</v>
      </c>
      <c r="E88" s="7" t="n">
        <v>5</v>
      </c>
      <c r="F88" s="16" t="s">
        <v>19</v>
      </c>
      <c r="G88" s="6" t="n">
        <v>38.2</v>
      </c>
      <c r="H88" s="6" t="n">
        <v>621.1</v>
      </c>
      <c r="I88" s="6" t="n">
        <v>615.69</v>
      </c>
      <c r="J88" s="6" t="n">
        <v>25</v>
      </c>
      <c r="K88" s="6" t="n">
        <v>191</v>
      </c>
      <c r="L88" s="6" t="n">
        <v>166</v>
      </c>
      <c r="M88" s="6" t="n">
        <v>5.39</v>
      </c>
      <c r="N88" s="6" t="n">
        <v>5.35</v>
      </c>
    </row>
    <row collapsed="false" customFormat="false" customHeight="false" hidden="false" ht="12.1" outlineLevel="0" r="89">
      <c r="A89" s="37" t="n">
        <v>45576</v>
      </c>
      <c r="B89" s="16" t="s">
        <v>672</v>
      </c>
      <c r="C89" s="16" t="s">
        <v>53</v>
      </c>
      <c r="D89" s="16" t="s">
        <v>54</v>
      </c>
      <c r="E89" s="7" t="n">
        <v>1</v>
      </c>
      <c r="F89" s="16" t="s">
        <v>19</v>
      </c>
      <c r="G89" s="6" t="n">
        <v>35.5</v>
      </c>
      <c r="H89" s="6" t="n">
        <v>957.8</v>
      </c>
      <c r="I89" s="6" t="n">
        <v>1651.08</v>
      </c>
      <c r="J89" s="6" t="n">
        <v>5</v>
      </c>
      <c r="K89" s="6" t="n">
        <v>35.5</v>
      </c>
      <c r="L89" s="6" t="n">
        <v>30.5</v>
      </c>
      <c r="M89" s="6" t="n">
        <v>1.85</v>
      </c>
      <c r="N89" s="6" t="n">
        <v>3.18</v>
      </c>
    </row>
    <row collapsed="false" customFormat="false" customHeight="false" hidden="false" ht="12.1" outlineLevel="0" r="90">
      <c r="A90" s="37" t="n">
        <v>45579</v>
      </c>
      <c r="B90" s="16" t="s">
        <v>672</v>
      </c>
      <c r="C90" s="16" t="s">
        <v>51</v>
      </c>
      <c r="D90" s="16" t="s">
        <v>52</v>
      </c>
      <c r="E90" s="7" t="n">
        <v>3</v>
      </c>
      <c r="F90" s="16" t="s">
        <v>19</v>
      </c>
      <c r="G90" s="6" t="n">
        <v>51.96</v>
      </c>
      <c r="H90" s="6" t="n">
        <v>652.1</v>
      </c>
      <c r="I90" s="6" t="n">
        <v>765.62</v>
      </c>
      <c r="J90" s="6" t="n">
        <v>20</v>
      </c>
      <c r="K90" s="6" t="n">
        <v>155.88</v>
      </c>
      <c r="L90" s="6" t="n">
        <v>135.88</v>
      </c>
      <c r="M90" s="6" t="n">
        <v>5.92</v>
      </c>
      <c r="N90" s="6" t="n">
        <v>6.95</v>
      </c>
    </row>
    <row collapsed="false" customFormat="false" customHeight="false" hidden="false" ht="12.1" outlineLevel="0" r="91">
      <c r="A91" s="37" t="n">
        <v>45582</v>
      </c>
      <c r="B91" s="16" t="s">
        <v>672</v>
      </c>
      <c r="C91" s="16" t="s">
        <v>48</v>
      </c>
      <c r="D91" s="16" t="s">
        <v>49</v>
      </c>
      <c r="E91" s="7" t="n">
        <v>50</v>
      </c>
      <c r="F91" s="16" t="s">
        <v>19</v>
      </c>
      <c r="G91" s="6" t="n">
        <v>2.494</v>
      </c>
      <c r="H91" s="6" t="n">
        <v>40.655</v>
      </c>
      <c r="I91" s="6" t="n">
        <v>51.6</v>
      </c>
      <c r="J91" s="6" t="n">
        <v>16</v>
      </c>
      <c r="K91" s="6" t="n">
        <v>124.7</v>
      </c>
      <c r="L91" s="6" t="n">
        <v>108.7</v>
      </c>
      <c r="M91" s="6" t="n">
        <v>4.21</v>
      </c>
      <c r="N91" s="6" t="n">
        <v>5.35</v>
      </c>
    </row>
    <row collapsed="false" customFormat="false" customHeight="false" hidden="false" ht="12.1" outlineLevel="0" r="92">
      <c r="A92" s="37" t="n">
        <v>45584</v>
      </c>
      <c r="B92" s="16" t="s">
        <v>672</v>
      </c>
      <c r="C92" s="16" t="s">
        <v>30</v>
      </c>
      <c r="D92" s="16" t="s">
        <v>31</v>
      </c>
      <c r="E92" s="7" t="n">
        <v>70</v>
      </c>
      <c r="F92" s="16" t="s">
        <v>19</v>
      </c>
      <c r="G92" s="6" t="n">
        <v>2.49</v>
      </c>
      <c r="H92" s="6" t="n">
        <v>52.2</v>
      </c>
      <c r="I92" s="6" t="n">
        <v>80.88</v>
      </c>
      <c r="J92" s="6" t="n">
        <v>23</v>
      </c>
      <c r="K92" s="6" t="n">
        <v>174.3</v>
      </c>
      <c r="L92" s="6" t="n">
        <v>151.3</v>
      </c>
      <c r="M92" s="6" t="n">
        <v>2.67</v>
      </c>
      <c r="N92" s="6" t="n">
        <v>4.14</v>
      </c>
    </row>
    <row collapsed="false" customFormat="false" customHeight="false" hidden="false" ht="12.1" outlineLevel="0" r="93">
      <c r="A93" s="37" t="n">
        <v>45603</v>
      </c>
      <c r="B93" s="16" t="s">
        <v>672</v>
      </c>
      <c r="C93" s="16" t="s">
        <v>59</v>
      </c>
      <c r="D93" s="16" t="s">
        <v>60</v>
      </c>
      <c r="E93" s="7" t="n">
        <v>1</v>
      </c>
      <c r="F93" s="16" t="s">
        <v>64</v>
      </c>
      <c r="G93" s="6" t="n">
        <v>14.7335</v>
      </c>
      <c r="H93" s="6" t="n">
        <v>1100</v>
      </c>
      <c r="I93" s="6" t="n">
        <v>1042.72</v>
      </c>
      <c r="J93" s="6" t="n">
        <v>0.02</v>
      </c>
      <c r="K93" s="6" t="n">
        <v>14.7335</v>
      </c>
      <c r="L93" s="6" t="n">
        <v>12.77</v>
      </c>
      <c r="M93" s="6" t="n">
        <v>1.22</v>
      </c>
      <c r="N93" s="6" t="n">
        <v>1.16</v>
      </c>
    </row>
    <row collapsed="false" customFormat="false" customHeight="false" hidden="false" ht="12.1" outlineLevel="0" r="94">
      <c r="A94" s="37" t="n">
        <v>45639</v>
      </c>
      <c r="B94" s="16" t="s">
        <v>672</v>
      </c>
      <c r="C94" s="16" t="s">
        <v>85</v>
      </c>
      <c r="D94" s="16" t="s">
        <v>86</v>
      </c>
      <c r="E94" s="7" t="n">
        <v>1</v>
      </c>
      <c r="F94" s="16" t="s">
        <v>64</v>
      </c>
      <c r="G94" s="6" t="n">
        <v>5.1975</v>
      </c>
      <c r="H94" s="6" t="n">
        <v>311</v>
      </c>
      <c r="I94" s="6" t="n">
        <v>1322.92</v>
      </c>
      <c r="J94" s="6" t="n">
        <v>0.01</v>
      </c>
      <c r="K94" s="6" t="n">
        <v>5.1975</v>
      </c>
      <c r="L94" s="6" t="n">
        <v>4.16</v>
      </c>
      <c r="M94" s="6" t="n">
        <v>0.31</v>
      </c>
      <c r="N94" s="6" t="n">
        <v>1.34</v>
      </c>
    </row>
    <row collapsed="false" customFormat="false" customHeight="false" hidden="false" ht="12.1" outlineLevel="0" r="95">
      <c r="A95" s="37" t="n">
        <v>45643</v>
      </c>
      <c r="B95" s="16" t="s">
        <v>672</v>
      </c>
      <c r="C95" s="16" t="s">
        <v>65</v>
      </c>
      <c r="D95" s="16" t="s">
        <v>66</v>
      </c>
      <c r="E95" s="7" t="n">
        <v>1</v>
      </c>
      <c r="F95" s="16" t="s">
        <v>19</v>
      </c>
      <c r="G95" s="6" t="n">
        <v>49.06</v>
      </c>
      <c r="H95" s="6" t="n">
        <v>1016.4</v>
      </c>
      <c r="I95" s="6" t="n">
        <v>1436.2</v>
      </c>
      <c r="J95" s="6" t="n">
        <v>6</v>
      </c>
      <c r="K95" s="6" t="n">
        <v>49.06</v>
      </c>
      <c r="L95" s="6" t="n">
        <v>43.06</v>
      </c>
      <c r="M95" s="6" t="n">
        <v>3</v>
      </c>
      <c r="N95" s="6" t="n">
        <v>4.24</v>
      </c>
    </row>
    <row collapsed="false" customFormat="false" customHeight="false" hidden="false" ht="12.1" outlineLevel="0" r="96">
      <c r="A96" s="37" t="n">
        <v>45665</v>
      </c>
      <c r="B96" s="16" t="s">
        <v>672</v>
      </c>
      <c r="C96" s="16" t="s">
        <v>33</v>
      </c>
      <c r="D96" s="16" t="s">
        <v>34</v>
      </c>
      <c r="E96" s="7" t="n">
        <v>5</v>
      </c>
      <c r="F96" s="16" t="s">
        <v>19</v>
      </c>
      <c r="G96" s="6" t="n">
        <v>17.39</v>
      </c>
      <c r="H96" s="6" t="n">
        <v>645.5</v>
      </c>
      <c r="I96" s="6" t="n">
        <v>615.69</v>
      </c>
      <c r="J96" s="6" t="n">
        <v>11</v>
      </c>
      <c r="K96" s="6" t="n">
        <v>86.95</v>
      </c>
      <c r="L96" s="6" t="n">
        <v>75.95</v>
      </c>
      <c r="M96" s="6" t="n">
        <v>2.47</v>
      </c>
      <c r="N96" s="6" t="n">
        <v>2.35</v>
      </c>
    </row>
    <row collapsed="false" customFormat="false" customHeight="false" hidden="false" ht="12.1" outlineLevel="0" r="97">
      <c r="A97" s="37" t="n">
        <v>45667</v>
      </c>
      <c r="B97" s="16" t="s">
        <v>672</v>
      </c>
      <c r="C97" s="16" t="s">
        <v>16</v>
      </c>
      <c r="D97" s="16" t="s">
        <v>18</v>
      </c>
      <c r="E97" s="7" t="n">
        <v>11</v>
      </c>
      <c r="F97" s="16" t="s">
        <v>19</v>
      </c>
      <c r="G97" s="6" t="n">
        <v>36.47</v>
      </c>
      <c r="H97" s="6" t="n">
        <v>562.95</v>
      </c>
      <c r="I97" s="6" t="n">
        <v>563.18</v>
      </c>
      <c r="J97" s="6" t="n">
        <v>52</v>
      </c>
      <c r="K97" s="6" t="n">
        <v>401.17</v>
      </c>
      <c r="L97" s="6" t="n">
        <v>349.17</v>
      </c>
      <c r="M97" s="6" t="n">
        <v>5.64</v>
      </c>
      <c r="N97" s="6" t="n">
        <v>5.64</v>
      </c>
    </row>
    <row collapsed="false" customFormat="false" customHeight="false" hidden="false" ht="12.1" outlineLevel="0" r="98">
      <c r="A98" s="37" t="n">
        <v>45706</v>
      </c>
      <c r="B98" s="16" t="s">
        <v>672</v>
      </c>
      <c r="C98" s="16" t="s">
        <v>59</v>
      </c>
      <c r="D98" s="16" t="s">
        <v>60</v>
      </c>
      <c r="E98" s="7" t="n">
        <v>1</v>
      </c>
      <c r="F98" s="16" t="s">
        <v>64</v>
      </c>
      <c r="G98" s="6" t="n">
        <v>27.4304</v>
      </c>
      <c r="H98" s="6" t="n">
        <v>1100</v>
      </c>
      <c r="I98" s="6" t="n">
        <v>1042.72</v>
      </c>
      <c r="J98" s="6" t="n">
        <v>0.03</v>
      </c>
      <c r="K98" s="6" t="n">
        <v>27.4304</v>
      </c>
      <c r="L98" s="6" t="n">
        <v>24.69</v>
      </c>
      <c r="M98" s="6" t="n">
        <v>2.37</v>
      </c>
      <c r="N98" s="6" t="n">
        <v>2.24</v>
      </c>
    </row>
    <row collapsed="false" customFormat="false" customHeight="false" hidden="false" ht="12.1" outlineLevel="0" r="99">
      <c r="A99" s="37" t="n">
        <v>45775</v>
      </c>
      <c r="B99" s="16" t="s">
        <v>672</v>
      </c>
      <c r="C99" s="16" t="s">
        <v>53</v>
      </c>
      <c r="D99" s="16" t="s">
        <v>54</v>
      </c>
      <c r="E99" s="7" t="n">
        <v>1</v>
      </c>
      <c r="F99" s="16" t="s">
        <v>19</v>
      </c>
      <c r="G99" s="6" t="n">
        <v>46.65</v>
      </c>
      <c r="H99" s="6" t="n">
        <v>1266.2</v>
      </c>
      <c r="I99" s="6" t="n">
        <v>1651.08</v>
      </c>
      <c r="J99" s="6" t="n">
        <v>6</v>
      </c>
      <c r="K99" s="6" t="n">
        <v>46.65</v>
      </c>
      <c r="L99" s="6" t="n">
        <v>40.65</v>
      </c>
      <c r="M99" s="6" t="n">
        <v>2.46</v>
      </c>
      <c r="N99" s="6" t="n">
        <v>3.21</v>
      </c>
    </row>
    <row collapsed="false" customFormat="false" customHeight="false" hidden="false" ht="12.1" outlineLevel="0" r="100">
      <c r="A100" s="37" t="n">
        <v>45776</v>
      </c>
      <c r="B100" s="16" t="s">
        <v>672</v>
      </c>
      <c r="C100" s="16" t="s">
        <v>39</v>
      </c>
      <c r="D100" s="16" t="s">
        <v>40</v>
      </c>
      <c r="E100" s="7" t="n">
        <v>3</v>
      </c>
      <c r="F100" s="16" t="s">
        <v>19</v>
      </c>
      <c r="G100" s="6" t="n">
        <v>78</v>
      </c>
      <c r="H100" s="6" t="n">
        <v>780.2</v>
      </c>
      <c r="I100" s="6" t="n">
        <v>728.08</v>
      </c>
      <c r="J100" s="6" t="n">
        <v>30</v>
      </c>
      <c r="K100" s="6" t="n">
        <v>234</v>
      </c>
      <c r="L100" s="6" t="n">
        <v>204</v>
      </c>
      <c r="M100" s="6" t="n">
        <v>9.34</v>
      </c>
      <c r="N100" s="6" t="n">
        <v>8.72</v>
      </c>
    </row>
    <row collapsed="false" customFormat="false" customHeight="false" hidden="false" ht="12.1" outlineLevel="0" r="101">
      <c r="A101" s="37" t="n">
        <v>45782</v>
      </c>
      <c r="B101" s="16" t="s">
        <v>672</v>
      </c>
      <c r="C101" s="16" t="s">
        <v>24</v>
      </c>
      <c r="D101" s="16" t="s">
        <v>25</v>
      </c>
      <c r="E101" s="7" t="n">
        <v>10</v>
      </c>
      <c r="F101" s="16" t="s">
        <v>19</v>
      </c>
      <c r="G101" s="6" t="n">
        <v>29.72</v>
      </c>
      <c r="H101" s="6" t="n">
        <v>378.42</v>
      </c>
      <c r="I101" s="6" t="n">
        <v>279.57</v>
      </c>
      <c r="J101" s="6" t="n">
        <v>39</v>
      </c>
      <c r="K101" s="6" t="n">
        <v>297.2</v>
      </c>
      <c r="L101" s="6" t="n">
        <v>258.2</v>
      </c>
      <c r="M101" s="6" t="n">
        <v>9.24</v>
      </c>
      <c r="N101" s="6" t="n">
        <v>6.82</v>
      </c>
    </row>
    <row collapsed="false" customFormat="false" customHeight="false" hidden="false" ht="12.1" outlineLevel="0" r="102">
      <c r="A102" s="37" t="n">
        <v>45789</v>
      </c>
      <c r="B102" s="16" t="s">
        <v>672</v>
      </c>
      <c r="C102" s="16" t="s">
        <v>59</v>
      </c>
      <c r="D102" s="16" t="s">
        <v>60</v>
      </c>
      <c r="E102" s="7" t="n">
        <v>1</v>
      </c>
      <c r="F102" s="16" t="s">
        <v>64</v>
      </c>
      <c r="G102" s="6" t="n">
        <v>12.1292</v>
      </c>
      <c r="H102" s="6" t="n">
        <v>1100</v>
      </c>
      <c r="I102" s="6" t="n">
        <v>1042.72</v>
      </c>
      <c r="J102" s="6" t="n">
        <v>0.02</v>
      </c>
      <c r="K102" s="6" t="n">
        <v>12.1292</v>
      </c>
      <c r="L102" s="6" t="n">
        <v>10.51</v>
      </c>
      <c r="M102" s="6" t="n">
        <v>1.01</v>
      </c>
      <c r="N102" s="6" t="n">
        <v>0.96</v>
      </c>
    </row>
    <row collapsed="false" customFormat="false" customHeight="false" hidden="false" ht="12.1" outlineLevel="0" r="103">
      <c r="A103" s="37" t="n">
        <v>45810</v>
      </c>
      <c r="B103" s="16" t="s">
        <v>672</v>
      </c>
      <c r="C103" s="16" t="s">
        <v>33</v>
      </c>
      <c r="D103" s="16" t="s">
        <v>34</v>
      </c>
      <c r="E103" s="7" t="n">
        <v>5</v>
      </c>
      <c r="F103" s="16" t="s">
        <v>19</v>
      </c>
      <c r="G103" s="6" t="n">
        <v>43.11</v>
      </c>
      <c r="H103" s="6" t="n">
        <v>627.6</v>
      </c>
      <c r="I103" s="6" t="n">
        <v>615.69</v>
      </c>
      <c r="J103" s="6" t="n">
        <v>28</v>
      </c>
      <c r="K103" s="6" t="n">
        <v>215.55</v>
      </c>
      <c r="L103" s="6" t="n">
        <v>187.55</v>
      </c>
      <c r="M103" s="6" t="n">
        <v>6.09</v>
      </c>
      <c r="N103" s="6" t="n">
        <v>5.98</v>
      </c>
    </row>
    <row collapsed="false" customFormat="false" customHeight="false" hidden="false" ht="12.1" outlineLevel="0" r="104">
      <c r="A104" s="37" t="n">
        <v>45817</v>
      </c>
      <c r="B104" s="16" t="s">
        <v>672</v>
      </c>
      <c r="C104" s="16" t="s">
        <v>45</v>
      </c>
      <c r="D104" s="16" t="s">
        <v>46</v>
      </c>
      <c r="E104" s="7" t="n">
        <v>500</v>
      </c>
      <c r="F104" s="16" t="s">
        <v>19</v>
      </c>
      <c r="G104" s="6" t="n">
        <v>0.3538</v>
      </c>
      <c r="H104" s="6" t="n">
        <v>3.276</v>
      </c>
      <c r="I104" s="6" t="n">
        <v>4.2</v>
      </c>
      <c r="J104" s="6" t="n">
        <v>23</v>
      </c>
      <c r="K104" s="6" t="n">
        <v>176.8783</v>
      </c>
      <c r="L104" s="6" t="n">
        <v>153.88</v>
      </c>
      <c r="M104" s="6" t="n">
        <v>7.33</v>
      </c>
      <c r="N104" s="6" t="n">
        <v>9.39</v>
      </c>
    </row>
    <row collapsed="false" customFormat="false" customHeight="false" hidden="false" ht="12.1" outlineLevel="0" r="105">
      <c r="A105" s="37" t="n">
        <v>45833</v>
      </c>
      <c r="B105" s="16" t="s">
        <v>672</v>
      </c>
      <c r="C105" s="16" t="s">
        <v>91</v>
      </c>
      <c r="D105" s="16" t="s">
        <v>92</v>
      </c>
      <c r="E105" s="7" t="n">
        <v>-1000</v>
      </c>
      <c r="F105" s="16" t="s">
        <v>19</v>
      </c>
      <c r="G105" s="6" t="n">
        <v>0.0676</v>
      </c>
      <c r="H105" s="6" t="n">
        <v>0.59</v>
      </c>
      <c r="I105" s="6" t="n">
        <v>-1.27</v>
      </c>
      <c r="J105" s="6" t="n">
        <v>-9</v>
      </c>
      <c r="K105" s="6" t="n">
        <v>-67.638</v>
      </c>
      <c r="L105" s="6" t="n">
        <v>-58.64</v>
      </c>
      <c r="M105" s="6" t="n">
        <v>-4.63</v>
      </c>
      <c r="N105" s="6" t="n">
        <v>9.94</v>
      </c>
    </row>
    <row collapsed="false" customFormat="false" customHeight="false" hidden="false" ht="12.1" outlineLevel="0" r="106">
      <c r="A106" s="37" t="n">
        <v>45845</v>
      </c>
      <c r="B106" s="16" t="s">
        <v>672</v>
      </c>
      <c r="C106" s="16" t="s">
        <v>36</v>
      </c>
      <c r="D106" s="16" t="s">
        <v>37</v>
      </c>
      <c r="E106" s="7" t="n">
        <v>10</v>
      </c>
      <c r="F106" s="16" t="s">
        <v>19</v>
      </c>
      <c r="G106" s="6" t="n">
        <v>35</v>
      </c>
      <c r="H106" s="6" t="n">
        <v>193.8</v>
      </c>
      <c r="I106" s="6" t="n">
        <v>277.22</v>
      </c>
      <c r="J106" s="6" t="n">
        <v>46</v>
      </c>
      <c r="K106" s="6" t="n">
        <v>350</v>
      </c>
      <c r="L106" s="6" t="n">
        <v>304</v>
      </c>
      <c r="M106" s="6" t="n">
        <v>10.97</v>
      </c>
      <c r="N106" s="6" t="n">
        <v>15.69</v>
      </c>
    </row>
    <row collapsed="false" customFormat="false" customHeight="false" hidden="false" ht="12.1" outlineLevel="0" r="107">
      <c r="A107" s="37" t="n">
        <v>45846</v>
      </c>
      <c r="B107" s="16" t="s">
        <v>672</v>
      </c>
      <c r="C107" s="16" t="s">
        <v>51</v>
      </c>
      <c r="D107" s="16" t="s">
        <v>52</v>
      </c>
      <c r="E107" s="7" t="n">
        <v>3</v>
      </c>
      <c r="F107" s="16" t="s">
        <v>19</v>
      </c>
      <c r="G107" s="6" t="n">
        <v>27.21</v>
      </c>
      <c r="H107" s="6" t="n">
        <v>507.5</v>
      </c>
      <c r="I107" s="6" t="n">
        <v>765.62</v>
      </c>
      <c r="J107" s="6" t="n">
        <v>11</v>
      </c>
      <c r="K107" s="6" t="n">
        <v>81.63</v>
      </c>
      <c r="L107" s="6" t="n">
        <v>70.63</v>
      </c>
      <c r="M107" s="6" t="n">
        <v>3.08</v>
      </c>
      <c r="N107" s="6" t="n">
        <v>4.64</v>
      </c>
    </row>
    <row collapsed="false" customFormat="false" customHeight="false" hidden="false" ht="12.1" outlineLevel="0" r="108">
      <c r="A108" s="37" t="n">
        <v>45848</v>
      </c>
      <c r="B108" s="16" t="s">
        <v>672</v>
      </c>
      <c r="C108" s="16" t="s">
        <v>42</v>
      </c>
      <c r="D108" s="16" t="s">
        <v>43</v>
      </c>
      <c r="E108" s="7" t="n">
        <v>10</v>
      </c>
      <c r="F108" s="16" t="s">
        <v>19</v>
      </c>
      <c r="G108" s="6" t="n">
        <v>26.11</v>
      </c>
      <c r="H108" s="6" t="n">
        <v>172.73</v>
      </c>
      <c r="I108" s="6" t="n">
        <v>166.97</v>
      </c>
      <c r="J108" s="6" t="n">
        <v>34</v>
      </c>
      <c r="K108" s="6" t="n">
        <v>261.1</v>
      </c>
      <c r="L108" s="6" t="n">
        <v>227.1</v>
      </c>
      <c r="M108" s="6" t="n">
        <v>13.6</v>
      </c>
      <c r="N108" s="6" t="n">
        <v>13.15</v>
      </c>
    </row>
    <row collapsed="false" customFormat="false" customHeight="false" hidden="false" ht="12.1" outlineLevel="0" r="109">
      <c r="A109" s="37" t="n">
        <v>45852</v>
      </c>
      <c r="B109" s="16" t="s">
        <v>672</v>
      </c>
      <c r="C109" s="16" t="s">
        <v>67</v>
      </c>
      <c r="D109" s="16" t="s">
        <v>68</v>
      </c>
      <c r="E109" s="7" t="n">
        <v>100</v>
      </c>
      <c r="F109" s="16" t="s">
        <v>19</v>
      </c>
      <c r="G109" s="6" t="n">
        <v>0.9573</v>
      </c>
      <c r="H109" s="6" t="n">
        <v>8.565</v>
      </c>
      <c r="I109" s="6" t="n">
        <v>12.82</v>
      </c>
      <c r="J109" s="6" t="n">
        <v>12</v>
      </c>
      <c r="K109" s="6" t="n">
        <v>95.73</v>
      </c>
      <c r="L109" s="6" t="n">
        <v>83.73</v>
      </c>
      <c r="M109" s="6" t="n">
        <v>6.53</v>
      </c>
      <c r="N109" s="6" t="n">
        <v>9.78</v>
      </c>
    </row>
    <row collapsed="false" customFormat="false" customHeight="false" hidden="false" ht="12.1" outlineLevel="0" r="110">
      <c r="A110" s="37" t="n">
        <v>45856</v>
      </c>
      <c r="B110" s="16" t="s">
        <v>672</v>
      </c>
      <c r="C110" s="16" t="s">
        <v>27</v>
      </c>
      <c r="D110" s="16" t="s">
        <v>28</v>
      </c>
      <c r="E110" s="7" t="n">
        <v>10</v>
      </c>
      <c r="F110" s="16" t="s">
        <v>19</v>
      </c>
      <c r="G110" s="6" t="n">
        <v>34.84</v>
      </c>
      <c r="H110" s="6" t="n">
        <v>309</v>
      </c>
      <c r="I110" s="6" t="n">
        <v>261.95</v>
      </c>
      <c r="J110" s="6" t="n">
        <v>45</v>
      </c>
      <c r="K110" s="6" t="n">
        <v>348.4</v>
      </c>
      <c r="L110" s="6" t="n">
        <v>303.4</v>
      </c>
      <c r="M110" s="6" t="n">
        <v>11.58</v>
      </c>
      <c r="N110" s="6" t="n">
        <v>9.82</v>
      </c>
    </row>
    <row collapsed="false" customFormat="false" customHeight="false" hidden="false" ht="12.1" outlineLevel="0" r="111">
      <c r="A111" s="37" t="n">
        <v>45858</v>
      </c>
      <c r="B111" s="16" t="s">
        <v>672</v>
      </c>
      <c r="C111" s="16" t="s">
        <v>16</v>
      </c>
      <c r="D111" s="16" t="s">
        <v>18</v>
      </c>
      <c r="E111" s="7" t="n">
        <v>11</v>
      </c>
      <c r="F111" s="16" t="s">
        <v>19</v>
      </c>
      <c r="G111" s="6" t="n">
        <v>14.68</v>
      </c>
      <c r="H111" s="6" t="n">
        <v>418.25</v>
      </c>
      <c r="I111" s="6" t="n">
        <v>563.18</v>
      </c>
      <c r="J111" s="6" t="n">
        <v>21</v>
      </c>
      <c r="K111" s="6" t="n">
        <v>161.48</v>
      </c>
      <c r="L111" s="6" t="n">
        <v>140.48</v>
      </c>
      <c r="M111" s="6" t="n">
        <v>2.27</v>
      </c>
      <c r="N111" s="6" t="n">
        <v>3.05</v>
      </c>
    </row>
    <row collapsed="false" customFormat="false" customHeight="false" hidden="false" ht="12.1" outlineLevel="0" r="112">
      <c r="A112" s="37" t="n">
        <v>45880</v>
      </c>
      <c r="B112" s="16" t="s">
        <v>672</v>
      </c>
      <c r="C112" s="16" t="s">
        <v>59</v>
      </c>
      <c r="D112" s="16" t="s">
        <v>60</v>
      </c>
      <c r="E112" s="7" t="n">
        <v>1</v>
      </c>
      <c r="F112" s="16" t="s">
        <v>64</v>
      </c>
      <c r="G112" s="6" t="n">
        <v>11.9669</v>
      </c>
      <c r="H112" s="6" t="n">
        <v>1100</v>
      </c>
      <c r="I112" s="6" t="n">
        <v>1042.72</v>
      </c>
      <c r="J112" s="6" t="n">
        <v>0.02</v>
      </c>
      <c r="K112" s="6" t="n">
        <v>11.9669</v>
      </c>
      <c r="L112" s="6" t="n">
        <v>10.37</v>
      </c>
      <c r="M112" s="6" t="n">
        <v>0.99</v>
      </c>
      <c r="N112" s="6" t="n">
        <v>0.94</v>
      </c>
    </row>
    <row collapsed="false" customFormat="false" customHeight="false" hidden="false" ht="12.1" outlineLevel="0" r="113">
      <c r="A113" s="37" t="n">
        <v>45936</v>
      </c>
      <c r="B113" s="16" t="s">
        <v>672</v>
      </c>
      <c r="C113" s="16" t="s">
        <v>53</v>
      </c>
      <c r="D113" s="16" t="s">
        <v>54</v>
      </c>
      <c r="E113" s="7" t="n">
        <v>1</v>
      </c>
      <c r="F113" s="16" t="s">
        <v>19</v>
      </c>
      <c r="G113" s="6" t="n">
        <v>35.5</v>
      </c>
      <c r="H113" s="6" t="n">
        <v>1083.2</v>
      </c>
      <c r="I113" s="6" t="n">
        <v>1651.08</v>
      </c>
      <c r="J113" s="6" t="n">
        <v>5</v>
      </c>
      <c r="K113" s="6" t="n">
        <v>35.5</v>
      </c>
      <c r="L113" s="6" t="n">
        <v>30.5</v>
      </c>
      <c r="M113" s="6" t="n">
        <v>1.85</v>
      </c>
      <c r="N113" s="6" t="n">
        <v>2.82</v>
      </c>
    </row>
    <row collapsed="false" customFormat="false" customHeight="false" hidden="false" ht="12.1" outlineLevel="0" r="114">
      <c r="A114" s="37" t="n">
        <v>45936</v>
      </c>
      <c r="B114" s="16" t="s">
        <v>672</v>
      </c>
      <c r="C114" s="16" t="s">
        <v>24</v>
      </c>
      <c r="D114" s="16" t="s">
        <v>25</v>
      </c>
      <c r="E114" s="7" t="n">
        <v>10</v>
      </c>
      <c r="F114" s="16" t="s">
        <v>19</v>
      </c>
      <c r="G114" s="6" t="n">
        <v>16.61</v>
      </c>
      <c r="H114" s="6" t="n">
        <v>326.96</v>
      </c>
      <c r="I114" s="6" t="n">
        <v>279.57</v>
      </c>
      <c r="J114" s="6" t="n">
        <v>22</v>
      </c>
      <c r="K114" s="6" t="n">
        <v>166.1</v>
      </c>
      <c r="L114" s="6" t="n">
        <v>144.1</v>
      </c>
      <c r="M114" s="6" t="n">
        <v>5.15</v>
      </c>
      <c r="N114" s="6" t="n">
        <v>4.41</v>
      </c>
    </row>
    <row collapsed="false" customFormat="false" customHeight="false" hidden="false" ht="12.1" outlineLevel="0" r="115">
      <c r="A115" s="37" t="n">
        <v>45943</v>
      </c>
      <c r="B115" s="16" t="s">
        <v>672</v>
      </c>
      <c r="C115" s="16" t="s">
        <v>51</v>
      </c>
      <c r="D115" s="16" t="s">
        <v>52</v>
      </c>
      <c r="E115" s="7" t="n">
        <v>3</v>
      </c>
      <c r="F115" s="16" t="s">
        <v>19</v>
      </c>
      <c r="G115" s="6" t="n">
        <v>17.3</v>
      </c>
      <c r="H115" s="6" t="n">
        <v>477.45</v>
      </c>
      <c r="I115" s="6" t="n">
        <v>765.62</v>
      </c>
      <c r="J115" s="6" t="n">
        <v>7</v>
      </c>
      <c r="K115" s="6" t="n">
        <v>51.9</v>
      </c>
      <c r="L115" s="6" t="n">
        <v>44.9</v>
      </c>
      <c r="M115" s="6" t="n">
        <v>1.95</v>
      </c>
      <c r="N115" s="6" t="n">
        <v>3.13</v>
      </c>
    </row>
    <row collapsed="false" customFormat="false" customHeight="false" hidden="false" ht="12.1" outlineLevel="0" r="116">
      <c r="A116" s="37" t="n">
        <v>45944</v>
      </c>
      <c r="B116" s="16" t="s">
        <v>672</v>
      </c>
      <c r="C116" s="16" t="s">
        <v>33</v>
      </c>
      <c r="D116" s="16" t="s">
        <v>34</v>
      </c>
      <c r="E116" s="7" t="n">
        <v>5</v>
      </c>
      <c r="F116" s="16" t="s">
        <v>19</v>
      </c>
      <c r="G116" s="6" t="n">
        <v>14.35</v>
      </c>
      <c r="H116" s="6" t="n">
        <v>525.2</v>
      </c>
      <c r="I116" s="6" t="n">
        <v>615.69</v>
      </c>
      <c r="J116" s="6" t="n">
        <v>9</v>
      </c>
      <c r="K116" s="6" t="n">
        <v>71.75</v>
      </c>
      <c r="L116" s="6" t="n">
        <v>62.75</v>
      </c>
      <c r="M116" s="6" t="n">
        <v>2.04</v>
      </c>
      <c r="N116" s="6" t="n">
        <v>2.39</v>
      </c>
    </row>
    <row collapsed="false" customFormat="false" customHeight="false" hidden="false" ht="12.1" outlineLevel="0" r="117">
      <c r="A117" s="37" t="n">
        <v>45968</v>
      </c>
      <c r="B117" s="16" t="s">
        <v>672</v>
      </c>
      <c r="C117" s="16" t="s">
        <v>59</v>
      </c>
      <c r="D117" s="16" t="s">
        <v>60</v>
      </c>
      <c r="E117" s="7" t="n">
        <v>1</v>
      </c>
      <c r="F117" s="16" t="s">
        <v>64</v>
      </c>
      <c r="G117" s="6" t="n">
        <v>12.2065</v>
      </c>
      <c r="H117" s="6" t="n">
        <v>1100</v>
      </c>
      <c r="I117" s="6" t="n">
        <v>1042.72</v>
      </c>
      <c r="J117" s="6" t="n">
        <v>0.02</v>
      </c>
      <c r="K117" s="6" t="n">
        <v>12.2065</v>
      </c>
      <c r="L117" s="6" t="n">
        <v>10.58</v>
      </c>
      <c r="M117" s="6" t="n">
        <v>1.01</v>
      </c>
      <c r="N117" s="6" t="n">
        <v>0.96</v>
      </c>
    </row>
    <row collapsed="false" customFormat="false" customHeight="false" hidden="false" ht="12.1" outlineLevel="0" r="118">
      <c r="A118" s="37" t="n">
        <v>46033</v>
      </c>
      <c r="B118" s="16" t="s">
        <v>672</v>
      </c>
      <c r="C118" s="16" t="s">
        <v>33</v>
      </c>
      <c r="D118" s="16" t="s">
        <v>34</v>
      </c>
      <c r="E118" s="7" t="n">
        <v>5</v>
      </c>
      <c r="F118" s="16" t="s">
        <v>19</v>
      </c>
      <c r="G118" s="6" t="n">
        <v>8.13</v>
      </c>
      <c r="H118" s="6" t="n">
        <v>527</v>
      </c>
      <c r="I118" s="6" t="n">
        <v>615.69</v>
      </c>
      <c r="J118" s="6" t="n">
        <v>5</v>
      </c>
      <c r="K118" s="6" t="n">
        <v>40.65</v>
      </c>
      <c r="L118" s="6" t="n">
        <v>35.65</v>
      </c>
      <c r="M118" s="6" t="n">
        <v>1.16</v>
      </c>
      <c r="N118" s="6" t="n">
        <v>1.35</v>
      </c>
    </row>
    <row collapsed="false" customFormat="false" customHeight="false" hidden="false" ht="12.1" outlineLevel="0" r="119">
      <c r="A119" s="37" t="n">
        <v>46034</v>
      </c>
      <c r="B119" s="16" t="s">
        <v>672</v>
      </c>
      <c r="C119" s="16" t="s">
        <v>16</v>
      </c>
      <c r="D119" s="16" t="s">
        <v>18</v>
      </c>
      <c r="E119" s="7" t="n">
        <v>11</v>
      </c>
      <c r="F119" s="16" t="s">
        <v>19</v>
      </c>
      <c r="G119" s="6" t="n">
        <v>11.56</v>
      </c>
      <c r="H119" s="6" t="n">
        <v>392.05</v>
      </c>
      <c r="I119" s="6" t="n">
        <v>563.18</v>
      </c>
      <c r="J119" s="6" t="n">
        <v>17</v>
      </c>
      <c r="K119" s="6" t="n">
        <v>127.16</v>
      </c>
      <c r="L119" s="6" t="n">
        <v>110.16</v>
      </c>
      <c r="M119" s="6" t="n">
        <v>1.78</v>
      </c>
      <c r="N119" s="6" t="n">
        <v>2.55</v>
      </c>
    </row>
    <row collapsed="false" customFormat="false" customHeight="false" hidden="false" ht="12.1" outlineLevel="0" r="120">
      <c r="A120" s="37" t="n">
        <v>46066</v>
      </c>
      <c r="B120" s="16" t="s">
        <v>672</v>
      </c>
      <c r="C120" s="16" t="s">
        <v>59</v>
      </c>
      <c r="D120" s="16" t="s">
        <v>60</v>
      </c>
      <c r="E120" s="7" t="n">
        <v>1</v>
      </c>
      <c r="F120" s="16" t="s">
        <v>64</v>
      </c>
      <c r="G120" s="6" t="n">
        <v>11.5782</v>
      </c>
      <c r="H120" s="6" t="n">
        <v>1100</v>
      </c>
      <c r="I120" s="6" t="n">
        <v>1042.72</v>
      </c>
      <c r="J120" s="6" t="n">
        <v>0.02</v>
      </c>
      <c r="K120" s="6" t="n">
        <v>11.5782</v>
      </c>
      <c r="L120" s="6" t="n">
        <v>10.03</v>
      </c>
      <c r="M120" s="6" t="n">
        <v>0.96</v>
      </c>
      <c r="N120" s="6" t="n">
        <v>0.91</v>
      </c>
    </row>
  </sheetData>
  <autoFilter ref="A1:N12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136</v>
      </c>
      <c r="B1" s="38" t="s">
        <v>662</v>
      </c>
      <c r="C1" s="38" t="s">
        <v>0</v>
      </c>
      <c r="D1" s="38" t="s">
        <v>2</v>
      </c>
      <c r="E1" s="38" t="s">
        <v>6</v>
      </c>
      <c r="F1" s="38" t="s">
        <v>663</v>
      </c>
      <c r="G1" s="38" t="s">
        <v>681</v>
      </c>
      <c r="H1" s="38" t="s">
        <v>667</v>
      </c>
      <c r="I1" s="38" t="s">
        <v>668</v>
      </c>
      <c r="J1" s="38" t="s">
        <v>669</v>
      </c>
    </row>
    <row collapsed="false" customFormat="false" customHeight="false" hidden="false" ht="12.1" outlineLevel="0" r="2">
      <c r="A2" s="39" t="n">
        <v>45230</v>
      </c>
      <c r="B2" s="16" t="s">
        <v>672</v>
      </c>
      <c r="C2" s="16" t="s">
        <v>320</v>
      </c>
      <c r="D2" s="16" t="s">
        <v>682</v>
      </c>
      <c r="E2" s="6" t="n">
        <v>1000</v>
      </c>
      <c r="F2" s="7" t="n">
        <v>1</v>
      </c>
      <c r="G2" s="6" t="n">
        <v>6.79</v>
      </c>
      <c r="H2" s="6" t="n">
        <v>1</v>
      </c>
      <c r="I2" s="6" t="n">
        <v>6.79</v>
      </c>
      <c r="J2" s="6" t="n">
        <v>5.79</v>
      </c>
    </row>
    <row collapsed="false" customFormat="false" customHeight="false" hidden="false" ht="12.1" outlineLevel="0" r="3">
      <c r="A3" s="39" t="n">
        <v>45260</v>
      </c>
      <c r="B3" s="16" t="s">
        <v>672</v>
      </c>
      <c r="C3" s="16" t="s">
        <v>324</v>
      </c>
      <c r="D3" s="16" t="s">
        <v>683</v>
      </c>
      <c r="E3" s="6" t="n">
        <v>895</v>
      </c>
      <c r="F3" s="7" t="n">
        <v>1</v>
      </c>
      <c r="G3" s="6" t="n">
        <v>9.01</v>
      </c>
      <c r="H3" s="6" t="n">
        <v>1</v>
      </c>
      <c r="I3" s="6" t="n">
        <v>9.01</v>
      </c>
      <c r="J3" s="6" t="n">
        <v>8.01</v>
      </c>
    </row>
    <row collapsed="false" customFormat="false" customHeight="false" hidden="false" ht="12.1" outlineLevel="0" r="4">
      <c r="A4" s="39" t="n">
        <v>45260</v>
      </c>
      <c r="B4" s="16" t="s">
        <v>672</v>
      </c>
      <c r="C4" s="16" t="s">
        <v>320</v>
      </c>
      <c r="D4" s="16" t="s">
        <v>682</v>
      </c>
      <c r="E4" s="6" t="n">
        <v>1000</v>
      </c>
      <c r="F4" s="7" t="n">
        <v>1</v>
      </c>
      <c r="G4" s="6" t="n">
        <v>6.58</v>
      </c>
      <c r="H4" s="6" t="n">
        <v>1</v>
      </c>
      <c r="I4" s="6" t="n">
        <v>6.58</v>
      </c>
      <c r="J4" s="6" t="n">
        <v>5.58</v>
      </c>
    </row>
    <row collapsed="false" customFormat="false" customHeight="false" hidden="false" ht="12.1" outlineLevel="0" r="5">
      <c r="A5" s="39" t="n">
        <v>45260</v>
      </c>
      <c r="B5" s="16" t="s">
        <v>672</v>
      </c>
      <c r="C5" s="16" t="s">
        <v>323</v>
      </c>
      <c r="D5" s="16" t="s">
        <v>684</v>
      </c>
      <c r="E5" s="6" t="n">
        <v>1000</v>
      </c>
      <c r="F5" s="7" t="n">
        <v>1</v>
      </c>
      <c r="G5" s="6" t="n">
        <v>10.68</v>
      </c>
      <c r="H5" s="6" t="n">
        <v>1</v>
      </c>
      <c r="I5" s="6" t="n">
        <v>10.68</v>
      </c>
      <c r="J5" s="6" t="n">
        <v>9.68</v>
      </c>
    </row>
    <row collapsed="false" customFormat="false" customHeight="false" hidden="false" ht="12.1" outlineLevel="0" r="6">
      <c r="A6" s="39" t="n">
        <v>45262</v>
      </c>
      <c r="B6" s="16" t="s">
        <v>672</v>
      </c>
      <c r="C6" s="16" t="s">
        <v>322</v>
      </c>
      <c r="D6" s="16" t="s">
        <v>685</v>
      </c>
      <c r="E6" s="6" t="n">
        <v>1000</v>
      </c>
      <c r="F6" s="7" t="n">
        <v>1</v>
      </c>
      <c r="G6" s="6" t="n">
        <v>9.04</v>
      </c>
      <c r="H6" s="6" t="n">
        <v>1</v>
      </c>
      <c r="I6" s="6" t="n">
        <v>9.04</v>
      </c>
      <c r="J6" s="6" t="n">
        <v>8.04</v>
      </c>
    </row>
    <row collapsed="false" customFormat="false" customHeight="false" hidden="false" ht="12.1" outlineLevel="0" r="7">
      <c r="A7" s="39" t="n">
        <v>45271</v>
      </c>
      <c r="B7" s="16" t="s">
        <v>672</v>
      </c>
      <c r="C7" s="16" t="s">
        <v>330</v>
      </c>
      <c r="D7" s="16" t="s">
        <v>686</v>
      </c>
      <c r="E7" s="6" t="n">
        <v>1000</v>
      </c>
      <c r="F7" s="7" t="n">
        <v>1</v>
      </c>
      <c r="G7" s="6" t="n">
        <v>9.04</v>
      </c>
      <c r="H7" s="6" t="n">
        <v>1</v>
      </c>
      <c r="I7" s="6" t="n">
        <v>9.04</v>
      </c>
      <c r="J7" s="6" t="n">
        <v>8.04</v>
      </c>
    </row>
    <row collapsed="false" customFormat="false" customHeight="false" hidden="false" ht="12.1" outlineLevel="0" r="8">
      <c r="A8" s="39" t="n">
        <v>45274</v>
      </c>
      <c r="B8" s="16" t="s">
        <v>672</v>
      </c>
      <c r="C8" s="16" t="s">
        <v>328</v>
      </c>
      <c r="D8" s="16" t="s">
        <v>687</v>
      </c>
      <c r="E8" s="6" t="n">
        <v>850</v>
      </c>
      <c r="F8" s="7" t="n">
        <v>1</v>
      </c>
      <c r="G8" s="6" t="n">
        <v>9.78</v>
      </c>
      <c r="H8" s="6" t="n">
        <v>1</v>
      </c>
      <c r="I8" s="6" t="n">
        <v>9.78</v>
      </c>
      <c r="J8" s="6" t="n">
        <v>8.78</v>
      </c>
    </row>
    <row collapsed="false" customFormat="false" customHeight="false" hidden="false" ht="12.1" outlineLevel="0" r="9">
      <c r="A9" s="39" t="n">
        <v>45289</v>
      </c>
      <c r="B9" s="16" t="s">
        <v>672</v>
      </c>
      <c r="C9" s="16" t="s">
        <v>334</v>
      </c>
      <c r="D9" s="16" t="s">
        <v>688</v>
      </c>
      <c r="E9" s="6" t="n">
        <v>1000</v>
      </c>
      <c r="F9" s="7" t="n">
        <v>1</v>
      </c>
      <c r="G9" s="6" t="n">
        <v>14.79</v>
      </c>
      <c r="H9" s="6" t="n">
        <v>2</v>
      </c>
      <c r="I9" s="6" t="n">
        <v>14.79</v>
      </c>
      <c r="J9" s="6" t="n">
        <v>12.79</v>
      </c>
    </row>
    <row collapsed="false" customFormat="false" customHeight="false" hidden="false" ht="12.1" outlineLevel="0" r="10">
      <c r="A10" s="39" t="n">
        <v>45290</v>
      </c>
      <c r="B10" s="16" t="s">
        <v>672</v>
      </c>
      <c r="C10" s="16" t="s">
        <v>323</v>
      </c>
      <c r="D10" s="16" t="s">
        <v>684</v>
      </c>
      <c r="E10" s="6" t="n">
        <v>1000</v>
      </c>
      <c r="F10" s="7" t="n">
        <v>1</v>
      </c>
      <c r="G10" s="6" t="n">
        <v>10.68</v>
      </c>
      <c r="H10" s="6" t="n">
        <v>1</v>
      </c>
      <c r="I10" s="6" t="n">
        <v>10.68</v>
      </c>
      <c r="J10" s="6" t="n">
        <v>9.68</v>
      </c>
    </row>
    <row collapsed="false" customFormat="false" customHeight="false" hidden="false" ht="12.1" outlineLevel="0" r="11">
      <c r="A11" s="39" t="n">
        <v>45295</v>
      </c>
      <c r="B11" s="16" t="s">
        <v>672</v>
      </c>
      <c r="C11" s="16" t="s">
        <v>332</v>
      </c>
      <c r="D11" s="16" t="s">
        <v>689</v>
      </c>
      <c r="E11" s="6" t="n">
        <v>1000</v>
      </c>
      <c r="F11" s="7" t="n">
        <v>1</v>
      </c>
      <c r="G11" s="6" t="n">
        <v>13.15</v>
      </c>
      <c r="H11" s="6" t="n">
        <v>2</v>
      </c>
      <c r="I11" s="6" t="n">
        <v>13.15</v>
      </c>
      <c r="J11" s="6" t="n">
        <v>11.15</v>
      </c>
    </row>
    <row collapsed="false" customFormat="false" customHeight="false" hidden="false" ht="12.1" outlineLevel="0" r="12">
      <c r="A12" s="39" t="n">
        <v>45300</v>
      </c>
      <c r="B12" s="16" t="s">
        <v>672</v>
      </c>
      <c r="C12" s="16" t="s">
        <v>331</v>
      </c>
      <c r="D12" s="16" t="s">
        <v>690</v>
      </c>
      <c r="E12" s="6" t="n">
        <v>1000</v>
      </c>
      <c r="F12" s="7" t="n">
        <v>1</v>
      </c>
      <c r="G12" s="6" t="n">
        <v>11.92</v>
      </c>
      <c r="H12" s="6" t="n">
        <v>2</v>
      </c>
      <c r="I12" s="6" t="n">
        <v>11.92</v>
      </c>
      <c r="J12" s="6" t="n">
        <v>9.92</v>
      </c>
    </row>
    <row collapsed="false" customFormat="false" customHeight="false" hidden="false" ht="12.1" outlineLevel="0" r="13">
      <c r="A13" s="39" t="n">
        <v>45377</v>
      </c>
      <c r="B13" s="16" t="s">
        <v>672</v>
      </c>
      <c r="C13" s="16" t="s">
        <v>119</v>
      </c>
      <c r="D13" s="16" t="s">
        <v>120</v>
      </c>
      <c r="E13" s="6" t="n">
        <v>1000</v>
      </c>
      <c r="F13" s="7" t="n">
        <v>4</v>
      </c>
      <c r="G13" s="6" t="n">
        <v>47.47</v>
      </c>
      <c r="H13" s="6" t="n">
        <v>25</v>
      </c>
      <c r="I13" s="6" t="n">
        <v>189.88</v>
      </c>
      <c r="J13" s="6" t="n">
        <v>164.88</v>
      </c>
    </row>
    <row collapsed="false" customFormat="false" customHeight="false" hidden="false" ht="12.1" outlineLevel="0" r="14">
      <c r="A14" s="39" t="n">
        <v>45379</v>
      </c>
      <c r="B14" s="16" t="s">
        <v>672</v>
      </c>
      <c r="C14" s="16" t="s">
        <v>342</v>
      </c>
      <c r="D14" s="16" t="s">
        <v>691</v>
      </c>
      <c r="E14" s="6" t="n">
        <v>1000</v>
      </c>
      <c r="F14" s="7" t="n">
        <v>1</v>
      </c>
      <c r="G14" s="6" t="n">
        <v>11.18</v>
      </c>
      <c r="H14" s="6" t="n">
        <v>1</v>
      </c>
      <c r="I14" s="6" t="n">
        <v>11.18</v>
      </c>
      <c r="J14" s="6" t="n">
        <v>10.18</v>
      </c>
    </row>
    <row collapsed="false" customFormat="false" customHeight="false" hidden="false" ht="12.1" outlineLevel="0" r="15">
      <c r="A15" s="39" t="n">
        <v>45384</v>
      </c>
      <c r="B15" s="16" t="s">
        <v>672</v>
      </c>
      <c r="C15" s="16" t="s">
        <v>122</v>
      </c>
      <c r="D15" s="16" t="s">
        <v>123</v>
      </c>
      <c r="E15" s="6" t="n">
        <v>1000</v>
      </c>
      <c r="F15" s="7" t="n">
        <v>4</v>
      </c>
      <c r="G15" s="6" t="n">
        <v>38.39</v>
      </c>
      <c r="H15" s="6" t="n">
        <v>20</v>
      </c>
      <c r="I15" s="6" t="n">
        <v>153.56</v>
      </c>
      <c r="J15" s="6" t="n">
        <v>133.56</v>
      </c>
    </row>
    <row collapsed="false" customFormat="false" customHeight="false" hidden="false" ht="12.1" outlineLevel="0" r="16">
      <c r="A16" s="39" t="n">
        <v>45388</v>
      </c>
      <c r="B16" s="16" t="s">
        <v>672</v>
      </c>
      <c r="C16" s="16" t="s">
        <v>341</v>
      </c>
      <c r="D16" s="16" t="s">
        <v>692</v>
      </c>
      <c r="E16" s="6" t="n">
        <v>900</v>
      </c>
      <c r="F16" s="7" t="n">
        <v>1</v>
      </c>
      <c r="G16" s="6" t="n">
        <v>13.32</v>
      </c>
      <c r="H16" s="6" t="n">
        <v>2</v>
      </c>
      <c r="I16" s="6" t="n">
        <v>13.32</v>
      </c>
      <c r="J16" s="6" t="n">
        <v>11.32</v>
      </c>
    </row>
    <row collapsed="false" customFormat="false" customHeight="false" hidden="false" ht="12.1" outlineLevel="0" r="17">
      <c r="A17" s="39" t="n">
        <v>45418</v>
      </c>
      <c r="B17" s="16" t="s">
        <v>672</v>
      </c>
      <c r="C17" s="16" t="s">
        <v>128</v>
      </c>
      <c r="D17" s="16" t="s">
        <v>129</v>
      </c>
      <c r="E17" s="6" t="n">
        <v>1000</v>
      </c>
      <c r="F17" s="7" t="n">
        <v>-1</v>
      </c>
      <c r="G17" s="6" t="n">
        <v>12.95</v>
      </c>
      <c r="H17" s="6" t="n">
        <v>-2</v>
      </c>
      <c r="I17" s="6" t="n">
        <v>-12.95</v>
      </c>
      <c r="J17" s="6" t="n">
        <v>-10.95</v>
      </c>
    </row>
    <row collapsed="false" customFormat="false" customHeight="false" hidden="false" ht="12.1" outlineLevel="0" r="18">
      <c r="A18" s="39" t="n">
        <v>45429</v>
      </c>
      <c r="B18" s="16" t="s">
        <v>672</v>
      </c>
      <c r="C18" s="16" t="s">
        <v>125</v>
      </c>
      <c r="D18" s="16" t="s">
        <v>126</v>
      </c>
      <c r="E18" s="6" t="n">
        <v>1000</v>
      </c>
      <c r="F18" s="7" t="n">
        <v>-1</v>
      </c>
      <c r="G18" s="6" t="n">
        <v>14.99</v>
      </c>
      <c r="H18" s="6" t="n">
        <v>-2</v>
      </c>
      <c r="I18" s="6" t="n">
        <v>-14.99</v>
      </c>
      <c r="J18" s="6" t="n">
        <v>-12.99</v>
      </c>
    </row>
    <row collapsed="false" customFormat="false" customHeight="false" hidden="false" ht="12.1" outlineLevel="0" r="19">
      <c r="A19" s="39" t="n">
        <v>45433</v>
      </c>
      <c r="B19" s="16" t="s">
        <v>672</v>
      </c>
      <c r="C19" s="16" t="s">
        <v>113</v>
      </c>
      <c r="D19" s="16" t="s">
        <v>114</v>
      </c>
      <c r="E19" s="6" t="n">
        <v>1000</v>
      </c>
      <c r="F19" s="7" t="n">
        <v>9</v>
      </c>
      <c r="G19" s="6" t="n">
        <v>36.15</v>
      </c>
      <c r="H19" s="6" t="n">
        <v>42</v>
      </c>
      <c r="I19" s="6" t="n">
        <v>325.35</v>
      </c>
      <c r="J19" s="6" t="n">
        <v>283.35</v>
      </c>
    </row>
    <row collapsed="false" customFormat="false" customHeight="false" hidden="false" ht="12.1" outlineLevel="0" r="20">
      <c r="A20" s="39" t="n">
        <v>45447</v>
      </c>
      <c r="B20" s="16" t="s">
        <v>672</v>
      </c>
      <c r="C20" s="16" t="s">
        <v>116</v>
      </c>
      <c r="D20" s="16" t="s">
        <v>117</v>
      </c>
      <c r="E20" s="6" t="n">
        <v>1000</v>
      </c>
      <c r="F20" s="7" t="n">
        <v>10</v>
      </c>
      <c r="G20" s="6" t="n">
        <v>35.4</v>
      </c>
      <c r="H20" s="6" t="n">
        <v>46</v>
      </c>
      <c r="I20" s="6" t="n">
        <v>354</v>
      </c>
      <c r="J20" s="6" t="n">
        <v>308</v>
      </c>
    </row>
    <row collapsed="false" customFormat="false" customHeight="false" hidden="false" ht="12.1" outlineLevel="0" r="21">
      <c r="A21" s="39" t="n">
        <v>45448</v>
      </c>
      <c r="B21" s="16" t="s">
        <v>672</v>
      </c>
      <c r="C21" s="16" t="s">
        <v>128</v>
      </c>
      <c r="D21" s="16" t="s">
        <v>129</v>
      </c>
      <c r="E21" s="6" t="n">
        <v>1000</v>
      </c>
      <c r="F21" s="7" t="n">
        <v>-1</v>
      </c>
      <c r="G21" s="6" t="n">
        <v>12.95</v>
      </c>
      <c r="H21" s="6" t="n">
        <v>-2</v>
      </c>
      <c r="I21" s="6" t="n">
        <v>-12.95</v>
      </c>
      <c r="J21" s="6" t="n">
        <v>-10.95</v>
      </c>
    </row>
    <row collapsed="false" customFormat="false" customHeight="false" hidden="false" ht="12.1" outlineLevel="0" r="22">
      <c r="A22" s="39" t="n">
        <v>45460</v>
      </c>
      <c r="B22" s="16" t="s">
        <v>672</v>
      </c>
      <c r="C22" s="16" t="s">
        <v>125</v>
      </c>
      <c r="D22" s="16" t="s">
        <v>126</v>
      </c>
      <c r="E22" s="6" t="n">
        <v>1000</v>
      </c>
      <c r="F22" s="7" t="n">
        <v>-1</v>
      </c>
      <c r="G22" s="6" t="n">
        <v>14.99</v>
      </c>
      <c r="H22" s="6" t="n">
        <v>-2</v>
      </c>
      <c r="I22" s="6" t="n">
        <v>-14.99</v>
      </c>
      <c r="J22" s="6" t="n">
        <v>-12.99</v>
      </c>
    </row>
    <row collapsed="false" customFormat="false" customHeight="false" hidden="false" ht="12.1" outlineLevel="0" r="23">
      <c r="A23" s="39" t="n">
        <v>45478</v>
      </c>
      <c r="B23" s="16" t="s">
        <v>672</v>
      </c>
      <c r="C23" s="16" t="s">
        <v>128</v>
      </c>
      <c r="D23" s="16" t="s">
        <v>129</v>
      </c>
      <c r="E23" s="6" t="n">
        <v>1000</v>
      </c>
      <c r="F23" s="7" t="n">
        <v>-1</v>
      </c>
      <c r="G23" s="6" t="n">
        <v>12.95</v>
      </c>
      <c r="H23" s="6" t="n">
        <v>-2</v>
      </c>
      <c r="I23" s="6" t="n">
        <v>-12.95</v>
      </c>
      <c r="J23" s="6" t="n">
        <v>-10.95</v>
      </c>
    </row>
    <row collapsed="false" customFormat="false" customHeight="false" hidden="false" ht="12.1" outlineLevel="0" r="24">
      <c r="A24" s="39" t="n">
        <v>45491</v>
      </c>
      <c r="B24" s="16" t="s">
        <v>672</v>
      </c>
      <c r="C24" s="16" t="s">
        <v>125</v>
      </c>
      <c r="D24" s="16" t="s">
        <v>126</v>
      </c>
      <c r="E24" s="6" t="n">
        <v>1000</v>
      </c>
      <c r="F24" s="7" t="n">
        <v>-1</v>
      </c>
      <c r="G24" s="6" t="n">
        <v>14.99</v>
      </c>
      <c r="H24" s="6" t="n">
        <v>-2</v>
      </c>
      <c r="I24" s="6" t="n">
        <v>-14.99</v>
      </c>
      <c r="J24" s="6" t="n">
        <v>-12.99</v>
      </c>
    </row>
    <row collapsed="false" customFormat="false" customHeight="false" hidden="false" ht="12.1" outlineLevel="0" r="25">
      <c r="A25" s="39" t="n">
        <v>45503</v>
      </c>
      <c r="B25" s="16" t="s">
        <v>672</v>
      </c>
      <c r="C25" s="16" t="s">
        <v>106</v>
      </c>
      <c r="D25" s="16" t="s">
        <v>108</v>
      </c>
      <c r="E25" s="6" t="n">
        <v>1000</v>
      </c>
      <c r="F25" s="7" t="n">
        <v>12</v>
      </c>
      <c r="G25" s="6" t="n">
        <v>30.42</v>
      </c>
      <c r="H25" s="6" t="n">
        <v>47</v>
      </c>
      <c r="I25" s="6" t="n">
        <v>365.04</v>
      </c>
      <c r="J25" s="6" t="n">
        <v>318.04</v>
      </c>
    </row>
    <row collapsed="false" customFormat="false" customHeight="false" hidden="false" ht="12.1" outlineLevel="0" r="26">
      <c r="A26" s="39" t="n">
        <v>45508</v>
      </c>
      <c r="B26" s="16" t="s">
        <v>672</v>
      </c>
      <c r="C26" s="16" t="s">
        <v>128</v>
      </c>
      <c r="D26" s="16" t="s">
        <v>129</v>
      </c>
      <c r="E26" s="6" t="n">
        <v>1000</v>
      </c>
      <c r="F26" s="7" t="n">
        <v>-1</v>
      </c>
      <c r="G26" s="6" t="n">
        <v>12.95</v>
      </c>
      <c r="H26" s="6" t="n">
        <v>-2</v>
      </c>
      <c r="I26" s="6" t="n">
        <v>-12.95</v>
      </c>
      <c r="J26" s="6" t="n">
        <v>-10.95</v>
      </c>
    </row>
    <row collapsed="false" customFormat="false" customHeight="false" hidden="false" ht="12.1" outlineLevel="0" r="27">
      <c r="A27" s="39" t="n">
        <v>45517</v>
      </c>
      <c r="B27" s="16" t="s">
        <v>672</v>
      </c>
      <c r="C27" s="16" t="s">
        <v>110</v>
      </c>
      <c r="D27" s="16" t="s">
        <v>111</v>
      </c>
      <c r="E27" s="6" t="n">
        <v>1000</v>
      </c>
      <c r="F27" s="7" t="n">
        <v>10</v>
      </c>
      <c r="G27" s="6" t="n">
        <v>34.9</v>
      </c>
      <c r="H27" s="6" t="n">
        <v>45</v>
      </c>
      <c r="I27" s="6" t="n">
        <v>349</v>
      </c>
      <c r="J27" s="6" t="n">
        <v>304</v>
      </c>
    </row>
    <row collapsed="false" customFormat="false" customHeight="false" hidden="false" ht="12.1" outlineLevel="0" r="28">
      <c r="A28" s="39" t="n">
        <v>45522</v>
      </c>
      <c r="B28" s="16" t="s">
        <v>672</v>
      </c>
      <c r="C28" s="16" t="s">
        <v>125</v>
      </c>
      <c r="D28" s="16" t="s">
        <v>126</v>
      </c>
      <c r="E28" s="6" t="n">
        <v>1000</v>
      </c>
      <c r="F28" s="7" t="n">
        <v>-1</v>
      </c>
      <c r="G28" s="6" t="n">
        <v>14.99</v>
      </c>
      <c r="H28" s="6" t="n">
        <v>-2</v>
      </c>
      <c r="I28" s="6" t="n">
        <v>-14.99</v>
      </c>
      <c r="J28" s="6" t="n">
        <v>-12.99</v>
      </c>
    </row>
    <row collapsed="false" customFormat="false" customHeight="false" hidden="false" ht="12.1" outlineLevel="0" r="29">
      <c r="A29" s="39" t="n">
        <v>45538</v>
      </c>
      <c r="B29" s="16" t="s">
        <v>672</v>
      </c>
      <c r="C29" s="16" t="s">
        <v>128</v>
      </c>
      <c r="D29" s="16" t="s">
        <v>129</v>
      </c>
      <c r="E29" s="6" t="n">
        <v>1000</v>
      </c>
      <c r="F29" s="7" t="n">
        <v>-1</v>
      </c>
      <c r="G29" s="6" t="n">
        <v>12.95</v>
      </c>
      <c r="H29" s="6" t="n">
        <v>-2</v>
      </c>
      <c r="I29" s="6" t="n">
        <v>-12.95</v>
      </c>
      <c r="J29" s="6" t="n">
        <v>-10.95</v>
      </c>
    </row>
    <row collapsed="false" customFormat="false" customHeight="false" hidden="false" ht="12.1" outlineLevel="0" r="30">
      <c r="A30" s="39" t="n">
        <v>45553</v>
      </c>
      <c r="B30" s="16" t="s">
        <v>672</v>
      </c>
      <c r="C30" s="16" t="s">
        <v>125</v>
      </c>
      <c r="D30" s="16" t="s">
        <v>126</v>
      </c>
      <c r="E30" s="6" t="n">
        <v>1000</v>
      </c>
      <c r="F30" s="7" t="n">
        <v>-1</v>
      </c>
      <c r="G30" s="6" t="n">
        <v>14.99</v>
      </c>
      <c r="H30" s="6" t="n">
        <v>-2</v>
      </c>
      <c r="I30" s="6" t="n">
        <v>-14.99</v>
      </c>
      <c r="J30" s="6" t="n">
        <v>-12.99</v>
      </c>
    </row>
    <row collapsed="false" customFormat="false" customHeight="false" hidden="false" ht="12.1" outlineLevel="0" r="31">
      <c r="A31" s="39" t="n">
        <v>45559</v>
      </c>
      <c r="B31" s="16" t="s">
        <v>672</v>
      </c>
      <c r="C31" s="16" t="s">
        <v>119</v>
      </c>
      <c r="D31" s="16" t="s">
        <v>120</v>
      </c>
      <c r="E31" s="6" t="n">
        <v>1000</v>
      </c>
      <c r="F31" s="7" t="n">
        <v>5</v>
      </c>
      <c r="G31" s="6" t="n">
        <v>56.1</v>
      </c>
      <c r="H31" s="6" t="n">
        <v>36</v>
      </c>
      <c r="I31" s="6" t="n">
        <v>280.5</v>
      </c>
      <c r="J31" s="6" t="n">
        <v>244.5</v>
      </c>
    </row>
    <row collapsed="false" customFormat="false" customHeight="false" hidden="false" ht="12.1" outlineLevel="0" r="32">
      <c r="A32" s="39" t="n">
        <v>45566</v>
      </c>
      <c r="B32" s="16" t="s">
        <v>672</v>
      </c>
      <c r="C32" s="16" t="s">
        <v>122</v>
      </c>
      <c r="D32" s="16" t="s">
        <v>123</v>
      </c>
      <c r="E32" s="6" t="n">
        <v>1000</v>
      </c>
      <c r="F32" s="7" t="n">
        <v>4</v>
      </c>
      <c r="G32" s="6" t="n">
        <v>38.39</v>
      </c>
      <c r="H32" s="6" t="n">
        <v>20</v>
      </c>
      <c r="I32" s="6" t="n">
        <v>153.56</v>
      </c>
      <c r="J32" s="6" t="n">
        <v>133.56</v>
      </c>
    </row>
    <row collapsed="false" customFormat="false" customHeight="false" hidden="false" ht="12.1" outlineLevel="0" r="33">
      <c r="A33" s="39" t="n">
        <v>45568</v>
      </c>
      <c r="B33" s="16" t="s">
        <v>672</v>
      </c>
      <c r="C33" s="16" t="s">
        <v>128</v>
      </c>
      <c r="D33" s="16" t="s">
        <v>129</v>
      </c>
      <c r="E33" s="6" t="n">
        <v>1000</v>
      </c>
      <c r="F33" s="7" t="n">
        <v>-1</v>
      </c>
      <c r="G33" s="6" t="n">
        <v>12.95</v>
      </c>
      <c r="H33" s="6" t="n">
        <v>-2</v>
      </c>
      <c r="I33" s="6" t="n">
        <v>-12.95</v>
      </c>
      <c r="J33" s="6" t="n">
        <v>-10.95</v>
      </c>
    </row>
    <row collapsed="false" customFormat="false" customHeight="false" hidden="false" ht="12.1" outlineLevel="0" r="34">
      <c r="A34" s="39" t="n">
        <v>45584</v>
      </c>
      <c r="B34" s="16" t="s">
        <v>672</v>
      </c>
      <c r="C34" s="16" t="s">
        <v>125</v>
      </c>
      <c r="D34" s="16" t="s">
        <v>126</v>
      </c>
      <c r="E34" s="6" t="n">
        <v>1000</v>
      </c>
      <c r="F34" s="7" t="n">
        <v>-1</v>
      </c>
      <c r="G34" s="6" t="n">
        <v>14.99</v>
      </c>
      <c r="H34" s="6" t="n">
        <v>-2</v>
      </c>
      <c r="I34" s="6" t="n">
        <v>-14.99</v>
      </c>
      <c r="J34" s="6" t="n">
        <v>-12.99</v>
      </c>
    </row>
    <row collapsed="false" customFormat="false" customHeight="false" hidden="false" ht="12.1" outlineLevel="0" r="35">
      <c r="A35" s="39" t="n">
        <v>45598</v>
      </c>
      <c r="B35" s="16" t="s">
        <v>672</v>
      </c>
      <c r="C35" s="16" t="s">
        <v>128</v>
      </c>
      <c r="D35" s="16" t="s">
        <v>129</v>
      </c>
      <c r="E35" s="6" t="n">
        <v>1000</v>
      </c>
      <c r="F35" s="7" t="n">
        <v>-1</v>
      </c>
      <c r="G35" s="6" t="n">
        <v>12.95</v>
      </c>
      <c r="H35" s="6" t="n">
        <v>-2</v>
      </c>
      <c r="I35" s="6" t="n">
        <v>-12.95</v>
      </c>
      <c r="J35" s="6" t="n">
        <v>-10.95</v>
      </c>
    </row>
    <row collapsed="false" customFormat="false" customHeight="false" hidden="false" ht="12.1" outlineLevel="0" r="36">
      <c r="A36" s="39" t="n">
        <v>45615</v>
      </c>
      <c r="B36" s="16" t="s">
        <v>672</v>
      </c>
      <c r="C36" s="16" t="s">
        <v>125</v>
      </c>
      <c r="D36" s="16" t="s">
        <v>126</v>
      </c>
      <c r="E36" s="6" t="n">
        <v>1000</v>
      </c>
      <c r="F36" s="7" t="n">
        <v>-1</v>
      </c>
      <c r="G36" s="6" t="n">
        <v>14.99</v>
      </c>
      <c r="H36" s="6" t="n">
        <v>-2</v>
      </c>
      <c r="I36" s="6" t="n">
        <v>-14.99</v>
      </c>
      <c r="J36" s="6" t="n">
        <v>-12.99</v>
      </c>
    </row>
    <row collapsed="false" customFormat="false" customHeight="false" hidden="false" ht="12.1" outlineLevel="0" r="37">
      <c r="A37" s="39" t="n">
        <v>45615</v>
      </c>
      <c r="B37" s="16" t="s">
        <v>672</v>
      </c>
      <c r="C37" s="16" t="s">
        <v>113</v>
      </c>
      <c r="D37" s="16" t="s">
        <v>114</v>
      </c>
      <c r="E37" s="6" t="n">
        <v>1000</v>
      </c>
      <c r="F37" s="7" t="n">
        <v>9</v>
      </c>
      <c r="G37" s="6" t="n">
        <v>36.15</v>
      </c>
      <c r="H37" s="6" t="n">
        <v>42</v>
      </c>
      <c r="I37" s="6" t="n">
        <v>325.35</v>
      </c>
      <c r="J37" s="6" t="n">
        <v>283.35</v>
      </c>
    </row>
    <row collapsed="false" customFormat="false" customHeight="false" hidden="false" ht="12.1" outlineLevel="0" r="38">
      <c r="A38" s="39" t="n">
        <v>45628</v>
      </c>
      <c r="B38" s="16" t="s">
        <v>672</v>
      </c>
      <c r="C38" s="16" t="s">
        <v>128</v>
      </c>
      <c r="D38" s="16" t="s">
        <v>129</v>
      </c>
      <c r="E38" s="6" t="n">
        <v>1000</v>
      </c>
      <c r="F38" s="7" t="n">
        <v>-1</v>
      </c>
      <c r="G38" s="6" t="n">
        <v>12.95</v>
      </c>
      <c r="H38" s="6" t="n">
        <v>-2</v>
      </c>
      <c r="I38" s="6" t="n">
        <v>-12.95</v>
      </c>
      <c r="J38" s="6" t="n">
        <v>-10.95</v>
      </c>
    </row>
    <row collapsed="false" customFormat="false" customHeight="false" hidden="false" ht="12.1" outlineLevel="0" r="39">
      <c r="A39" s="39" t="n">
        <v>45629</v>
      </c>
      <c r="B39" s="16" t="s">
        <v>672</v>
      </c>
      <c r="C39" s="16" t="s">
        <v>116</v>
      </c>
      <c r="D39" s="16" t="s">
        <v>117</v>
      </c>
      <c r="E39" s="6" t="n">
        <v>1000</v>
      </c>
      <c r="F39" s="7" t="n">
        <v>10</v>
      </c>
      <c r="G39" s="6" t="n">
        <v>35.4</v>
      </c>
      <c r="H39" s="6" t="n">
        <v>46</v>
      </c>
      <c r="I39" s="6" t="n">
        <v>354</v>
      </c>
      <c r="J39" s="6" t="n">
        <v>308</v>
      </c>
    </row>
    <row collapsed="false" customFormat="false" customHeight="false" hidden="false" ht="12.1" outlineLevel="0" r="40">
      <c r="A40" s="39" t="n">
        <v>45646</v>
      </c>
      <c r="B40" s="16" t="s">
        <v>672</v>
      </c>
      <c r="C40" s="16" t="s">
        <v>125</v>
      </c>
      <c r="D40" s="16" t="s">
        <v>126</v>
      </c>
      <c r="E40" s="6" t="n">
        <v>1000</v>
      </c>
      <c r="F40" s="7" t="n">
        <v>-1</v>
      </c>
      <c r="G40" s="6" t="n">
        <v>14.99</v>
      </c>
      <c r="H40" s="6" t="n">
        <v>-2</v>
      </c>
      <c r="I40" s="6" t="n">
        <v>-14.99</v>
      </c>
      <c r="J40" s="6" t="n">
        <v>-12.99</v>
      </c>
    </row>
    <row collapsed="false" customFormat="false" customHeight="false" hidden="false" ht="12.1" outlineLevel="0" r="41">
      <c r="A41" s="39" t="n">
        <v>45658</v>
      </c>
      <c r="B41" s="16" t="s">
        <v>672</v>
      </c>
      <c r="C41" s="16" t="s">
        <v>128</v>
      </c>
      <c r="D41" s="16" t="s">
        <v>129</v>
      </c>
      <c r="E41" s="6" t="n">
        <v>1000</v>
      </c>
      <c r="F41" s="7" t="n">
        <v>-1</v>
      </c>
      <c r="G41" s="6" t="n">
        <v>12.95</v>
      </c>
      <c r="H41" s="6" t="n">
        <v>-2</v>
      </c>
      <c r="I41" s="6" t="n">
        <v>-12.95</v>
      </c>
      <c r="J41" s="6" t="n">
        <v>-10.95</v>
      </c>
    </row>
    <row collapsed="false" customFormat="false" customHeight="false" hidden="false" ht="12.1" outlineLevel="0" r="42">
      <c r="A42" s="39" t="n">
        <v>45677</v>
      </c>
      <c r="B42" s="16" t="s">
        <v>672</v>
      </c>
      <c r="C42" s="16" t="s">
        <v>125</v>
      </c>
      <c r="D42" s="16" t="s">
        <v>126</v>
      </c>
      <c r="E42" s="6" t="n">
        <v>1000</v>
      </c>
      <c r="F42" s="7" t="n">
        <v>-1</v>
      </c>
      <c r="G42" s="6" t="n">
        <v>14.99</v>
      </c>
      <c r="H42" s="6" t="n">
        <v>-2</v>
      </c>
      <c r="I42" s="6" t="n">
        <v>-14.99</v>
      </c>
      <c r="J42" s="6" t="n">
        <v>-12.99</v>
      </c>
    </row>
    <row collapsed="false" customFormat="false" customHeight="false" hidden="false" ht="12.1" outlineLevel="0" r="43">
      <c r="A43" s="39" t="n">
        <v>45685</v>
      </c>
      <c r="B43" s="16" t="s">
        <v>672</v>
      </c>
      <c r="C43" s="16" t="s">
        <v>106</v>
      </c>
      <c r="D43" s="16" t="s">
        <v>108</v>
      </c>
      <c r="E43" s="6" t="n">
        <v>1000</v>
      </c>
      <c r="F43" s="7" t="n">
        <v>12</v>
      </c>
      <c r="G43" s="6" t="n">
        <v>30.42</v>
      </c>
      <c r="H43" s="6" t="n">
        <v>47</v>
      </c>
      <c r="I43" s="6" t="n">
        <v>365.04</v>
      </c>
      <c r="J43" s="6" t="n">
        <v>318.04</v>
      </c>
    </row>
    <row collapsed="false" customFormat="false" customHeight="false" hidden="false" ht="12.1" outlineLevel="0" r="44">
      <c r="A44" s="39" t="n">
        <v>45688</v>
      </c>
      <c r="B44" s="16" t="s">
        <v>672</v>
      </c>
      <c r="C44" s="16" t="s">
        <v>128</v>
      </c>
      <c r="D44" s="16" t="s">
        <v>129</v>
      </c>
      <c r="E44" s="6" t="n">
        <v>1000</v>
      </c>
      <c r="F44" s="7" t="n">
        <v>-1</v>
      </c>
      <c r="G44" s="6" t="n">
        <v>12.95</v>
      </c>
      <c r="H44" s="6" t="n">
        <v>-2</v>
      </c>
      <c r="I44" s="6" t="n">
        <v>-12.95</v>
      </c>
      <c r="J44" s="6" t="n">
        <v>-10.95</v>
      </c>
    </row>
    <row collapsed="false" customFormat="false" customHeight="false" hidden="false" ht="12.1" outlineLevel="0" r="45">
      <c r="A45" s="39" t="n">
        <v>45699</v>
      </c>
      <c r="B45" s="16" t="s">
        <v>672</v>
      </c>
      <c r="C45" s="16" t="s">
        <v>110</v>
      </c>
      <c r="D45" s="16" t="s">
        <v>111</v>
      </c>
      <c r="E45" s="6" t="n">
        <v>1000</v>
      </c>
      <c r="F45" s="7" t="n">
        <v>10</v>
      </c>
      <c r="G45" s="6" t="n">
        <v>34.9</v>
      </c>
      <c r="H45" s="6" t="n">
        <v>45</v>
      </c>
      <c r="I45" s="6" t="n">
        <v>349</v>
      </c>
      <c r="J45" s="6" t="n">
        <v>304</v>
      </c>
    </row>
    <row collapsed="false" customFormat="false" customHeight="false" hidden="false" ht="12.1" outlineLevel="0" r="46">
      <c r="A46" s="39" t="n">
        <v>45708</v>
      </c>
      <c r="B46" s="16" t="s">
        <v>672</v>
      </c>
      <c r="C46" s="16" t="s">
        <v>125</v>
      </c>
      <c r="D46" s="16" t="s">
        <v>126</v>
      </c>
      <c r="E46" s="6" t="n">
        <v>1000</v>
      </c>
      <c r="F46" s="7" t="n">
        <v>-1</v>
      </c>
      <c r="G46" s="6" t="n">
        <v>14.99</v>
      </c>
      <c r="H46" s="6" t="n">
        <v>-2</v>
      </c>
      <c r="I46" s="6" t="n">
        <v>-14.99</v>
      </c>
      <c r="J46" s="6" t="n">
        <v>-12.99</v>
      </c>
    </row>
    <row collapsed="false" customFormat="false" customHeight="false" hidden="false" ht="12.1" outlineLevel="0" r="47">
      <c r="A47" s="39" t="n">
        <v>45718</v>
      </c>
      <c r="B47" s="16" t="s">
        <v>672</v>
      </c>
      <c r="C47" s="16" t="s">
        <v>128</v>
      </c>
      <c r="D47" s="16" t="s">
        <v>129</v>
      </c>
      <c r="E47" s="6" t="n">
        <v>1000</v>
      </c>
      <c r="F47" s="7" t="n">
        <v>-1</v>
      </c>
      <c r="G47" s="6" t="n">
        <v>12.95</v>
      </c>
      <c r="H47" s="6" t="n">
        <v>-2</v>
      </c>
      <c r="I47" s="6" t="n">
        <v>-12.95</v>
      </c>
      <c r="J47" s="6" t="n">
        <v>-10.95</v>
      </c>
    </row>
    <row collapsed="false" customFormat="false" customHeight="false" hidden="false" ht="12.1" outlineLevel="0" r="48">
      <c r="A48" s="39" t="n">
        <v>45739</v>
      </c>
      <c r="B48" s="16" t="s">
        <v>672</v>
      </c>
      <c r="C48" s="16" t="s">
        <v>125</v>
      </c>
      <c r="D48" s="16" t="s">
        <v>126</v>
      </c>
      <c r="E48" s="6" t="n">
        <v>1000</v>
      </c>
      <c r="F48" s="7" t="n">
        <v>-1</v>
      </c>
      <c r="G48" s="6" t="n">
        <v>14.99</v>
      </c>
      <c r="H48" s="6" t="n">
        <v>-2</v>
      </c>
      <c r="I48" s="6" t="n">
        <v>-14.99</v>
      </c>
      <c r="J48" s="6" t="n">
        <v>-12.99</v>
      </c>
    </row>
    <row collapsed="false" customFormat="false" customHeight="false" hidden="false" ht="12.1" outlineLevel="0" r="49">
      <c r="A49" s="39" t="n">
        <v>45741</v>
      </c>
      <c r="B49" s="16" t="s">
        <v>672</v>
      </c>
      <c r="C49" s="16" t="s">
        <v>119</v>
      </c>
      <c r="D49" s="16" t="s">
        <v>120</v>
      </c>
      <c r="E49" s="6" t="n">
        <v>1000</v>
      </c>
      <c r="F49" s="7" t="n">
        <v>5</v>
      </c>
      <c r="G49" s="6" t="n">
        <v>56.1</v>
      </c>
      <c r="H49" s="6" t="n">
        <v>36</v>
      </c>
      <c r="I49" s="6" t="n">
        <v>280.5</v>
      </c>
      <c r="J49" s="6" t="n">
        <v>244.5</v>
      </c>
    </row>
    <row collapsed="false" customFormat="false" customHeight="false" hidden="false" ht="12.1" outlineLevel="0" r="50">
      <c r="A50" s="39" t="n">
        <v>45748</v>
      </c>
      <c r="B50" s="16" t="s">
        <v>672</v>
      </c>
      <c r="C50" s="16" t="s">
        <v>128</v>
      </c>
      <c r="D50" s="16" t="s">
        <v>129</v>
      </c>
      <c r="E50" s="6" t="n">
        <v>1000</v>
      </c>
      <c r="F50" s="7" t="n">
        <v>-1</v>
      </c>
      <c r="G50" s="6" t="n">
        <v>12.95</v>
      </c>
      <c r="H50" s="6" t="n">
        <v>-2</v>
      </c>
      <c r="I50" s="6" t="n">
        <v>-12.95</v>
      </c>
      <c r="J50" s="6" t="n">
        <v>-10.95</v>
      </c>
    </row>
    <row collapsed="false" customFormat="false" customHeight="false" hidden="false" ht="12.1" outlineLevel="0" r="51">
      <c r="A51" s="39" t="n">
        <v>45748</v>
      </c>
      <c r="B51" s="16" t="s">
        <v>672</v>
      </c>
      <c r="C51" s="16" t="s">
        <v>122</v>
      </c>
      <c r="D51" s="16" t="s">
        <v>123</v>
      </c>
      <c r="E51" s="6" t="n">
        <v>1000</v>
      </c>
      <c r="F51" s="7" t="n">
        <v>4</v>
      </c>
      <c r="G51" s="6" t="n">
        <v>38.39</v>
      </c>
      <c r="H51" s="6" t="n">
        <v>20</v>
      </c>
      <c r="I51" s="6" t="n">
        <v>153.56</v>
      </c>
      <c r="J51" s="6" t="n">
        <v>133.56</v>
      </c>
    </row>
    <row collapsed="false" customFormat="false" customHeight="false" hidden="false" ht="12.1" outlineLevel="0" r="52">
      <c r="A52" s="39" t="n">
        <v>45770</v>
      </c>
      <c r="B52" s="16" t="s">
        <v>672</v>
      </c>
      <c r="C52" s="16" t="s">
        <v>125</v>
      </c>
      <c r="D52" s="16" t="s">
        <v>126</v>
      </c>
      <c r="E52" s="6" t="n">
        <v>1000</v>
      </c>
      <c r="F52" s="7" t="n">
        <v>-1</v>
      </c>
      <c r="G52" s="6" t="n">
        <v>14.99</v>
      </c>
      <c r="H52" s="6" t="n">
        <v>-2</v>
      </c>
      <c r="I52" s="6" t="n">
        <v>-14.99</v>
      </c>
      <c r="J52" s="6" t="n">
        <v>-12.99</v>
      </c>
    </row>
    <row collapsed="false" customFormat="false" customHeight="false" hidden="false" ht="12.1" outlineLevel="0" r="53">
      <c r="A53" s="39" t="n">
        <v>45778</v>
      </c>
      <c r="B53" s="16" t="s">
        <v>672</v>
      </c>
      <c r="C53" s="16" t="s">
        <v>128</v>
      </c>
      <c r="D53" s="16" t="s">
        <v>129</v>
      </c>
      <c r="E53" s="6" t="n">
        <v>1000</v>
      </c>
      <c r="F53" s="7" t="n">
        <v>-1</v>
      </c>
      <c r="G53" s="6" t="n">
        <v>12.95</v>
      </c>
      <c r="H53" s="6" t="n">
        <v>-2</v>
      </c>
      <c r="I53" s="6" t="n">
        <v>-12.95</v>
      </c>
      <c r="J53" s="6" t="n">
        <v>-10.95</v>
      </c>
    </row>
    <row collapsed="false" customFormat="false" customHeight="false" hidden="false" ht="12.1" outlineLevel="0" r="54">
      <c r="A54" s="39" t="n">
        <v>45797</v>
      </c>
      <c r="B54" s="16" t="s">
        <v>672</v>
      </c>
      <c r="C54" s="16" t="s">
        <v>113</v>
      </c>
      <c r="D54" s="16" t="s">
        <v>114</v>
      </c>
      <c r="E54" s="6" t="n">
        <v>1000</v>
      </c>
      <c r="F54" s="7" t="n">
        <v>9</v>
      </c>
      <c r="G54" s="6" t="n">
        <v>36.15</v>
      </c>
      <c r="H54" s="6" t="n">
        <v>42</v>
      </c>
      <c r="I54" s="6" t="n">
        <v>325.35</v>
      </c>
      <c r="J54" s="6" t="n">
        <v>283.35</v>
      </c>
    </row>
    <row collapsed="false" customFormat="false" customHeight="false" hidden="false" ht="12.1" outlineLevel="0" r="55">
      <c r="A55" s="39" t="n">
        <v>45801</v>
      </c>
      <c r="B55" s="16" t="s">
        <v>672</v>
      </c>
      <c r="C55" s="16" t="s">
        <v>125</v>
      </c>
      <c r="D55" s="16" t="s">
        <v>126</v>
      </c>
      <c r="E55" s="6" t="n">
        <v>1000</v>
      </c>
      <c r="F55" s="7" t="n">
        <v>-1</v>
      </c>
      <c r="G55" s="6" t="n">
        <v>14.99</v>
      </c>
      <c r="H55" s="6" t="n">
        <v>-2</v>
      </c>
      <c r="I55" s="6" t="n">
        <v>-14.99</v>
      </c>
      <c r="J55" s="6" t="n">
        <v>-12.99</v>
      </c>
    </row>
    <row collapsed="false" customFormat="false" customHeight="false" hidden="false" ht="12.1" outlineLevel="0" r="56">
      <c r="A56" s="39" t="n">
        <v>45808</v>
      </c>
      <c r="B56" s="16" t="s">
        <v>672</v>
      </c>
      <c r="C56" s="16" t="s">
        <v>128</v>
      </c>
      <c r="D56" s="16" t="s">
        <v>129</v>
      </c>
      <c r="E56" s="6" t="n">
        <v>1000</v>
      </c>
      <c r="F56" s="7" t="n">
        <v>-1</v>
      </c>
      <c r="G56" s="6" t="n">
        <v>12.95</v>
      </c>
      <c r="H56" s="6" t="n">
        <v>-2</v>
      </c>
      <c r="I56" s="6" t="n">
        <v>-12.95</v>
      </c>
      <c r="J56" s="6" t="n">
        <v>-10.95</v>
      </c>
    </row>
    <row collapsed="false" customFormat="false" customHeight="false" hidden="false" ht="12.1" outlineLevel="0" r="57">
      <c r="A57" s="39" t="n">
        <v>45811</v>
      </c>
      <c r="B57" s="16" t="s">
        <v>672</v>
      </c>
      <c r="C57" s="16" t="s">
        <v>116</v>
      </c>
      <c r="D57" s="16" t="s">
        <v>117</v>
      </c>
      <c r="E57" s="6" t="n">
        <v>1000</v>
      </c>
      <c r="F57" s="7" t="n">
        <v>10</v>
      </c>
      <c r="G57" s="6" t="n">
        <v>35.4</v>
      </c>
      <c r="H57" s="6" t="n">
        <v>46</v>
      </c>
      <c r="I57" s="6" t="n">
        <v>354</v>
      </c>
      <c r="J57" s="6" t="n">
        <v>308</v>
      </c>
    </row>
    <row collapsed="false" customFormat="false" customHeight="false" hidden="false" ht="12.1" outlineLevel="0" r="58">
      <c r="A58" s="39" t="n">
        <v>45832</v>
      </c>
      <c r="B58" s="16" t="s">
        <v>672</v>
      </c>
      <c r="C58" s="16" t="s">
        <v>125</v>
      </c>
      <c r="D58" s="16" t="s">
        <v>126</v>
      </c>
      <c r="E58" s="6" t="n">
        <v>944.5</v>
      </c>
      <c r="F58" s="7" t="n">
        <v>-1</v>
      </c>
      <c r="G58" s="6" t="n">
        <v>14.16</v>
      </c>
      <c r="H58" s="6" t="n">
        <v>-2</v>
      </c>
      <c r="I58" s="6" t="n">
        <v>-14.16</v>
      </c>
      <c r="J58" s="6" t="n">
        <v>-12.16</v>
      </c>
    </row>
    <row collapsed="false" customFormat="false" customHeight="false" hidden="false" ht="12.1" outlineLevel="0" r="59">
      <c r="A59" s="39" t="n">
        <v>45838</v>
      </c>
      <c r="B59" s="16" t="s">
        <v>672</v>
      </c>
      <c r="C59" s="16" t="s">
        <v>128</v>
      </c>
      <c r="D59" s="16" t="s">
        <v>129</v>
      </c>
      <c r="E59" s="6" t="n">
        <v>1000</v>
      </c>
      <c r="F59" s="7" t="n">
        <v>-1</v>
      </c>
      <c r="G59" s="6" t="n">
        <v>12.95</v>
      </c>
      <c r="H59" s="6" t="n">
        <v>-2</v>
      </c>
      <c r="I59" s="6" t="n">
        <v>-12.95</v>
      </c>
      <c r="J59" s="6" t="n">
        <v>-10.95</v>
      </c>
    </row>
    <row collapsed="false" customFormat="false" customHeight="false" hidden="false" ht="12.1" outlineLevel="0" r="60">
      <c r="A60" s="39" t="n">
        <v>45863</v>
      </c>
      <c r="B60" s="16" t="s">
        <v>672</v>
      </c>
      <c r="C60" s="16" t="s">
        <v>125</v>
      </c>
      <c r="D60" s="16" t="s">
        <v>126</v>
      </c>
      <c r="E60" s="6" t="n">
        <v>889</v>
      </c>
      <c r="F60" s="7" t="n">
        <v>-1</v>
      </c>
      <c r="G60" s="6" t="n">
        <v>13.33</v>
      </c>
      <c r="H60" s="6" t="n">
        <v>-2</v>
      </c>
      <c r="I60" s="6" t="n">
        <v>-13.33</v>
      </c>
      <c r="J60" s="6" t="n">
        <v>-11.33</v>
      </c>
    </row>
    <row collapsed="false" customFormat="false" customHeight="false" hidden="false" ht="12.1" outlineLevel="0" r="61">
      <c r="A61" s="39" t="n">
        <v>45867</v>
      </c>
      <c r="B61" s="16" t="s">
        <v>672</v>
      </c>
      <c r="C61" s="16" t="s">
        <v>106</v>
      </c>
      <c r="D61" s="16" t="s">
        <v>108</v>
      </c>
      <c r="E61" s="6" t="n">
        <v>1000</v>
      </c>
      <c r="F61" s="7" t="n">
        <v>12</v>
      </c>
      <c r="G61" s="6" t="n">
        <v>30.42</v>
      </c>
      <c r="H61" s="6" t="n">
        <v>47</v>
      </c>
      <c r="I61" s="6" t="n">
        <v>365.04</v>
      </c>
      <c r="J61" s="6" t="n">
        <v>318.04</v>
      </c>
    </row>
    <row collapsed="false" customFormat="false" customHeight="false" hidden="false" ht="12.1" outlineLevel="0" r="62">
      <c r="A62" s="39" t="n">
        <v>45868</v>
      </c>
      <c r="B62" s="16" t="s">
        <v>672</v>
      </c>
      <c r="C62" s="16" t="s">
        <v>128</v>
      </c>
      <c r="D62" s="16" t="s">
        <v>129</v>
      </c>
      <c r="E62" s="6" t="n">
        <v>1000</v>
      </c>
      <c r="F62" s="7" t="n">
        <v>-1</v>
      </c>
      <c r="G62" s="6" t="n">
        <v>12.95</v>
      </c>
      <c r="H62" s="6" t="n">
        <v>-2</v>
      </c>
      <c r="I62" s="6" t="n">
        <v>-12.95</v>
      </c>
      <c r="J62" s="6" t="n">
        <v>-10.95</v>
      </c>
    </row>
    <row collapsed="false" customFormat="false" customHeight="false" hidden="false" ht="12.1" outlineLevel="0" r="63">
      <c r="A63" s="39" t="n">
        <v>45881</v>
      </c>
      <c r="B63" s="16" t="s">
        <v>672</v>
      </c>
      <c r="C63" s="16" t="s">
        <v>110</v>
      </c>
      <c r="D63" s="16" t="s">
        <v>111</v>
      </c>
      <c r="E63" s="6" t="n">
        <v>1000</v>
      </c>
      <c r="F63" s="7" t="n">
        <v>10</v>
      </c>
      <c r="G63" s="6" t="n">
        <v>34.9</v>
      </c>
      <c r="H63" s="6" t="n">
        <v>45</v>
      </c>
      <c r="I63" s="6" t="n">
        <v>349</v>
      </c>
      <c r="J63" s="6" t="n">
        <v>304</v>
      </c>
    </row>
    <row collapsed="false" customFormat="false" customHeight="false" hidden="false" ht="12.1" outlineLevel="0" r="64">
      <c r="A64" s="39" t="n">
        <v>45894</v>
      </c>
      <c r="B64" s="16" t="s">
        <v>672</v>
      </c>
      <c r="C64" s="16" t="s">
        <v>125</v>
      </c>
      <c r="D64" s="16" t="s">
        <v>126</v>
      </c>
      <c r="E64" s="6" t="n">
        <v>833.5</v>
      </c>
      <c r="F64" s="7" t="n">
        <v>-1</v>
      </c>
      <c r="G64" s="6" t="n">
        <v>12.49</v>
      </c>
      <c r="H64" s="6" t="n">
        <v>-2</v>
      </c>
      <c r="I64" s="6" t="n">
        <v>-12.49</v>
      </c>
      <c r="J64" s="6" t="n">
        <v>-10.49</v>
      </c>
    </row>
    <row collapsed="false" customFormat="false" customHeight="false" hidden="false" ht="12.1" outlineLevel="0" r="65">
      <c r="A65" s="39" t="n">
        <v>45898</v>
      </c>
      <c r="B65" s="16" t="s">
        <v>672</v>
      </c>
      <c r="C65" s="16" t="s">
        <v>128</v>
      </c>
      <c r="D65" s="16" t="s">
        <v>129</v>
      </c>
      <c r="E65" s="6" t="n">
        <v>1000</v>
      </c>
      <c r="F65" s="7" t="n">
        <v>-1</v>
      </c>
      <c r="G65" s="6" t="n">
        <v>12.95</v>
      </c>
      <c r="H65" s="6" t="n">
        <v>-2</v>
      </c>
      <c r="I65" s="6" t="n">
        <v>-12.95</v>
      </c>
      <c r="J65" s="6" t="n">
        <v>-10.95</v>
      </c>
    </row>
    <row collapsed="false" customFormat="false" customHeight="false" hidden="false" ht="12.1" outlineLevel="0" r="66">
      <c r="A66" s="39" t="n">
        <v>45923</v>
      </c>
      <c r="B66" s="16" t="s">
        <v>672</v>
      </c>
      <c r="C66" s="16" t="s">
        <v>119</v>
      </c>
      <c r="D66" s="16" t="s">
        <v>120</v>
      </c>
      <c r="E66" s="6" t="n">
        <v>1000</v>
      </c>
      <c r="F66" s="7" t="n">
        <v>5</v>
      </c>
      <c r="G66" s="6" t="n">
        <v>56.1</v>
      </c>
      <c r="H66" s="6" t="n">
        <v>36</v>
      </c>
      <c r="I66" s="6" t="n">
        <v>280.5</v>
      </c>
      <c r="J66" s="6" t="n">
        <v>244.5</v>
      </c>
    </row>
    <row collapsed="false" customFormat="false" customHeight="false" hidden="false" ht="12.1" outlineLevel="0" r="67">
      <c r="A67" s="39" t="n">
        <v>45925</v>
      </c>
      <c r="B67" s="16" t="s">
        <v>672</v>
      </c>
      <c r="C67" s="16" t="s">
        <v>125</v>
      </c>
      <c r="D67" s="16" t="s">
        <v>126</v>
      </c>
      <c r="E67" s="6" t="n">
        <v>778</v>
      </c>
      <c r="F67" s="7" t="n">
        <v>-1</v>
      </c>
      <c r="G67" s="6" t="n">
        <v>11.66</v>
      </c>
      <c r="H67" s="6" t="n">
        <v>-2</v>
      </c>
      <c r="I67" s="6" t="n">
        <v>-11.66</v>
      </c>
      <c r="J67" s="6" t="n">
        <v>-9.66</v>
      </c>
    </row>
    <row collapsed="false" customFormat="false" customHeight="false" hidden="false" ht="12.1" outlineLevel="0" r="68">
      <c r="A68" s="39" t="n">
        <v>45928</v>
      </c>
      <c r="B68" s="16" t="s">
        <v>672</v>
      </c>
      <c r="C68" s="16" t="s">
        <v>128</v>
      </c>
      <c r="D68" s="16" t="s">
        <v>129</v>
      </c>
      <c r="E68" s="6" t="n">
        <v>1000</v>
      </c>
      <c r="F68" s="7" t="n">
        <v>-1</v>
      </c>
      <c r="G68" s="6" t="n">
        <v>12.95</v>
      </c>
      <c r="H68" s="6" t="n">
        <v>-2</v>
      </c>
      <c r="I68" s="6" t="n">
        <v>-12.95</v>
      </c>
      <c r="J68" s="6" t="n">
        <v>-10.95</v>
      </c>
    </row>
    <row collapsed="false" customFormat="false" customHeight="false" hidden="false" ht="12.1" outlineLevel="0" r="69">
      <c r="A69" s="39" t="n">
        <v>45930</v>
      </c>
      <c r="B69" s="16" t="s">
        <v>672</v>
      </c>
      <c r="C69" s="16" t="s">
        <v>122</v>
      </c>
      <c r="D69" s="16" t="s">
        <v>123</v>
      </c>
      <c r="E69" s="6" t="n">
        <v>1000</v>
      </c>
      <c r="F69" s="7" t="n">
        <v>4</v>
      </c>
      <c r="G69" s="6" t="n">
        <v>38.39</v>
      </c>
      <c r="H69" s="6" t="n">
        <v>20</v>
      </c>
      <c r="I69" s="6" t="n">
        <v>153.56</v>
      </c>
      <c r="J69" s="6" t="n">
        <v>133.56</v>
      </c>
    </row>
    <row collapsed="false" customFormat="false" customHeight="false" hidden="false" ht="12.1" outlineLevel="0" r="70">
      <c r="A70" s="39" t="n">
        <v>45956</v>
      </c>
      <c r="B70" s="16" t="s">
        <v>672</v>
      </c>
      <c r="C70" s="16" t="s">
        <v>125</v>
      </c>
      <c r="D70" s="16" t="s">
        <v>126</v>
      </c>
      <c r="E70" s="6" t="n">
        <v>722.5</v>
      </c>
      <c r="F70" s="7" t="n">
        <v>-1</v>
      </c>
      <c r="G70" s="6" t="n">
        <v>10.83</v>
      </c>
      <c r="H70" s="6" t="n">
        <v>-1</v>
      </c>
      <c r="I70" s="6" t="n">
        <v>-10.83</v>
      </c>
      <c r="J70" s="6" t="n">
        <v>-9.83</v>
      </c>
    </row>
    <row collapsed="false" customFormat="false" customHeight="false" hidden="false" ht="12.1" outlineLevel="0" r="71">
      <c r="A71" s="39" t="n">
        <v>45958</v>
      </c>
      <c r="B71" s="16" t="s">
        <v>672</v>
      </c>
      <c r="C71" s="16" t="s">
        <v>128</v>
      </c>
      <c r="D71" s="16" t="s">
        <v>129</v>
      </c>
      <c r="E71" s="6" t="n">
        <v>1000</v>
      </c>
      <c r="F71" s="7" t="n">
        <v>-1</v>
      </c>
      <c r="G71" s="6" t="n">
        <v>12.95</v>
      </c>
      <c r="H71" s="6" t="n">
        <v>-2</v>
      </c>
      <c r="I71" s="6" t="n">
        <v>-12.95</v>
      </c>
      <c r="J71" s="6" t="n">
        <v>-10.95</v>
      </c>
    </row>
    <row collapsed="false" customFormat="false" customHeight="false" hidden="false" ht="12.1" outlineLevel="0" r="72">
      <c r="A72" s="39" t="n">
        <v>45979</v>
      </c>
      <c r="B72" s="16" t="s">
        <v>672</v>
      </c>
      <c r="C72" s="16" t="s">
        <v>113</v>
      </c>
      <c r="D72" s="16" t="s">
        <v>114</v>
      </c>
      <c r="E72" s="6" t="n">
        <v>1000</v>
      </c>
      <c r="F72" s="7" t="n">
        <v>9</v>
      </c>
      <c r="G72" s="6" t="n">
        <v>36.15</v>
      </c>
      <c r="H72" s="6" t="n">
        <v>42</v>
      </c>
      <c r="I72" s="6" t="n">
        <v>325.35</v>
      </c>
      <c r="J72" s="6" t="n">
        <v>283.35</v>
      </c>
    </row>
    <row collapsed="false" customFormat="false" customHeight="false" hidden="false" ht="12.1" outlineLevel="0" r="73">
      <c r="A73" s="39" t="n">
        <v>45987</v>
      </c>
      <c r="B73" s="16" t="s">
        <v>672</v>
      </c>
      <c r="C73" s="16" t="s">
        <v>125</v>
      </c>
      <c r="D73" s="16" t="s">
        <v>126</v>
      </c>
      <c r="E73" s="6" t="n">
        <v>667</v>
      </c>
      <c r="F73" s="7" t="n">
        <v>-1</v>
      </c>
      <c r="G73" s="6" t="n">
        <v>10</v>
      </c>
      <c r="H73" s="6" t="n">
        <v>-1</v>
      </c>
      <c r="I73" s="6" t="n">
        <v>-10</v>
      </c>
      <c r="J73" s="6" t="n">
        <v>-9</v>
      </c>
    </row>
    <row collapsed="false" customFormat="false" customHeight="false" hidden="false" ht="12.1" outlineLevel="0" r="74">
      <c r="A74" s="39" t="n">
        <v>45988</v>
      </c>
      <c r="B74" s="16" t="s">
        <v>672</v>
      </c>
      <c r="C74" s="16" t="s">
        <v>128</v>
      </c>
      <c r="D74" s="16" t="s">
        <v>129</v>
      </c>
      <c r="E74" s="6" t="n">
        <v>1000</v>
      </c>
      <c r="F74" s="7" t="n">
        <v>-1</v>
      </c>
      <c r="G74" s="6" t="n">
        <v>12.95</v>
      </c>
      <c r="H74" s="6" t="n">
        <v>-2</v>
      </c>
      <c r="I74" s="6" t="n">
        <v>-12.95</v>
      </c>
      <c r="J74" s="6" t="n">
        <v>-10.95</v>
      </c>
    </row>
    <row collapsed="false" customFormat="false" customHeight="false" hidden="false" ht="12.1" outlineLevel="0" r="75">
      <c r="A75" s="39" t="n">
        <v>45993</v>
      </c>
      <c r="B75" s="16" t="s">
        <v>672</v>
      </c>
      <c r="C75" s="16" t="s">
        <v>116</v>
      </c>
      <c r="D75" s="16" t="s">
        <v>117</v>
      </c>
      <c r="E75" s="6" t="n">
        <v>1000</v>
      </c>
      <c r="F75" s="7" t="n">
        <v>10</v>
      </c>
      <c r="G75" s="6" t="n">
        <v>35.4</v>
      </c>
      <c r="H75" s="6" t="n">
        <v>46</v>
      </c>
      <c r="I75" s="6" t="n">
        <v>354</v>
      </c>
      <c r="J75" s="6" t="n">
        <v>308</v>
      </c>
    </row>
    <row collapsed="false" customFormat="false" customHeight="false" hidden="false" ht="12.1" outlineLevel="0" r="76">
      <c r="A76" s="39" t="n">
        <v>46018</v>
      </c>
      <c r="B76" s="16" t="s">
        <v>672</v>
      </c>
      <c r="C76" s="16" t="s">
        <v>128</v>
      </c>
      <c r="D76" s="16" t="s">
        <v>129</v>
      </c>
      <c r="E76" s="6" t="n">
        <v>1000</v>
      </c>
      <c r="F76" s="7" t="n">
        <v>-1</v>
      </c>
      <c r="G76" s="6" t="n">
        <v>12.95</v>
      </c>
      <c r="H76" s="6" t="n">
        <v>-2</v>
      </c>
      <c r="I76" s="6" t="n">
        <v>-12.95</v>
      </c>
      <c r="J76" s="6" t="n">
        <v>-10.95</v>
      </c>
    </row>
    <row collapsed="false" customFormat="false" customHeight="false" hidden="false" ht="12.1" outlineLevel="0" r="77">
      <c r="A77" s="39" t="n">
        <v>46018</v>
      </c>
      <c r="B77" s="16" t="s">
        <v>672</v>
      </c>
      <c r="C77" s="16" t="s">
        <v>125</v>
      </c>
      <c r="D77" s="16" t="s">
        <v>126</v>
      </c>
      <c r="E77" s="6" t="n">
        <v>611.5</v>
      </c>
      <c r="F77" s="7" t="n">
        <v>-1</v>
      </c>
      <c r="G77" s="6" t="n">
        <v>9.17</v>
      </c>
      <c r="H77" s="6" t="n">
        <v>-1</v>
      </c>
      <c r="I77" s="6" t="n">
        <v>-9.17</v>
      </c>
      <c r="J77" s="6" t="n">
        <v>-8.17</v>
      </c>
    </row>
    <row collapsed="false" customFormat="false" customHeight="false" hidden="false" ht="12.1" outlineLevel="0" r="78">
      <c r="A78" s="39" t="n">
        <v>46048</v>
      </c>
      <c r="B78" s="16" t="s">
        <v>672</v>
      </c>
      <c r="C78" s="16" t="s">
        <v>128</v>
      </c>
      <c r="D78" s="16" t="s">
        <v>129</v>
      </c>
      <c r="E78" s="6" t="n">
        <v>1000</v>
      </c>
      <c r="F78" s="7" t="n">
        <v>-1</v>
      </c>
      <c r="G78" s="6" t="n">
        <v>18.49</v>
      </c>
      <c r="H78" s="6" t="n">
        <v>-2</v>
      </c>
      <c r="I78" s="6" t="n">
        <v>-18.49</v>
      </c>
      <c r="J78" s="6" t="n">
        <v>-16.49</v>
      </c>
    </row>
    <row collapsed="false" customFormat="false" customHeight="false" hidden="false" ht="12.1" outlineLevel="0" r="79">
      <c r="A79" s="39" t="n">
        <v>46049</v>
      </c>
      <c r="B79" s="16" t="s">
        <v>672</v>
      </c>
      <c r="C79" s="16" t="s">
        <v>106</v>
      </c>
      <c r="D79" s="16" t="s">
        <v>108</v>
      </c>
      <c r="E79" s="6" t="n">
        <v>1000</v>
      </c>
      <c r="F79" s="7" t="n">
        <v>12</v>
      </c>
      <c r="G79" s="6" t="n">
        <v>30.42</v>
      </c>
      <c r="H79" s="6" t="n">
        <v>47</v>
      </c>
      <c r="I79" s="6" t="n">
        <v>365.04</v>
      </c>
      <c r="J79" s="6" t="n">
        <v>318.04</v>
      </c>
    </row>
    <row collapsed="false" customFormat="false" customHeight="false" hidden="false" ht="12.1" outlineLevel="0" r="80">
      <c r="A80" s="39" t="n">
        <v>46049</v>
      </c>
      <c r="B80" s="16" t="s">
        <v>672</v>
      </c>
      <c r="C80" s="16" t="s">
        <v>125</v>
      </c>
      <c r="D80" s="16" t="s">
        <v>126</v>
      </c>
      <c r="E80" s="6" t="n">
        <v>556</v>
      </c>
      <c r="F80" s="7" t="n">
        <v>-1</v>
      </c>
      <c r="G80" s="6" t="n">
        <v>8.33</v>
      </c>
      <c r="H80" s="6" t="n">
        <v>-1</v>
      </c>
      <c r="I80" s="6" t="n">
        <v>-8.33</v>
      </c>
      <c r="J80" s="6" t="n">
        <v>-7.33</v>
      </c>
    </row>
    <row collapsed="false" customFormat="false" customHeight="false" hidden="false" ht="12.1" outlineLevel="0" r="81">
      <c r="A81" s="39" t="n">
        <v>46063</v>
      </c>
      <c r="B81" s="16" t="s">
        <v>672</v>
      </c>
      <c r="C81" s="16" t="s">
        <v>110</v>
      </c>
      <c r="D81" s="16" t="s">
        <v>111</v>
      </c>
      <c r="E81" s="6" t="n">
        <v>1000</v>
      </c>
      <c r="F81" s="7" t="n">
        <v>10</v>
      </c>
      <c r="G81" s="6" t="n">
        <v>34.9</v>
      </c>
      <c r="H81" s="6" t="n">
        <v>45</v>
      </c>
      <c r="I81" s="6" t="n">
        <v>349</v>
      </c>
      <c r="J81" s="6" t="n">
        <v>304</v>
      </c>
    </row>
    <row collapsed="false" customFormat="false" customHeight="false" hidden="false" ht="12.1" outlineLevel="0" r="82">
      <c r="A82" s="39"/>
      <c r="B82" s="16"/>
      <c r="C82" s="16"/>
      <c r="D82" s="16"/>
      <c r="E82" s="6"/>
      <c r="F82" s="7"/>
      <c r="G82" s="6"/>
      <c r="H82" s="6"/>
      <c r="I82" s="6"/>
      <c r="J82" s="6"/>
    </row>
    <row collapsed="false" customFormat="false" customHeight="false" hidden="false" ht="12.1" outlineLevel="0" r="83">
      <c r="A83" s="39" t="n">
        <v>46078</v>
      </c>
      <c r="B83" s="16" t="s">
        <v>672</v>
      </c>
      <c r="C83" s="16" t="s">
        <v>128</v>
      </c>
      <c r="D83" s="16" t="s">
        <v>129</v>
      </c>
      <c r="E83" s="6" t="n">
        <v>1000</v>
      </c>
      <c r="F83" s="7" t="n">
        <v>-1</v>
      </c>
      <c r="G83" s="6" t="n">
        <v>18.49</v>
      </c>
      <c r="H83" s="6" t="n">
        <v>-2</v>
      </c>
      <c r="I83" s="6" t="n">
        <v>-18.49</v>
      </c>
      <c r="J83" s="6" t="n">
        <v>-16.49</v>
      </c>
    </row>
    <row collapsed="false" customFormat="false" customHeight="false" hidden="false" ht="12.1" outlineLevel="0" r="84">
      <c r="A84" s="39" t="n">
        <v>46080</v>
      </c>
      <c r="B84" s="16" t="s">
        <v>672</v>
      </c>
      <c r="C84" s="16" t="s">
        <v>125</v>
      </c>
      <c r="D84" s="16" t="s">
        <v>126</v>
      </c>
      <c r="E84" s="6" t="n">
        <v>500.5</v>
      </c>
      <c r="F84" s="7" t="n">
        <v>-1</v>
      </c>
      <c r="G84" s="6" t="n">
        <v>7.5</v>
      </c>
      <c r="H84" s="6" t="n">
        <v>-1</v>
      </c>
      <c r="I84" s="6" t="n">
        <v>-7.5</v>
      </c>
      <c r="J84" s="6" t="n">
        <v>-6.5</v>
      </c>
    </row>
    <row collapsed="false" customFormat="false" customHeight="false" hidden="false" ht="12.1" outlineLevel="0" r="85">
      <c r="A85" s="39" t="n">
        <v>46105</v>
      </c>
      <c r="B85" s="16" t="s">
        <v>672</v>
      </c>
      <c r="C85" s="16" t="s">
        <v>119</v>
      </c>
      <c r="D85" s="16" t="s">
        <v>120</v>
      </c>
      <c r="E85" s="6" t="n">
        <v>1000</v>
      </c>
      <c r="F85" s="7" t="n">
        <v>5</v>
      </c>
      <c r="G85" s="6" t="n">
        <v>56.1</v>
      </c>
      <c r="H85" s="6" t="n">
        <v>36</v>
      </c>
      <c r="I85" s="6" t="n">
        <v>280.5</v>
      </c>
      <c r="J85" s="6" t="n">
        <v>244.5</v>
      </c>
    </row>
    <row collapsed="false" customFormat="false" customHeight="false" hidden="false" ht="12.1" outlineLevel="0" r="86">
      <c r="A86" s="39" t="n">
        <v>46108</v>
      </c>
      <c r="B86" s="16" t="s">
        <v>672</v>
      </c>
      <c r="C86" s="16" t="s">
        <v>128</v>
      </c>
      <c r="D86" s="16" t="s">
        <v>129</v>
      </c>
      <c r="E86" s="6" t="n">
        <v>1000</v>
      </c>
      <c r="F86" s="7" t="n">
        <v>-1</v>
      </c>
      <c r="G86" s="6" t="n">
        <v>18.49</v>
      </c>
      <c r="H86" s="6" t="n">
        <v>-2</v>
      </c>
      <c r="I86" s="6" t="n">
        <v>-18.49</v>
      </c>
      <c r="J86" s="6" t="n">
        <v>-16.49</v>
      </c>
    </row>
    <row collapsed="false" customFormat="false" customHeight="false" hidden="false" ht="12.1" outlineLevel="0" r="87">
      <c r="A87" s="39" t="n">
        <v>46111</v>
      </c>
      <c r="B87" s="16" t="s">
        <v>672</v>
      </c>
      <c r="C87" s="16" t="s">
        <v>125</v>
      </c>
      <c r="D87" s="16" t="s">
        <v>126</v>
      </c>
      <c r="E87" s="6" t="n">
        <v>500.5</v>
      </c>
      <c r="F87" s="7" t="n">
        <v>-1</v>
      </c>
      <c r="G87" s="6" t="n">
        <v>6.67</v>
      </c>
      <c r="H87" s="6" t="n">
        <v>-1</v>
      </c>
      <c r="I87" s="6" t="n">
        <v>-6.67</v>
      </c>
      <c r="J87" s="6" t="n">
        <v>-5.67</v>
      </c>
    </row>
    <row collapsed="false" customFormat="false" customHeight="false" hidden="false" ht="12.1" outlineLevel="0" r="88">
      <c r="A88" s="39" t="n">
        <v>46112</v>
      </c>
      <c r="B88" s="16" t="s">
        <v>672</v>
      </c>
      <c r="C88" s="16" t="s">
        <v>122</v>
      </c>
      <c r="D88" s="16" t="s">
        <v>123</v>
      </c>
      <c r="E88" s="6" t="n">
        <v>1000</v>
      </c>
      <c r="F88" s="7" t="n">
        <v>4</v>
      </c>
      <c r="G88" s="6" t="n">
        <v>38.39</v>
      </c>
      <c r="H88" s="6" t="n">
        <v>20</v>
      </c>
      <c r="I88" s="6" t="n">
        <v>153.56</v>
      </c>
      <c r="J88" s="6" t="n">
        <v>133.56</v>
      </c>
    </row>
    <row collapsed="false" customFormat="false" customHeight="false" hidden="false" ht="12.1" outlineLevel="0" r="89">
      <c r="A89" s="39" t="n">
        <v>46138</v>
      </c>
      <c r="B89" s="16" t="s">
        <v>672</v>
      </c>
      <c r="C89" s="16" t="s">
        <v>128</v>
      </c>
      <c r="D89" s="16" t="s">
        <v>129</v>
      </c>
      <c r="E89" s="6" t="n">
        <v>1000</v>
      </c>
      <c r="F89" s="7" t="n">
        <v>-1</v>
      </c>
      <c r="G89" s="6" t="n">
        <v>18.49</v>
      </c>
      <c r="H89" s="6" t="n">
        <v>-2</v>
      </c>
      <c r="I89" s="6" t="n">
        <v>-18.49</v>
      </c>
      <c r="J89" s="6" t="n">
        <v>-16.49</v>
      </c>
    </row>
    <row collapsed="false" customFormat="false" customHeight="false" hidden="false" ht="12.1" outlineLevel="0" r="90">
      <c r="A90" s="39" t="n">
        <v>46142</v>
      </c>
      <c r="B90" s="16" t="s">
        <v>672</v>
      </c>
      <c r="C90" s="16" t="s">
        <v>125</v>
      </c>
      <c r="D90" s="16" t="s">
        <v>126</v>
      </c>
      <c r="E90" s="6" t="n">
        <v>500.5</v>
      </c>
      <c r="F90" s="7" t="n">
        <v>-1</v>
      </c>
      <c r="G90" s="6" t="n">
        <v>5.84</v>
      </c>
      <c r="H90" s="6" t="n">
        <v>-1</v>
      </c>
      <c r="I90" s="6" t="n">
        <v>-5.84</v>
      </c>
      <c r="J90" s="6" t="n">
        <v>-4.84</v>
      </c>
    </row>
    <row collapsed="false" customFormat="false" customHeight="false" hidden="false" ht="12.1" outlineLevel="0" r="91">
      <c r="A91" s="39" t="n">
        <v>46161</v>
      </c>
      <c r="B91" s="16" t="s">
        <v>672</v>
      </c>
      <c r="C91" s="16" t="s">
        <v>113</v>
      </c>
      <c r="D91" s="16" t="s">
        <v>114</v>
      </c>
      <c r="E91" s="6" t="n">
        <v>1000</v>
      </c>
      <c r="F91" s="7" t="n">
        <v>9</v>
      </c>
      <c r="G91" s="6" t="n">
        <v>36.15</v>
      </c>
      <c r="H91" s="6" t="n">
        <v>42</v>
      </c>
      <c r="I91" s="6" t="n">
        <v>325.35</v>
      </c>
      <c r="J91" s="6" t="n">
        <v>283.35</v>
      </c>
    </row>
    <row collapsed="false" customFormat="false" customHeight="false" hidden="false" ht="12.1" outlineLevel="0" r="92">
      <c r="A92" s="39" t="n">
        <v>46168</v>
      </c>
      <c r="B92" s="16" t="s">
        <v>672</v>
      </c>
      <c r="C92" s="16" t="s">
        <v>128</v>
      </c>
      <c r="D92" s="16" t="s">
        <v>129</v>
      </c>
      <c r="E92" s="6" t="n">
        <v>1000</v>
      </c>
      <c r="F92" s="7" t="n">
        <v>-1</v>
      </c>
      <c r="G92" s="6" t="n">
        <v>18.49</v>
      </c>
      <c r="H92" s="6" t="n">
        <v>-2</v>
      </c>
      <c r="I92" s="6" t="n">
        <v>-18.49</v>
      </c>
      <c r="J92" s="6" t="n">
        <v>-16.49</v>
      </c>
    </row>
    <row collapsed="false" customFormat="false" customHeight="false" hidden="false" ht="12.1" outlineLevel="0" r="93">
      <c r="A93" s="39" t="n">
        <v>46173</v>
      </c>
      <c r="B93" s="16" t="s">
        <v>672</v>
      </c>
      <c r="C93" s="16" t="s">
        <v>125</v>
      </c>
      <c r="D93" s="16" t="s">
        <v>126</v>
      </c>
      <c r="E93" s="6" t="n">
        <v>500.5</v>
      </c>
      <c r="F93" s="7" t="n">
        <v>-1</v>
      </c>
      <c r="G93" s="6" t="n">
        <v>5.01</v>
      </c>
      <c r="H93" s="6" t="n">
        <v>-1</v>
      </c>
      <c r="I93" s="6" t="n">
        <v>-5.01</v>
      </c>
      <c r="J93" s="6" t="n">
        <v>-4.01</v>
      </c>
    </row>
    <row collapsed="false" customFormat="false" customHeight="false" hidden="false" ht="12.1" outlineLevel="0" r="94">
      <c r="A94" s="39" t="n">
        <v>46175</v>
      </c>
      <c r="B94" s="16" t="s">
        <v>672</v>
      </c>
      <c r="C94" s="16" t="s">
        <v>116</v>
      </c>
      <c r="D94" s="16" t="s">
        <v>117</v>
      </c>
      <c r="E94" s="6" t="n">
        <v>1000</v>
      </c>
      <c r="F94" s="7" t="n">
        <v>10</v>
      </c>
      <c r="G94" s="6" t="n">
        <v>35.4</v>
      </c>
      <c r="H94" s="6" t="n">
        <v>46</v>
      </c>
      <c r="I94" s="6" t="n">
        <v>354</v>
      </c>
      <c r="J94" s="6" t="n">
        <v>308</v>
      </c>
    </row>
    <row collapsed="false" customFormat="false" customHeight="false" hidden="false" ht="12.1" outlineLevel="0" r="95">
      <c r="A95" s="39" t="n">
        <v>46198</v>
      </c>
      <c r="B95" s="16" t="s">
        <v>672</v>
      </c>
      <c r="C95" s="16" t="s">
        <v>128</v>
      </c>
      <c r="D95" s="16" t="s">
        <v>129</v>
      </c>
      <c r="E95" s="6" t="n">
        <v>1000</v>
      </c>
      <c r="F95" s="7" t="n">
        <v>-1</v>
      </c>
      <c r="G95" s="6" t="n">
        <v>18.49</v>
      </c>
      <c r="H95" s="6" t="n">
        <v>-2</v>
      </c>
      <c r="I95" s="6" t="n">
        <v>-18.49</v>
      </c>
      <c r="J95" s="6" t="n">
        <v>-16.49</v>
      </c>
    </row>
    <row collapsed="false" customFormat="false" customHeight="false" hidden="false" ht="12.1" outlineLevel="0" r="96">
      <c r="A96" s="39" t="n">
        <v>46204</v>
      </c>
      <c r="B96" s="16" t="s">
        <v>672</v>
      </c>
      <c r="C96" s="16" t="s">
        <v>125</v>
      </c>
      <c r="D96" s="16" t="s">
        <v>126</v>
      </c>
      <c r="E96" s="6" t="n">
        <v>500.5</v>
      </c>
      <c r="F96" s="7" t="n">
        <v>-1</v>
      </c>
      <c r="G96" s="6" t="n">
        <v>4.17</v>
      </c>
      <c r="H96" s="6" t="n">
        <v>-1</v>
      </c>
      <c r="I96" s="6" t="n">
        <v>-4.17</v>
      </c>
      <c r="J96" s="6" t="n">
        <v>-3.17</v>
      </c>
    </row>
    <row collapsed="false" customFormat="false" customHeight="false" hidden="false" ht="12.1" outlineLevel="0" r="97">
      <c r="A97" s="39" t="n">
        <v>46228</v>
      </c>
      <c r="B97" s="16" t="s">
        <v>672</v>
      </c>
      <c r="C97" s="16" t="s">
        <v>128</v>
      </c>
      <c r="D97" s="16" t="s">
        <v>129</v>
      </c>
      <c r="E97" s="6" t="n">
        <v>1000</v>
      </c>
      <c r="F97" s="7" t="n">
        <v>-1</v>
      </c>
      <c r="G97" s="6" t="n">
        <v>18.49</v>
      </c>
      <c r="H97" s="6" t="n">
        <v>-2</v>
      </c>
      <c r="I97" s="6" t="n">
        <v>-18.49</v>
      </c>
      <c r="J97" s="6" t="n">
        <v>-16.49</v>
      </c>
    </row>
    <row collapsed="false" customFormat="false" customHeight="false" hidden="false" ht="12.1" outlineLevel="0" r="98">
      <c r="A98" s="39" t="n">
        <v>46231</v>
      </c>
      <c r="B98" s="16" t="s">
        <v>672</v>
      </c>
      <c r="C98" s="16" t="s">
        <v>106</v>
      </c>
      <c r="D98" s="16" t="s">
        <v>108</v>
      </c>
      <c r="E98" s="6" t="n">
        <v>1000</v>
      </c>
      <c r="F98" s="7" t="n">
        <v>12</v>
      </c>
      <c r="G98" s="6" t="n">
        <v>30.42</v>
      </c>
      <c r="H98" s="6" t="n">
        <v>47</v>
      </c>
      <c r="I98" s="6" t="n">
        <v>365.04</v>
      </c>
      <c r="J98" s="6" t="n">
        <v>318.04</v>
      </c>
    </row>
    <row collapsed="false" customFormat="false" customHeight="false" hidden="false" ht="12.1" outlineLevel="0" r="99">
      <c r="A99" s="39" t="n">
        <v>46235</v>
      </c>
      <c r="B99" s="16" t="s">
        <v>672</v>
      </c>
      <c r="C99" s="16" t="s">
        <v>125</v>
      </c>
      <c r="D99" s="16" t="s">
        <v>126</v>
      </c>
      <c r="E99" s="6" t="n">
        <v>500.5</v>
      </c>
      <c r="F99" s="7" t="n">
        <v>-1</v>
      </c>
      <c r="G99" s="6" t="n">
        <v>3.34</v>
      </c>
      <c r="H99" s="6" t="n">
        <v>-0</v>
      </c>
      <c r="I99" s="6" t="n">
        <v>-3.34</v>
      </c>
      <c r="J99" s="6" t="n">
        <v>-3.34</v>
      </c>
    </row>
    <row collapsed="false" customFormat="false" customHeight="false" hidden="false" ht="12.1" outlineLevel="0" r="100">
      <c r="A100" s="39" t="n">
        <v>46245</v>
      </c>
      <c r="B100" s="16" t="s">
        <v>672</v>
      </c>
      <c r="C100" s="16" t="s">
        <v>110</v>
      </c>
      <c r="D100" s="16" t="s">
        <v>111</v>
      </c>
      <c r="E100" s="6" t="n">
        <v>1000</v>
      </c>
      <c r="F100" s="7" t="n">
        <v>10</v>
      </c>
      <c r="G100" s="6" t="n">
        <v>34.9</v>
      </c>
      <c r="H100" s="6" t="n">
        <v>45</v>
      </c>
      <c r="I100" s="6" t="n">
        <v>349</v>
      </c>
      <c r="J100" s="6" t="n">
        <v>304</v>
      </c>
    </row>
    <row collapsed="false" customFormat="false" customHeight="false" hidden="false" ht="12.1" outlineLevel="0" r="101">
      <c r="A101" s="39" t="n">
        <v>46258</v>
      </c>
      <c r="B101" s="16" t="s">
        <v>672</v>
      </c>
      <c r="C101" s="16" t="s">
        <v>128</v>
      </c>
      <c r="D101" s="16" t="s">
        <v>129</v>
      </c>
      <c r="E101" s="6" t="n">
        <v>1000</v>
      </c>
      <c r="F101" s="7" t="n">
        <v>-1</v>
      </c>
      <c r="G101" s="6" t="n">
        <v>18.49</v>
      </c>
      <c r="H101" s="6" t="n">
        <v>-2</v>
      </c>
      <c r="I101" s="6" t="n">
        <v>-18.49</v>
      </c>
      <c r="J101" s="6" t="n">
        <v>-16.49</v>
      </c>
    </row>
    <row collapsed="false" customFormat="false" customHeight="false" hidden="false" ht="12.1" outlineLevel="0" r="102">
      <c r="A102" s="39" t="n">
        <v>46266</v>
      </c>
      <c r="B102" s="16" t="s">
        <v>672</v>
      </c>
      <c r="C102" s="16" t="s">
        <v>125</v>
      </c>
      <c r="D102" s="16" t="s">
        <v>126</v>
      </c>
      <c r="E102" s="6" t="n">
        <v>500.5</v>
      </c>
      <c r="F102" s="7" t="n">
        <v>-1</v>
      </c>
      <c r="G102" s="6" t="n">
        <v>2.51</v>
      </c>
      <c r="H102" s="6" t="n">
        <v>-0</v>
      </c>
      <c r="I102" s="6" t="n">
        <v>-2.51</v>
      </c>
      <c r="J102" s="6" t="n">
        <v>-2.51</v>
      </c>
    </row>
    <row collapsed="false" customFormat="false" customHeight="false" hidden="false" ht="12.1" outlineLevel="0" r="103">
      <c r="A103" s="39" t="n">
        <v>46287</v>
      </c>
      <c r="B103" s="16" t="s">
        <v>672</v>
      </c>
      <c r="C103" s="16" t="s">
        <v>119</v>
      </c>
      <c r="D103" s="16" t="s">
        <v>120</v>
      </c>
      <c r="E103" s="6" t="n">
        <v>1000</v>
      </c>
      <c r="F103" s="7" t="n">
        <v>5</v>
      </c>
      <c r="G103" s="6" t="n">
        <v>56.1</v>
      </c>
      <c r="H103" s="6" t="n">
        <v>36</v>
      </c>
      <c r="I103" s="6" t="n">
        <v>280.5</v>
      </c>
      <c r="J103" s="6" t="n">
        <v>244.5</v>
      </c>
    </row>
    <row collapsed="false" customFormat="false" customHeight="false" hidden="false" ht="12.1" outlineLevel="0" r="104">
      <c r="A104" s="39" t="n">
        <v>46288</v>
      </c>
      <c r="B104" s="16" t="s">
        <v>672</v>
      </c>
      <c r="C104" s="16" t="s">
        <v>128</v>
      </c>
      <c r="D104" s="16" t="s">
        <v>129</v>
      </c>
      <c r="E104" s="6" t="n">
        <v>1000</v>
      </c>
      <c r="F104" s="7" t="n">
        <v>-1</v>
      </c>
      <c r="G104" s="6" t="n">
        <v>18.49</v>
      </c>
      <c r="H104" s="6" t="n">
        <v>-2</v>
      </c>
      <c r="I104" s="6" t="n">
        <v>-18.49</v>
      </c>
      <c r="J104" s="6" t="n">
        <v>-16.49</v>
      </c>
    </row>
    <row collapsed="false" customFormat="false" customHeight="false" hidden="false" ht="12.1" outlineLevel="0" r="105">
      <c r="A105" s="39" t="n">
        <v>46294</v>
      </c>
      <c r="B105" s="16" t="s">
        <v>672</v>
      </c>
      <c r="C105" s="16" t="s">
        <v>122</v>
      </c>
      <c r="D105" s="16" t="s">
        <v>123</v>
      </c>
      <c r="E105" s="6" t="n">
        <v>1000</v>
      </c>
      <c r="F105" s="7" t="n">
        <v>4</v>
      </c>
      <c r="G105" s="6" t="n">
        <v>38.39</v>
      </c>
      <c r="H105" s="6" t="n">
        <v>20</v>
      </c>
      <c r="I105" s="6" t="n">
        <v>153.56</v>
      </c>
      <c r="J105" s="6" t="n">
        <v>133.56</v>
      </c>
    </row>
    <row collapsed="false" customFormat="false" customHeight="false" hidden="false" ht="12.1" outlineLevel="0" r="106">
      <c r="A106" s="39" t="n">
        <v>46297</v>
      </c>
      <c r="B106" s="16" t="s">
        <v>672</v>
      </c>
      <c r="C106" s="16" t="s">
        <v>125</v>
      </c>
      <c r="D106" s="16" t="s">
        <v>126</v>
      </c>
      <c r="E106" s="6" t="n">
        <v>500.5</v>
      </c>
      <c r="F106" s="7" t="n">
        <v>-1</v>
      </c>
      <c r="G106" s="6" t="n">
        <v>1.68</v>
      </c>
      <c r="H106" s="6" t="n">
        <v>-0</v>
      </c>
      <c r="I106" s="6" t="n">
        <v>-1.68</v>
      </c>
      <c r="J106" s="6" t="n">
        <v>-1.68</v>
      </c>
    </row>
    <row collapsed="false" customFormat="false" customHeight="false" hidden="false" ht="12.1" outlineLevel="0" r="107">
      <c r="A107" s="39" t="n">
        <v>46335</v>
      </c>
      <c r="B107" s="16" t="s">
        <v>672</v>
      </c>
      <c r="C107" s="16" t="s">
        <v>125</v>
      </c>
      <c r="D107" s="16" t="s">
        <v>126</v>
      </c>
      <c r="E107" s="6" t="n">
        <v>500.5</v>
      </c>
      <c r="F107" s="7" t="n">
        <v>-1</v>
      </c>
      <c r="G107" s="6" t="n">
        <v>1.04</v>
      </c>
      <c r="H107" s="6" t="n">
        <v>-0</v>
      </c>
      <c r="I107" s="6" t="n">
        <v>-1.04</v>
      </c>
      <c r="J107" s="6" t="n">
        <v>-1.04</v>
      </c>
    </row>
    <row collapsed="false" customFormat="false" customHeight="false" hidden="false" ht="12.1" outlineLevel="0" r="108">
      <c r="A108" s="39" t="n">
        <v>46343</v>
      </c>
      <c r="B108" s="16" t="s">
        <v>672</v>
      </c>
      <c r="C108" s="16" t="s">
        <v>113</v>
      </c>
      <c r="D108" s="16" t="s">
        <v>114</v>
      </c>
      <c r="E108" s="6" t="n">
        <v>1000</v>
      </c>
      <c r="F108" s="7" t="n">
        <v>9</v>
      </c>
      <c r="G108" s="6" t="n">
        <v>36.15</v>
      </c>
      <c r="H108" s="6" t="n">
        <v>42</v>
      </c>
      <c r="I108" s="6" t="n">
        <v>325.35</v>
      </c>
      <c r="J108" s="6" t="n">
        <v>283.35</v>
      </c>
    </row>
    <row collapsed="false" customFormat="false" customHeight="false" hidden="false" ht="12.1" outlineLevel="0" r="109">
      <c r="A109" s="39" t="n">
        <v>46357</v>
      </c>
      <c r="B109" s="16" t="s">
        <v>672</v>
      </c>
      <c r="C109" s="16" t="s">
        <v>116</v>
      </c>
      <c r="D109" s="16" t="s">
        <v>117</v>
      </c>
      <c r="E109" s="6" t="n">
        <v>1000</v>
      </c>
      <c r="F109" s="7" t="n">
        <v>10</v>
      </c>
      <c r="G109" s="6" t="n">
        <v>35.4</v>
      </c>
      <c r="H109" s="6" t="n">
        <v>46</v>
      </c>
      <c r="I109" s="6" t="n">
        <v>354</v>
      </c>
      <c r="J109" s="6" t="n">
        <v>308</v>
      </c>
    </row>
    <row collapsed="false" customFormat="false" customHeight="false" hidden="false" ht="12.1" outlineLevel="0" r="110">
      <c r="A110" s="39" t="n">
        <v>46413</v>
      </c>
      <c r="B110" s="16" t="s">
        <v>672</v>
      </c>
      <c r="C110" s="16" t="s">
        <v>106</v>
      </c>
      <c r="D110" s="16" t="s">
        <v>108</v>
      </c>
      <c r="E110" s="6" t="n">
        <v>1000</v>
      </c>
      <c r="F110" s="7" t="n">
        <v>12</v>
      </c>
      <c r="G110" s="6" t="n">
        <v>30.42</v>
      </c>
      <c r="H110" s="6" t="n">
        <v>47</v>
      </c>
      <c r="I110" s="6" t="n">
        <v>365.04</v>
      </c>
      <c r="J110" s="6" t="n">
        <v>318.04</v>
      </c>
    </row>
    <row collapsed="false" customFormat="false" customHeight="false" hidden="false" ht="12.1" outlineLevel="0" r="111">
      <c r="A111" s="39" t="n">
        <v>46427</v>
      </c>
      <c r="B111" s="16" t="s">
        <v>672</v>
      </c>
      <c r="C111" s="16" t="s">
        <v>110</v>
      </c>
      <c r="D111" s="16" t="s">
        <v>111</v>
      </c>
      <c r="E111" s="6" t="n">
        <v>1000</v>
      </c>
      <c r="F111" s="7" t="n">
        <v>10</v>
      </c>
      <c r="G111" s="6" t="n">
        <v>34.9</v>
      </c>
      <c r="H111" s="6" t="n">
        <v>45</v>
      </c>
      <c r="I111" s="6" t="n">
        <v>349</v>
      </c>
      <c r="J111" s="6" t="n">
        <v>304</v>
      </c>
    </row>
    <row collapsed="false" customFormat="false" customHeight="false" hidden="false" ht="12.1" outlineLevel="0" r="112">
      <c r="A112" s="39" t="n">
        <v>46469</v>
      </c>
      <c r="B112" s="16" t="s">
        <v>672</v>
      </c>
      <c r="C112" s="16" t="s">
        <v>119</v>
      </c>
      <c r="D112" s="16" t="s">
        <v>120</v>
      </c>
      <c r="E112" s="6" t="n">
        <v>1000</v>
      </c>
      <c r="F112" s="7" t="n">
        <v>5</v>
      </c>
      <c r="G112" s="6" t="n">
        <v>56.1</v>
      </c>
      <c r="H112" s="6" t="n">
        <v>36</v>
      </c>
      <c r="I112" s="6" t="n">
        <v>280.5</v>
      </c>
      <c r="J112" s="6" t="n">
        <v>244.5</v>
      </c>
    </row>
    <row collapsed="false" customFormat="false" customHeight="false" hidden="false" ht="12.1" outlineLevel="0" r="113">
      <c r="A113" s="39" t="n">
        <v>46476</v>
      </c>
      <c r="B113" s="16" t="s">
        <v>672</v>
      </c>
      <c r="C113" s="16" t="s">
        <v>122</v>
      </c>
      <c r="D113" s="16" t="s">
        <v>123</v>
      </c>
      <c r="E113" s="6" t="n">
        <v>1000</v>
      </c>
      <c r="F113" s="7" t="n">
        <v>4</v>
      </c>
      <c r="G113" s="6" t="n">
        <v>38.39</v>
      </c>
      <c r="H113" s="6" t="n">
        <v>20</v>
      </c>
      <c r="I113" s="6" t="n">
        <v>153.56</v>
      </c>
      <c r="J113" s="6" t="n">
        <v>133.56</v>
      </c>
    </row>
    <row collapsed="false" customFormat="false" customHeight="false" hidden="false" ht="12.1" outlineLevel="0" r="114">
      <c r="A114" s="39" t="n">
        <v>46525</v>
      </c>
      <c r="B114" s="16" t="s">
        <v>672</v>
      </c>
      <c r="C114" s="16" t="s">
        <v>113</v>
      </c>
      <c r="D114" s="16" t="s">
        <v>114</v>
      </c>
      <c r="E114" s="6" t="n">
        <v>1000</v>
      </c>
      <c r="F114" s="7" t="n">
        <v>9</v>
      </c>
      <c r="G114" s="6" t="n">
        <v>36.15</v>
      </c>
      <c r="H114" s="6" t="n">
        <v>42</v>
      </c>
      <c r="I114" s="6" t="n">
        <v>325.35</v>
      </c>
      <c r="J114" s="6" t="n">
        <v>283.35</v>
      </c>
    </row>
    <row collapsed="false" customFormat="false" customHeight="false" hidden="false" ht="12.1" outlineLevel="0" r="115">
      <c r="A115" s="39" t="n">
        <v>46539</v>
      </c>
      <c r="B115" s="16" t="s">
        <v>672</v>
      </c>
      <c r="C115" s="16" t="s">
        <v>116</v>
      </c>
      <c r="D115" s="16" t="s">
        <v>117</v>
      </c>
      <c r="E115" s="6" t="n">
        <v>1000</v>
      </c>
      <c r="F115" s="7" t="n">
        <v>10</v>
      </c>
      <c r="G115" s="6" t="n">
        <v>35.4</v>
      </c>
      <c r="H115" s="6" t="n">
        <v>46</v>
      </c>
      <c r="I115" s="6" t="n">
        <v>354</v>
      </c>
      <c r="J115" s="6" t="n">
        <v>308</v>
      </c>
    </row>
    <row collapsed="false" customFormat="false" customHeight="false" hidden="false" ht="12.1" outlineLevel="0" r="116">
      <c r="A116" s="39" t="n">
        <v>46595</v>
      </c>
      <c r="B116" s="16" t="s">
        <v>672</v>
      </c>
      <c r="C116" s="16" t="s">
        <v>106</v>
      </c>
      <c r="D116" s="16" t="s">
        <v>108</v>
      </c>
      <c r="E116" s="6" t="n">
        <v>1000</v>
      </c>
      <c r="F116" s="7" t="n">
        <v>12</v>
      </c>
      <c r="G116" s="6" t="n">
        <v>30.42</v>
      </c>
      <c r="H116" s="6" t="n">
        <v>47</v>
      </c>
      <c r="I116" s="6" t="n">
        <v>365.04</v>
      </c>
      <c r="J116" s="6" t="n">
        <v>318.04</v>
      </c>
    </row>
    <row collapsed="false" customFormat="false" customHeight="false" hidden="false" ht="12.1" outlineLevel="0" r="117">
      <c r="A117" s="39" t="n">
        <v>46609</v>
      </c>
      <c r="B117" s="16" t="s">
        <v>672</v>
      </c>
      <c r="C117" s="16" t="s">
        <v>110</v>
      </c>
      <c r="D117" s="16" t="s">
        <v>111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39" t="n">
        <v>46651</v>
      </c>
      <c r="B118" s="16" t="s">
        <v>672</v>
      </c>
      <c r="C118" s="16" t="s">
        <v>119</v>
      </c>
      <c r="D118" s="16" t="s">
        <v>120</v>
      </c>
      <c r="E118" s="6" t="n">
        <v>1000</v>
      </c>
      <c r="F118" s="7" t="n">
        <v>5</v>
      </c>
      <c r="G118" s="6" t="n">
        <v>56.1</v>
      </c>
      <c r="H118" s="6" t="n">
        <v>36</v>
      </c>
      <c r="I118" s="6" t="n">
        <v>280.5</v>
      </c>
      <c r="J118" s="6" t="n">
        <v>244.5</v>
      </c>
    </row>
    <row collapsed="false" customFormat="false" customHeight="false" hidden="false" ht="12.1" outlineLevel="0" r="119">
      <c r="A119" s="39" t="n">
        <v>46658</v>
      </c>
      <c r="B119" s="16" t="s">
        <v>672</v>
      </c>
      <c r="C119" s="16" t="s">
        <v>122</v>
      </c>
      <c r="D119" s="16" t="s">
        <v>123</v>
      </c>
      <c r="E119" s="6" t="n">
        <v>1000</v>
      </c>
      <c r="F119" s="7" t="n">
        <v>4</v>
      </c>
      <c r="G119" s="6" t="n">
        <v>38.39</v>
      </c>
      <c r="H119" s="6" t="n">
        <v>20</v>
      </c>
      <c r="I119" s="6" t="n">
        <v>153.56</v>
      </c>
      <c r="J119" s="6" t="n">
        <v>133.56</v>
      </c>
    </row>
    <row collapsed="false" customFormat="false" customHeight="false" hidden="false" ht="12.1" outlineLevel="0" r="120">
      <c r="A120" s="39" t="n">
        <v>46707</v>
      </c>
      <c r="B120" s="16" t="s">
        <v>672</v>
      </c>
      <c r="C120" s="16" t="s">
        <v>113</v>
      </c>
      <c r="D120" s="16" t="s">
        <v>114</v>
      </c>
      <c r="E120" s="6" t="n">
        <v>1000</v>
      </c>
      <c r="F120" s="7" t="n">
        <v>9</v>
      </c>
      <c r="G120" s="6" t="n">
        <v>36.15</v>
      </c>
      <c r="H120" s="6" t="n">
        <v>42</v>
      </c>
      <c r="I120" s="6" t="n">
        <v>325.35</v>
      </c>
      <c r="J120" s="6" t="n">
        <v>283.35</v>
      </c>
    </row>
    <row collapsed="false" customFormat="false" customHeight="false" hidden="false" ht="12.1" outlineLevel="0" r="121">
      <c r="A121" s="39" t="n">
        <v>46721</v>
      </c>
      <c r="B121" s="16" t="s">
        <v>672</v>
      </c>
      <c r="C121" s="16" t="s">
        <v>116</v>
      </c>
      <c r="D121" s="16" t="s">
        <v>117</v>
      </c>
      <c r="E121" s="6" t="n">
        <v>1000</v>
      </c>
      <c r="F121" s="7" t="n">
        <v>10</v>
      </c>
      <c r="G121" s="6" t="n">
        <v>35.4</v>
      </c>
      <c r="H121" s="6" t="n">
        <v>46</v>
      </c>
      <c r="I121" s="6" t="n">
        <v>354</v>
      </c>
      <c r="J121" s="6" t="n">
        <v>308</v>
      </c>
    </row>
    <row collapsed="false" customFormat="false" customHeight="false" hidden="false" ht="12.1" outlineLevel="0" r="122">
      <c r="A122" s="39" t="n">
        <v>46777</v>
      </c>
      <c r="B122" s="16" t="s">
        <v>672</v>
      </c>
      <c r="C122" s="16" t="s">
        <v>106</v>
      </c>
      <c r="D122" s="16" t="s">
        <v>108</v>
      </c>
      <c r="E122" s="6" t="n">
        <v>1000</v>
      </c>
      <c r="F122" s="7" t="n">
        <v>12</v>
      </c>
      <c r="G122" s="6" t="n">
        <v>30.42</v>
      </c>
      <c r="H122" s="6" t="n">
        <v>47</v>
      </c>
      <c r="I122" s="6" t="n">
        <v>365.04</v>
      </c>
      <c r="J122" s="6" t="n">
        <v>318.04</v>
      </c>
    </row>
    <row collapsed="false" customFormat="false" customHeight="false" hidden="false" ht="12.1" outlineLevel="0" r="123">
      <c r="A123" s="39" t="n">
        <v>46791</v>
      </c>
      <c r="B123" s="16" t="s">
        <v>672</v>
      </c>
      <c r="C123" s="16" t="s">
        <v>110</v>
      </c>
      <c r="D123" s="16" t="s">
        <v>111</v>
      </c>
      <c r="E123" s="6" t="n">
        <v>1000</v>
      </c>
      <c r="F123" s="7" t="n">
        <v>10</v>
      </c>
      <c r="G123" s="6" t="n">
        <v>34.9</v>
      </c>
      <c r="H123" s="6" t="n">
        <v>45</v>
      </c>
      <c r="I123" s="6" t="n">
        <v>349</v>
      </c>
      <c r="J123" s="6" t="n">
        <v>304</v>
      </c>
    </row>
    <row collapsed="false" customFormat="false" customHeight="false" hidden="false" ht="12.1" outlineLevel="0" r="124">
      <c r="A124" s="39" t="n">
        <v>46833</v>
      </c>
      <c r="B124" s="16" t="s">
        <v>672</v>
      </c>
      <c r="C124" s="16" t="s">
        <v>119</v>
      </c>
      <c r="D124" s="16" t="s">
        <v>120</v>
      </c>
      <c r="E124" s="6" t="n">
        <v>1000</v>
      </c>
      <c r="F124" s="7" t="n">
        <v>5</v>
      </c>
      <c r="G124" s="6" t="n">
        <v>56.1</v>
      </c>
      <c r="H124" s="6" t="n">
        <v>36</v>
      </c>
      <c r="I124" s="6" t="n">
        <v>280.5</v>
      </c>
      <c r="J124" s="6" t="n">
        <v>244.5</v>
      </c>
    </row>
    <row collapsed="false" customFormat="false" customHeight="false" hidden="false" ht="12.1" outlineLevel="0" r="125">
      <c r="A125" s="39" t="n">
        <v>46840</v>
      </c>
      <c r="B125" s="16" t="s">
        <v>672</v>
      </c>
      <c r="C125" s="16" t="s">
        <v>122</v>
      </c>
      <c r="D125" s="16" t="s">
        <v>123</v>
      </c>
      <c r="E125" s="6" t="n">
        <v>1000</v>
      </c>
      <c r="F125" s="7" t="n">
        <v>4</v>
      </c>
      <c r="G125" s="6" t="n">
        <v>38.39</v>
      </c>
      <c r="H125" s="6" t="n">
        <v>20</v>
      </c>
      <c r="I125" s="6" t="n">
        <v>153.56</v>
      </c>
      <c r="J125" s="6" t="n">
        <v>133.56</v>
      </c>
    </row>
    <row collapsed="false" customFormat="false" customHeight="false" hidden="false" ht="12.1" outlineLevel="0" r="126">
      <c r="A126" s="39" t="n">
        <v>46889</v>
      </c>
      <c r="B126" s="16" t="s">
        <v>672</v>
      </c>
      <c r="C126" s="16" t="s">
        <v>113</v>
      </c>
      <c r="D126" s="16" t="s">
        <v>114</v>
      </c>
      <c r="E126" s="6" t="n">
        <v>1000</v>
      </c>
      <c r="F126" s="7" t="n">
        <v>9</v>
      </c>
      <c r="G126" s="6" t="n">
        <v>36.15</v>
      </c>
      <c r="H126" s="6" t="n">
        <v>42</v>
      </c>
      <c r="I126" s="6" t="n">
        <v>325.35</v>
      </c>
      <c r="J126" s="6" t="n">
        <v>283.35</v>
      </c>
    </row>
    <row collapsed="false" customFormat="false" customHeight="false" hidden="false" ht="12.1" outlineLevel="0" r="127">
      <c r="A127" s="39" t="n">
        <v>46903</v>
      </c>
      <c r="B127" s="16" t="s">
        <v>672</v>
      </c>
      <c r="C127" s="16" t="s">
        <v>116</v>
      </c>
      <c r="D127" s="16" t="s">
        <v>117</v>
      </c>
      <c r="E127" s="6" t="n">
        <v>1000</v>
      </c>
      <c r="F127" s="7" t="n">
        <v>10</v>
      </c>
      <c r="G127" s="6" t="n">
        <v>35.4</v>
      </c>
      <c r="H127" s="6" t="n">
        <v>46</v>
      </c>
      <c r="I127" s="6" t="n">
        <v>354</v>
      </c>
      <c r="J127" s="6" t="n">
        <v>308</v>
      </c>
    </row>
    <row collapsed="false" customFormat="false" customHeight="false" hidden="false" ht="12.1" outlineLevel="0" r="128">
      <c r="A128" s="39" t="n">
        <v>46959</v>
      </c>
      <c r="B128" s="16" t="s">
        <v>672</v>
      </c>
      <c r="C128" s="16" t="s">
        <v>106</v>
      </c>
      <c r="D128" s="16" t="s">
        <v>108</v>
      </c>
      <c r="E128" s="6" t="n">
        <v>1000</v>
      </c>
      <c r="F128" s="7" t="n">
        <v>12</v>
      </c>
      <c r="G128" s="6" t="n">
        <v>30.42</v>
      </c>
      <c r="H128" s="6" t="n">
        <v>47</v>
      </c>
      <c r="I128" s="6" t="n">
        <v>365.04</v>
      </c>
      <c r="J128" s="6" t="n">
        <v>318.04</v>
      </c>
    </row>
    <row collapsed="false" customFormat="false" customHeight="false" hidden="false" ht="12.1" outlineLevel="0" r="129">
      <c r="A129" s="39" t="n">
        <v>46973</v>
      </c>
      <c r="B129" s="16" t="s">
        <v>672</v>
      </c>
      <c r="C129" s="16" t="s">
        <v>110</v>
      </c>
      <c r="D129" s="16" t="s">
        <v>111</v>
      </c>
      <c r="E129" s="6" t="n">
        <v>1000</v>
      </c>
      <c r="F129" s="7" t="n">
        <v>10</v>
      </c>
      <c r="G129" s="6" t="n">
        <v>34.9</v>
      </c>
      <c r="H129" s="6" t="n">
        <v>45</v>
      </c>
      <c r="I129" s="6" t="n">
        <v>349</v>
      </c>
      <c r="J129" s="6" t="n">
        <v>304</v>
      </c>
    </row>
    <row collapsed="false" customFormat="false" customHeight="false" hidden="false" ht="12.1" outlineLevel="0" r="130">
      <c r="A130" s="39" t="n">
        <v>47015</v>
      </c>
      <c r="B130" s="16" t="s">
        <v>672</v>
      </c>
      <c r="C130" s="16" t="s">
        <v>119</v>
      </c>
      <c r="D130" s="16" t="s">
        <v>120</v>
      </c>
      <c r="E130" s="6" t="n">
        <v>1000</v>
      </c>
      <c r="F130" s="7" t="n">
        <v>5</v>
      </c>
      <c r="G130" s="6" t="n">
        <v>56.1</v>
      </c>
      <c r="H130" s="6" t="n">
        <v>36</v>
      </c>
      <c r="I130" s="6" t="n">
        <v>280.5</v>
      </c>
      <c r="J130" s="6" t="n">
        <v>244.5</v>
      </c>
    </row>
    <row collapsed="false" customFormat="false" customHeight="false" hidden="false" ht="12.1" outlineLevel="0" r="131">
      <c r="A131" s="39" t="n">
        <v>47022</v>
      </c>
      <c r="B131" s="16" t="s">
        <v>672</v>
      </c>
      <c r="C131" s="16" t="s">
        <v>122</v>
      </c>
      <c r="D131" s="16" t="s">
        <v>123</v>
      </c>
      <c r="E131" s="6" t="n">
        <v>1000</v>
      </c>
      <c r="F131" s="7" t="n">
        <v>4</v>
      </c>
      <c r="G131" s="6" t="n">
        <v>38.39</v>
      </c>
      <c r="H131" s="6" t="n">
        <v>20</v>
      </c>
      <c r="I131" s="6" t="n">
        <v>153.56</v>
      </c>
      <c r="J131" s="6" t="n">
        <v>133.56</v>
      </c>
    </row>
    <row collapsed="false" customFormat="false" customHeight="false" hidden="false" ht="12.1" outlineLevel="0" r="132">
      <c r="A132" s="39" t="n">
        <v>47071</v>
      </c>
      <c r="B132" s="16" t="s">
        <v>672</v>
      </c>
      <c r="C132" s="16" t="s">
        <v>113</v>
      </c>
      <c r="D132" s="16" t="s">
        <v>114</v>
      </c>
      <c r="E132" s="6" t="n">
        <v>1000</v>
      </c>
      <c r="F132" s="7" t="n">
        <v>9</v>
      </c>
      <c r="G132" s="6" t="n">
        <v>36.15</v>
      </c>
      <c r="H132" s="6" t="n">
        <v>42</v>
      </c>
      <c r="I132" s="6" t="n">
        <v>325.35</v>
      </c>
      <c r="J132" s="6" t="n">
        <v>283.35</v>
      </c>
    </row>
    <row collapsed="false" customFormat="false" customHeight="false" hidden="false" ht="12.1" outlineLevel="0" r="133">
      <c r="A133" s="39" t="n">
        <v>47085</v>
      </c>
      <c r="B133" s="16" t="s">
        <v>672</v>
      </c>
      <c r="C133" s="16" t="s">
        <v>116</v>
      </c>
      <c r="D133" s="16" t="s">
        <v>117</v>
      </c>
      <c r="E133" s="6" t="n">
        <v>1000</v>
      </c>
      <c r="F133" s="7" t="n">
        <v>10</v>
      </c>
      <c r="G133" s="6" t="n">
        <v>35.4</v>
      </c>
      <c r="H133" s="6" t="n">
        <v>46</v>
      </c>
      <c r="I133" s="6" t="n">
        <v>354</v>
      </c>
      <c r="J133" s="6" t="n">
        <v>308</v>
      </c>
    </row>
    <row collapsed="false" customFormat="false" customHeight="false" hidden="false" ht="12.1" outlineLevel="0" r="134">
      <c r="A134" s="39" t="n">
        <v>47141</v>
      </c>
      <c r="B134" s="16" t="s">
        <v>672</v>
      </c>
      <c r="C134" s="16" t="s">
        <v>106</v>
      </c>
      <c r="D134" s="16" t="s">
        <v>108</v>
      </c>
      <c r="E134" s="6" t="n">
        <v>1000</v>
      </c>
      <c r="F134" s="7" t="n">
        <v>12</v>
      </c>
      <c r="G134" s="6" t="n">
        <v>30.42</v>
      </c>
      <c r="H134" s="6" t="n">
        <v>47</v>
      </c>
      <c r="I134" s="6" t="n">
        <v>365.04</v>
      </c>
      <c r="J134" s="6" t="n">
        <v>318.04</v>
      </c>
    </row>
    <row collapsed="false" customFormat="false" customHeight="false" hidden="false" ht="12.1" outlineLevel="0" r="135">
      <c r="A135" s="39" t="n">
        <v>47155</v>
      </c>
      <c r="B135" s="16" t="s">
        <v>672</v>
      </c>
      <c r="C135" s="16" t="s">
        <v>110</v>
      </c>
      <c r="D135" s="16" t="s">
        <v>111</v>
      </c>
      <c r="E135" s="6" t="n">
        <v>1000</v>
      </c>
      <c r="F135" s="7" t="n">
        <v>10</v>
      </c>
      <c r="G135" s="6" t="n">
        <v>34.9</v>
      </c>
      <c r="H135" s="6" t="n">
        <v>45</v>
      </c>
      <c r="I135" s="6" t="n">
        <v>349</v>
      </c>
      <c r="J135" s="6" t="n">
        <v>304</v>
      </c>
    </row>
    <row collapsed="false" customFormat="false" customHeight="false" hidden="false" ht="12.1" outlineLevel="0" r="136">
      <c r="A136" s="39" t="n">
        <v>47197</v>
      </c>
      <c r="B136" s="16" t="s">
        <v>672</v>
      </c>
      <c r="C136" s="16" t="s">
        <v>119</v>
      </c>
      <c r="D136" s="16" t="s">
        <v>120</v>
      </c>
      <c r="E136" s="6" t="n">
        <v>1000</v>
      </c>
      <c r="F136" s="7" t="n">
        <v>5</v>
      </c>
      <c r="G136" s="6" t="n">
        <v>56.1</v>
      </c>
      <c r="H136" s="6" t="n">
        <v>36</v>
      </c>
      <c r="I136" s="6" t="n">
        <v>280.5</v>
      </c>
      <c r="J136" s="6" t="n">
        <v>244.5</v>
      </c>
    </row>
    <row collapsed="false" customFormat="false" customHeight="false" hidden="false" ht="12.1" outlineLevel="0" r="137">
      <c r="A137" s="39" t="n">
        <v>47204</v>
      </c>
      <c r="B137" s="16" t="s">
        <v>672</v>
      </c>
      <c r="C137" s="16" t="s">
        <v>122</v>
      </c>
      <c r="D137" s="16" t="s">
        <v>123</v>
      </c>
      <c r="E137" s="6" t="n">
        <v>1000</v>
      </c>
      <c r="F137" s="7" t="n">
        <v>4</v>
      </c>
      <c r="G137" s="6" t="n">
        <v>38.39</v>
      </c>
      <c r="H137" s="6" t="n">
        <v>20</v>
      </c>
      <c r="I137" s="6" t="n">
        <v>153.56</v>
      </c>
      <c r="J137" s="6" t="n">
        <v>133.56</v>
      </c>
    </row>
    <row collapsed="false" customFormat="false" customHeight="false" hidden="false" ht="12.1" outlineLevel="0" r="138">
      <c r="A138" s="39" t="n">
        <v>47253</v>
      </c>
      <c r="B138" s="16" t="s">
        <v>672</v>
      </c>
      <c r="C138" s="16" t="s">
        <v>113</v>
      </c>
      <c r="D138" s="16" t="s">
        <v>114</v>
      </c>
      <c r="E138" s="6" t="n">
        <v>1000</v>
      </c>
      <c r="F138" s="7" t="n">
        <v>9</v>
      </c>
      <c r="G138" s="6" t="n">
        <v>36.15</v>
      </c>
      <c r="H138" s="6" t="n">
        <v>42</v>
      </c>
      <c r="I138" s="6" t="n">
        <v>325.35</v>
      </c>
      <c r="J138" s="6" t="n">
        <v>283.35</v>
      </c>
    </row>
    <row collapsed="false" customFormat="false" customHeight="false" hidden="false" ht="12.1" outlineLevel="0" r="139">
      <c r="A139" s="39" t="n">
        <v>47267</v>
      </c>
      <c r="B139" s="16" t="s">
        <v>672</v>
      </c>
      <c r="C139" s="16" t="s">
        <v>116</v>
      </c>
      <c r="D139" s="16" t="s">
        <v>117</v>
      </c>
      <c r="E139" s="6" t="n">
        <v>1000</v>
      </c>
      <c r="F139" s="7" t="n">
        <v>10</v>
      </c>
      <c r="G139" s="6" t="n">
        <v>35.4</v>
      </c>
      <c r="H139" s="6" t="n">
        <v>46</v>
      </c>
      <c r="I139" s="6" t="n">
        <v>354</v>
      </c>
      <c r="J139" s="6" t="n">
        <v>308</v>
      </c>
    </row>
    <row collapsed="false" customFormat="false" customHeight="false" hidden="false" ht="12.1" outlineLevel="0" r="140">
      <c r="A140" s="39" t="n">
        <v>47323</v>
      </c>
      <c r="B140" s="16" t="s">
        <v>672</v>
      </c>
      <c r="C140" s="16" t="s">
        <v>106</v>
      </c>
      <c r="D140" s="16" t="s">
        <v>108</v>
      </c>
      <c r="E140" s="6" t="n">
        <v>1000</v>
      </c>
      <c r="F140" s="7" t="n">
        <v>12</v>
      </c>
      <c r="G140" s="6" t="n">
        <v>30.42</v>
      </c>
      <c r="H140" s="6" t="n">
        <v>47</v>
      </c>
      <c r="I140" s="6" t="n">
        <v>365.04</v>
      </c>
      <c r="J140" s="6" t="n">
        <v>318.04</v>
      </c>
    </row>
    <row collapsed="false" customFormat="false" customHeight="false" hidden="false" ht="12.1" outlineLevel="0" r="141">
      <c r="A141" s="39" t="n">
        <v>47337</v>
      </c>
      <c r="B141" s="16" t="s">
        <v>672</v>
      </c>
      <c r="C141" s="16" t="s">
        <v>110</v>
      </c>
      <c r="D141" s="16" t="s">
        <v>111</v>
      </c>
      <c r="E141" s="6" t="n">
        <v>1000</v>
      </c>
      <c r="F141" s="7" t="n">
        <v>10</v>
      </c>
      <c r="G141" s="6" t="n">
        <v>34.9</v>
      </c>
      <c r="H141" s="6" t="n">
        <v>45</v>
      </c>
      <c r="I141" s="6" t="n">
        <v>349</v>
      </c>
      <c r="J141" s="6" t="n">
        <v>304</v>
      </c>
    </row>
    <row collapsed="false" customFormat="false" customHeight="false" hidden="false" ht="12.1" outlineLevel="0" r="142">
      <c r="A142" s="39" t="n">
        <v>47379</v>
      </c>
      <c r="B142" s="16" t="s">
        <v>672</v>
      </c>
      <c r="C142" s="16" t="s">
        <v>119</v>
      </c>
      <c r="D142" s="16" t="s">
        <v>120</v>
      </c>
      <c r="E142" s="6" t="n">
        <v>1000</v>
      </c>
      <c r="F142" s="7" t="n">
        <v>5</v>
      </c>
      <c r="G142" s="6" t="n">
        <v>56.1</v>
      </c>
      <c r="H142" s="6" t="n">
        <v>36</v>
      </c>
      <c r="I142" s="6" t="n">
        <v>280.5</v>
      </c>
      <c r="J142" s="6" t="n">
        <v>244.5</v>
      </c>
    </row>
    <row collapsed="false" customFormat="false" customHeight="false" hidden="false" ht="12.1" outlineLevel="0" r="143">
      <c r="A143" s="39" t="n">
        <v>47386</v>
      </c>
      <c r="B143" s="16" t="s">
        <v>672</v>
      </c>
      <c r="C143" s="16" t="s">
        <v>122</v>
      </c>
      <c r="D143" s="16" t="s">
        <v>123</v>
      </c>
      <c r="E143" s="6" t="n">
        <v>1000</v>
      </c>
      <c r="F143" s="7" t="n">
        <v>4</v>
      </c>
      <c r="G143" s="6" t="n">
        <v>38.39</v>
      </c>
      <c r="H143" s="6" t="n">
        <v>20</v>
      </c>
      <c r="I143" s="6" t="n">
        <v>153.56</v>
      </c>
      <c r="J143" s="6" t="n">
        <v>133.56</v>
      </c>
    </row>
    <row collapsed="false" customFormat="false" customHeight="false" hidden="false" ht="12.1" outlineLevel="0" r="144">
      <c r="A144" s="39" t="n">
        <v>47435</v>
      </c>
      <c r="B144" s="16" t="s">
        <v>672</v>
      </c>
      <c r="C144" s="16" t="s">
        <v>113</v>
      </c>
      <c r="D144" s="16" t="s">
        <v>114</v>
      </c>
      <c r="E144" s="6" t="n">
        <v>1000</v>
      </c>
      <c r="F144" s="7" t="n">
        <v>9</v>
      </c>
      <c r="G144" s="6" t="n">
        <v>36.15</v>
      </c>
      <c r="H144" s="6" t="n">
        <v>42</v>
      </c>
      <c r="I144" s="6" t="n">
        <v>325.35</v>
      </c>
      <c r="J144" s="6" t="n">
        <v>283.35</v>
      </c>
    </row>
    <row collapsed="false" customFormat="false" customHeight="false" hidden="false" ht="12.1" outlineLevel="0" r="145">
      <c r="A145" s="39" t="n">
        <v>47449</v>
      </c>
      <c r="B145" s="16" t="s">
        <v>672</v>
      </c>
      <c r="C145" s="16" t="s">
        <v>116</v>
      </c>
      <c r="D145" s="16" t="s">
        <v>117</v>
      </c>
      <c r="E145" s="6" t="n">
        <v>1000</v>
      </c>
      <c r="F145" s="7" t="n">
        <v>10</v>
      </c>
      <c r="G145" s="6" t="n">
        <v>35.4</v>
      </c>
      <c r="H145" s="6" t="n">
        <v>46</v>
      </c>
      <c r="I145" s="6" t="n">
        <v>354</v>
      </c>
      <c r="J145" s="6" t="n">
        <v>308</v>
      </c>
    </row>
    <row collapsed="false" customFormat="false" customHeight="false" hidden="false" ht="12.1" outlineLevel="0" r="146">
      <c r="A146" s="39" t="n">
        <v>47505</v>
      </c>
      <c r="B146" s="16" t="s">
        <v>672</v>
      </c>
      <c r="C146" s="16" t="s">
        <v>106</v>
      </c>
      <c r="D146" s="16" t="s">
        <v>108</v>
      </c>
      <c r="E146" s="6" t="n">
        <v>1000</v>
      </c>
      <c r="F146" s="7" t="n">
        <v>12</v>
      </c>
      <c r="G146" s="6" t="n">
        <v>30.42</v>
      </c>
      <c r="H146" s="6" t="n">
        <v>47</v>
      </c>
      <c r="I146" s="6" t="n">
        <v>365.04</v>
      </c>
      <c r="J146" s="6" t="n">
        <v>318.04</v>
      </c>
    </row>
    <row collapsed="false" customFormat="false" customHeight="false" hidden="false" ht="12.1" outlineLevel="0" r="147">
      <c r="A147" s="39" t="n">
        <v>47519</v>
      </c>
      <c r="B147" s="16" t="s">
        <v>672</v>
      </c>
      <c r="C147" s="16" t="s">
        <v>110</v>
      </c>
      <c r="D147" s="16" t="s">
        <v>111</v>
      </c>
      <c r="E147" s="6" t="n">
        <v>1000</v>
      </c>
      <c r="F147" s="7" t="n">
        <v>10</v>
      </c>
      <c r="G147" s="6" t="n">
        <v>34.9</v>
      </c>
      <c r="H147" s="6" t="n">
        <v>45</v>
      </c>
      <c r="I147" s="6" t="n">
        <v>349</v>
      </c>
      <c r="J147" s="6" t="n">
        <v>304</v>
      </c>
    </row>
    <row collapsed="false" customFormat="false" customHeight="false" hidden="false" ht="12.1" outlineLevel="0" r="148">
      <c r="A148" s="39" t="n">
        <v>47561</v>
      </c>
      <c r="B148" s="16" t="s">
        <v>672</v>
      </c>
      <c r="C148" s="16" t="s">
        <v>119</v>
      </c>
      <c r="D148" s="16" t="s">
        <v>120</v>
      </c>
      <c r="E148" s="6" t="n">
        <v>1000</v>
      </c>
      <c r="F148" s="7" t="n">
        <v>5</v>
      </c>
      <c r="G148" s="6" t="n">
        <v>56.1</v>
      </c>
      <c r="H148" s="6" t="n">
        <v>36</v>
      </c>
      <c r="I148" s="6" t="n">
        <v>280.5</v>
      </c>
      <c r="J148" s="6" t="n">
        <v>244.5</v>
      </c>
    </row>
    <row collapsed="false" customFormat="false" customHeight="false" hidden="false" ht="12.1" outlineLevel="0" r="149">
      <c r="A149" s="39" t="n">
        <v>47568</v>
      </c>
      <c r="B149" s="16" t="s">
        <v>672</v>
      </c>
      <c r="C149" s="16" t="s">
        <v>122</v>
      </c>
      <c r="D149" s="16" t="s">
        <v>123</v>
      </c>
      <c r="E149" s="6" t="n">
        <v>1000</v>
      </c>
      <c r="F149" s="7" t="n">
        <v>4</v>
      </c>
      <c r="G149" s="6" t="n">
        <v>38.39</v>
      </c>
      <c r="H149" s="6" t="n">
        <v>20</v>
      </c>
      <c r="I149" s="6" t="n">
        <v>153.56</v>
      </c>
      <c r="J149" s="6" t="n">
        <v>133.56</v>
      </c>
    </row>
    <row collapsed="false" customFormat="false" customHeight="false" hidden="false" ht="12.1" outlineLevel="0" r="150">
      <c r="A150" s="39" t="n">
        <v>47617</v>
      </c>
      <c r="B150" s="16" t="s">
        <v>672</v>
      </c>
      <c r="C150" s="16" t="s">
        <v>113</v>
      </c>
      <c r="D150" s="16" t="s">
        <v>114</v>
      </c>
      <c r="E150" s="6" t="n">
        <v>1000</v>
      </c>
      <c r="F150" s="7" t="n">
        <v>9</v>
      </c>
      <c r="G150" s="6" t="n">
        <v>36.15</v>
      </c>
      <c r="H150" s="6" t="n">
        <v>42</v>
      </c>
      <c r="I150" s="6" t="n">
        <v>325.35</v>
      </c>
      <c r="J150" s="6" t="n">
        <v>283.35</v>
      </c>
    </row>
    <row collapsed="false" customFormat="false" customHeight="false" hidden="false" ht="12.1" outlineLevel="0" r="151">
      <c r="A151" s="39" t="n">
        <v>47631</v>
      </c>
      <c r="B151" s="16" t="s">
        <v>672</v>
      </c>
      <c r="C151" s="16" t="s">
        <v>116</v>
      </c>
      <c r="D151" s="16" t="s">
        <v>117</v>
      </c>
      <c r="E151" s="6" t="n">
        <v>1000</v>
      </c>
      <c r="F151" s="7" t="n">
        <v>10</v>
      </c>
      <c r="G151" s="6" t="n">
        <v>35.4</v>
      </c>
      <c r="H151" s="6" t="n">
        <v>46</v>
      </c>
      <c r="I151" s="6" t="n">
        <v>354</v>
      </c>
      <c r="J151" s="6" t="n">
        <v>308</v>
      </c>
    </row>
    <row collapsed="false" customFormat="false" customHeight="false" hidden="false" ht="12.1" outlineLevel="0" r="152">
      <c r="A152" s="39" t="n">
        <v>47687</v>
      </c>
      <c r="B152" s="16" t="s">
        <v>672</v>
      </c>
      <c r="C152" s="16" t="s">
        <v>106</v>
      </c>
      <c r="D152" s="16" t="s">
        <v>108</v>
      </c>
      <c r="E152" s="6" t="n">
        <v>1000</v>
      </c>
      <c r="F152" s="7" t="n">
        <v>12</v>
      </c>
      <c r="G152" s="6" t="n">
        <v>30.42</v>
      </c>
      <c r="H152" s="6" t="n">
        <v>47</v>
      </c>
      <c r="I152" s="6" t="n">
        <v>365.04</v>
      </c>
      <c r="J152" s="6" t="n">
        <v>318.04</v>
      </c>
    </row>
    <row collapsed="false" customFormat="false" customHeight="false" hidden="false" ht="12.1" outlineLevel="0" r="153">
      <c r="A153" s="39" t="n">
        <v>47701</v>
      </c>
      <c r="B153" s="16" t="s">
        <v>672</v>
      </c>
      <c r="C153" s="16" t="s">
        <v>110</v>
      </c>
      <c r="D153" s="16" t="s">
        <v>111</v>
      </c>
      <c r="E153" s="6" t="n">
        <v>1000</v>
      </c>
      <c r="F153" s="7" t="n">
        <v>10</v>
      </c>
      <c r="G153" s="6" t="n">
        <v>34.9</v>
      </c>
      <c r="H153" s="6" t="n">
        <v>45</v>
      </c>
      <c r="I153" s="6" t="n">
        <v>349</v>
      </c>
      <c r="J153" s="6" t="n">
        <v>304</v>
      </c>
    </row>
    <row collapsed="false" customFormat="false" customHeight="false" hidden="false" ht="12.1" outlineLevel="0" r="154">
      <c r="A154" s="39" t="n">
        <v>47743</v>
      </c>
      <c r="B154" s="16" t="s">
        <v>672</v>
      </c>
      <c r="C154" s="16" t="s">
        <v>119</v>
      </c>
      <c r="D154" s="16" t="s">
        <v>120</v>
      </c>
      <c r="E154" s="6" t="n">
        <v>1000</v>
      </c>
      <c r="F154" s="7" t="n">
        <v>5</v>
      </c>
      <c r="G154" s="6" t="n">
        <v>56.1</v>
      </c>
      <c r="H154" s="6" t="n">
        <v>36</v>
      </c>
      <c r="I154" s="6" t="n">
        <v>280.5</v>
      </c>
      <c r="J154" s="6" t="n">
        <v>244.5</v>
      </c>
    </row>
    <row collapsed="false" customFormat="false" customHeight="false" hidden="false" ht="12.1" outlineLevel="0" r="155">
      <c r="A155" s="39" t="n">
        <v>47750</v>
      </c>
      <c r="B155" s="16" t="s">
        <v>672</v>
      </c>
      <c r="C155" s="16" t="s">
        <v>122</v>
      </c>
      <c r="D155" s="16" t="s">
        <v>123</v>
      </c>
      <c r="E155" s="6" t="n">
        <v>1000</v>
      </c>
      <c r="F155" s="7" t="n">
        <v>4</v>
      </c>
      <c r="G155" s="6" t="n">
        <v>38.39</v>
      </c>
      <c r="H155" s="6" t="n">
        <v>20</v>
      </c>
      <c r="I155" s="6" t="n">
        <v>153.56</v>
      </c>
      <c r="J155" s="6" t="n">
        <v>133.56</v>
      </c>
    </row>
    <row collapsed="false" customFormat="false" customHeight="false" hidden="false" ht="12.1" outlineLevel="0" r="156">
      <c r="A156" s="39" t="n">
        <v>47799</v>
      </c>
      <c r="B156" s="16" t="s">
        <v>672</v>
      </c>
      <c r="C156" s="16" t="s">
        <v>113</v>
      </c>
      <c r="D156" s="16" t="s">
        <v>114</v>
      </c>
      <c r="E156" s="6" t="n">
        <v>1000</v>
      </c>
      <c r="F156" s="7" t="n">
        <v>9</v>
      </c>
      <c r="G156" s="6" t="n">
        <v>36.15</v>
      </c>
      <c r="H156" s="6" t="n">
        <v>42</v>
      </c>
      <c r="I156" s="6" t="n">
        <v>325.35</v>
      </c>
      <c r="J156" s="6" t="n">
        <v>283.35</v>
      </c>
    </row>
    <row collapsed="false" customFormat="false" customHeight="false" hidden="false" ht="12.1" outlineLevel="0" r="157">
      <c r="A157" s="39" t="n">
        <v>47813</v>
      </c>
      <c r="B157" s="16" t="s">
        <v>672</v>
      </c>
      <c r="C157" s="16" t="s">
        <v>116</v>
      </c>
      <c r="D157" s="16" t="s">
        <v>117</v>
      </c>
      <c r="E157" s="6" t="n">
        <v>1000</v>
      </c>
      <c r="F157" s="7" t="n">
        <v>10</v>
      </c>
      <c r="G157" s="6" t="n">
        <v>35.4</v>
      </c>
      <c r="H157" s="6" t="n">
        <v>46</v>
      </c>
      <c r="I157" s="6" t="n">
        <v>354</v>
      </c>
      <c r="J157" s="6" t="n">
        <v>308</v>
      </c>
    </row>
    <row collapsed="false" customFormat="false" customHeight="false" hidden="false" ht="12.1" outlineLevel="0" r="158">
      <c r="A158" s="39" t="n">
        <v>47869</v>
      </c>
      <c r="B158" s="16" t="s">
        <v>672</v>
      </c>
      <c r="C158" s="16" t="s">
        <v>106</v>
      </c>
      <c r="D158" s="16" t="s">
        <v>108</v>
      </c>
      <c r="E158" s="6" t="n">
        <v>1000</v>
      </c>
      <c r="F158" s="7" t="n">
        <v>12</v>
      </c>
      <c r="G158" s="6" t="n">
        <v>30.42</v>
      </c>
      <c r="H158" s="6" t="n">
        <v>47</v>
      </c>
      <c r="I158" s="6" t="n">
        <v>365.04</v>
      </c>
      <c r="J158" s="6" t="n">
        <v>318.04</v>
      </c>
    </row>
    <row collapsed="false" customFormat="false" customHeight="false" hidden="false" ht="12.1" outlineLevel="0" r="159">
      <c r="A159" s="39" t="n">
        <v>47883</v>
      </c>
      <c r="B159" s="16" t="s">
        <v>672</v>
      </c>
      <c r="C159" s="16" t="s">
        <v>110</v>
      </c>
      <c r="D159" s="16" t="s">
        <v>111</v>
      </c>
      <c r="E159" s="6" t="n">
        <v>1000</v>
      </c>
      <c r="F159" s="7" t="n">
        <v>10</v>
      </c>
      <c r="G159" s="6" t="n">
        <v>34.9</v>
      </c>
      <c r="H159" s="6" t="n">
        <v>45</v>
      </c>
      <c r="I159" s="6" t="n">
        <v>349</v>
      </c>
      <c r="J159" s="6" t="n">
        <v>304</v>
      </c>
    </row>
    <row collapsed="false" customFormat="false" customHeight="false" hidden="false" ht="12.1" outlineLevel="0" r="160">
      <c r="A160" s="39" t="n">
        <v>47925</v>
      </c>
      <c r="B160" s="16" t="s">
        <v>672</v>
      </c>
      <c r="C160" s="16" t="s">
        <v>119</v>
      </c>
      <c r="D160" s="16" t="s">
        <v>120</v>
      </c>
      <c r="E160" s="6" t="n">
        <v>1000</v>
      </c>
      <c r="F160" s="7" t="n">
        <v>5</v>
      </c>
      <c r="G160" s="6" t="n">
        <v>56.1</v>
      </c>
      <c r="H160" s="6" t="n">
        <v>36</v>
      </c>
      <c r="I160" s="6" t="n">
        <v>280.5</v>
      </c>
      <c r="J160" s="6" t="n">
        <v>244.5</v>
      </c>
    </row>
    <row collapsed="false" customFormat="false" customHeight="false" hidden="false" ht="12.1" outlineLevel="0" r="161">
      <c r="A161" s="39" t="n">
        <v>47932</v>
      </c>
      <c r="B161" s="16" t="s">
        <v>672</v>
      </c>
      <c r="C161" s="16" t="s">
        <v>122</v>
      </c>
      <c r="D161" s="16" t="s">
        <v>123</v>
      </c>
      <c r="E161" s="6" t="n">
        <v>1000</v>
      </c>
      <c r="F161" s="7" t="n">
        <v>4</v>
      </c>
      <c r="G161" s="6" t="n">
        <v>38.39</v>
      </c>
      <c r="H161" s="6" t="n">
        <v>20</v>
      </c>
      <c r="I161" s="6" t="n">
        <v>153.56</v>
      </c>
      <c r="J161" s="6" t="n">
        <v>133.56</v>
      </c>
    </row>
    <row collapsed="false" customFormat="false" customHeight="false" hidden="false" ht="12.1" outlineLevel="0" r="162">
      <c r="A162" s="39" t="n">
        <v>47981</v>
      </c>
      <c r="B162" s="16" t="s">
        <v>672</v>
      </c>
      <c r="C162" s="16" t="s">
        <v>113</v>
      </c>
      <c r="D162" s="16" t="s">
        <v>114</v>
      </c>
      <c r="E162" s="6" t="n">
        <v>1000</v>
      </c>
      <c r="F162" s="7" t="n">
        <v>9</v>
      </c>
      <c r="G162" s="6" t="n">
        <v>36.15</v>
      </c>
      <c r="H162" s="6" t="n">
        <v>42</v>
      </c>
      <c r="I162" s="6" t="n">
        <v>325.35</v>
      </c>
      <c r="J162" s="6" t="n">
        <v>283.35</v>
      </c>
    </row>
    <row collapsed="false" customFormat="false" customHeight="false" hidden="false" ht="12.1" outlineLevel="0" r="163">
      <c r="A163" s="39" t="n">
        <v>47995</v>
      </c>
      <c r="B163" s="16" t="s">
        <v>672</v>
      </c>
      <c r="C163" s="16" t="s">
        <v>116</v>
      </c>
      <c r="D163" s="16" t="s">
        <v>117</v>
      </c>
      <c r="E163" s="6" t="n">
        <v>1000</v>
      </c>
      <c r="F163" s="7" t="n">
        <v>10</v>
      </c>
      <c r="G163" s="6" t="n">
        <v>35.4</v>
      </c>
      <c r="H163" s="6" t="n">
        <v>46</v>
      </c>
      <c r="I163" s="6" t="n">
        <v>354</v>
      </c>
      <c r="J163" s="6" t="n">
        <v>308</v>
      </c>
    </row>
    <row collapsed="false" customFormat="false" customHeight="false" hidden="false" ht="12.1" outlineLevel="0" r="164">
      <c r="A164" s="39" t="n">
        <v>48051</v>
      </c>
      <c r="B164" s="16" t="s">
        <v>672</v>
      </c>
      <c r="C164" s="16" t="s">
        <v>106</v>
      </c>
      <c r="D164" s="16" t="s">
        <v>108</v>
      </c>
      <c r="E164" s="6" t="n">
        <v>1000</v>
      </c>
      <c r="F164" s="7" t="n">
        <v>12</v>
      </c>
      <c r="G164" s="6" t="n">
        <v>30.42</v>
      </c>
      <c r="H164" s="6" t="n">
        <v>47</v>
      </c>
      <c r="I164" s="6" t="n">
        <v>365.04</v>
      </c>
      <c r="J164" s="6" t="n">
        <v>318.04</v>
      </c>
    </row>
    <row collapsed="false" customFormat="false" customHeight="false" hidden="false" ht="12.1" outlineLevel="0" r="165">
      <c r="A165" s="39" t="n">
        <v>48065</v>
      </c>
      <c r="B165" s="16" t="s">
        <v>672</v>
      </c>
      <c r="C165" s="16" t="s">
        <v>110</v>
      </c>
      <c r="D165" s="16" t="s">
        <v>111</v>
      </c>
      <c r="E165" s="6" t="n">
        <v>1000</v>
      </c>
      <c r="F165" s="7" t="n">
        <v>10</v>
      </c>
      <c r="G165" s="6" t="n">
        <v>34.9</v>
      </c>
      <c r="H165" s="6" t="n">
        <v>45</v>
      </c>
      <c r="I165" s="6" t="n">
        <v>349</v>
      </c>
      <c r="J165" s="6" t="n">
        <v>304</v>
      </c>
    </row>
    <row collapsed="false" customFormat="false" customHeight="false" hidden="false" ht="12.1" outlineLevel="0" r="166">
      <c r="A166" s="39" t="n">
        <v>48107</v>
      </c>
      <c r="B166" s="16" t="s">
        <v>672</v>
      </c>
      <c r="C166" s="16" t="s">
        <v>119</v>
      </c>
      <c r="D166" s="16" t="s">
        <v>120</v>
      </c>
      <c r="E166" s="6" t="n">
        <v>1000</v>
      </c>
      <c r="F166" s="7" t="n">
        <v>5</v>
      </c>
      <c r="G166" s="6" t="n">
        <v>56.1</v>
      </c>
      <c r="H166" s="6" t="n">
        <v>36</v>
      </c>
      <c r="I166" s="6" t="n">
        <v>280.5</v>
      </c>
      <c r="J166" s="6" t="n">
        <v>244.5</v>
      </c>
    </row>
    <row collapsed="false" customFormat="false" customHeight="false" hidden="false" ht="12.1" outlineLevel="0" r="167">
      <c r="A167" s="39" t="n">
        <v>48114</v>
      </c>
      <c r="B167" s="16" t="s">
        <v>672</v>
      </c>
      <c r="C167" s="16" t="s">
        <v>122</v>
      </c>
      <c r="D167" s="16" t="s">
        <v>123</v>
      </c>
      <c r="E167" s="6" t="n">
        <v>1000</v>
      </c>
      <c r="F167" s="7" t="n">
        <v>4</v>
      </c>
      <c r="G167" s="6" t="n">
        <v>38.39</v>
      </c>
      <c r="H167" s="6" t="n">
        <v>20</v>
      </c>
      <c r="I167" s="6" t="n">
        <v>153.56</v>
      </c>
      <c r="J167" s="6" t="n">
        <v>133.56</v>
      </c>
    </row>
    <row collapsed="false" customFormat="false" customHeight="false" hidden="false" ht="12.1" outlineLevel="0" r="168">
      <c r="A168" s="39" t="n">
        <v>48163</v>
      </c>
      <c r="B168" s="16" t="s">
        <v>672</v>
      </c>
      <c r="C168" s="16" t="s">
        <v>113</v>
      </c>
      <c r="D168" s="16" t="s">
        <v>114</v>
      </c>
      <c r="E168" s="6" t="n">
        <v>1000</v>
      </c>
      <c r="F168" s="7" t="n">
        <v>9</v>
      </c>
      <c r="G168" s="6" t="n">
        <v>36.15</v>
      </c>
      <c r="H168" s="6" t="n">
        <v>42</v>
      </c>
      <c r="I168" s="6" t="n">
        <v>325.35</v>
      </c>
      <c r="J168" s="6" t="n">
        <v>283.35</v>
      </c>
    </row>
    <row collapsed="false" customFormat="false" customHeight="false" hidden="false" ht="12.1" outlineLevel="0" r="169">
      <c r="A169" s="39" t="n">
        <v>48177</v>
      </c>
      <c r="B169" s="16" t="s">
        <v>672</v>
      </c>
      <c r="C169" s="16" t="s">
        <v>116</v>
      </c>
      <c r="D169" s="16" t="s">
        <v>117</v>
      </c>
      <c r="E169" s="6" t="n">
        <v>1000</v>
      </c>
      <c r="F169" s="7" t="n">
        <v>10</v>
      </c>
      <c r="G169" s="6" t="n">
        <v>35.4</v>
      </c>
      <c r="H169" s="6" t="n">
        <v>46</v>
      </c>
      <c r="I169" s="6" t="n">
        <v>354</v>
      </c>
      <c r="J169" s="6" t="n">
        <v>308</v>
      </c>
    </row>
    <row collapsed="false" customFormat="false" customHeight="false" hidden="false" ht="12.1" outlineLevel="0" r="170">
      <c r="A170" s="39" t="n">
        <v>48233</v>
      </c>
      <c r="B170" s="16" t="s">
        <v>672</v>
      </c>
      <c r="C170" s="16" t="s">
        <v>106</v>
      </c>
      <c r="D170" s="16" t="s">
        <v>108</v>
      </c>
      <c r="E170" s="6" t="n">
        <v>1000</v>
      </c>
      <c r="F170" s="7" t="n">
        <v>12</v>
      </c>
      <c r="G170" s="6" t="n">
        <v>30.42</v>
      </c>
      <c r="H170" s="6" t="n">
        <v>47</v>
      </c>
      <c r="I170" s="6" t="n">
        <v>365.04</v>
      </c>
      <c r="J170" s="6" t="n">
        <v>318.04</v>
      </c>
    </row>
    <row collapsed="false" customFormat="false" customHeight="false" hidden="false" ht="12.1" outlineLevel="0" r="171">
      <c r="A171" s="39" t="n">
        <v>48247</v>
      </c>
      <c r="B171" s="16" t="s">
        <v>672</v>
      </c>
      <c r="C171" s="16" t="s">
        <v>110</v>
      </c>
      <c r="D171" s="16" t="s">
        <v>111</v>
      </c>
      <c r="E171" s="6" t="n">
        <v>1000</v>
      </c>
      <c r="F171" s="7" t="n">
        <v>10</v>
      </c>
      <c r="G171" s="6" t="n">
        <v>34.9</v>
      </c>
      <c r="H171" s="6" t="n">
        <v>45</v>
      </c>
      <c r="I171" s="6" t="n">
        <v>349</v>
      </c>
      <c r="J171" s="6" t="n">
        <v>304</v>
      </c>
    </row>
    <row collapsed="false" customFormat="false" customHeight="false" hidden="false" ht="12.1" outlineLevel="0" r="172">
      <c r="A172" s="39" t="n">
        <v>48289</v>
      </c>
      <c r="B172" s="16" t="s">
        <v>672</v>
      </c>
      <c r="C172" s="16" t="s">
        <v>119</v>
      </c>
      <c r="D172" s="16" t="s">
        <v>120</v>
      </c>
      <c r="E172" s="6" t="n">
        <v>1000</v>
      </c>
      <c r="F172" s="7" t="n">
        <v>5</v>
      </c>
      <c r="G172" s="6" t="n">
        <v>56.1</v>
      </c>
      <c r="H172" s="6" t="n">
        <v>36</v>
      </c>
      <c r="I172" s="6" t="n">
        <v>280.5</v>
      </c>
      <c r="J172" s="6" t="n">
        <v>244.5</v>
      </c>
    </row>
    <row collapsed="false" customFormat="false" customHeight="false" hidden="false" ht="12.1" outlineLevel="0" r="173">
      <c r="A173" s="39" t="n">
        <v>48296</v>
      </c>
      <c r="B173" s="16" t="s">
        <v>672</v>
      </c>
      <c r="C173" s="16" t="s">
        <v>122</v>
      </c>
      <c r="D173" s="16" t="s">
        <v>123</v>
      </c>
      <c r="E173" s="6" t="n">
        <v>1000</v>
      </c>
      <c r="F173" s="7" t="n">
        <v>4</v>
      </c>
      <c r="G173" s="6" t="n">
        <v>38.39</v>
      </c>
      <c r="H173" s="6" t="n">
        <v>20</v>
      </c>
      <c r="I173" s="6" t="n">
        <v>153.56</v>
      </c>
      <c r="J173" s="6" t="n">
        <v>133.56</v>
      </c>
    </row>
    <row collapsed="false" customFormat="false" customHeight="false" hidden="false" ht="12.1" outlineLevel="0" r="174">
      <c r="A174" s="39" t="n">
        <v>48345</v>
      </c>
      <c r="B174" s="16" t="s">
        <v>672</v>
      </c>
      <c r="C174" s="16" t="s">
        <v>113</v>
      </c>
      <c r="D174" s="16" t="s">
        <v>114</v>
      </c>
      <c r="E174" s="6" t="n">
        <v>1000</v>
      </c>
      <c r="F174" s="7" t="n">
        <v>9</v>
      </c>
      <c r="G174" s="6" t="n">
        <v>36.15</v>
      </c>
      <c r="H174" s="6" t="n">
        <v>42</v>
      </c>
      <c r="I174" s="6" t="n">
        <v>325.35</v>
      </c>
      <c r="J174" s="6" t="n">
        <v>283.35</v>
      </c>
    </row>
    <row collapsed="false" customFormat="false" customHeight="false" hidden="false" ht="12.1" outlineLevel="0" r="175">
      <c r="A175" s="39" t="n">
        <v>48359</v>
      </c>
      <c r="B175" s="16" t="s">
        <v>672</v>
      </c>
      <c r="C175" s="16" t="s">
        <v>116</v>
      </c>
      <c r="D175" s="16" t="s">
        <v>117</v>
      </c>
      <c r="E175" s="6" t="n">
        <v>1000</v>
      </c>
      <c r="F175" s="7" t="n">
        <v>10</v>
      </c>
      <c r="G175" s="6" t="n">
        <v>35.4</v>
      </c>
      <c r="H175" s="6" t="n">
        <v>46</v>
      </c>
      <c r="I175" s="6" t="n">
        <v>354</v>
      </c>
      <c r="J175" s="6" t="n">
        <v>308</v>
      </c>
    </row>
    <row collapsed="false" customFormat="false" customHeight="false" hidden="false" ht="12.1" outlineLevel="0" r="176">
      <c r="A176" s="39" t="n">
        <v>48415</v>
      </c>
      <c r="B176" s="16" t="s">
        <v>672</v>
      </c>
      <c r="C176" s="16" t="s">
        <v>106</v>
      </c>
      <c r="D176" s="16" t="s">
        <v>108</v>
      </c>
      <c r="E176" s="6" t="n">
        <v>1000</v>
      </c>
      <c r="F176" s="7" t="n">
        <v>12</v>
      </c>
      <c r="G176" s="6" t="n">
        <v>30.42</v>
      </c>
      <c r="H176" s="6" t="n">
        <v>47</v>
      </c>
      <c r="I176" s="6" t="n">
        <v>365.04</v>
      </c>
      <c r="J176" s="6" t="n">
        <v>318.04</v>
      </c>
    </row>
    <row collapsed="false" customFormat="false" customHeight="false" hidden="false" ht="12.1" outlineLevel="0" r="177">
      <c r="A177" s="39" t="n">
        <v>48429</v>
      </c>
      <c r="B177" s="16" t="s">
        <v>672</v>
      </c>
      <c r="C177" s="16" t="s">
        <v>110</v>
      </c>
      <c r="D177" s="16" t="s">
        <v>111</v>
      </c>
      <c r="E177" s="6" t="n">
        <v>1000</v>
      </c>
      <c r="F177" s="7" t="n">
        <v>10</v>
      </c>
      <c r="G177" s="6" t="n">
        <v>34.9</v>
      </c>
      <c r="H177" s="6" t="n">
        <v>45</v>
      </c>
      <c r="I177" s="6" t="n">
        <v>349</v>
      </c>
      <c r="J177" s="6" t="n">
        <v>304</v>
      </c>
    </row>
    <row collapsed="false" customFormat="false" customHeight="false" hidden="false" ht="12.1" outlineLevel="0" r="178">
      <c r="A178" s="39" t="n">
        <v>48471</v>
      </c>
      <c r="B178" s="16" t="s">
        <v>672</v>
      </c>
      <c r="C178" s="16" t="s">
        <v>119</v>
      </c>
      <c r="D178" s="16" t="s">
        <v>120</v>
      </c>
      <c r="E178" s="6" t="n">
        <v>1000</v>
      </c>
      <c r="F178" s="7" t="n">
        <v>5</v>
      </c>
      <c r="G178" s="6" t="n">
        <v>56.1</v>
      </c>
      <c r="H178" s="6" t="n">
        <v>36</v>
      </c>
      <c r="I178" s="6" t="n">
        <v>280.5</v>
      </c>
      <c r="J178" s="6" t="n">
        <v>244.5</v>
      </c>
    </row>
    <row collapsed="false" customFormat="false" customHeight="false" hidden="false" ht="12.1" outlineLevel="0" r="179">
      <c r="A179" s="39" t="n">
        <v>48478</v>
      </c>
      <c r="B179" s="16" t="s">
        <v>672</v>
      </c>
      <c r="C179" s="16" t="s">
        <v>122</v>
      </c>
      <c r="D179" s="16" t="s">
        <v>123</v>
      </c>
      <c r="E179" s="6" t="n">
        <v>1000</v>
      </c>
      <c r="F179" s="7" t="n">
        <v>4</v>
      </c>
      <c r="G179" s="6" t="n">
        <v>38.39</v>
      </c>
      <c r="H179" s="6" t="n">
        <v>20</v>
      </c>
      <c r="I179" s="6" t="n">
        <v>153.56</v>
      </c>
      <c r="J179" s="6" t="n">
        <v>133.56</v>
      </c>
    </row>
    <row collapsed="false" customFormat="false" customHeight="false" hidden="false" ht="12.1" outlineLevel="0" r="180">
      <c r="A180" s="39" t="n">
        <v>48527</v>
      </c>
      <c r="B180" s="16" t="s">
        <v>672</v>
      </c>
      <c r="C180" s="16" t="s">
        <v>113</v>
      </c>
      <c r="D180" s="16" t="s">
        <v>114</v>
      </c>
      <c r="E180" s="6" t="n">
        <v>1000</v>
      </c>
      <c r="F180" s="7" t="n">
        <v>9</v>
      </c>
      <c r="G180" s="6" t="n">
        <v>36.15</v>
      </c>
      <c r="H180" s="6" t="n">
        <v>42</v>
      </c>
      <c r="I180" s="6" t="n">
        <v>325.35</v>
      </c>
      <c r="J180" s="6" t="n">
        <v>283.35</v>
      </c>
    </row>
    <row collapsed="false" customFormat="false" customHeight="false" hidden="false" ht="12.1" outlineLevel="0" r="181">
      <c r="A181" s="39" t="n">
        <v>48541</v>
      </c>
      <c r="B181" s="16" t="s">
        <v>672</v>
      </c>
      <c r="C181" s="16" t="s">
        <v>116</v>
      </c>
      <c r="D181" s="16" t="s">
        <v>117</v>
      </c>
      <c r="E181" s="6" t="n">
        <v>1000</v>
      </c>
      <c r="F181" s="7" t="n">
        <v>10</v>
      </c>
      <c r="G181" s="6" t="n">
        <v>35.4</v>
      </c>
      <c r="H181" s="6" t="n">
        <v>46</v>
      </c>
      <c r="I181" s="6" t="n">
        <v>354</v>
      </c>
      <c r="J181" s="6" t="n">
        <v>308</v>
      </c>
    </row>
    <row collapsed="false" customFormat="false" customHeight="false" hidden="false" ht="12.1" outlineLevel="0" r="182">
      <c r="A182" s="39" t="n">
        <v>48597</v>
      </c>
      <c r="B182" s="16" t="s">
        <v>672</v>
      </c>
      <c r="C182" s="16" t="s">
        <v>106</v>
      </c>
      <c r="D182" s="16" t="s">
        <v>108</v>
      </c>
      <c r="E182" s="6" t="n">
        <v>1000</v>
      </c>
      <c r="F182" s="7" t="n">
        <v>12</v>
      </c>
      <c r="G182" s="6" t="n">
        <v>30.42</v>
      </c>
      <c r="H182" s="6" t="n">
        <v>47</v>
      </c>
      <c r="I182" s="6" t="n">
        <v>365.04</v>
      </c>
      <c r="J182" s="6" t="n">
        <v>318.04</v>
      </c>
    </row>
    <row collapsed="false" customFormat="false" customHeight="false" hidden="false" ht="12.1" outlineLevel="0" r="183">
      <c r="A183" s="39" t="n">
        <v>48611</v>
      </c>
      <c r="B183" s="16" t="s">
        <v>672</v>
      </c>
      <c r="C183" s="16" t="s">
        <v>110</v>
      </c>
      <c r="D183" s="16" t="s">
        <v>111</v>
      </c>
      <c r="E183" s="6" t="n">
        <v>1000</v>
      </c>
      <c r="F183" s="7" t="n">
        <v>10</v>
      </c>
      <c r="G183" s="6" t="n">
        <v>34.9</v>
      </c>
      <c r="H183" s="6" t="n">
        <v>45</v>
      </c>
      <c r="I183" s="6" t="n">
        <v>349</v>
      </c>
      <c r="J183" s="6" t="n">
        <v>304</v>
      </c>
    </row>
    <row collapsed="false" customFormat="false" customHeight="false" hidden="false" ht="12.1" outlineLevel="0" r="184">
      <c r="A184" s="39" t="n">
        <v>48653</v>
      </c>
      <c r="B184" s="16" t="s">
        <v>672</v>
      </c>
      <c r="C184" s="16" t="s">
        <v>119</v>
      </c>
      <c r="D184" s="16" t="s">
        <v>120</v>
      </c>
      <c r="E184" s="6" t="n">
        <v>1000</v>
      </c>
      <c r="F184" s="7" t="n">
        <v>5</v>
      </c>
      <c r="G184" s="6" t="n">
        <v>56.1</v>
      </c>
      <c r="H184" s="6" t="n">
        <v>36</v>
      </c>
      <c r="I184" s="6" t="n">
        <v>280.5</v>
      </c>
      <c r="J184" s="6" t="n">
        <v>244.5</v>
      </c>
    </row>
    <row collapsed="false" customFormat="false" customHeight="false" hidden="false" ht="12.1" outlineLevel="0" r="185">
      <c r="A185" s="39" t="n">
        <v>48660</v>
      </c>
      <c r="B185" s="16" t="s">
        <v>672</v>
      </c>
      <c r="C185" s="16" t="s">
        <v>122</v>
      </c>
      <c r="D185" s="16" t="s">
        <v>123</v>
      </c>
      <c r="E185" s="6" t="n">
        <v>1000</v>
      </c>
      <c r="F185" s="7" t="n">
        <v>4</v>
      </c>
      <c r="G185" s="6" t="n">
        <v>38.39</v>
      </c>
      <c r="H185" s="6" t="n">
        <v>20</v>
      </c>
      <c r="I185" s="6" t="n">
        <v>153.56</v>
      </c>
      <c r="J185" s="6" t="n">
        <v>133.56</v>
      </c>
    </row>
    <row collapsed="false" customFormat="false" customHeight="false" hidden="false" ht="12.1" outlineLevel="0" r="186">
      <c r="A186" s="39" t="n">
        <v>48709</v>
      </c>
      <c r="B186" s="16" t="s">
        <v>672</v>
      </c>
      <c r="C186" s="16" t="s">
        <v>113</v>
      </c>
      <c r="D186" s="16" t="s">
        <v>114</v>
      </c>
      <c r="E186" s="6" t="n">
        <v>1000</v>
      </c>
      <c r="F186" s="7" t="n">
        <v>9</v>
      </c>
      <c r="G186" s="6" t="n">
        <v>36.15</v>
      </c>
      <c r="H186" s="6" t="n">
        <v>42</v>
      </c>
      <c r="I186" s="6" t="n">
        <v>325.35</v>
      </c>
      <c r="J186" s="6" t="n">
        <v>283.35</v>
      </c>
    </row>
    <row collapsed="false" customFormat="false" customHeight="false" hidden="false" ht="12.1" outlineLevel="0" r="187">
      <c r="A187" s="39" t="n">
        <v>48723</v>
      </c>
      <c r="B187" s="16" t="s">
        <v>672</v>
      </c>
      <c r="C187" s="16" t="s">
        <v>116</v>
      </c>
      <c r="D187" s="16" t="s">
        <v>117</v>
      </c>
      <c r="E187" s="6" t="n">
        <v>1000</v>
      </c>
      <c r="F187" s="7" t="n">
        <v>10</v>
      </c>
      <c r="G187" s="6" t="n">
        <v>35.4</v>
      </c>
      <c r="H187" s="6" t="n">
        <v>46</v>
      </c>
      <c r="I187" s="6" t="n">
        <v>354</v>
      </c>
      <c r="J187" s="6" t="n">
        <v>308</v>
      </c>
    </row>
    <row collapsed="false" customFormat="false" customHeight="false" hidden="false" ht="12.1" outlineLevel="0" r="188">
      <c r="A188" s="39" t="n">
        <v>48779</v>
      </c>
      <c r="B188" s="16" t="s">
        <v>672</v>
      </c>
      <c r="C188" s="16" t="s">
        <v>106</v>
      </c>
      <c r="D188" s="16" t="s">
        <v>108</v>
      </c>
      <c r="E188" s="6" t="n">
        <v>1000</v>
      </c>
      <c r="F188" s="7" t="n">
        <v>12</v>
      </c>
      <c r="G188" s="6" t="n">
        <v>30.42</v>
      </c>
      <c r="H188" s="6" t="n">
        <v>47</v>
      </c>
      <c r="I188" s="6" t="n">
        <v>365.04</v>
      </c>
      <c r="J188" s="6" t="n">
        <v>318.04</v>
      </c>
    </row>
    <row collapsed="false" customFormat="false" customHeight="false" hidden="false" ht="12.1" outlineLevel="0" r="189">
      <c r="A189" s="39" t="n">
        <v>48793</v>
      </c>
      <c r="B189" s="16" t="s">
        <v>672</v>
      </c>
      <c r="C189" s="16" t="s">
        <v>110</v>
      </c>
      <c r="D189" s="16" t="s">
        <v>111</v>
      </c>
      <c r="E189" s="6" t="n">
        <v>1000</v>
      </c>
      <c r="F189" s="7" t="n">
        <v>10</v>
      </c>
      <c r="G189" s="6" t="n">
        <v>34.9</v>
      </c>
      <c r="H189" s="6" t="n">
        <v>45</v>
      </c>
      <c r="I189" s="6" t="n">
        <v>349</v>
      </c>
      <c r="J189" s="6" t="n">
        <v>304</v>
      </c>
    </row>
    <row collapsed="false" customFormat="false" customHeight="false" hidden="false" ht="12.1" outlineLevel="0" r="190">
      <c r="A190" s="39" t="n">
        <v>48835</v>
      </c>
      <c r="B190" s="16" t="s">
        <v>672</v>
      </c>
      <c r="C190" s="16" t="s">
        <v>119</v>
      </c>
      <c r="D190" s="16" t="s">
        <v>120</v>
      </c>
      <c r="E190" s="6" t="n">
        <v>1000</v>
      </c>
      <c r="F190" s="7" t="n">
        <v>5</v>
      </c>
      <c r="G190" s="6" t="n">
        <v>56.1</v>
      </c>
      <c r="H190" s="6" t="n">
        <v>36</v>
      </c>
      <c r="I190" s="6" t="n">
        <v>280.5</v>
      </c>
      <c r="J190" s="6" t="n">
        <v>244.5</v>
      </c>
    </row>
    <row collapsed="false" customFormat="false" customHeight="false" hidden="false" ht="12.1" outlineLevel="0" r="191">
      <c r="A191" s="39" t="n">
        <v>48842</v>
      </c>
      <c r="B191" s="16" t="s">
        <v>672</v>
      </c>
      <c r="C191" s="16" t="s">
        <v>122</v>
      </c>
      <c r="D191" s="16" t="s">
        <v>123</v>
      </c>
      <c r="E191" s="6" t="n">
        <v>1000</v>
      </c>
      <c r="F191" s="7" t="n">
        <v>4</v>
      </c>
      <c r="G191" s="6" t="n">
        <v>38.39</v>
      </c>
      <c r="H191" s="6" t="n">
        <v>20</v>
      </c>
      <c r="I191" s="6" t="n">
        <v>153.56</v>
      </c>
      <c r="J191" s="6" t="n">
        <v>133.56</v>
      </c>
    </row>
    <row collapsed="false" customFormat="false" customHeight="false" hidden="false" ht="12.1" outlineLevel="0" r="192">
      <c r="A192" s="39" t="n">
        <v>48891</v>
      </c>
      <c r="B192" s="16" t="s">
        <v>672</v>
      </c>
      <c r="C192" s="16" t="s">
        <v>113</v>
      </c>
      <c r="D192" s="16" t="s">
        <v>114</v>
      </c>
      <c r="E192" s="6" t="n">
        <v>1000</v>
      </c>
      <c r="F192" s="7" t="n">
        <v>9</v>
      </c>
      <c r="G192" s="6" t="n">
        <v>36.15</v>
      </c>
      <c r="H192" s="6" t="n">
        <v>42</v>
      </c>
      <c r="I192" s="6" t="n">
        <v>325.35</v>
      </c>
      <c r="J192" s="6" t="n">
        <v>283.35</v>
      </c>
    </row>
    <row collapsed="false" customFormat="false" customHeight="false" hidden="false" ht="12.1" outlineLevel="0" r="193">
      <c r="A193" s="39" t="n">
        <v>48905</v>
      </c>
      <c r="B193" s="16" t="s">
        <v>672</v>
      </c>
      <c r="C193" s="16" t="s">
        <v>116</v>
      </c>
      <c r="D193" s="16" t="s">
        <v>117</v>
      </c>
      <c r="E193" s="6" t="n">
        <v>1000</v>
      </c>
      <c r="F193" s="7" t="n">
        <v>10</v>
      </c>
      <c r="G193" s="6" t="n">
        <v>35.4</v>
      </c>
      <c r="H193" s="6" t="n">
        <v>46</v>
      </c>
      <c r="I193" s="6" t="n">
        <v>354</v>
      </c>
      <c r="J193" s="6" t="n">
        <v>308</v>
      </c>
    </row>
    <row collapsed="false" customFormat="false" customHeight="false" hidden="false" ht="12.1" outlineLevel="0" r="194">
      <c r="A194" s="39" t="n">
        <v>48961</v>
      </c>
      <c r="B194" s="16" t="s">
        <v>672</v>
      </c>
      <c r="C194" s="16" t="s">
        <v>106</v>
      </c>
      <c r="D194" s="16" t="s">
        <v>108</v>
      </c>
      <c r="E194" s="6" t="n">
        <v>1000</v>
      </c>
      <c r="F194" s="7" t="n">
        <v>12</v>
      </c>
      <c r="G194" s="6" t="n">
        <v>30.42</v>
      </c>
      <c r="H194" s="6" t="n">
        <v>47</v>
      </c>
      <c r="I194" s="6" t="n">
        <v>365.04</v>
      </c>
      <c r="J194" s="6" t="n">
        <v>318.04</v>
      </c>
    </row>
    <row collapsed="false" customFormat="false" customHeight="false" hidden="false" ht="12.1" outlineLevel="0" r="195">
      <c r="A195" s="39" t="n">
        <v>48975</v>
      </c>
      <c r="B195" s="16" t="s">
        <v>672</v>
      </c>
      <c r="C195" s="16" t="s">
        <v>110</v>
      </c>
      <c r="D195" s="16" t="s">
        <v>111</v>
      </c>
      <c r="E195" s="6" t="n">
        <v>1000</v>
      </c>
      <c r="F195" s="7" t="n">
        <v>10</v>
      </c>
      <c r="G195" s="6" t="n">
        <v>34.9</v>
      </c>
      <c r="H195" s="6" t="n">
        <v>45</v>
      </c>
      <c r="I195" s="6" t="n">
        <v>349</v>
      </c>
      <c r="J195" s="6" t="n">
        <v>304</v>
      </c>
    </row>
    <row collapsed="false" customFormat="false" customHeight="false" hidden="false" ht="12.1" outlineLevel="0" r="196">
      <c r="A196" s="39" t="n">
        <v>49017</v>
      </c>
      <c r="B196" s="16" t="s">
        <v>672</v>
      </c>
      <c r="C196" s="16" t="s">
        <v>119</v>
      </c>
      <c r="D196" s="16" t="s">
        <v>120</v>
      </c>
      <c r="E196" s="6" t="n">
        <v>1000</v>
      </c>
      <c r="F196" s="7" t="n">
        <v>5</v>
      </c>
      <c r="G196" s="6" t="n">
        <v>56.1</v>
      </c>
      <c r="H196" s="6" t="n">
        <v>36</v>
      </c>
      <c r="I196" s="6" t="n">
        <v>280.5</v>
      </c>
      <c r="J196" s="6" t="n">
        <v>244.5</v>
      </c>
    </row>
    <row collapsed="false" customFormat="false" customHeight="false" hidden="false" ht="12.1" outlineLevel="0" r="197">
      <c r="A197" s="39" t="n">
        <v>49024</v>
      </c>
      <c r="B197" s="16" t="s">
        <v>672</v>
      </c>
      <c r="C197" s="16" t="s">
        <v>122</v>
      </c>
      <c r="D197" s="16" t="s">
        <v>123</v>
      </c>
      <c r="E197" s="6" t="n">
        <v>1000</v>
      </c>
      <c r="F197" s="7" t="n">
        <v>4</v>
      </c>
      <c r="G197" s="6" t="n">
        <v>38.39</v>
      </c>
      <c r="H197" s="6" t="n">
        <v>20</v>
      </c>
      <c r="I197" s="6" t="n">
        <v>153.56</v>
      </c>
      <c r="J197" s="6" t="n">
        <v>133.56</v>
      </c>
    </row>
    <row collapsed="false" customFormat="false" customHeight="false" hidden="false" ht="12.1" outlineLevel="0" r="198">
      <c r="A198" s="39" t="n">
        <v>49073</v>
      </c>
      <c r="B198" s="16" t="s">
        <v>672</v>
      </c>
      <c r="C198" s="16" t="s">
        <v>113</v>
      </c>
      <c r="D198" s="16" t="s">
        <v>114</v>
      </c>
      <c r="E198" s="6" t="n">
        <v>1000</v>
      </c>
      <c r="F198" s="7" t="n">
        <v>9</v>
      </c>
      <c r="G198" s="6" t="n">
        <v>36.15</v>
      </c>
      <c r="H198" s="6" t="n">
        <v>42</v>
      </c>
      <c r="I198" s="6" t="n">
        <v>325.35</v>
      </c>
      <c r="J198" s="6" t="n">
        <v>283.35</v>
      </c>
    </row>
    <row collapsed="false" customFormat="false" customHeight="false" hidden="false" ht="12.1" outlineLevel="0" r="199">
      <c r="A199" s="39" t="n">
        <v>49087</v>
      </c>
      <c r="B199" s="16" t="s">
        <v>672</v>
      </c>
      <c r="C199" s="16" t="s">
        <v>116</v>
      </c>
      <c r="D199" s="16" t="s">
        <v>117</v>
      </c>
      <c r="E199" s="6" t="n">
        <v>1000</v>
      </c>
      <c r="F199" s="7" t="n">
        <v>10</v>
      </c>
      <c r="G199" s="6" t="n">
        <v>35.4</v>
      </c>
      <c r="H199" s="6" t="n">
        <v>46</v>
      </c>
      <c r="I199" s="6" t="n">
        <v>354</v>
      </c>
      <c r="J199" s="6" t="n">
        <v>308</v>
      </c>
    </row>
    <row collapsed="false" customFormat="false" customHeight="false" hidden="false" ht="12.1" outlineLevel="0" r="200">
      <c r="A200" s="39" t="n">
        <v>49143</v>
      </c>
      <c r="B200" s="16" t="s">
        <v>672</v>
      </c>
      <c r="C200" s="16" t="s">
        <v>106</v>
      </c>
      <c r="D200" s="16" t="s">
        <v>108</v>
      </c>
      <c r="E200" s="6" t="n">
        <v>1000</v>
      </c>
      <c r="F200" s="7" t="n">
        <v>12</v>
      </c>
      <c r="G200" s="6" t="n">
        <v>30.42</v>
      </c>
      <c r="H200" s="6" t="n">
        <v>47</v>
      </c>
      <c r="I200" s="6" t="n">
        <v>365.04</v>
      </c>
      <c r="J200" s="6" t="n">
        <v>318.04</v>
      </c>
    </row>
    <row collapsed="false" customFormat="false" customHeight="false" hidden="false" ht="12.1" outlineLevel="0" r="201">
      <c r="A201" s="39" t="n">
        <v>49157</v>
      </c>
      <c r="B201" s="16" t="s">
        <v>672</v>
      </c>
      <c r="C201" s="16" t="s">
        <v>110</v>
      </c>
      <c r="D201" s="16" t="s">
        <v>111</v>
      </c>
      <c r="E201" s="6" t="n">
        <v>1000</v>
      </c>
      <c r="F201" s="7" t="n">
        <v>10</v>
      </c>
      <c r="G201" s="6" t="n">
        <v>34.9</v>
      </c>
      <c r="H201" s="6" t="n">
        <v>45</v>
      </c>
      <c r="I201" s="6" t="n">
        <v>349</v>
      </c>
      <c r="J201" s="6" t="n">
        <v>304</v>
      </c>
    </row>
    <row collapsed="false" customFormat="false" customHeight="false" hidden="false" ht="12.1" outlineLevel="0" r="202">
      <c r="A202" s="39" t="n">
        <v>49206</v>
      </c>
      <c r="B202" s="16" t="s">
        <v>672</v>
      </c>
      <c r="C202" s="16" t="s">
        <v>122</v>
      </c>
      <c r="D202" s="16" t="s">
        <v>123</v>
      </c>
      <c r="E202" s="6" t="n">
        <v>1000</v>
      </c>
      <c r="F202" s="7" t="n">
        <v>4</v>
      </c>
      <c r="G202" s="6" t="n">
        <v>38.39</v>
      </c>
      <c r="H202" s="6" t="n">
        <v>20</v>
      </c>
      <c r="I202" s="6" t="n">
        <v>153.56</v>
      </c>
      <c r="J202" s="6" t="n">
        <v>133.56</v>
      </c>
    </row>
    <row collapsed="false" customFormat="false" customHeight="false" hidden="false" ht="12.1" outlineLevel="0" r="203">
      <c r="A203" s="39" t="n">
        <v>49269</v>
      </c>
      <c r="B203" s="16" t="s">
        <v>672</v>
      </c>
      <c r="C203" s="16" t="s">
        <v>116</v>
      </c>
      <c r="D203" s="16" t="s">
        <v>117</v>
      </c>
      <c r="E203" s="6" t="n">
        <v>1000</v>
      </c>
      <c r="F203" s="7" t="n">
        <v>10</v>
      </c>
      <c r="G203" s="6" t="n">
        <v>35.4</v>
      </c>
      <c r="H203" s="6" t="n">
        <v>46</v>
      </c>
      <c r="I203" s="6" t="n">
        <v>354</v>
      </c>
      <c r="J203" s="6" t="n">
        <v>308</v>
      </c>
    </row>
    <row collapsed="false" customFormat="false" customHeight="false" hidden="false" ht="12.1" outlineLevel="0" r="204">
      <c r="A204" s="39" t="n">
        <v>49325</v>
      </c>
      <c r="B204" s="16" t="s">
        <v>672</v>
      </c>
      <c r="C204" s="16" t="s">
        <v>106</v>
      </c>
      <c r="D204" s="16" t="s">
        <v>108</v>
      </c>
      <c r="E204" s="6" t="n">
        <v>1000</v>
      </c>
      <c r="F204" s="7" t="n">
        <v>12</v>
      </c>
      <c r="G204" s="6" t="n">
        <v>30.42</v>
      </c>
      <c r="H204" s="6" t="n">
        <v>47</v>
      </c>
      <c r="I204" s="6" t="n">
        <v>365.04</v>
      </c>
      <c r="J204" s="6" t="n">
        <v>318.04</v>
      </c>
    </row>
    <row collapsed="false" customFormat="false" customHeight="false" hidden="false" ht="12.1" outlineLevel="0" r="205">
      <c r="A205" s="39" t="n">
        <v>49339</v>
      </c>
      <c r="B205" s="16" t="s">
        <v>672</v>
      </c>
      <c r="C205" s="16" t="s">
        <v>110</v>
      </c>
      <c r="D205" s="16" t="s">
        <v>111</v>
      </c>
      <c r="E205" s="6" t="n">
        <v>1000</v>
      </c>
      <c r="F205" s="7" t="n">
        <v>10</v>
      </c>
      <c r="G205" s="6" t="n">
        <v>34.9</v>
      </c>
      <c r="H205" s="6" t="n">
        <v>45</v>
      </c>
      <c r="I205" s="6" t="n">
        <v>349</v>
      </c>
      <c r="J205" s="6" t="n">
        <v>304</v>
      </c>
    </row>
    <row collapsed="false" customFormat="false" customHeight="false" hidden="false" ht="12.1" outlineLevel="0" r="206">
      <c r="A206" s="39" t="n">
        <v>49388</v>
      </c>
      <c r="B206" s="16" t="s">
        <v>672</v>
      </c>
      <c r="C206" s="16" t="s">
        <v>122</v>
      </c>
      <c r="D206" s="16" t="s">
        <v>123</v>
      </c>
      <c r="E206" s="6" t="n">
        <v>1000</v>
      </c>
      <c r="F206" s="7" t="n">
        <v>4</v>
      </c>
      <c r="G206" s="6" t="n">
        <v>38.39</v>
      </c>
      <c r="H206" s="6" t="n">
        <v>20</v>
      </c>
      <c r="I206" s="6" t="n">
        <v>153.56</v>
      </c>
      <c r="J206" s="6" t="n">
        <v>133.56</v>
      </c>
    </row>
    <row collapsed="false" customFormat="false" customHeight="false" hidden="false" ht="12.1" outlineLevel="0" r="207">
      <c r="A207" s="39" t="n">
        <v>49451</v>
      </c>
      <c r="B207" s="16" t="s">
        <v>672</v>
      </c>
      <c r="C207" s="16" t="s">
        <v>116</v>
      </c>
      <c r="D207" s="16" t="s">
        <v>117</v>
      </c>
      <c r="E207" s="6" t="n">
        <v>1000</v>
      </c>
      <c r="F207" s="7" t="n">
        <v>10</v>
      </c>
      <c r="G207" s="6" t="n">
        <v>35.4</v>
      </c>
      <c r="H207" s="6" t="n">
        <v>46</v>
      </c>
      <c r="I207" s="6" t="n">
        <v>354</v>
      </c>
      <c r="J207" s="6" t="n">
        <v>308</v>
      </c>
    </row>
    <row collapsed="false" customFormat="false" customHeight="false" hidden="false" ht="12.1" outlineLevel="0" r="208">
      <c r="A208" s="39" t="n">
        <v>49507</v>
      </c>
      <c r="B208" s="16" t="s">
        <v>672</v>
      </c>
      <c r="C208" s="16" t="s">
        <v>106</v>
      </c>
      <c r="D208" s="16" t="s">
        <v>108</v>
      </c>
      <c r="E208" s="6" t="n">
        <v>1000</v>
      </c>
      <c r="F208" s="7" t="n">
        <v>12</v>
      </c>
      <c r="G208" s="6" t="n">
        <v>30.42</v>
      </c>
      <c r="H208" s="6" t="n">
        <v>47</v>
      </c>
      <c r="I208" s="6" t="n">
        <v>365.04</v>
      </c>
      <c r="J208" s="6" t="n">
        <v>318.04</v>
      </c>
    </row>
    <row collapsed="false" customFormat="false" customHeight="false" hidden="false" ht="12.1" outlineLevel="0" r="209">
      <c r="A209" s="39" t="n">
        <v>49521</v>
      </c>
      <c r="B209" s="16" t="s">
        <v>672</v>
      </c>
      <c r="C209" s="16" t="s">
        <v>110</v>
      </c>
      <c r="D209" s="16" t="s">
        <v>111</v>
      </c>
      <c r="E209" s="6" t="n">
        <v>1000</v>
      </c>
      <c r="F209" s="7" t="n">
        <v>10</v>
      </c>
      <c r="G209" s="6" t="n">
        <v>34.9</v>
      </c>
      <c r="H209" s="6" t="n">
        <v>45</v>
      </c>
      <c r="I209" s="6" t="n">
        <v>349</v>
      </c>
      <c r="J209" s="6" t="n">
        <v>304</v>
      </c>
    </row>
    <row collapsed="false" customFormat="false" customHeight="false" hidden="false" ht="12.1" outlineLevel="0" r="210">
      <c r="A210" s="39" t="n">
        <v>49570</v>
      </c>
      <c r="B210" s="16" t="s">
        <v>672</v>
      </c>
      <c r="C210" s="16" t="s">
        <v>122</v>
      </c>
      <c r="D210" s="16" t="s">
        <v>123</v>
      </c>
      <c r="E210" s="6" t="n">
        <v>1000</v>
      </c>
      <c r="F210" s="7" t="n">
        <v>4</v>
      </c>
      <c r="G210" s="6" t="n">
        <v>38.39</v>
      </c>
      <c r="H210" s="6" t="n">
        <v>20</v>
      </c>
      <c r="I210" s="6" t="n">
        <v>153.56</v>
      </c>
      <c r="J210" s="6" t="n">
        <v>133.56</v>
      </c>
    </row>
    <row collapsed="false" customFormat="false" customHeight="false" hidden="false" ht="12.1" outlineLevel="0" r="211">
      <c r="A211" s="39" t="n">
        <v>49633</v>
      </c>
      <c r="B211" s="16" t="s">
        <v>672</v>
      </c>
      <c r="C211" s="16" t="s">
        <v>116</v>
      </c>
      <c r="D211" s="16" t="s">
        <v>117</v>
      </c>
      <c r="E211" s="6" t="n">
        <v>1000</v>
      </c>
      <c r="F211" s="7" t="n">
        <v>10</v>
      </c>
      <c r="G211" s="6" t="n">
        <v>35.4</v>
      </c>
      <c r="H211" s="6" t="n">
        <v>46</v>
      </c>
      <c r="I211" s="6" t="n">
        <v>354</v>
      </c>
      <c r="J211" s="6" t="n">
        <v>308</v>
      </c>
    </row>
    <row collapsed="false" customFormat="false" customHeight="false" hidden="false" ht="12.1" outlineLevel="0" r="212">
      <c r="A212" s="39" t="n">
        <v>49703</v>
      </c>
      <c r="B212" s="16" t="s">
        <v>672</v>
      </c>
      <c r="C212" s="16" t="s">
        <v>110</v>
      </c>
      <c r="D212" s="16" t="s">
        <v>111</v>
      </c>
      <c r="E212" s="6" t="n">
        <v>1000</v>
      </c>
      <c r="F212" s="7" t="n">
        <v>10</v>
      </c>
      <c r="G212" s="6" t="n">
        <v>34.9</v>
      </c>
      <c r="H212" s="6" t="n">
        <v>45</v>
      </c>
      <c r="I212" s="6" t="n">
        <v>349</v>
      </c>
      <c r="J212" s="6" t="n">
        <v>304</v>
      </c>
    </row>
    <row collapsed="false" customFormat="false" customHeight="false" hidden="false" ht="12.1" outlineLevel="0" r="213">
      <c r="A213" s="39" t="n">
        <v>49752</v>
      </c>
      <c r="B213" s="16" t="s">
        <v>672</v>
      </c>
      <c r="C213" s="16" t="s">
        <v>122</v>
      </c>
      <c r="D213" s="16" t="s">
        <v>123</v>
      </c>
      <c r="E213" s="6" t="n">
        <v>1000</v>
      </c>
      <c r="F213" s="7" t="n">
        <v>4</v>
      </c>
      <c r="G213" s="6" t="n">
        <v>38.39</v>
      </c>
      <c r="H213" s="6" t="n">
        <v>20</v>
      </c>
      <c r="I213" s="6" t="n">
        <v>153.56</v>
      </c>
      <c r="J213" s="6" t="n">
        <v>133.56</v>
      </c>
    </row>
    <row collapsed="false" customFormat="false" customHeight="false" hidden="false" ht="12.1" outlineLevel="0" r="214">
      <c r="A214" s="39" t="n">
        <v>49815</v>
      </c>
      <c r="B214" s="16" t="s">
        <v>672</v>
      </c>
      <c r="C214" s="16" t="s">
        <v>116</v>
      </c>
      <c r="D214" s="16" t="s">
        <v>117</v>
      </c>
      <c r="E214" s="6" t="n">
        <v>1000</v>
      </c>
      <c r="F214" s="7" t="n">
        <v>10</v>
      </c>
      <c r="G214" s="6" t="n">
        <v>35.4</v>
      </c>
      <c r="H214" s="6" t="n">
        <v>46</v>
      </c>
      <c r="I214" s="6" t="n">
        <v>354</v>
      </c>
      <c r="J214" s="6" t="n">
        <v>308</v>
      </c>
    </row>
    <row collapsed="false" customFormat="false" customHeight="false" hidden="false" ht="12.1" outlineLevel="0" r="215">
      <c r="A215" s="39" t="n">
        <v>49885</v>
      </c>
      <c r="B215" s="16" t="s">
        <v>672</v>
      </c>
      <c r="C215" s="16" t="s">
        <v>110</v>
      </c>
      <c r="D215" s="16" t="s">
        <v>111</v>
      </c>
      <c r="E215" s="6" t="n">
        <v>1000</v>
      </c>
      <c r="F215" s="7" t="n">
        <v>10</v>
      </c>
      <c r="G215" s="6" t="n">
        <v>34.9</v>
      </c>
      <c r="H215" s="6" t="n">
        <v>45</v>
      </c>
      <c r="I215" s="6" t="n">
        <v>349</v>
      </c>
      <c r="J215" s="6" t="n">
        <v>304</v>
      </c>
    </row>
    <row collapsed="false" customFormat="false" customHeight="false" hidden="false" ht="12.1" outlineLevel="0" r="216">
      <c r="A216" s="39" t="n">
        <v>49934</v>
      </c>
      <c r="B216" s="16" t="s">
        <v>672</v>
      </c>
      <c r="C216" s="16" t="s">
        <v>122</v>
      </c>
      <c r="D216" s="16" t="s">
        <v>123</v>
      </c>
      <c r="E216" s="6" t="n">
        <v>1000</v>
      </c>
      <c r="F216" s="7" t="n">
        <v>4</v>
      </c>
      <c r="G216" s="6" t="n">
        <v>38.39</v>
      </c>
      <c r="H216" s="6" t="n">
        <v>20</v>
      </c>
      <c r="I216" s="6" t="n">
        <v>153.56</v>
      </c>
      <c r="J216" s="6" t="n">
        <v>133.56</v>
      </c>
    </row>
    <row collapsed="false" customFormat="false" customHeight="false" hidden="false" ht="12.1" outlineLevel="0" r="217">
      <c r="A217" s="39" t="n">
        <v>49997</v>
      </c>
      <c r="B217" s="16" t="s">
        <v>672</v>
      </c>
      <c r="C217" s="16" t="s">
        <v>116</v>
      </c>
      <c r="D217" s="16" t="s">
        <v>117</v>
      </c>
      <c r="E217" s="6" t="n">
        <v>1000</v>
      </c>
      <c r="F217" s="7" t="n">
        <v>10</v>
      </c>
      <c r="G217" s="6" t="n">
        <v>35.4</v>
      </c>
      <c r="H217" s="6" t="n">
        <v>46</v>
      </c>
      <c r="I217" s="6" t="n">
        <v>354</v>
      </c>
      <c r="J217" s="6" t="n">
        <v>308</v>
      </c>
    </row>
    <row collapsed="false" customFormat="false" customHeight="false" hidden="false" ht="12.1" outlineLevel="0" r="218">
      <c r="A218" s="39" t="n">
        <v>50116</v>
      </c>
      <c r="B218" s="16" t="s">
        <v>672</v>
      </c>
      <c r="C218" s="16" t="s">
        <v>122</v>
      </c>
      <c r="D218" s="16" t="s">
        <v>123</v>
      </c>
      <c r="E218" s="6" t="n">
        <v>1000</v>
      </c>
      <c r="F218" s="7" t="n">
        <v>4</v>
      </c>
      <c r="G218" s="6" t="n">
        <v>38.39</v>
      </c>
      <c r="H218" s="6" t="n">
        <v>20</v>
      </c>
      <c r="I218" s="6" t="n">
        <v>153.56</v>
      </c>
      <c r="J218" s="6" t="n">
        <v>133.56</v>
      </c>
    </row>
    <row collapsed="false" customFormat="false" customHeight="false" hidden="false" ht="12.1" outlineLevel="0" r="219">
      <c r="A219" s="39" t="n">
        <v>50179</v>
      </c>
      <c r="B219" s="16" t="s">
        <v>672</v>
      </c>
      <c r="C219" s="16" t="s">
        <v>116</v>
      </c>
      <c r="D219" s="16" t="s">
        <v>117</v>
      </c>
      <c r="E219" s="6" t="n">
        <v>1000</v>
      </c>
      <c r="F219" s="7" t="n">
        <v>10</v>
      </c>
      <c r="G219" s="6" t="n">
        <v>35.4</v>
      </c>
      <c r="H219" s="6" t="n">
        <v>46</v>
      </c>
      <c r="I219" s="6" t="n">
        <v>354</v>
      </c>
      <c r="J219" s="6" t="n">
        <v>308</v>
      </c>
    </row>
    <row collapsed="false" customFormat="false" customHeight="false" hidden="false" ht="12.1" outlineLevel="0" r="220">
      <c r="A220" s="39" t="n">
        <v>50298</v>
      </c>
      <c r="B220" s="16" t="s">
        <v>672</v>
      </c>
      <c r="C220" s="16" t="s">
        <v>122</v>
      </c>
      <c r="D220" s="16" t="s">
        <v>123</v>
      </c>
      <c r="E220" s="6" t="n">
        <v>1000</v>
      </c>
      <c r="F220" s="7" t="n">
        <v>4</v>
      </c>
      <c r="G220" s="6" t="n">
        <v>38.39</v>
      </c>
      <c r="H220" s="6" t="n">
        <v>20</v>
      </c>
      <c r="I220" s="6" t="n">
        <v>153.56</v>
      </c>
      <c r="J220" s="6" t="n">
        <v>133.56</v>
      </c>
    </row>
    <row collapsed="false" customFormat="false" customHeight="false" hidden="false" ht="12.1" outlineLevel="0" r="221">
      <c r="A221" s="39" t="n">
        <v>50361</v>
      </c>
      <c r="B221" s="16" t="s">
        <v>672</v>
      </c>
      <c r="C221" s="16" t="s">
        <v>116</v>
      </c>
      <c r="D221" s="16" t="s">
        <v>117</v>
      </c>
      <c r="E221" s="6" t="n">
        <v>1000</v>
      </c>
      <c r="F221" s="7" t="n">
        <v>10</v>
      </c>
      <c r="G221" s="6" t="n">
        <v>35.4</v>
      </c>
      <c r="H221" s="6" t="n">
        <v>46</v>
      </c>
      <c r="I221" s="6" t="n">
        <v>354</v>
      </c>
      <c r="J221" s="6" t="n">
        <v>308</v>
      </c>
    </row>
    <row collapsed="false" customFormat="false" customHeight="false" hidden="false" ht="12.1" outlineLevel="0" r="222">
      <c r="A222" s="39" t="n">
        <v>50480</v>
      </c>
      <c r="B222" s="16" t="s">
        <v>672</v>
      </c>
      <c r="C222" s="16" t="s">
        <v>122</v>
      </c>
      <c r="D222" s="16" t="s">
        <v>123</v>
      </c>
      <c r="E222" s="6" t="n">
        <v>1000</v>
      </c>
      <c r="F222" s="7" t="n">
        <v>4</v>
      </c>
      <c r="G222" s="6" t="n">
        <v>38.39</v>
      </c>
      <c r="H222" s="6" t="n">
        <v>20</v>
      </c>
      <c r="I222" s="6" t="n">
        <v>153.56</v>
      </c>
      <c r="J222" s="6" t="n">
        <v>133.56</v>
      </c>
    </row>
    <row collapsed="false" customFormat="false" customHeight="false" hidden="false" ht="12.1" outlineLevel="0" r="223">
      <c r="A223" s="39" t="n">
        <v>50543</v>
      </c>
      <c r="B223" s="16" t="s">
        <v>672</v>
      </c>
      <c r="C223" s="16" t="s">
        <v>116</v>
      </c>
      <c r="D223" s="16" t="s">
        <v>117</v>
      </c>
      <c r="E223" s="6" t="n">
        <v>1000</v>
      </c>
      <c r="F223" s="7" t="n">
        <v>10</v>
      </c>
      <c r="G223" s="6" t="n">
        <v>35.4</v>
      </c>
      <c r="H223" s="6" t="n">
        <v>46</v>
      </c>
      <c r="I223" s="6" t="n">
        <v>354</v>
      </c>
      <c r="J223" s="6" t="n">
        <v>308</v>
      </c>
    </row>
    <row collapsed="false" customFormat="false" customHeight="false" hidden="false" ht="12.1" outlineLevel="0" r="224">
      <c r="A224" s="39" t="n">
        <v>50662</v>
      </c>
      <c r="B224" s="16" t="s">
        <v>672</v>
      </c>
      <c r="C224" s="16" t="s">
        <v>122</v>
      </c>
      <c r="D224" s="16" t="s">
        <v>123</v>
      </c>
      <c r="E224" s="6" t="n">
        <v>1000</v>
      </c>
      <c r="F224" s="7" t="n">
        <v>4</v>
      </c>
      <c r="G224" s="6" t="n">
        <v>38.39</v>
      </c>
      <c r="H224" s="6" t="n">
        <v>20</v>
      </c>
      <c r="I224" s="6" t="n">
        <v>153.56</v>
      </c>
      <c r="J224" s="6" t="n">
        <v>133.56</v>
      </c>
    </row>
    <row collapsed="false" customFormat="false" customHeight="false" hidden="false" ht="12.1" outlineLevel="0" r="225">
      <c r="A225" s="39" t="n">
        <v>50725</v>
      </c>
      <c r="B225" s="16" t="s">
        <v>672</v>
      </c>
      <c r="C225" s="16" t="s">
        <v>116</v>
      </c>
      <c r="D225" s="16" t="s">
        <v>117</v>
      </c>
      <c r="E225" s="6" t="n">
        <v>1000</v>
      </c>
      <c r="F225" s="7" t="n">
        <v>10</v>
      </c>
      <c r="G225" s="6" t="n">
        <v>35.4</v>
      </c>
      <c r="H225" s="6" t="n">
        <v>46</v>
      </c>
      <c r="I225" s="6" t="n">
        <v>354</v>
      </c>
      <c r="J225" s="6" t="n">
        <v>308</v>
      </c>
    </row>
    <row collapsed="false" customFormat="false" customHeight="false" hidden="false" ht="12.1" outlineLevel="0" r="226">
      <c r="A226" s="39" t="n">
        <v>50844</v>
      </c>
      <c r="B226" s="16" t="s">
        <v>672</v>
      </c>
      <c r="C226" s="16" t="s">
        <v>122</v>
      </c>
      <c r="D226" s="16" t="s">
        <v>123</v>
      </c>
      <c r="E226" s="6" t="n">
        <v>1000</v>
      </c>
      <c r="F226" s="7" t="n">
        <v>4</v>
      </c>
      <c r="G226" s="6" t="n">
        <v>38.39</v>
      </c>
      <c r="H226" s="6" t="n">
        <v>20</v>
      </c>
      <c r="I226" s="6" t="n">
        <v>153.56</v>
      </c>
      <c r="J226" s="6" t="n">
        <v>133.56</v>
      </c>
    </row>
    <row collapsed="false" customFormat="false" customHeight="false" hidden="false" ht="12.1" outlineLevel="0" r="227">
      <c r="A227" s="39" t="n">
        <v>50907</v>
      </c>
      <c r="B227" s="16" t="s">
        <v>672</v>
      </c>
      <c r="C227" s="16" t="s">
        <v>116</v>
      </c>
      <c r="D227" s="16" t="s">
        <v>117</v>
      </c>
      <c r="E227" s="6" t="n">
        <v>1000</v>
      </c>
      <c r="F227" s="7" t="n">
        <v>10</v>
      </c>
      <c r="G227" s="6" t="n">
        <v>35.4</v>
      </c>
      <c r="H227" s="6" t="n">
        <v>46</v>
      </c>
      <c r="I227" s="6" t="n">
        <v>354</v>
      </c>
      <c r="J227" s="6" t="n">
        <v>308</v>
      </c>
    </row>
    <row collapsed="false" customFormat="false" customHeight="false" hidden="false" ht="12.1" outlineLevel="0" r="228">
      <c r="A228" s="39" t="n">
        <v>51089</v>
      </c>
      <c r="B228" s="16" t="s">
        <v>672</v>
      </c>
      <c r="C228" s="16" t="s">
        <v>116</v>
      </c>
      <c r="D228" s="16" t="s">
        <v>117</v>
      </c>
      <c r="E228" s="6" t="n">
        <v>1000</v>
      </c>
      <c r="F228" s="7" t="n">
        <v>10</v>
      </c>
      <c r="G228" s="6" t="n">
        <v>35.4</v>
      </c>
      <c r="H228" s="6" t="n">
        <v>46</v>
      </c>
      <c r="I228" s="6" t="n">
        <v>354</v>
      </c>
      <c r="J228" s="6" t="n">
        <v>308</v>
      </c>
    </row>
    <row collapsed="false" customFormat="false" customHeight="false" hidden="false" ht="12.1" outlineLevel="0" r="229">
      <c r="A229" s="39" t="n">
        <v>51271</v>
      </c>
      <c r="B229" s="16" t="s">
        <v>672</v>
      </c>
      <c r="C229" s="16" t="s">
        <v>116</v>
      </c>
      <c r="D229" s="16" t="s">
        <v>117</v>
      </c>
      <c r="E229" s="6" t="n">
        <v>1000</v>
      </c>
      <c r="F229" s="7" t="n">
        <v>10</v>
      </c>
      <c r="G229" s="6" t="n">
        <v>35.4</v>
      </c>
      <c r="H229" s="6" t="n">
        <v>46</v>
      </c>
      <c r="I229" s="6" t="n">
        <v>354</v>
      </c>
      <c r="J229" s="6" t="n">
        <v>308</v>
      </c>
    </row>
    <row collapsed="false" customFormat="false" customHeight="false" hidden="false" ht="12.1" outlineLevel="0" r="230">
      <c r="A230" s="39" t="n">
        <v>51453</v>
      </c>
      <c r="B230" s="16" t="s">
        <v>672</v>
      </c>
      <c r="C230" s="16" t="s">
        <v>116</v>
      </c>
      <c r="D230" s="16" t="s">
        <v>117</v>
      </c>
      <c r="E230" s="6" t="n">
        <v>1000</v>
      </c>
      <c r="F230" s="7" t="n">
        <v>10</v>
      </c>
      <c r="G230" s="6" t="n">
        <v>35.4</v>
      </c>
      <c r="H230" s="6" t="n">
        <v>46</v>
      </c>
      <c r="I230" s="6" t="n">
        <v>354</v>
      </c>
      <c r="J230" s="6" t="n">
        <v>308</v>
      </c>
    </row>
    <row collapsed="false" customFormat="false" customHeight="false" hidden="false" ht="12.1" outlineLevel="0" r="231">
      <c r="A231" s="39" t="n">
        <v>51635</v>
      </c>
      <c r="B231" s="16" t="s">
        <v>672</v>
      </c>
      <c r="C231" s="16" t="s">
        <v>116</v>
      </c>
      <c r="D231" s="16" t="s">
        <v>117</v>
      </c>
      <c r="E231" s="6" t="n">
        <v>1000</v>
      </c>
      <c r="F231" s="7" t="n">
        <v>10</v>
      </c>
      <c r="G231" s="6" t="n">
        <v>35.4</v>
      </c>
      <c r="H231" s="6" t="n">
        <v>46</v>
      </c>
      <c r="I231" s="6" t="n">
        <v>354</v>
      </c>
      <c r="J231" s="6" t="n">
        <v>308</v>
      </c>
    </row>
  </sheetData>
  <autoFilter ref="A1:J2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136</v>
      </c>
      <c r="B1" s="38" t="s">
        <v>662</v>
      </c>
      <c r="C1" s="38" t="s">
        <v>0</v>
      </c>
      <c r="D1" s="38" t="s">
        <v>2</v>
      </c>
      <c r="E1" s="38" t="s">
        <v>663</v>
      </c>
      <c r="F1" s="38" t="s">
        <v>693</v>
      </c>
      <c r="G1" s="38" t="s">
        <v>694</v>
      </c>
      <c r="H1" s="38" t="s">
        <v>140</v>
      </c>
      <c r="I1" s="38" t="s">
        <v>695</v>
      </c>
      <c r="J1" s="38" t="s">
        <v>696</v>
      </c>
      <c r="K1" s="38" t="s">
        <v>697</v>
      </c>
      <c r="L1" s="38" t="s">
        <v>698</v>
      </c>
      <c r="M1" s="38" t="s">
        <v>699</v>
      </c>
      <c r="N1" s="38" t="s">
        <v>700</v>
      </c>
      <c r="O1" s="38" t="s">
        <v>701</v>
      </c>
    </row>
    <row collapsed="false" customFormat="false" customHeight="false" hidden="false" ht="12.1" outlineLevel="0" r="2">
      <c r="A2" s="40" t="n">
        <v>44853</v>
      </c>
      <c r="B2" s="16" t="s">
        <v>672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1225</v>
      </c>
      <c r="J2" s="17" t="n">
        <v>301.41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45299</v>
      </c>
      <c r="B3" s="16" t="s">
        <v>672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779</v>
      </c>
      <c r="J3" s="17" t="n">
        <v>603.084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45397</v>
      </c>
      <c r="B4" s="16" t="s">
        <v>672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681</v>
      </c>
      <c r="J4" s="17" t="n">
        <v>581.45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45440</v>
      </c>
      <c r="B5" s="16" t="s">
        <v>672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638</v>
      </c>
      <c r="J5" s="17" t="n">
        <v>575.39666666667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45450</v>
      </c>
      <c r="B6" s="16" t="s">
        <v>672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628</v>
      </c>
      <c r="J6" s="17" t="n">
        <v>570.56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44251</v>
      </c>
      <c r="B7" s="16" t="s">
        <v>672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1827</v>
      </c>
      <c r="J7" s="17" t="n">
        <v>223.055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45229</v>
      </c>
      <c r="B8" s="16" t="s">
        <v>672</v>
      </c>
      <c r="C8" s="16" t="s">
        <v>21</v>
      </c>
      <c r="D8" s="16" t="s">
        <v>22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849</v>
      </c>
      <c r="J8" s="17" t="n">
        <v>167.4905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45316</v>
      </c>
      <c r="B9" s="16" t="s">
        <v>672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762</v>
      </c>
      <c r="J9" s="17" t="n">
        <v>279.572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45184</v>
      </c>
      <c r="B10" s="16" t="s">
        <v>672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894</v>
      </c>
      <c r="J10" s="17" t="n">
        <v>261.945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44272</v>
      </c>
      <c r="B11" s="16" t="s">
        <v>672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1806</v>
      </c>
      <c r="J11" s="17" t="n">
        <v>107.144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45267</v>
      </c>
      <c r="B12" s="16" t="s">
        <v>672</v>
      </c>
      <c r="C12" s="16" t="s">
        <v>30</v>
      </c>
      <c r="D12" s="16" t="s">
        <v>31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811</v>
      </c>
      <c r="J12" s="17" t="n">
        <v>66.35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45439</v>
      </c>
      <c r="B13" s="16" t="s">
        <v>672</v>
      </c>
      <c r="C13" s="16" t="s">
        <v>30</v>
      </c>
      <c r="D13" s="16" t="s">
        <v>31</v>
      </c>
      <c r="E13" s="17" t="n">
        <v>40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639</v>
      </c>
      <c r="J13" s="17" t="n">
        <v>79.64525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45450</v>
      </c>
      <c r="B14" s="16" t="s">
        <v>672</v>
      </c>
      <c r="C14" s="16" t="s">
        <v>30</v>
      </c>
      <c r="D14" s="16" t="s">
        <v>31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628</v>
      </c>
      <c r="J14" s="17" t="n">
        <v>74.087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44474</v>
      </c>
      <c r="B15" s="16" t="s">
        <v>672</v>
      </c>
      <c r="C15" s="16" t="s">
        <v>33</v>
      </c>
      <c r="D15" s="16" t="s">
        <v>34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1604</v>
      </c>
      <c r="J15" s="17" t="n">
        <v>525.06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44502</v>
      </c>
      <c r="B16" s="16" t="s">
        <v>672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1576</v>
      </c>
      <c r="J16" s="17" t="n">
        <v>504.65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45229</v>
      </c>
      <c r="B17" s="16" t="s">
        <v>672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849</v>
      </c>
      <c r="J17" s="17" t="n">
        <v>617.46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45439</v>
      </c>
      <c r="B18" s="16" t="s">
        <v>672</v>
      </c>
      <c r="C18" s="16" t="s">
        <v>33</v>
      </c>
      <c r="D18" s="16" t="s">
        <v>34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639</v>
      </c>
      <c r="J18" s="17" t="n">
        <v>715.63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45197</v>
      </c>
      <c r="B19" s="16" t="s">
        <v>672</v>
      </c>
      <c r="C19" s="16" t="s">
        <v>36</v>
      </c>
      <c r="D19" s="16" t="s">
        <v>37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881</v>
      </c>
      <c r="J19" s="17" t="n">
        <v>277.215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44456</v>
      </c>
      <c r="B20" s="16" t="s">
        <v>672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1622</v>
      </c>
      <c r="J20" s="17" t="n">
        <v>777.14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44502</v>
      </c>
      <c r="B21" s="16" t="s">
        <v>672</v>
      </c>
      <c r="C21" s="16" t="s">
        <v>39</v>
      </c>
      <c r="D21" s="16" t="s">
        <v>40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1576</v>
      </c>
      <c r="J21" s="17" t="n">
        <v>754.52</v>
      </c>
      <c r="K21" s="6" t="s">
        <f>=Портфель!F9*Портфель!$Q$13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45280</v>
      </c>
      <c r="B22" s="16" t="s">
        <v>672</v>
      </c>
      <c r="C22" s="16" t="s">
        <v>39</v>
      </c>
      <c r="D22" s="16" t="s">
        <v>40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798</v>
      </c>
      <c r="J22" s="17" t="n">
        <v>652.58</v>
      </c>
      <c r="K22" s="6" t="s">
        <f>=Портфель!F9*Портфель!$Q$13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44272</v>
      </c>
      <c r="B23" s="16" t="s">
        <v>672</v>
      </c>
      <c r="C23" s="16" t="s">
        <v>42</v>
      </c>
      <c r="D23" s="16" t="s">
        <v>43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1806</v>
      </c>
      <c r="J23" s="17" t="n">
        <v>166.966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44517</v>
      </c>
      <c r="B24" s="16" t="s">
        <v>672</v>
      </c>
      <c r="C24" s="16" t="s">
        <v>45</v>
      </c>
      <c r="D24" s="16" t="s">
        <v>46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1561</v>
      </c>
      <c r="J24" s="17" t="n">
        <v>4.7138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45267</v>
      </c>
      <c r="B25" s="16" t="s">
        <v>672</v>
      </c>
      <c r="C25" s="16" t="s">
        <v>45</v>
      </c>
      <c r="D25" s="16" t="s">
        <v>46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811</v>
      </c>
      <c r="J25" s="17" t="n">
        <v>3.8933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45439</v>
      </c>
      <c r="B26" s="16" t="s">
        <v>672</v>
      </c>
      <c r="C26" s="16" t="s">
        <v>45</v>
      </c>
      <c r="D26" s="16" t="s">
        <v>46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639</v>
      </c>
      <c r="J26" s="17" t="n">
        <v>4.2889</v>
      </c>
      <c r="K26" s="6" t="s">
        <f>=Портфель!F11*Портфель!$Q$13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45450</v>
      </c>
      <c r="B27" s="16" t="s">
        <v>672</v>
      </c>
      <c r="C27" s="16" t="s">
        <v>45</v>
      </c>
      <c r="D27" s="16" t="s">
        <v>46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628</v>
      </c>
      <c r="J27" s="17" t="n">
        <v>3.8183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44222</v>
      </c>
      <c r="B28" s="16" t="s">
        <v>672</v>
      </c>
      <c r="C28" s="16" t="s">
        <v>48</v>
      </c>
      <c r="D28" s="16" t="s">
        <v>49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1856</v>
      </c>
      <c r="J28" s="17" t="n">
        <v>54.508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44859</v>
      </c>
      <c r="B29" s="16" t="s">
        <v>672</v>
      </c>
      <c r="C29" s="16" t="s">
        <v>48</v>
      </c>
      <c r="D29" s="16" t="s">
        <v>49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1219</v>
      </c>
      <c r="J29" s="17" t="n">
        <v>29.676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45439</v>
      </c>
      <c r="B30" s="16" t="s">
        <v>672</v>
      </c>
      <c r="C30" s="16" t="s">
        <v>48</v>
      </c>
      <c r="D30" s="16" t="s">
        <v>49</v>
      </c>
      <c r="E30" s="17" t="n">
        <v>30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639</v>
      </c>
      <c r="J30" s="17" t="n">
        <v>57.932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45266</v>
      </c>
      <c r="B31" s="16" t="s">
        <v>672</v>
      </c>
      <c r="C31" s="16" t="s">
        <v>51</v>
      </c>
      <c r="D31" s="16" t="s">
        <v>52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812</v>
      </c>
      <c r="J31" s="17" t="n">
        <v>861.47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45440</v>
      </c>
      <c r="B32" s="16" t="s">
        <v>672</v>
      </c>
      <c r="C32" s="16" t="s">
        <v>51</v>
      </c>
      <c r="D32" s="16" t="s">
        <v>52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638</v>
      </c>
      <c r="J32" s="17" t="n">
        <v>717.695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45184</v>
      </c>
      <c r="B33" s="16" t="s">
        <v>672</v>
      </c>
      <c r="C33" s="16" t="s">
        <v>53</v>
      </c>
      <c r="D33" s="16" t="s">
        <v>54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894</v>
      </c>
      <c r="J33" s="17" t="n">
        <v>1651.08</v>
      </c>
      <c r="K33" s="6" t="s">
        <f>=Портфель!F14*Портфель!$Q$13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45197</v>
      </c>
      <c r="B34" s="16" t="s">
        <v>672</v>
      </c>
      <c r="C34" s="16" t="s">
        <v>56</v>
      </c>
      <c r="D34" s="16" t="s">
        <v>57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881</v>
      </c>
      <c r="J34" s="17" t="n">
        <v>207.521</v>
      </c>
      <c r="K34" s="6" t="s">
        <f>=Портфель!F15*Портфель!$Q$13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44470</v>
      </c>
      <c r="B35" s="16" t="s">
        <v>672</v>
      </c>
      <c r="C35" s="16" t="s">
        <v>59</v>
      </c>
      <c r="D35" s="16" t="s">
        <v>60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1608</v>
      </c>
      <c r="J35" s="17" t="n">
        <v>1042.72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45439</v>
      </c>
      <c r="B36" s="16" t="s">
        <v>672</v>
      </c>
      <c r="C36" s="16" t="s">
        <v>62</v>
      </c>
      <c r="D36" s="16" t="s">
        <v>63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639</v>
      </c>
      <c r="J36" s="17" t="n">
        <v>214.909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44474</v>
      </c>
      <c r="B37" s="16" t="s">
        <v>672</v>
      </c>
      <c r="C37" s="16" t="s">
        <v>65</v>
      </c>
      <c r="D37" s="16" t="s">
        <v>66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1604</v>
      </c>
      <c r="J37" s="17" t="n">
        <v>1436.2</v>
      </c>
      <c r="K37" s="6" t="s">
        <f>=Портфель!F18*Портфель!$Q$13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45301</v>
      </c>
      <c r="B38" s="16" t="s">
        <v>672</v>
      </c>
      <c r="C38" s="16" t="s">
        <v>67</v>
      </c>
      <c r="D38" s="16" t="s">
        <v>68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777</v>
      </c>
      <c r="J38" s="17" t="n">
        <v>12.8165</v>
      </c>
      <c r="K38" s="6" t="s">
        <f>=Портфель!F19*Портфель!$Q$13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45705</v>
      </c>
      <c r="B39" s="16" t="s">
        <v>672</v>
      </c>
      <c r="C39" s="16" t="s">
        <v>69</v>
      </c>
      <c r="D39" s="16" t="s">
        <v>70</v>
      </c>
      <c r="E39" s="17" t="n">
        <v>7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374</v>
      </c>
      <c r="J39" s="17" t="n">
        <v>216.34</v>
      </c>
      <c r="K39" s="6" t="s">
        <f>=Портфель!F20*Портфель!$Q$13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44222</v>
      </c>
      <c r="B40" s="16" t="s">
        <v>672</v>
      </c>
      <c r="C40" s="16" t="s">
        <v>71</v>
      </c>
      <c r="D40" s="16" t="s">
        <v>72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1856</v>
      </c>
      <c r="J40" s="17" t="n">
        <v>91.054</v>
      </c>
      <c r="K40" s="6" t="s">
        <f>=Портфель!F21*Портфель!$Q$13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44470</v>
      </c>
      <c r="B41" s="16" t="s">
        <v>672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1608</v>
      </c>
      <c r="J41" s="17" t="n">
        <v>913.64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44456</v>
      </c>
      <c r="B42" s="16" t="s">
        <v>672</v>
      </c>
      <c r="C42" s="16" t="s">
        <v>75</v>
      </c>
      <c r="D42" s="16" t="s">
        <v>76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1622</v>
      </c>
      <c r="J42" s="17" t="n">
        <v>133.352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44474</v>
      </c>
      <c r="B43" s="16" t="s">
        <v>672</v>
      </c>
      <c r="C43" s="16" t="s">
        <v>77</v>
      </c>
      <c r="D43" s="16" t="s">
        <v>78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1604</v>
      </c>
      <c r="J43" s="17" t="n">
        <v>1112.17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44474</v>
      </c>
      <c r="B44" s="16" t="s">
        <v>672</v>
      </c>
      <c r="C44" s="16" t="s">
        <v>79</v>
      </c>
      <c r="D44" s="16" t="s">
        <v>80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1604</v>
      </c>
      <c r="J44" s="17" t="n">
        <v>111.537</v>
      </c>
      <c r="K44" s="6" t="s">
        <f>=Портфель!F25*Портфель!$Q$13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44506</v>
      </c>
      <c r="B45" s="16" t="s">
        <v>672</v>
      </c>
      <c r="C45" s="16" t="s">
        <v>81</v>
      </c>
      <c r="D45" s="16" t="s">
        <v>82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1573</v>
      </c>
      <c r="J45" s="17" t="n">
        <v>2403.413112</v>
      </c>
      <c r="K45" s="6" t="s">
        <f>=Портфель!F26*Портфель!$Q$17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44474</v>
      </c>
      <c r="B46" s="16" t="s">
        <v>672</v>
      </c>
      <c r="C46" s="16" t="s">
        <v>83</v>
      </c>
      <c r="D46" s="16" t="s">
        <v>84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1604</v>
      </c>
      <c r="J46" s="17" t="n">
        <v>1444.41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44460</v>
      </c>
      <c r="B47" s="16" t="s">
        <v>672</v>
      </c>
      <c r="C47" s="16" t="s">
        <v>85</v>
      </c>
      <c r="D47" s="16" t="s">
        <v>86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1618</v>
      </c>
      <c r="J47" s="17" t="n">
        <v>1322.92</v>
      </c>
      <c r="K47" s="6" t="s">
        <f>=Портфель!F28*Портфель!$Q$13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44272</v>
      </c>
      <c r="B48" s="16" t="s">
        <v>672</v>
      </c>
      <c r="C48" s="16" t="s">
        <v>87</v>
      </c>
      <c r="D48" s="16" t="s">
        <v>88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1806</v>
      </c>
      <c r="J48" s="17" t="n">
        <v>1536.16</v>
      </c>
      <c r="K48" s="6" t="s">
        <f>=Портфель!F29*Портфель!$Q$13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44510</v>
      </c>
      <c r="B49" s="16" t="s">
        <v>672</v>
      </c>
      <c r="C49" s="16" t="s">
        <v>89</v>
      </c>
      <c r="D49" s="16" t="s">
        <v>90</v>
      </c>
      <c r="E49" s="17" t="n">
        <v>-0.333333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1568</v>
      </c>
      <c r="J49" s="17" t="n">
        <v>-2908.2929082929</v>
      </c>
      <c r="K49" s="6" t="s">
        <f>=Портфель!F30*Портфель!$Q$13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45426</v>
      </c>
      <c r="B50" s="16" t="s">
        <v>672</v>
      </c>
      <c r="C50" s="16" t="s">
        <v>91</v>
      </c>
      <c r="D50" s="16" t="s">
        <v>92</v>
      </c>
      <c r="E50" s="17" t="n">
        <v>-1000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652</v>
      </c>
      <c r="J50" s="17" t="n">
        <v>-1.26646</v>
      </c>
      <c r="K50" s="6" t="s">
        <f>=Портфель!F31*Портфель!$Q$13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44200</v>
      </c>
      <c r="B51" s="16" t="s">
        <v>672</v>
      </c>
      <c r="C51" s="16" t="s">
        <v>94</v>
      </c>
      <c r="D51" s="16" t="s">
        <v>96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1878</v>
      </c>
      <c r="J51" s="17" t="n">
        <v>79.72</v>
      </c>
      <c r="K51" s="6" t="s">
        <f>=Портфель!F33*Портфель!$Q$17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44222</v>
      </c>
      <c r="B52" s="16" t="s">
        <v>672</v>
      </c>
      <c r="C52" s="16" t="s">
        <v>94</v>
      </c>
      <c r="D52" s="16" t="s">
        <v>96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1856</v>
      </c>
      <c r="J52" s="17" t="n">
        <v>84.12</v>
      </c>
      <c r="K52" s="6" t="s">
        <f>=Портфель!F33*Портфель!$Q$17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44270</v>
      </c>
      <c r="B53" s="16" t="s">
        <v>672</v>
      </c>
      <c r="C53" s="16" t="s">
        <v>94</v>
      </c>
      <c r="D53" s="16" t="s">
        <v>96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1808</v>
      </c>
      <c r="J53" s="17" t="n">
        <v>79.92</v>
      </c>
      <c r="K53" s="6" t="s">
        <f>=Портфель!F33*Портфель!$Q$17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44272</v>
      </c>
      <c r="B54" s="16" t="s">
        <v>672</v>
      </c>
      <c r="C54" s="16" t="s">
        <v>94</v>
      </c>
      <c r="D54" s="16" t="s">
        <v>96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1806</v>
      </c>
      <c r="J54" s="17" t="n">
        <v>80.71</v>
      </c>
      <c r="K54" s="6" t="s">
        <f>=Портфель!F33*Портфель!$Q$17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44200</v>
      </c>
      <c r="B55" s="16" t="s">
        <v>672</v>
      </c>
      <c r="C55" s="16" t="s">
        <v>97</v>
      </c>
      <c r="D55" s="16" t="s">
        <v>98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1878</v>
      </c>
      <c r="J55" s="17" t="n">
        <v>237.16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44480</v>
      </c>
      <c r="B56" s="16" t="s">
        <v>672</v>
      </c>
      <c r="C56" s="16" t="s">
        <v>99</v>
      </c>
      <c r="D56" s="16" t="s">
        <v>100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1598</v>
      </c>
      <c r="J56" s="17" t="n">
        <v>57.746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44480</v>
      </c>
      <c r="B57" s="16" t="s">
        <v>672</v>
      </c>
      <c r="C57" s="16" t="s">
        <v>101</v>
      </c>
      <c r="D57" s="16" t="s">
        <v>102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1598</v>
      </c>
      <c r="J57" s="17" t="n">
        <v>28.471428571429</v>
      </c>
      <c r="K57" s="6" t="s">
        <f>=Портфель!F36*Портфель!$Q$13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44517</v>
      </c>
      <c r="B58" s="16" t="s">
        <v>672</v>
      </c>
      <c r="C58" s="16" t="s">
        <v>101</v>
      </c>
      <c r="D58" s="16" t="s">
        <v>102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1561</v>
      </c>
      <c r="J58" s="17" t="n">
        <v>30.03</v>
      </c>
      <c r="K58" s="6" t="s">
        <f>=Портфель!F36*Портфель!$Q$13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44480</v>
      </c>
      <c r="B59" s="16" t="s">
        <v>672</v>
      </c>
      <c r="C59" s="16" t="s">
        <v>103</v>
      </c>
      <c r="D59" s="16" t="s">
        <v>104</v>
      </c>
      <c r="E59" s="17" t="n">
        <v>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1598</v>
      </c>
      <c r="J59" s="17" t="n">
        <v>46.754</v>
      </c>
      <c r="K59" s="6" t="s">
        <f>=Портфель!F37*Портфель!$Q$13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44502</v>
      </c>
      <c r="B60" s="16" t="s">
        <v>672</v>
      </c>
      <c r="C60" s="16" t="s">
        <v>103</v>
      </c>
      <c r="D60" s="16" t="s">
        <v>104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1576</v>
      </c>
      <c r="J60" s="17" t="n">
        <v>46.4325</v>
      </c>
      <c r="K60" s="6" t="s">
        <f>=Портфель!F37*Портфель!$Q$13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44503</v>
      </c>
      <c r="B61" s="16" t="s">
        <v>672</v>
      </c>
      <c r="C61" s="16" t="s">
        <v>103</v>
      </c>
      <c r="D61" s="16" t="s">
        <v>104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1575</v>
      </c>
      <c r="J61" s="17" t="n">
        <v>45.81</v>
      </c>
      <c r="K61" s="6" t="s">
        <f>=Портфель!F37*Портфель!$Q$13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45358</v>
      </c>
      <c r="B62" s="16" t="s">
        <v>672</v>
      </c>
      <c r="C62" s="16" t="s">
        <v>106</v>
      </c>
      <c r="D62" s="16" t="s">
        <v>108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720</v>
      </c>
      <c r="J62" s="17" t="n">
        <v>633.43</v>
      </c>
      <c r="K62" s="6" t="s">
        <f>=Портфель!F39*Портфель!G39/100*Портфель!$Q$13+Портфель!H39*Портфель!$Q$13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45404</v>
      </c>
      <c r="B63" s="16" t="s">
        <v>672</v>
      </c>
      <c r="C63" s="16" t="s">
        <v>106</v>
      </c>
      <c r="D63" s="16" t="s">
        <v>108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674</v>
      </c>
      <c r="J63" s="17" t="n">
        <v>616.39</v>
      </c>
      <c r="K63" s="6" t="s">
        <f>=Портфель!F39*Портфель!G39/100*Портфель!$Q$13+Портфель!H39*Портфель!$Q$13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45436</v>
      </c>
      <c r="B64" s="16" t="s">
        <v>672</v>
      </c>
      <c r="C64" s="16" t="s">
        <v>106</v>
      </c>
      <c r="D64" s="16" t="s">
        <v>108</v>
      </c>
      <c r="E64" s="17" t="n">
        <v>8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642</v>
      </c>
      <c r="J64" s="17" t="n">
        <v>580.9425</v>
      </c>
      <c r="K64" s="6" t="s">
        <f>=Портфель!F39*Портфель!G39/100*Портфель!$Q$13+Портфель!H39*Портфель!$Q$13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45450</v>
      </c>
      <c r="B65" s="16" t="s">
        <v>672</v>
      </c>
      <c r="C65" s="16" t="s">
        <v>106</v>
      </c>
      <c r="D65" s="16" t="s">
        <v>108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628</v>
      </c>
      <c r="J65" s="17" t="n">
        <v>578.71</v>
      </c>
      <c r="K65" s="6" t="s">
        <f>=Портфель!F39*Портфель!G39/100*Портфель!$Q$13+Портфель!H39*Портфель!$Q$13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45358</v>
      </c>
      <c r="B66" s="16" t="s">
        <v>672</v>
      </c>
      <c r="C66" s="16" t="s">
        <v>110</v>
      </c>
      <c r="D66" s="16" t="s">
        <v>111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720</v>
      </c>
      <c r="J66" s="17" t="n">
        <v>669.16</v>
      </c>
      <c r="K66" s="6" t="s">
        <f>=Портфель!F40*Портфель!G40/100*Портфель!$Q$13+Портфель!H40*Портфель!$Q$13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45450</v>
      </c>
      <c r="B67" s="16" t="s">
        <v>672</v>
      </c>
      <c r="C67" s="16" t="s">
        <v>110</v>
      </c>
      <c r="D67" s="16" t="s">
        <v>111</v>
      </c>
      <c r="E67" s="17" t="n">
        <v>9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628</v>
      </c>
      <c r="J67" s="17" t="n">
        <v>605.77666666667</v>
      </c>
      <c r="K67" s="6" t="s">
        <f>=Портфель!F40*Портфель!G40/100*Портфель!$Q$13+Портфель!H40*Портфель!$Q$13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45358</v>
      </c>
      <c r="B68" s="16" t="s">
        <v>672</v>
      </c>
      <c r="C68" s="16" t="s">
        <v>113</v>
      </c>
      <c r="D68" s="16" t="s">
        <v>114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720</v>
      </c>
      <c r="J68" s="17" t="n">
        <v>734.59</v>
      </c>
      <c r="K68" s="6" t="s">
        <f>=Портфель!F41*Портфель!G41/100*Портфель!$Q$13+Портфель!H41*Портфель!$Q$13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45404</v>
      </c>
      <c r="B69" s="16" t="s">
        <v>672</v>
      </c>
      <c r="C69" s="16" t="s">
        <v>113</v>
      </c>
      <c r="D69" s="16" t="s">
        <v>114</v>
      </c>
      <c r="E69" s="17" t="n">
        <v>8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674</v>
      </c>
      <c r="J69" s="17" t="n">
        <v>717.35625</v>
      </c>
      <c r="K69" s="6" t="s">
        <f>=Портфель!F41*Портфель!G41/100*Портфель!$Q$13+Портфель!H41*Портфель!$Q$13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45358</v>
      </c>
      <c r="B70" s="16" t="s">
        <v>672</v>
      </c>
      <c r="C70" s="16" t="s">
        <v>116</v>
      </c>
      <c r="D70" s="16" t="s">
        <v>117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720</v>
      </c>
      <c r="J70" s="17" t="n">
        <v>647.13</v>
      </c>
      <c r="K70" s="6" t="s">
        <f>=Портфель!F42*Портфель!G42/100*Портфель!$Q$13+Портфель!H42*Портфель!$Q$13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45404</v>
      </c>
      <c r="B71" s="16" t="s">
        <v>672</v>
      </c>
      <c r="C71" s="16" t="s">
        <v>116</v>
      </c>
      <c r="D71" s="16" t="s">
        <v>117</v>
      </c>
      <c r="E71" s="17" t="n">
        <v>4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674</v>
      </c>
      <c r="J71" s="17" t="n">
        <v>631.22</v>
      </c>
      <c r="K71" s="6" t="s">
        <f>=Портфель!F42*Портфель!G42/100*Портфель!$Q$13+Портфель!H42*Портфель!$Q$13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45436</v>
      </c>
      <c r="B72" s="16" t="s">
        <v>672</v>
      </c>
      <c r="C72" s="16" t="s">
        <v>116</v>
      </c>
      <c r="D72" s="16" t="s">
        <v>117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642</v>
      </c>
      <c r="J72" s="17" t="n">
        <v>592.744</v>
      </c>
      <c r="K72" s="6" t="s">
        <f>=Портфель!F42*Портфель!G42/100*Портфель!$Q$13+Портфель!H42*Портфель!$Q$13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45376</v>
      </c>
      <c r="B73" s="16" t="s">
        <v>672</v>
      </c>
      <c r="C73" s="16" t="s">
        <v>119</v>
      </c>
      <c r="D73" s="16" t="s">
        <v>120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702</v>
      </c>
      <c r="J73" s="17" t="n">
        <v>950.7925</v>
      </c>
      <c r="K73" s="6" t="s">
        <f>=Портфель!F43*Портфель!G43/100*Портфель!$Q$13+Портфель!H43*Портфель!$Q$13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45450</v>
      </c>
      <c r="B74" s="16" t="s">
        <v>672</v>
      </c>
      <c r="C74" s="16" t="s">
        <v>119</v>
      </c>
      <c r="D74" s="16" t="s">
        <v>120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628</v>
      </c>
      <c r="J74" s="17" t="n">
        <v>868.29</v>
      </c>
      <c r="K74" s="6" t="s">
        <f>=Портфель!F43*Портфель!G43/100*Портфель!$Q$13+Портфель!H43*Портфель!$Q$13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45376</v>
      </c>
      <c r="B75" s="16" t="s">
        <v>672</v>
      </c>
      <c r="C75" s="16" t="s">
        <v>122</v>
      </c>
      <c r="D75" s="16" t="s">
        <v>123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702</v>
      </c>
      <c r="J75" s="17" t="n">
        <v>692.0575</v>
      </c>
      <c r="K75" s="6" t="s">
        <f>=Портфель!F44*Портфель!G44/100*Портфель!$Q$13+Портфель!H44*Портфель!$Q$13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45404</v>
      </c>
      <c r="B76" s="16" t="s">
        <v>672</v>
      </c>
      <c r="C76" s="16" t="s">
        <v>125</v>
      </c>
      <c r="D76" s="16" t="s">
        <v>126</v>
      </c>
      <c r="E76" s="17" t="n">
        <v>-1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674</v>
      </c>
      <c r="J76" s="17" t="n">
        <v>-1004</v>
      </c>
      <c r="K76" s="6" t="s">
        <f>=Портфель!F45*Портфель!G45/100*Портфель!$Q$13+Портфель!H45*Портфель!$Q$13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45404</v>
      </c>
      <c r="B77" s="16" t="s">
        <v>672</v>
      </c>
      <c r="C77" s="16" t="s">
        <v>128</v>
      </c>
      <c r="D77" s="16" t="s">
        <v>129</v>
      </c>
      <c r="E77" s="17" t="n">
        <v>-1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674</v>
      </c>
      <c r="J77" s="17" t="n">
        <v>-992.91</v>
      </c>
      <c r="K77" s="6" t="s">
        <f>=Портфель!F46*Портфель!G46/100*Портфель!$Q$13+Портфель!H46*Портфель!$Q$13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/>
      <c r="B78" s="16"/>
      <c r="C78" s="16"/>
      <c r="D78" s="16"/>
      <c r="E78" s="17"/>
      <c r="F78" s="7"/>
      <c r="G78" s="17"/>
      <c r="H78" s="16"/>
      <c r="I78" s="7"/>
      <c r="J78" s="17"/>
      <c r="K78" s="4" t="s">
        <v>135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2026-02-25T07:37:11.00Z</dcterms:created>
  <dc:creator>izi-invest.ru</dc:creator>
  <cp:revision>0</cp:revision>
</cp:coreProperties>
</file>