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<sst xmlns="http://schemas.openxmlformats.org/spreadsheetml/2006/main" count="204" uniqueCount="106">
  <si>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</si>
  <si>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</si>
  <si>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</si>
  <si>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</si>
  <si>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</si>
  <si>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</si>
  <si>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</si>
  <si>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</si>
  <si>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</si>
  <si>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</si>
  <si>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</si>
  <si>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</si>
  <si>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</si>
  <si>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</si>
  <si>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</si>
  <si>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</si>
  <si>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GAZP</t>
  </si>
  <si>
    <t>share</t>
  </si>
  <si>
    <t>ГАЗПРОМ ао</t>
  </si>
  <si>
    <t>RUR</t>
  </si>
  <si>
    <t>AMD</t>
  </si>
  <si>
    <t>FEES</t>
  </si>
  <si>
    <t>Россети</t>
  </si>
  <si>
    <t>BYN</t>
  </si>
  <si>
    <t>KMAZ</t>
  </si>
  <si>
    <t>КАМАЗ</t>
  </si>
  <si>
    <t>CAD</t>
  </si>
  <si>
    <t>MVID</t>
  </si>
  <si>
    <t>М.видео</t>
  </si>
  <si>
    <t>CHF</t>
  </si>
  <si>
    <t>Сумма по акциям:</t>
  </si>
  <si>
    <t>CNY</t>
  </si>
  <si>
    <t>Рубль</t>
  </si>
  <si>
    <t>EUR</t>
  </si>
  <si>
    <t>Сумма по валютам:</t>
  </si>
  <si>
    <t>GBP</t>
  </si>
  <si>
    <t>Сумма: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</si>
  <si>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</si>
  <si>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</si>
  <si>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</si>
  <si>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</si>
  <si>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</si>
  <si>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</si>
  <si>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</si>
  <si>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</si>
  <si>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</si>
  <si>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</si>
  <si>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</si>
  <si>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</si>
  <si>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</si>
  <si>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</si>
  <si>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</si>
  <si>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</si>
  <si>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KMAZ - КАМАЗ 700шт. по 4.49 RUR - налог 409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</si>
  <si>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</si>
  <si>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</si>
  <si>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</si>
  <si>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</si>
  <si>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</si>
  <si>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</si>
  <si>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</si>
  <si>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</si>
  <si>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GAZP
ГАЗПРОМ ао</t>
  </si>
  <si>
    <t>FEES
Россети</t>
  </si>
  <si>
    <t>KMAZ
КАМАЗ</t>
  </si>
  <si>
    <t>MVID
М.видео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</si>
  <si>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</si>
  <si>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</si>
  <si>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</si>
  <si>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</si>
  <si>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</si>
  <si>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</si>
  <si>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</si>
  <si>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</si>
  <si>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"ФСК - Россети" ПАО</t>
  </si>
  <si>
    <t>"М.видео" ПАО ао</t>
  </si>
  <si>
    <t>КАМАЗ ПАО</t>
  </si>
  <si>
    <t>"Газпром" (ПАО) ао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</si>
  <si>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</si>
  <si>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</si>
  <si>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</si>
  <si>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</si>
  <si>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</si>
  <si>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</si>
  <si>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</si>
  <si>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</si>
  <si>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</si>
  <si>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</si>
  <si>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</si>
  <si>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Неклюд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</si>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</sst>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780</v>
      </c>
      <c r="F2" s="6" t="n">
        <v>83.18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-0.1343</v>
      </c>
      <c r="L2" s="6" t="n">
        <v>116.94</v>
      </c>
      <c r="M2" s="17" t="n">
        <v>36.36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1000000</v>
      </c>
      <c r="F3" s="6" t="n">
        <v>0.04858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-0.2496</v>
      </c>
      <c r="L3" s="6" t="n">
        <v>0.1</v>
      </c>
      <c r="M3" s="17" t="n">
        <v>27.22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700</v>
      </c>
      <c r="F4" s="6" t="n">
        <v>52.7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-0.3799</v>
      </c>
      <c r="L4" s="6" t="n">
        <v>151.1</v>
      </c>
      <c r="M4" s="17" t="n">
        <v>20.67</v>
      </c>
      <c r="N4" s="16"/>
      <c r="O4" s="16" t="s">
        <v>26</v>
      </c>
      <c r="P4" s="17" t="n">
        <v>59.849224106821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600</v>
      </c>
      <c r="F5" s="6" t="n">
        <v>46.2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-0.3335</v>
      </c>
      <c r="L5" s="6" t="n">
        <v>163.11</v>
      </c>
      <c r="M5" s="17" t="n">
        <v>15.53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30</v>
      </c>
      <c r="I6" s="4"/>
      <c r="J6" s="5" t="s">
        <f>=SUM(J2:J5)</f>
      </c>
      <c r="K6" s="4"/>
      <c r="L6" s="4"/>
      <c r="M6" s="10" t="s">
        <f>=J6/J9</f>
      </c>
      <c r="N6" s="16"/>
      <c r="O6" s="16" t="s">
        <v>31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19</v>
      </c>
      <c r="B7" s="16" t="s">
        <v>3</v>
      </c>
      <c r="C7" s="16" t="s">
        <v>32</v>
      </c>
      <c r="D7" s="16" t="s">
        <v>19</v>
      </c>
      <c r="E7" s="7" t="n">
        <v>387.2</v>
      </c>
      <c r="F7" s="6" t="n">
        <v>1</v>
      </c>
      <c r="G7" s="17" t="n">
        <v>0</v>
      </c>
      <c r="H7" s="6" t="n">
        <v>0</v>
      </c>
      <c r="I7" s="16"/>
      <c r="J7" s="6" t="s">
        <f>=E7*F7</f>
      </c>
      <c r="K7" s="17"/>
      <c r="L7" s="6"/>
      <c r="M7" s="17"/>
      <c r="N7" s="16"/>
      <c r="O7" s="16" t="s">
        <v>33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34</v>
      </c>
      <c r="I8" s="4"/>
      <c r="J8" s="5" t="s">
        <f>=SUM(J7:J7)</f>
      </c>
      <c r="K8" s="4"/>
      <c r="L8" s="4"/>
      <c r="M8" s="10" t="s">
        <f>=J8/J9</f>
      </c>
      <c r="N8" s="16"/>
      <c r="O8" s="16" t="s">
        <v>35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36</v>
      </c>
      <c r="I9" s="4"/>
      <c r="J9" s="5" t="s">
        <f>=J6+J8</f>
      </c>
      <c r="K9" s="17"/>
      <c r="L9" s="6"/>
      <c r="M9" s="17"/>
      <c r="N9" s="16"/>
      <c r="O9" s="16" t="s">
        <v>37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38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39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41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42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44</v>
      </c>
      <c r="P17" s="17" t="n">
        <v>82.9211</v>
      </c>
      <c r="Q17" s="6" t="s">
        <f>=P17/$P$13</f>
      </c>
    </row>
  </sheetData>
  <mergeCells>
    <mergeCell ref="H6:I6"/>
    <mergeCell ref="H8:I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45</v>
      </c>
      <c r="B1" s="18" t="s">
        <v>9</v>
      </c>
      <c r="C1" s="18" t="s">
        <v>46</v>
      </c>
      <c r="D1" s="18" t="s">
        <v>47</v>
      </c>
      <c r="E1" s="18" t="s">
        <v>48</v>
      </c>
      <c r="F1" s="18" t="s">
        <v>49</v>
      </c>
      <c r="G1" s="18" t="s">
        <v>50</v>
      </c>
      <c r="H1" s="18" t="s">
        <v>51</v>
      </c>
    </row>
    <row collapsed="false" customFormat="false" customHeight="false" hidden="false" ht="12.1" outlineLevel="0" r="2">
      <c r="A2" s="13" t="n">
        <v>45474.539583333</v>
      </c>
      <c r="B2" s="6" t="n">
        <v>400000</v>
      </c>
      <c r="C2" s="16" t="s">
        <v>52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45489</v>
      </c>
      <c r="B3" s="6" t="n">
        <v>-2734</v>
      </c>
      <c r="C3" s="16" t="s">
        <v>53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2" t="n">
        <v>46258.903564815</v>
      </c>
      <c r="B4" s="5" t="n">
        <v>-178457.6</v>
      </c>
      <c r="C4" s="14" t="s">
        <v>54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/>
      <c r="B5" s="9" t="s">
        <f>=XIRR(B2:B4,A2:A4)</f>
      </c>
      <c r="C5" s="16" t="s">
        <v>55</v>
      </c>
      <c r="D5" s="16"/>
      <c r="E5" s="16"/>
      <c r="F5" s="7"/>
      <c r="G5" s="2" t="s">
        <v>56</v>
      </c>
      <c r="H5" s="6" t="s">
        <f>=SUM(I2:H4)/365</f>
      </c>
    </row>
    <row collapsed="false" customFormat="false" customHeight="false" hidden="false" ht="12.1" outlineLevel="0" r="6">
      <c r="A6" s="13"/>
      <c r="B6" s="5" t="s">
        <f>=-SUM(B2:B4)</f>
      </c>
      <c r="C6" s="16" t="s">
        <v>57</v>
      </c>
      <c r="D6" s="16"/>
      <c r="E6" s="16"/>
      <c r="F6" s="7"/>
      <c r="G6" s="14" t="s">
        <v>58</v>
      </c>
      <c r="H6" s="9" t="s">
        <f>=B6/H5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</row>
    <row collapsed="false" customFormat="false" customHeight="false" hidden="false" ht="12.1" outlineLevel="0" r="2">
      <c r="A2" s="11" t="n">
        <v>45474</v>
      </c>
      <c r="B2" s="6" t="n">
        <v>91211.8</v>
      </c>
      <c r="C2" s="0" t="s">
        <v>59</v>
      </c>
      <c r="D2" s="11" t="n">
        <v>45474</v>
      </c>
      <c r="E2" s="6" t="n">
        <v>104768</v>
      </c>
      <c r="F2" s="0" t="s">
        <v>59</v>
      </c>
      <c r="G2" s="11" t="n">
        <v>45474</v>
      </c>
      <c r="H2" s="6" t="n">
        <v>105769</v>
      </c>
      <c r="I2" s="0" t="s">
        <v>59</v>
      </c>
      <c r="J2" s="11" t="n">
        <v>45474</v>
      </c>
      <c r="K2" s="6" t="n">
        <v>97864</v>
      </c>
      <c r="L2" s="0" t="s">
        <v>59</v>
      </c>
    </row>
    <row collapsed="false" customFormat="false" customHeight="false" hidden="false" ht="12.1" outlineLevel="0" r="3">
      <c r="A3" s="11" t="n">
        <v>46258</v>
      </c>
      <c r="B3" s="8" t="s">
        <f>=-Портфель!J2</f>
      </c>
      <c r="C3" s="0" t="s">
        <v>60</v>
      </c>
      <c r="D3" s="11" t="n">
        <v>46258</v>
      </c>
      <c r="E3" s="8" t="s">
        <f>=-Портфель!J3</f>
      </c>
      <c r="F3" s="0" t="s">
        <v>60</v>
      </c>
      <c r="G3" s="11" t="n">
        <v>45489</v>
      </c>
      <c r="H3" s="6" t="n">
        <v>-2734</v>
      </c>
      <c r="I3" s="0" t="s">
        <v>53</v>
      </c>
      <c r="J3" s="11" t="n">
        <v>46258</v>
      </c>
      <c r="K3" s="8" t="s">
        <f>=-Портфель!J5</f>
      </c>
      <c r="L3" s="0" t="s">
        <v>60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0"/>
      <c r="E4" s="10" t="s">
        <f>=XIRR(E2:E3,D2:D3)</f>
      </c>
      <c r="F4" s="0"/>
      <c r="G4" s="11" t="n">
        <v>46258</v>
      </c>
      <c r="H4" s="8" t="s">
        <f>=-Портфель!J4</f>
      </c>
      <c r="I4" s="0" t="s">
        <v>60</v>
      </c>
      <c r="J4" s="0"/>
      <c r="K4" s="10" t="s">
        <f>=XIRR(K2:K3,J2:J3)</f>
      </c>
      <c r="L4" s="0"/>
    </row>
    <row collapsed="false" customFormat="false" customHeight="false" hidden="false" ht="12.1" outlineLevel="0" r="5">
      <c r="A5" s="0"/>
      <c r="B5" s="8" t="s">
        <f>=-SUM(B2:B3)</f>
      </c>
      <c r="C5" s="0" t="s">
        <v>61</v>
      </c>
      <c r="D5" s="0"/>
      <c r="E5" s="8" t="s">
        <f>=-SUM(E2:E3)</f>
      </c>
      <c r="F5" s="0" t="s">
        <v>61</v>
      </c>
      <c r="G5" s="0"/>
      <c r="H5" s="10" t="s">
        <f>=XIRR(H2:H4,G2:G4)</f>
      </c>
      <c r="I5" s="0"/>
      <c r="J5" s="0"/>
      <c r="K5" s="8" t="s">
        <f>=-SUM(K2:K3)</f>
      </c>
      <c r="L5" s="0" t="s">
        <v>61</v>
      </c>
    </row>
    <row collapsed="false" customFormat="false" customHeight="false" hidden="false" ht="12.1" outlineLevel="0" r="6">
      <c r="A6" s="0"/>
      <c r="B6" s="0"/>
      <c r="C6" s="0"/>
      <c r="D6" s="0"/>
      <c r="E6" s="0"/>
      <c r="F6" s="0"/>
      <c r="G6" s="0"/>
      <c r="H6" s="8" t="s">
        <f>=-SUM(H2:H4)</f>
      </c>
      <c r="I6" s="0" t="s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62</v>
      </c>
      <c r="C1" s="0"/>
      <c r="D1" s="0"/>
      <c r="E1" s="3" t="s">
        <v>63</v>
      </c>
      <c r="F1" s="0"/>
      <c r="G1" s="0"/>
      <c r="H1" s="3" t="s">
        <v>64</v>
      </c>
      <c r="I1" s="0"/>
      <c r="J1" s="0"/>
      <c r="K1" s="3" t="s">
        <v>65</v>
      </c>
      <c r="L1" s="0"/>
    </row>
    <row collapsed="false" customFormat="false" customHeight="false" hidden="false" ht="12.1" outlineLevel="0" r="2">
      <c r="A2" s="11" t="n">
        <v>45474</v>
      </c>
      <c r="B2" s="6" t="n">
        <v>780</v>
      </c>
      <c r="C2" s="6" t="n">
        <v>91211.8</v>
      </c>
      <c r="D2" s="11" t="n">
        <v>45474</v>
      </c>
      <c r="E2" s="6" t="n">
        <v>1000000</v>
      </c>
      <c r="F2" s="6" t="n">
        <v>104768</v>
      </c>
      <c r="G2" s="11" t="n">
        <v>45474</v>
      </c>
      <c r="H2" s="6" t="n">
        <v>700</v>
      </c>
      <c r="I2" s="6" t="n">
        <v>105769</v>
      </c>
      <c r="J2" s="11" t="n">
        <v>45474</v>
      </c>
      <c r="K2" s="6" t="n">
        <v>600</v>
      </c>
      <c r="L2" s="6" t="n">
        <v>97864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</row>
    <row collapsed="false" customFormat="false" customHeight="false" hidden="false" ht="12.1" outlineLevel="0" r="4">
      <c r="A4" s="0"/>
      <c r="B4" s="6" t="n">
        <v>83.18</v>
      </c>
      <c r="C4" s="0" t="s">
        <v>66</v>
      </c>
      <c r="D4" s="0"/>
      <c r="E4" s="6" t="n">
        <v>0.04858</v>
      </c>
      <c r="F4" s="0" t="s">
        <v>66</v>
      </c>
      <c r="G4" s="0"/>
      <c r="H4" s="6" t="n">
        <v>52.7</v>
      </c>
      <c r="I4" s="0" t="s">
        <v>66</v>
      </c>
      <c r="J4" s="0"/>
      <c r="K4" s="6" t="n">
        <v>46.2</v>
      </c>
      <c r="L4" s="0" t="s">
        <v>66</v>
      </c>
    </row>
    <row collapsed="false" customFormat="false" customHeight="false" hidden="false" ht="12.1" outlineLevel="0" r="5">
      <c r="A5" s="0"/>
      <c r="B5" s="6" t="n">
        <v>780</v>
      </c>
      <c r="C5" s="0" t="s">
        <v>67</v>
      </c>
      <c r="D5" s="0"/>
      <c r="E5" s="6" t="n">
        <v>1000000</v>
      </c>
      <c r="F5" s="0" t="s">
        <v>67</v>
      </c>
      <c r="G5" s="0"/>
      <c r="H5" s="6" t="n">
        <v>700</v>
      </c>
      <c r="I5" s="0" t="s">
        <v>67</v>
      </c>
      <c r="J5" s="0"/>
      <c r="K5" s="6" t="n">
        <v>600</v>
      </c>
      <c r="L5" s="0" t="s">
        <v>67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68</v>
      </c>
      <c r="D6" s="0"/>
      <c r="E6" s="5" t="s">
        <f>=E5*(ABS(E4)-ABS(E3))</f>
      </c>
      <c r="F6" s="0" t="s">
        <v>68</v>
      </c>
      <c r="G6" s="0"/>
      <c r="H6" s="5" t="s">
        <f>=H5*(ABS(H4)-ABS(H3))</f>
      </c>
      <c r="I6" s="0" t="s">
        <v>68</v>
      </c>
      <c r="J6" s="0"/>
      <c r="K6" s="5" t="s">
        <f>=K5*(ABS(K4)-ABS(K3))</f>
      </c>
      <c r="L6" s="0" t="s">
        <v>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45</v>
      </c>
      <c r="B1" s="18" t="s">
        <v>0</v>
      </c>
      <c r="C1" s="18" t="s">
        <v>2</v>
      </c>
      <c r="D1" s="18" t="s">
        <v>69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70</v>
      </c>
      <c r="L1" s="18" t="s">
        <v>71</v>
      </c>
      <c r="M1" s="18" t="s">
        <v>19</v>
      </c>
      <c r="N1" s="18" t="s">
        <v>72</v>
      </c>
    </row>
    <row collapsed="false" customFormat="false" customHeight="false" hidden="false" ht="12.1" outlineLevel="0" r="2">
      <c r="A2" s="21" t="n">
        <v>45474.539583333</v>
      </c>
      <c r="B2" s="22" t="s">
        <v>73</v>
      </c>
      <c r="C2" s="22" t="s">
        <v>52</v>
      </c>
      <c r="D2" s="22" t="s">
        <v>73</v>
      </c>
      <c r="E2" s="22" t="s">
        <v>73</v>
      </c>
      <c r="F2" s="22" t="s">
        <v>19</v>
      </c>
      <c r="G2" s="23" t="n">
        <v>400000</v>
      </c>
      <c r="H2" s="24" t="n">
        <v>1</v>
      </c>
      <c r="I2" s="24" t="n">
        <v>400000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45474.539583333</v>
      </c>
      <c r="B3" s="16" t="s">
        <v>21</v>
      </c>
      <c r="C3" s="16" t="s">
        <v>74</v>
      </c>
      <c r="D3" s="16" t="s">
        <v>59</v>
      </c>
      <c r="E3" s="16" t="s">
        <v>17</v>
      </c>
      <c r="F3" s="16" t="s">
        <v>19</v>
      </c>
      <c r="G3" s="7" t="n">
        <v>1000000</v>
      </c>
      <c r="H3" s="6" t="n">
        <v>0.1047</v>
      </c>
      <c r="I3" s="6" t="n">
        <v>-104700</v>
      </c>
      <c r="J3" s="6" t="n">
        <v>-0</v>
      </c>
      <c r="K3" s="6" t="n">
        <v>-68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45474.539583333</v>
      </c>
      <c r="B4" s="16" t="s">
        <v>27</v>
      </c>
      <c r="C4" s="16" t="s">
        <v>75</v>
      </c>
      <c r="D4" s="16" t="s">
        <v>59</v>
      </c>
      <c r="E4" s="16" t="s">
        <v>17</v>
      </c>
      <c r="F4" s="16" t="s">
        <v>19</v>
      </c>
      <c r="G4" s="7" t="n">
        <v>600</v>
      </c>
      <c r="H4" s="6" t="n">
        <v>163</v>
      </c>
      <c r="I4" s="6" t="n">
        <v>-97800</v>
      </c>
      <c r="J4" s="6" t="n">
        <v>-0</v>
      </c>
      <c r="K4" s="6" t="n">
        <v>-64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45474.539583333</v>
      </c>
      <c r="B5" s="16" t="s">
        <v>24</v>
      </c>
      <c r="C5" s="16" t="s">
        <v>76</v>
      </c>
      <c r="D5" s="16" t="s">
        <v>59</v>
      </c>
      <c r="E5" s="16" t="s">
        <v>17</v>
      </c>
      <c r="F5" s="16" t="s">
        <v>19</v>
      </c>
      <c r="G5" s="7" t="n">
        <v>700</v>
      </c>
      <c r="H5" s="6" t="n">
        <v>151</v>
      </c>
      <c r="I5" s="6" t="n">
        <v>-105700</v>
      </c>
      <c r="J5" s="6" t="n">
        <v>-0</v>
      </c>
      <c r="K5" s="6" t="n">
        <v>-69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45474.539583333</v>
      </c>
      <c r="B6" s="16" t="s">
        <v>16</v>
      </c>
      <c r="C6" s="16" t="s">
        <v>77</v>
      </c>
      <c r="D6" s="16" t="s">
        <v>59</v>
      </c>
      <c r="E6" s="16" t="s">
        <v>17</v>
      </c>
      <c r="F6" s="16" t="s">
        <v>19</v>
      </c>
      <c r="G6" s="7" t="n">
        <v>780</v>
      </c>
      <c r="H6" s="6" t="n">
        <v>116.86</v>
      </c>
      <c r="I6" s="6" t="n">
        <v>-91150.8</v>
      </c>
      <c r="J6" s="6" t="n">
        <v>-0</v>
      </c>
      <c r="K6" s="6" t="n">
        <v>-61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 t="s">
        <v>78</v>
      </c>
      <c r="M7" s="5" t="s">
        <f>=SUM(M2:M6)</f>
      </c>
      <c r="N7" s="4"/>
    </row>
  </sheetData>
  <autoFilter ref="A1:N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45</v>
      </c>
      <c r="B1" s="26" t="s">
        <v>79</v>
      </c>
      <c r="C1" s="26" t="s">
        <v>0</v>
      </c>
      <c r="D1" s="26" t="s">
        <v>2</v>
      </c>
      <c r="E1" s="26" t="s">
        <v>80</v>
      </c>
      <c r="F1" s="26" t="s">
        <v>3</v>
      </c>
      <c r="G1" s="26" t="s">
        <v>81</v>
      </c>
      <c r="H1" s="26" t="s">
        <v>82</v>
      </c>
      <c r="I1" s="26" t="s">
        <v>83</v>
      </c>
      <c r="J1" s="26" t="s">
        <v>84</v>
      </c>
      <c r="K1" s="26" t="s">
        <v>85</v>
      </c>
      <c r="L1" s="26" t="s">
        <v>86</v>
      </c>
      <c r="M1" s="26" t="s">
        <v>87</v>
      </c>
      <c r="N1" s="26" t="s">
        <v>88</v>
      </c>
    </row>
    <row collapsed="false" customFormat="false" customHeight="false" hidden="false" ht="12.1" outlineLevel="0" r="2">
      <c r="A2" s="25" t="n">
        <v>45489</v>
      </c>
      <c r="B2" s="16" t="s">
        <v>89</v>
      </c>
      <c r="C2" s="16" t="s">
        <v>24</v>
      </c>
      <c r="D2" s="16" t="s">
        <v>25</v>
      </c>
      <c r="E2" s="7" t="n">
        <v>700</v>
      </c>
      <c r="F2" s="16" t="s">
        <v>19</v>
      </c>
      <c r="G2" s="6" t="n">
        <v>4.49</v>
      </c>
      <c r="H2" s="6" t="n">
        <v>138.2</v>
      </c>
      <c r="I2" s="6" t="n">
        <v>151.1</v>
      </c>
      <c r="J2" s="6" t="n">
        <v>409</v>
      </c>
      <c r="K2" s="6" t="n">
        <v>3143</v>
      </c>
      <c r="L2" s="6" t="n">
        <v>2734</v>
      </c>
      <c r="M2" s="6" t="n">
        <v>2.58</v>
      </c>
      <c r="N2" s="6" t="n">
        <v>2.83</v>
      </c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45</v>
      </c>
      <c r="B1" s="26" t="s">
        <v>79</v>
      </c>
      <c r="C1" s="26" t="s">
        <v>0</v>
      </c>
      <c r="D1" s="26" t="s">
        <v>2</v>
      </c>
      <c r="E1" s="26" t="s">
        <v>80</v>
      </c>
      <c r="F1" s="26" t="s">
        <v>90</v>
      </c>
      <c r="G1" s="26" t="s">
        <v>91</v>
      </c>
      <c r="H1" s="26" t="s">
        <v>49</v>
      </c>
      <c r="I1" s="26" t="s">
        <v>92</v>
      </c>
      <c r="J1" s="26" t="s">
        <v>93</v>
      </c>
      <c r="K1" s="26" t="s">
        <v>94</v>
      </c>
      <c r="L1" s="26" t="s">
        <v>95</v>
      </c>
      <c r="M1" s="26" t="s">
        <v>96</v>
      </c>
      <c r="N1" s="26" t="s">
        <v>97</v>
      </c>
      <c r="O1" s="26" t="s">
        <v>98</v>
      </c>
    </row>
    <row collapsed="false" customFormat="false" customHeight="false" hidden="false" ht="12.1" outlineLevel="0" r="2">
      <c r="A2" s="27" t="n">
        <v>45474</v>
      </c>
      <c r="B2" s="16" t="s">
        <v>89</v>
      </c>
      <c r="C2" s="16" t="s">
        <v>16</v>
      </c>
      <c r="D2" s="16" t="s">
        <v>18</v>
      </c>
      <c r="E2" s="17" t="n">
        <v>780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785</v>
      </c>
      <c r="J2" s="17" t="n">
        <v>116.93820512821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45474</v>
      </c>
      <c r="B3" s="16" t="s">
        <v>89</v>
      </c>
      <c r="C3" s="16" t="s">
        <v>21</v>
      </c>
      <c r="D3" s="16" t="s">
        <v>22</v>
      </c>
      <c r="E3" s="17" t="n">
        <v>1000000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785</v>
      </c>
      <c r="J3" s="17" t="n">
        <v>0.104768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45474</v>
      </c>
      <c r="B4" s="16" t="s">
        <v>89</v>
      </c>
      <c r="C4" s="16" t="s">
        <v>24</v>
      </c>
      <c r="D4" s="16" t="s">
        <v>25</v>
      </c>
      <c r="E4" s="17" t="n">
        <v>700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785</v>
      </c>
      <c r="J4" s="17" t="n">
        <v>151.09857142857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45474</v>
      </c>
      <c r="B5" s="16" t="s">
        <v>89</v>
      </c>
      <c r="C5" s="16" t="s">
        <v>27</v>
      </c>
      <c r="D5" s="16" t="s">
        <v>28</v>
      </c>
      <c r="E5" s="17" t="n">
        <v>600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785</v>
      </c>
      <c r="J5" s="17" t="n">
        <v>163.10666666667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/>
      <c r="B6" s="16"/>
      <c r="C6" s="16"/>
      <c r="D6" s="16"/>
      <c r="E6" s="17"/>
      <c r="F6" s="7"/>
      <c r="G6" s="17"/>
      <c r="H6" s="16"/>
      <c r="I6" s="7"/>
      <c r="J6" s="17"/>
      <c r="K6" s="4" t="s">
        <v>36</v>
      </c>
      <c r="L6" s="8" t="s">
        <f>=SUBTOTAL(109,L2:L5)</f>
      </c>
      <c r="M6" s="8" t="s">
        <f>=SUBTOTAL(109,M2:M5)</f>
      </c>
      <c r="N6" s="8" t="s">
        <f>=MAX(0,M6*0.13)</f>
      </c>
    </row>
  </sheetData>
  <autoFilter ref="A1:O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99</v>
      </c>
      <c r="D1" s="26" t="s">
        <v>100</v>
      </c>
      <c r="E1" s="26" t="s">
        <v>83</v>
      </c>
      <c r="F1" s="26" t="s">
        <v>101</v>
      </c>
      <c r="G1" s="26" t="s">
        <v>80</v>
      </c>
      <c r="H1" s="26" t="s">
        <v>102</v>
      </c>
      <c r="I1" s="26" t="s">
        <v>103</v>
      </c>
      <c r="J1" s="26" t="s">
        <v>104</v>
      </c>
      <c r="K1" s="26" t="s">
        <v>105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2026-08-24T21:41:08.00Z</dcterms:created>
  <dc:creator>izi-invest.ru</dc:creator>
  <cp:revision>0</cp:revision>
</cp:coreProperties>
</file>