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<sst xmlns="http://schemas.openxmlformats.org/spreadsheetml/2006/main" count="367" uniqueCount="92">
  <si>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</si>
  <si>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</si>
  <si>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</si>
  <si>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</si>
  <si>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</si>
  <si>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</si>
  <si>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</si>
  <si>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</si>
  <si>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</si>
  <si>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</si>
  <si>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</si>
  <si>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</si>
  <si>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</si>
  <si>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</si>
  <si>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</si>
  <si>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</si>
  <si>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LQDT</t>
  </si>
  <si>
    <t>etf</t>
  </si>
  <si>
    <t>LQDT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</si>
  <si>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</si>
  <si>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</si>
  <si>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</si>
  <si>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</si>
  <si>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</si>
  <si>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</si>
  <si>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</si>
  <si>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</si>
  <si>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</si>
  <si>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</si>
  <si>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</si>
  <si>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</si>
  <si>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</si>
  <si>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</si>
  <si>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</si>
  <si>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</si>
  <si>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</si>
  <si>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</si>
  <si>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</si>
  <si>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</si>
  <si>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</si>
  <si>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</si>
  <si>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</si>
  <si>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</si>
  <si>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</si>
  <si>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</si>
  <si>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</si>
  <si>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</si>
  <si>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 Вывод денежных средств с брокерского счета /30601/ по распоряжению от 30.10.2024. НДС не облагается</t>
  </si>
  <si>
    <t>Перечисление ДС для приобретения ценных бумаг. Основной рынок. Субпозиция №10P1CY (НДС не обл.) Канал - ВТБО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</si>
  <si>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</si>
  <si>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</si>
  <si>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</si>
  <si>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</si>
  <si>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</si>
  <si>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</si>
  <si>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</si>
  <si>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</si>
  <si>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</si>
  <si>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</si>
  <si>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</si>
  <si>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</si>
  <si>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</si>
  <si>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</si>
  <si>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</si>
  <si>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</si>
  <si>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</si>
  <si>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</si>
  <si>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Ликвидность УК ВИМ</t>
  </si>
  <si>
    <t>output</t>
  </si>
  <si>
    <t>nalog</t>
  </si>
  <si>
    <t>Уплата/возврат налога за предыдущий год КБК201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</si>
  <si>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</si>
  <si>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</si>
  <si>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</si>
  <si>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</si>
  <si>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</si>
  <si>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</si>
  <si>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</si>
  <si>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</si>
  <si>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</si>
  <si>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</si>
  <si>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</si>
  <si>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</si>
  <si>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Основной, ВТБ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</si>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</sst>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1478160</v>
      </c>
      <c r="F2" s="6" t="n">
        <v>2.0626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0.1852</v>
      </c>
      <c r="L2" s="6" t="n">
        <v>1.64</v>
      </c>
      <c r="M2" s="17" t="n">
        <v>100</v>
      </c>
      <c r="N2" s="16"/>
      <c r="O2" s="16" t="s">
        <v>20</v>
      </c>
      <c r="P2" s="17" t="n">
        <v>0.234375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27.97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104.02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60.218294172595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103.1075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12.4175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96.7538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113.2133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11711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10.6786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0.1881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170.5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1.81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83.8058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45385</v>
      </c>
      <c r="B2" s="6" t="n">
        <v>386000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45387</v>
      </c>
      <c r="B3" s="6" t="n">
        <v>65000</v>
      </c>
      <c r="C3" s="16" t="s">
        <v>46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45394</v>
      </c>
      <c r="B4" s="6" t="n">
        <v>52000</v>
      </c>
      <c r="C4" s="16" t="s">
        <v>46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45399</v>
      </c>
      <c r="B5" s="6" t="n">
        <v>52500</v>
      </c>
      <c r="C5" s="16" t="s">
        <v>46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45420</v>
      </c>
      <c r="B6" s="6" t="n">
        <v>70000</v>
      </c>
      <c r="C6" s="16" t="s">
        <v>46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45460</v>
      </c>
      <c r="B7" s="6" t="n">
        <v>57000</v>
      </c>
      <c r="C7" s="16" t="s">
        <v>46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45463</v>
      </c>
      <c r="B8" s="6" t="n">
        <v>76000</v>
      </c>
      <c r="C8" s="16" t="s">
        <v>46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45464</v>
      </c>
      <c r="B9" s="6" t="n">
        <v>60000</v>
      </c>
      <c r="C9" s="16" t="s">
        <v>46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45478</v>
      </c>
      <c r="B10" s="6" t="n">
        <v>89000</v>
      </c>
      <c r="C10" s="16" t="s">
        <v>46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45502</v>
      </c>
      <c r="B11" s="6" t="n">
        <v>90000</v>
      </c>
      <c r="C11" s="16" t="s">
        <v>46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45555</v>
      </c>
      <c r="B12" s="6" t="n">
        <v>71000</v>
      </c>
      <c r="C12" s="16" t="s">
        <v>46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45573</v>
      </c>
      <c r="B13" s="6" t="n">
        <v>171000</v>
      </c>
      <c r="C13" s="16" t="s">
        <v>46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45583</v>
      </c>
      <c r="B14" s="6" t="n">
        <v>75000</v>
      </c>
      <c r="C14" s="16" t="s">
        <v>46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45595</v>
      </c>
      <c r="B15" s="6" t="n">
        <v>-100000</v>
      </c>
      <c r="C15" s="16" t="s">
        <v>47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45838</v>
      </c>
      <c r="B16" s="6" t="n">
        <v>168000</v>
      </c>
      <c r="C16" s="16" t="s">
        <v>48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46146</v>
      </c>
      <c r="B17" s="6" t="n">
        <v>1032000</v>
      </c>
      <c r="C17" s="16" t="s">
        <v>48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2" t="n">
        <v>46248</v>
      </c>
      <c r="B18" s="5" t="n">
        <v>-3048956.84</v>
      </c>
      <c r="C18" s="14" t="s">
        <v>49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/>
      <c r="B19" s="9" t="s">
        <f>=XIRR(B2:B18,A2:A18)</f>
      </c>
      <c r="C19" s="16" t="s">
        <v>50</v>
      </c>
      <c r="D19" s="16"/>
      <c r="E19" s="16"/>
      <c r="F19" s="7"/>
      <c r="G19" s="2" t="s">
        <v>51</v>
      </c>
      <c r="H19" s="6" t="s">
        <f>=SUM(I2:H18)/365</f>
      </c>
    </row>
    <row collapsed="false" customFormat="false" customHeight="false" hidden="false" ht="12.1" outlineLevel="0" r="20">
      <c r="A20" s="13"/>
      <c r="B20" s="5" t="s">
        <f>=-SUM(B2:B18)</f>
      </c>
      <c r="C20" s="16" t="s">
        <v>52</v>
      </c>
      <c r="D20" s="16"/>
      <c r="E20" s="16"/>
      <c r="F20" s="7"/>
      <c r="G20" s="14" t="s">
        <v>53</v>
      </c>
      <c r="H20" s="9" t="s">
        <f>=B20/H19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45385</v>
      </c>
      <c r="B2" s="6" t="n">
        <v>385322.8</v>
      </c>
      <c r="C2" s="0" t="s">
        <v>54</v>
      </c>
    </row>
    <row collapsed="false" customFormat="false" customHeight="false" hidden="false" ht="12.1" outlineLevel="0" r="3">
      <c r="A3" s="11" t="n">
        <v>45387</v>
      </c>
      <c r="B3" s="6" t="n">
        <v>65355.25</v>
      </c>
      <c r="C3" s="0" t="s">
        <v>54</v>
      </c>
    </row>
    <row collapsed="false" customFormat="false" customHeight="false" hidden="false" ht="12.1" outlineLevel="0" r="4">
      <c r="A4" s="11" t="n">
        <v>45394</v>
      </c>
      <c r="B4" s="6" t="n">
        <v>51459.08</v>
      </c>
      <c r="C4" s="0" t="s">
        <v>54</v>
      </c>
    </row>
    <row collapsed="false" customFormat="false" customHeight="false" hidden="false" ht="12.1" outlineLevel="0" r="5">
      <c r="A5" s="11" t="n">
        <v>45399</v>
      </c>
      <c r="B5" s="6" t="n">
        <v>52478</v>
      </c>
      <c r="C5" s="0" t="s">
        <v>54</v>
      </c>
    </row>
    <row collapsed="false" customFormat="false" customHeight="false" hidden="false" ht="12.1" outlineLevel="0" r="6">
      <c r="A6" s="11" t="n">
        <v>45420</v>
      </c>
      <c r="B6" s="6" t="n">
        <v>70691.01</v>
      </c>
      <c r="C6" s="0" t="s">
        <v>54</v>
      </c>
    </row>
    <row collapsed="false" customFormat="false" customHeight="false" hidden="false" ht="12.1" outlineLevel="0" r="7">
      <c r="A7" s="11" t="n">
        <v>45460</v>
      </c>
      <c r="B7" s="6" t="n">
        <v>56995.56</v>
      </c>
      <c r="C7" s="0" t="s">
        <v>54</v>
      </c>
    </row>
    <row collapsed="false" customFormat="false" customHeight="false" hidden="false" ht="12.1" outlineLevel="0" r="8">
      <c r="A8" s="11" t="n">
        <v>45463</v>
      </c>
      <c r="B8" s="6" t="n">
        <v>76079.84</v>
      </c>
      <c r="C8" s="0" t="s">
        <v>54</v>
      </c>
    </row>
    <row collapsed="false" customFormat="false" customHeight="false" hidden="false" ht="12.1" outlineLevel="0" r="9">
      <c r="A9" s="11" t="n">
        <v>45464</v>
      </c>
      <c r="B9" s="6" t="n">
        <v>59974.64</v>
      </c>
      <c r="C9" s="0" t="s">
        <v>54</v>
      </c>
    </row>
    <row collapsed="false" customFormat="false" customHeight="false" hidden="false" ht="12.1" outlineLevel="0" r="10">
      <c r="A10" s="11" t="n">
        <v>45478</v>
      </c>
      <c r="B10" s="6" t="n">
        <v>89076.54</v>
      </c>
      <c r="C10" s="0" t="s">
        <v>54</v>
      </c>
    </row>
    <row collapsed="false" customFormat="false" customHeight="false" hidden="false" ht="12.1" outlineLevel="0" r="11">
      <c r="A11" s="11" t="n">
        <v>45502</v>
      </c>
      <c r="B11" s="6" t="n">
        <v>89911.36</v>
      </c>
      <c r="C11" s="0" t="s">
        <v>54</v>
      </c>
    </row>
    <row collapsed="false" customFormat="false" customHeight="false" hidden="false" ht="12.1" outlineLevel="0" r="12">
      <c r="A12" s="11" t="n">
        <v>45555</v>
      </c>
      <c r="B12" s="6" t="n">
        <v>71136</v>
      </c>
      <c r="C12" s="0" t="s">
        <v>54</v>
      </c>
    </row>
    <row collapsed="false" customFormat="false" customHeight="false" hidden="false" ht="12.1" outlineLevel="0" r="13">
      <c r="A13" s="11" t="n">
        <v>45574</v>
      </c>
      <c r="B13" s="6" t="n">
        <v>171004.19</v>
      </c>
      <c r="C13" s="0" t="s">
        <v>54</v>
      </c>
    </row>
    <row collapsed="false" customFormat="false" customHeight="false" hidden="false" ht="12.1" outlineLevel="0" r="14">
      <c r="A14" s="11" t="n">
        <v>45583</v>
      </c>
      <c r="B14" s="6" t="n">
        <v>74979.74</v>
      </c>
      <c r="C14" s="0" t="s">
        <v>54</v>
      </c>
    </row>
    <row collapsed="false" customFormat="false" customHeight="false" hidden="false" ht="12.1" outlineLevel="0" r="15">
      <c r="A15" s="11" t="n">
        <v>45594</v>
      </c>
      <c r="B15" s="6" t="n">
        <v>-100046.7</v>
      </c>
      <c r="C15" s="0" t="s">
        <v>55</v>
      </c>
    </row>
    <row collapsed="false" customFormat="false" customHeight="false" hidden="false" ht="12.1" outlineLevel="0" r="16">
      <c r="A16" s="11" t="n">
        <v>45679</v>
      </c>
      <c r="B16" s="6" t="n">
        <v>-1107.54</v>
      </c>
      <c r="C16" s="0" t="s">
        <v>55</v>
      </c>
    </row>
    <row collapsed="false" customFormat="false" customHeight="false" hidden="false" ht="12.1" outlineLevel="0" r="17">
      <c r="A17" s="11" t="n">
        <v>45685</v>
      </c>
      <c r="B17" s="6" t="n">
        <v>1095.31</v>
      </c>
      <c r="C17" s="0" t="s">
        <v>54</v>
      </c>
    </row>
    <row collapsed="false" customFormat="false" customHeight="false" hidden="false" ht="12.1" outlineLevel="0" r="18">
      <c r="A18" s="11" t="n">
        <v>45838</v>
      </c>
      <c r="B18" s="6" t="n">
        <v>168000.3</v>
      </c>
      <c r="C18" s="0" t="s">
        <v>54</v>
      </c>
    </row>
    <row collapsed="false" customFormat="false" customHeight="false" hidden="false" ht="12.1" outlineLevel="0" r="19">
      <c r="A19" s="11" t="n">
        <v>46146</v>
      </c>
      <c r="B19" s="6" t="n">
        <v>1031908.6</v>
      </c>
      <c r="C19" s="0" t="s">
        <v>54</v>
      </c>
    </row>
    <row collapsed="false" customFormat="false" customHeight="false" hidden="false" ht="12.1" outlineLevel="0" r="20">
      <c r="A20" s="11" t="n">
        <v>46248</v>
      </c>
      <c r="B20" s="8" t="s">
        <f>=-Портфель!J2</f>
      </c>
      <c r="C20" s="0" t="s">
        <v>56</v>
      </c>
    </row>
    <row collapsed="false" customFormat="false" customHeight="false" hidden="false" ht="12.1" outlineLevel="0" r="21">
      <c r="A21" s="0"/>
      <c r="B21" s="10" t="s">
        <f>=XIRR(B2:B20,A2:A20)</f>
      </c>
      <c r="C21" s="0"/>
    </row>
    <row collapsed="false" customFormat="false" customHeight="false" hidden="false" ht="12.1" outlineLevel="0" r="22">
      <c r="A22" s="0"/>
      <c r="B22" s="8" t="s">
        <f>=-SUM(B2:B20)</f>
      </c>
      <c r="C22" s="0" t="s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58</v>
      </c>
      <c r="C1" s="0"/>
    </row>
    <row collapsed="false" customFormat="false" customHeight="false" hidden="false" ht="12.1" outlineLevel="0" r="2">
      <c r="A2" s="11" t="n">
        <v>45385</v>
      </c>
      <c r="B2" s="6" t="n">
        <v>213500</v>
      </c>
      <c r="C2" s="6" t="n">
        <v>293284.91194296</v>
      </c>
    </row>
    <row collapsed="false" customFormat="false" customHeight="false" hidden="false" ht="12.1" outlineLevel="0" r="3">
      <c r="A3" s="11" t="n">
        <v>45387</v>
      </c>
      <c r="B3" s="6" t="n">
        <v>47500</v>
      </c>
      <c r="C3" s="6" t="n">
        <v>65355.25</v>
      </c>
    </row>
    <row collapsed="false" customFormat="false" customHeight="false" hidden="false" ht="12.1" outlineLevel="0" r="4">
      <c r="A4" s="11" t="n">
        <v>45394</v>
      </c>
      <c r="B4" s="6" t="n">
        <v>37300</v>
      </c>
      <c r="C4" s="6" t="n">
        <v>51459.08</v>
      </c>
    </row>
    <row collapsed="false" customFormat="false" customHeight="false" hidden="false" ht="12.1" outlineLevel="0" r="5">
      <c r="A5" s="11" t="n">
        <v>45399</v>
      </c>
      <c r="B5" s="6" t="n">
        <v>38000</v>
      </c>
      <c r="C5" s="6" t="n">
        <v>52478</v>
      </c>
    </row>
    <row collapsed="false" customFormat="false" customHeight="false" hidden="false" ht="12.1" outlineLevel="0" r="6">
      <c r="A6" s="11" t="n">
        <v>45420</v>
      </c>
      <c r="B6" s="6" t="n">
        <v>50700</v>
      </c>
      <c r="C6" s="6" t="n">
        <v>70691.01</v>
      </c>
    </row>
    <row collapsed="false" customFormat="false" customHeight="false" hidden="false" ht="12.1" outlineLevel="0" r="7">
      <c r="A7" s="11" t="n">
        <v>45460</v>
      </c>
      <c r="B7" s="6" t="n">
        <v>40200</v>
      </c>
      <c r="C7" s="6" t="n">
        <v>56995.56</v>
      </c>
    </row>
    <row collapsed="false" customFormat="false" customHeight="false" hidden="false" ht="12.1" outlineLevel="0" r="8">
      <c r="A8" s="11" t="n">
        <v>45463</v>
      </c>
      <c r="B8" s="6" t="n">
        <v>53600</v>
      </c>
      <c r="C8" s="6" t="n">
        <v>76079.84</v>
      </c>
    </row>
    <row collapsed="false" customFormat="false" customHeight="false" hidden="false" ht="12.1" outlineLevel="0" r="9">
      <c r="A9" s="11" t="n">
        <v>45464</v>
      </c>
      <c r="B9" s="6" t="n">
        <v>42200</v>
      </c>
      <c r="C9" s="6" t="n">
        <v>59974.64</v>
      </c>
    </row>
    <row collapsed="false" customFormat="false" customHeight="false" hidden="false" ht="12.1" outlineLevel="0" r="10">
      <c r="A10" s="11" t="n">
        <v>45478</v>
      </c>
      <c r="B10" s="6" t="n">
        <v>62300</v>
      </c>
      <c r="C10" s="6" t="n">
        <v>89076.54</v>
      </c>
    </row>
    <row collapsed="false" customFormat="false" customHeight="false" hidden="false" ht="12.1" outlineLevel="0" r="11">
      <c r="A11" s="11" t="n">
        <v>45502</v>
      </c>
      <c r="B11" s="6" t="n">
        <v>62300</v>
      </c>
      <c r="C11" s="6" t="n">
        <v>89911.36</v>
      </c>
    </row>
    <row collapsed="false" customFormat="false" customHeight="false" hidden="false" ht="12.1" outlineLevel="0" r="12">
      <c r="A12" s="11" t="n">
        <v>45555</v>
      </c>
      <c r="B12" s="6" t="n">
        <v>48000</v>
      </c>
      <c r="C12" s="6" t="n">
        <v>71136</v>
      </c>
    </row>
    <row collapsed="false" customFormat="false" customHeight="false" hidden="false" ht="12.1" outlineLevel="0" r="13">
      <c r="A13" s="11" t="n">
        <v>45574</v>
      </c>
      <c r="B13" s="6" t="n">
        <v>114430</v>
      </c>
      <c r="C13" s="6" t="n">
        <v>171004.19</v>
      </c>
    </row>
    <row collapsed="false" customFormat="false" customHeight="false" hidden="false" ht="12.1" outlineLevel="0" r="14">
      <c r="A14" s="11" t="n">
        <v>45583</v>
      </c>
      <c r="B14" s="6" t="n">
        <v>49900</v>
      </c>
      <c r="C14" s="6" t="n">
        <v>74979.74</v>
      </c>
    </row>
    <row collapsed="false" customFormat="false" customHeight="false" hidden="false" ht="12.1" outlineLevel="0" r="15">
      <c r="A15" s="11" t="n">
        <v>45685</v>
      </c>
      <c r="B15" s="6" t="n">
        <v>690</v>
      </c>
      <c r="C15" s="6" t="n">
        <v>1095.31</v>
      </c>
    </row>
    <row collapsed="false" customFormat="false" customHeight="false" hidden="false" ht="12.1" outlineLevel="0" r="16">
      <c r="A16" s="11" t="n">
        <v>45838</v>
      </c>
      <c r="B16" s="6" t="n">
        <v>97110</v>
      </c>
      <c r="C16" s="6" t="n">
        <v>168000.3</v>
      </c>
    </row>
    <row collapsed="false" customFormat="false" customHeight="false" hidden="false" ht="12.1" outlineLevel="0" r="17">
      <c r="A17" s="11" t="n">
        <v>46146</v>
      </c>
      <c r="B17" s="6" t="n">
        <v>520430</v>
      </c>
      <c r="C17" s="6" t="n">
        <v>1031908.6</v>
      </c>
    </row>
    <row collapsed="false" customFormat="false" customHeight="false" hidden="false" ht="12.1" outlineLevel="0" r="18">
      <c r="A18" s="0"/>
      <c r="B18" s="5" t="s">
        <f>=SUM(C2:C17)/SUM(B2:B17)</f>
      </c>
      <c r="C18" s="0" t="s">
        <v>11</v>
      </c>
    </row>
    <row collapsed="false" customFormat="false" customHeight="false" hidden="false" ht="12.1" outlineLevel="0" r="19">
      <c r="A19" s="0"/>
      <c r="B19" s="6" t="n">
        <v>2.0626</v>
      </c>
      <c r="C19" s="0" t="s">
        <v>59</v>
      </c>
    </row>
    <row collapsed="false" customFormat="false" customHeight="false" hidden="false" ht="12.1" outlineLevel="0" r="20">
      <c r="A20" s="0"/>
      <c r="B20" s="6" t="n">
        <v>1478160</v>
      </c>
      <c r="C20" s="0" t="s">
        <v>60</v>
      </c>
    </row>
    <row collapsed="false" customFormat="false" customHeight="false" hidden="false" ht="12.1" outlineLevel="0" r="21">
      <c r="A21" s="0"/>
      <c r="B21" s="5" t="s">
        <f>=B20*(ABS(B19)-ABS(B18))</f>
      </c>
      <c r="C21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62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63</v>
      </c>
      <c r="L1" s="18" t="s">
        <v>64</v>
      </c>
      <c r="M1" s="18" t="s">
        <v>19</v>
      </c>
      <c r="N1" s="18" t="s">
        <v>65</v>
      </c>
    </row>
    <row collapsed="false" customFormat="false" customHeight="false" hidden="false" ht="12.1" outlineLevel="0" r="2">
      <c r="A2" s="21" t="n">
        <v>45385</v>
      </c>
      <c r="B2" s="22" t="s">
        <v>66</v>
      </c>
      <c r="C2" s="22" t="s">
        <v>46</v>
      </c>
      <c r="D2" s="22" t="s">
        <v>66</v>
      </c>
      <c r="E2" s="22" t="s">
        <v>66</v>
      </c>
      <c r="F2" s="22" t="s">
        <v>19</v>
      </c>
      <c r="G2" s="23" t="n">
        <v>2</v>
      </c>
      <c r="H2" s="24" t="n">
        <v>193000</v>
      </c>
      <c r="I2" s="24" t="n">
        <v>386000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45385.813553241</v>
      </c>
      <c r="B3" s="16" t="s">
        <v>16</v>
      </c>
      <c r="C3" s="16" t="s">
        <v>67</v>
      </c>
      <c r="D3" s="16" t="s">
        <v>54</v>
      </c>
      <c r="E3" s="16" t="s">
        <v>17</v>
      </c>
      <c r="F3" s="16" t="s">
        <v>19</v>
      </c>
      <c r="G3" s="7" t="n">
        <v>280500</v>
      </c>
      <c r="H3" s="6" t="n">
        <v>1.3736998217469</v>
      </c>
      <c r="I3" s="6" t="n">
        <v>-385322.8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45387</v>
      </c>
      <c r="B4" s="22" t="s">
        <v>66</v>
      </c>
      <c r="C4" s="22" t="s">
        <v>46</v>
      </c>
      <c r="D4" s="22" t="s">
        <v>66</v>
      </c>
      <c r="E4" s="22" t="s">
        <v>66</v>
      </c>
      <c r="F4" s="22" t="s">
        <v>19</v>
      </c>
      <c r="G4" s="23" t="n">
        <v>1</v>
      </c>
      <c r="H4" s="24" t="n">
        <v>65000</v>
      </c>
      <c r="I4" s="24" t="n">
        <v>65000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45387.80369213</v>
      </c>
      <c r="B5" s="16" t="s">
        <v>16</v>
      </c>
      <c r="C5" s="16" t="s">
        <v>67</v>
      </c>
      <c r="D5" s="16" t="s">
        <v>54</v>
      </c>
      <c r="E5" s="16" t="s">
        <v>17</v>
      </c>
      <c r="F5" s="16" t="s">
        <v>19</v>
      </c>
      <c r="G5" s="7" t="n">
        <v>47500</v>
      </c>
      <c r="H5" s="6" t="n">
        <v>1.3759</v>
      </c>
      <c r="I5" s="6" t="n">
        <v>-65355.25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1" t="n">
        <v>45394</v>
      </c>
      <c r="B6" s="22" t="s">
        <v>66</v>
      </c>
      <c r="C6" s="22" t="s">
        <v>46</v>
      </c>
      <c r="D6" s="22" t="s">
        <v>66</v>
      </c>
      <c r="E6" s="22" t="s">
        <v>66</v>
      </c>
      <c r="F6" s="22" t="s">
        <v>19</v>
      </c>
      <c r="G6" s="23" t="n">
        <v>1</v>
      </c>
      <c r="H6" s="24" t="n">
        <v>52000</v>
      </c>
      <c r="I6" s="24" t="n">
        <v>52000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</row>
    <row collapsed="false" customFormat="false" customHeight="false" hidden="false" ht="12.1" outlineLevel="0" r="7">
      <c r="A7" s="20" t="n">
        <v>45394.537673611</v>
      </c>
      <c r="B7" s="16" t="s">
        <v>16</v>
      </c>
      <c r="C7" s="16" t="s">
        <v>67</v>
      </c>
      <c r="D7" s="16" t="s">
        <v>54</v>
      </c>
      <c r="E7" s="16" t="s">
        <v>17</v>
      </c>
      <c r="F7" s="16" t="s">
        <v>19</v>
      </c>
      <c r="G7" s="7" t="n">
        <v>37300</v>
      </c>
      <c r="H7" s="6" t="n">
        <v>1.3796</v>
      </c>
      <c r="I7" s="6" t="n">
        <v>-51459.08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45399</v>
      </c>
      <c r="B8" s="22" t="s">
        <v>66</v>
      </c>
      <c r="C8" s="22" t="s">
        <v>46</v>
      </c>
      <c r="D8" s="22" t="s">
        <v>66</v>
      </c>
      <c r="E8" s="22" t="s">
        <v>66</v>
      </c>
      <c r="F8" s="22" t="s">
        <v>19</v>
      </c>
      <c r="G8" s="23" t="n">
        <v>1</v>
      </c>
      <c r="H8" s="24" t="n">
        <v>52500</v>
      </c>
      <c r="I8" s="24" t="n">
        <v>52500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45399.760856481</v>
      </c>
      <c r="B9" s="16" t="s">
        <v>16</v>
      </c>
      <c r="C9" s="16" t="s">
        <v>67</v>
      </c>
      <c r="D9" s="16" t="s">
        <v>54</v>
      </c>
      <c r="E9" s="16" t="s">
        <v>17</v>
      </c>
      <c r="F9" s="16" t="s">
        <v>19</v>
      </c>
      <c r="G9" s="7" t="n">
        <v>38000</v>
      </c>
      <c r="H9" s="6" t="n">
        <v>1.381</v>
      </c>
      <c r="I9" s="6" t="n">
        <v>-52478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45420</v>
      </c>
      <c r="B10" s="22" t="s">
        <v>66</v>
      </c>
      <c r="C10" s="22" t="s">
        <v>46</v>
      </c>
      <c r="D10" s="22" t="s">
        <v>66</v>
      </c>
      <c r="E10" s="22" t="s">
        <v>66</v>
      </c>
      <c r="F10" s="22" t="s">
        <v>19</v>
      </c>
      <c r="G10" s="23" t="n">
        <v>1</v>
      </c>
      <c r="H10" s="24" t="n">
        <v>70000</v>
      </c>
      <c r="I10" s="24" t="n">
        <v>70000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45420.49400463</v>
      </c>
      <c r="B11" s="16" t="s">
        <v>16</v>
      </c>
      <c r="C11" s="16" t="s">
        <v>67</v>
      </c>
      <c r="D11" s="16" t="s">
        <v>54</v>
      </c>
      <c r="E11" s="16" t="s">
        <v>17</v>
      </c>
      <c r="F11" s="16" t="s">
        <v>19</v>
      </c>
      <c r="G11" s="7" t="n">
        <v>50700</v>
      </c>
      <c r="H11" s="6" t="n">
        <v>1.3943</v>
      </c>
      <c r="I11" s="6" t="n">
        <v>-70691.01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45460</v>
      </c>
      <c r="B12" s="22" t="s">
        <v>66</v>
      </c>
      <c r="C12" s="22" t="s">
        <v>46</v>
      </c>
      <c r="D12" s="22" t="s">
        <v>66</v>
      </c>
      <c r="E12" s="22" t="s">
        <v>66</v>
      </c>
      <c r="F12" s="22" t="s">
        <v>19</v>
      </c>
      <c r="G12" s="23" t="n">
        <v>1</v>
      </c>
      <c r="H12" s="24" t="n">
        <v>57000</v>
      </c>
      <c r="I12" s="24" t="n">
        <v>57000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45460.826354167</v>
      </c>
      <c r="B13" s="16" t="s">
        <v>16</v>
      </c>
      <c r="C13" s="16" t="s">
        <v>67</v>
      </c>
      <c r="D13" s="16" t="s">
        <v>54</v>
      </c>
      <c r="E13" s="16" t="s">
        <v>17</v>
      </c>
      <c r="F13" s="16" t="s">
        <v>19</v>
      </c>
      <c r="G13" s="7" t="n">
        <v>40200</v>
      </c>
      <c r="H13" s="6" t="n">
        <v>1.4178</v>
      </c>
      <c r="I13" s="6" t="n">
        <v>-56995.56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45463</v>
      </c>
      <c r="B14" s="22" t="s">
        <v>66</v>
      </c>
      <c r="C14" s="22" t="s">
        <v>46</v>
      </c>
      <c r="D14" s="22" t="s">
        <v>66</v>
      </c>
      <c r="E14" s="22" t="s">
        <v>66</v>
      </c>
      <c r="F14" s="22" t="s">
        <v>19</v>
      </c>
      <c r="G14" s="23" t="n">
        <v>1</v>
      </c>
      <c r="H14" s="24" t="n">
        <v>76000</v>
      </c>
      <c r="I14" s="24" t="n">
        <v>76000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45463.812314815</v>
      </c>
      <c r="B15" s="16" t="s">
        <v>16</v>
      </c>
      <c r="C15" s="16" t="s">
        <v>67</v>
      </c>
      <c r="D15" s="16" t="s">
        <v>54</v>
      </c>
      <c r="E15" s="16" t="s">
        <v>17</v>
      </c>
      <c r="F15" s="16" t="s">
        <v>19</v>
      </c>
      <c r="G15" s="7" t="n">
        <v>53600</v>
      </c>
      <c r="H15" s="6" t="n">
        <v>1.4194</v>
      </c>
      <c r="I15" s="6" t="n">
        <v>-76079.84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45464</v>
      </c>
      <c r="B16" s="22" t="s">
        <v>66</v>
      </c>
      <c r="C16" s="22" t="s">
        <v>46</v>
      </c>
      <c r="D16" s="22" t="s">
        <v>66</v>
      </c>
      <c r="E16" s="22" t="s">
        <v>66</v>
      </c>
      <c r="F16" s="22" t="s">
        <v>19</v>
      </c>
      <c r="G16" s="23" t="n">
        <v>1</v>
      </c>
      <c r="H16" s="24" t="n">
        <v>60000</v>
      </c>
      <c r="I16" s="24" t="n">
        <v>60000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45464.718819444</v>
      </c>
      <c r="B17" s="16" t="s">
        <v>16</v>
      </c>
      <c r="C17" s="16" t="s">
        <v>67</v>
      </c>
      <c r="D17" s="16" t="s">
        <v>54</v>
      </c>
      <c r="E17" s="16" t="s">
        <v>17</v>
      </c>
      <c r="F17" s="16" t="s">
        <v>19</v>
      </c>
      <c r="G17" s="7" t="n">
        <v>42200</v>
      </c>
      <c r="H17" s="6" t="n">
        <v>1.4212</v>
      </c>
      <c r="I17" s="6" t="n">
        <v>-59974.64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45478</v>
      </c>
      <c r="B18" s="22" t="s">
        <v>66</v>
      </c>
      <c r="C18" s="22" t="s">
        <v>46</v>
      </c>
      <c r="D18" s="22" t="s">
        <v>66</v>
      </c>
      <c r="E18" s="22" t="s">
        <v>66</v>
      </c>
      <c r="F18" s="22" t="s">
        <v>19</v>
      </c>
      <c r="G18" s="23" t="n">
        <v>1</v>
      </c>
      <c r="H18" s="24" t="n">
        <v>89000</v>
      </c>
      <c r="I18" s="24" t="n">
        <v>89000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45478.772476852</v>
      </c>
      <c r="B19" s="16" t="s">
        <v>16</v>
      </c>
      <c r="C19" s="16" t="s">
        <v>67</v>
      </c>
      <c r="D19" s="16" t="s">
        <v>54</v>
      </c>
      <c r="E19" s="16" t="s">
        <v>17</v>
      </c>
      <c r="F19" s="16" t="s">
        <v>19</v>
      </c>
      <c r="G19" s="7" t="n">
        <v>62300</v>
      </c>
      <c r="H19" s="6" t="n">
        <v>1.4298</v>
      </c>
      <c r="I19" s="6" t="n">
        <v>-89076.54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45502</v>
      </c>
      <c r="B20" s="22" t="s">
        <v>66</v>
      </c>
      <c r="C20" s="22" t="s">
        <v>46</v>
      </c>
      <c r="D20" s="22" t="s">
        <v>66</v>
      </c>
      <c r="E20" s="22" t="s">
        <v>66</v>
      </c>
      <c r="F20" s="22" t="s">
        <v>19</v>
      </c>
      <c r="G20" s="23" t="n">
        <v>1</v>
      </c>
      <c r="H20" s="24" t="n">
        <v>90000</v>
      </c>
      <c r="I20" s="24" t="n">
        <v>90000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45502.830173611</v>
      </c>
      <c r="B21" s="16" t="s">
        <v>16</v>
      </c>
      <c r="C21" s="16" t="s">
        <v>67</v>
      </c>
      <c r="D21" s="16" t="s">
        <v>54</v>
      </c>
      <c r="E21" s="16" t="s">
        <v>17</v>
      </c>
      <c r="F21" s="16" t="s">
        <v>19</v>
      </c>
      <c r="G21" s="7" t="n">
        <v>62300</v>
      </c>
      <c r="H21" s="6" t="n">
        <v>1.4432</v>
      </c>
      <c r="I21" s="6" t="n">
        <v>-89911.36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1" t="n">
        <v>45555</v>
      </c>
      <c r="B22" s="22" t="s">
        <v>66</v>
      </c>
      <c r="C22" s="22" t="s">
        <v>46</v>
      </c>
      <c r="D22" s="22" t="s">
        <v>66</v>
      </c>
      <c r="E22" s="22" t="s">
        <v>66</v>
      </c>
      <c r="F22" s="22" t="s">
        <v>19</v>
      </c>
      <c r="G22" s="23" t="n">
        <v>1</v>
      </c>
      <c r="H22" s="24" t="n">
        <v>71000</v>
      </c>
      <c r="I22" s="24" t="n">
        <v>71000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0" t="n">
        <v>45555.71775463</v>
      </c>
      <c r="B23" s="16" t="s">
        <v>16</v>
      </c>
      <c r="C23" s="16" t="s">
        <v>67</v>
      </c>
      <c r="D23" s="16" t="s">
        <v>54</v>
      </c>
      <c r="E23" s="16" t="s">
        <v>17</v>
      </c>
      <c r="F23" s="16" t="s">
        <v>19</v>
      </c>
      <c r="G23" s="7" t="n">
        <v>48000</v>
      </c>
      <c r="H23" s="6" t="n">
        <v>1.482</v>
      </c>
      <c r="I23" s="6" t="n">
        <v>-71136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45573</v>
      </c>
      <c r="B24" s="22" t="s">
        <v>66</v>
      </c>
      <c r="C24" s="22" t="s">
        <v>46</v>
      </c>
      <c r="D24" s="22" t="s">
        <v>66</v>
      </c>
      <c r="E24" s="22" t="s">
        <v>66</v>
      </c>
      <c r="F24" s="22" t="s">
        <v>19</v>
      </c>
      <c r="G24" s="23" t="n">
        <v>1</v>
      </c>
      <c r="H24" s="24" t="n">
        <v>171000</v>
      </c>
      <c r="I24" s="24" t="n">
        <v>171000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45574.654768519</v>
      </c>
      <c r="B25" s="16" t="s">
        <v>16</v>
      </c>
      <c r="C25" s="16" t="s">
        <v>67</v>
      </c>
      <c r="D25" s="16" t="s">
        <v>54</v>
      </c>
      <c r="E25" s="16" t="s">
        <v>17</v>
      </c>
      <c r="F25" s="16" t="s">
        <v>19</v>
      </c>
      <c r="G25" s="7" t="n">
        <v>114430</v>
      </c>
      <c r="H25" s="6" t="n">
        <v>1.494399982959</v>
      </c>
      <c r="I25" s="6" t="n">
        <v>-171004.19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1" t="n">
        <v>45583</v>
      </c>
      <c r="B26" s="22" t="s">
        <v>66</v>
      </c>
      <c r="C26" s="22" t="s">
        <v>46</v>
      </c>
      <c r="D26" s="22" t="s">
        <v>66</v>
      </c>
      <c r="E26" s="22" t="s">
        <v>66</v>
      </c>
      <c r="F26" s="22" t="s">
        <v>19</v>
      </c>
      <c r="G26" s="23" t="n">
        <v>1</v>
      </c>
      <c r="H26" s="24" t="n">
        <v>75000</v>
      </c>
      <c r="I26" s="24" t="n">
        <v>75000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45583.801030093</v>
      </c>
      <c r="B27" s="16" t="s">
        <v>16</v>
      </c>
      <c r="C27" s="16" t="s">
        <v>67</v>
      </c>
      <c r="D27" s="16" t="s">
        <v>54</v>
      </c>
      <c r="E27" s="16" t="s">
        <v>17</v>
      </c>
      <c r="F27" s="16" t="s">
        <v>19</v>
      </c>
      <c r="G27" s="7" t="n">
        <v>49900</v>
      </c>
      <c r="H27" s="6" t="n">
        <v>1.5026</v>
      </c>
      <c r="I27" s="6" t="n">
        <v>-74979.74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5" t="n">
        <v>45594.695960648</v>
      </c>
      <c r="B28" s="26" t="s">
        <v>16</v>
      </c>
      <c r="C28" s="26" t="s">
        <v>67</v>
      </c>
      <c r="D28" s="26" t="s">
        <v>55</v>
      </c>
      <c r="E28" s="26" t="s">
        <v>17</v>
      </c>
      <c r="F28" s="26" t="s">
        <v>19</v>
      </c>
      <c r="G28" s="27" t="n">
        <v>-66300</v>
      </c>
      <c r="H28" s="28" t="n">
        <v>1.509</v>
      </c>
      <c r="I28" s="28" t="n">
        <v>100046.7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9" t="n">
        <v>45595</v>
      </c>
      <c r="B29" s="30" t="s">
        <v>68</v>
      </c>
      <c r="C29" s="30" t="s">
        <v>47</v>
      </c>
      <c r="D29" s="30" t="s">
        <v>68</v>
      </c>
      <c r="E29" s="30" t="s">
        <v>68</v>
      </c>
      <c r="F29" s="30" t="s">
        <v>19</v>
      </c>
      <c r="G29" s="31" t="n">
        <v>1</v>
      </c>
      <c r="H29" s="32" t="n">
        <v>-100000</v>
      </c>
      <c r="I29" s="32" t="n">
        <v>-100000</v>
      </c>
      <c r="J29" s="32" t="n">
        <v>0</v>
      </c>
      <c r="K29" s="32" t="n">
        <v>-0</v>
      </c>
      <c r="L29" s="32" t="n">
        <v>-0</v>
      </c>
      <c r="M29" s="6" t="s">
        <f>=I29+J29+K29+L29</f>
      </c>
      <c r="N29" s="30"/>
    </row>
    <row collapsed="false" customFormat="false" customHeight="false" hidden="false" ht="12.1" outlineLevel="0" r="30">
      <c r="A30" s="33" t="n">
        <v>45666</v>
      </c>
      <c r="B30" s="34" t="s">
        <v>69</v>
      </c>
      <c r="C30" s="34" t="s">
        <v>70</v>
      </c>
      <c r="D30" s="34" t="s">
        <v>69</v>
      </c>
      <c r="E30" s="34" t="s">
        <v>69</v>
      </c>
      <c r="F30" s="34" t="s">
        <v>19</v>
      </c>
      <c r="G30" s="35" t="n">
        <v>1</v>
      </c>
      <c r="H30" s="36" t="n">
        <v>-82</v>
      </c>
      <c r="I30" s="36" t="n">
        <v>-82</v>
      </c>
      <c r="J30" s="36" t="n">
        <v>0</v>
      </c>
      <c r="K30" s="36" t="n">
        <v>-0</v>
      </c>
      <c r="L30" s="36" t="n">
        <v>-0</v>
      </c>
      <c r="M30" s="6" t="s">
        <f>=I30+J30+K30+L30</f>
      </c>
      <c r="N30" s="34"/>
    </row>
    <row collapsed="false" customFormat="false" customHeight="false" hidden="false" ht="12.1" outlineLevel="0" r="31">
      <c r="A31" s="25" t="n">
        <v>45679.823321759</v>
      </c>
      <c r="B31" s="26" t="s">
        <v>16</v>
      </c>
      <c r="C31" s="26" t="s">
        <v>67</v>
      </c>
      <c r="D31" s="26" t="s">
        <v>55</v>
      </c>
      <c r="E31" s="26" t="s">
        <v>17</v>
      </c>
      <c r="F31" s="26" t="s">
        <v>19</v>
      </c>
      <c r="G31" s="27" t="n">
        <v>-700</v>
      </c>
      <c r="H31" s="28" t="n">
        <v>1.5822</v>
      </c>
      <c r="I31" s="28" t="n">
        <v>1107.54</v>
      </c>
      <c r="J31" s="28" t="n">
        <v>0</v>
      </c>
      <c r="K31" s="28" t="n">
        <v>-0</v>
      </c>
      <c r="L31" s="28" t="n">
        <v>-0</v>
      </c>
      <c r="M31" s="6" t="s">
        <f>=I31+J31+K31+L31</f>
      </c>
      <c r="N31" s="26"/>
    </row>
    <row collapsed="false" customFormat="false" customHeight="false" hidden="false" ht="12.1" outlineLevel="0" r="32">
      <c r="A32" s="20" t="n">
        <v>45685.701087963</v>
      </c>
      <c r="B32" s="16" t="s">
        <v>16</v>
      </c>
      <c r="C32" s="16" t="s">
        <v>67</v>
      </c>
      <c r="D32" s="16" t="s">
        <v>54</v>
      </c>
      <c r="E32" s="16" t="s">
        <v>17</v>
      </c>
      <c r="F32" s="16" t="s">
        <v>19</v>
      </c>
      <c r="G32" s="7" t="n">
        <v>690</v>
      </c>
      <c r="H32" s="6" t="n">
        <v>1.587406</v>
      </c>
      <c r="I32" s="6" t="n">
        <v>-1095.31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1" t="n">
        <v>45838</v>
      </c>
      <c r="B33" s="22" t="s">
        <v>66</v>
      </c>
      <c r="C33" s="22" t="s">
        <v>48</v>
      </c>
      <c r="D33" s="22" t="s">
        <v>66</v>
      </c>
      <c r="E33" s="22" t="s">
        <v>66</v>
      </c>
      <c r="F33" s="22" t="s">
        <v>19</v>
      </c>
      <c r="G33" s="23" t="n">
        <v>1</v>
      </c>
      <c r="H33" s="24" t="n">
        <v>168000</v>
      </c>
      <c r="I33" s="24" t="n">
        <v>168000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0" t="n">
        <v>45838.771990741</v>
      </c>
      <c r="B34" s="16" t="s">
        <v>16</v>
      </c>
      <c r="C34" s="16" t="s">
        <v>67</v>
      </c>
      <c r="D34" s="16" t="s">
        <v>54</v>
      </c>
      <c r="E34" s="16" t="s">
        <v>17</v>
      </c>
      <c r="F34" s="16" t="s">
        <v>19</v>
      </c>
      <c r="G34" s="7" t="n">
        <v>97110</v>
      </c>
      <c r="H34" s="6" t="n">
        <v>1.73</v>
      </c>
      <c r="I34" s="6" t="n">
        <v>-168000.3</v>
      </c>
      <c r="J34" s="6" t="n">
        <v>-0</v>
      </c>
      <c r="K34" s="6" t="n">
        <v>-0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1" t="n">
        <v>46146.020636574</v>
      </c>
      <c r="B35" s="22" t="s">
        <v>66</v>
      </c>
      <c r="C35" s="22" t="s">
        <v>48</v>
      </c>
      <c r="D35" s="22" t="s">
        <v>66</v>
      </c>
      <c r="E35" s="22" t="s">
        <v>66</v>
      </c>
      <c r="F35" s="22" t="s">
        <v>19</v>
      </c>
      <c r="G35" s="23" t="n">
        <v>1</v>
      </c>
      <c r="H35" s="24" t="n">
        <v>1032000</v>
      </c>
      <c r="I35" s="24" t="n">
        <v>1032000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0" t="n">
        <v>46146.972523148</v>
      </c>
      <c r="B36" s="16" t="s">
        <v>16</v>
      </c>
      <c r="C36" s="16" t="s">
        <v>67</v>
      </c>
      <c r="D36" s="16" t="s">
        <v>54</v>
      </c>
      <c r="E36" s="16" t="s">
        <v>17</v>
      </c>
      <c r="F36" s="16" t="s">
        <v>19</v>
      </c>
      <c r="G36" s="7" t="n">
        <v>520430</v>
      </c>
      <c r="H36" s="6" t="n">
        <v>1.9828</v>
      </c>
      <c r="I36" s="6" t="n">
        <v>-1031908.6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 t="s">
        <v>71</v>
      </c>
      <c r="M37" s="5" t="s">
        <f>=SUM(M2:M36)</f>
      </c>
      <c r="N37" s="4"/>
    </row>
  </sheetData>
  <autoFilter ref="A1:N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39</v>
      </c>
      <c r="B1" s="38" t="s">
        <v>72</v>
      </c>
      <c r="C1" s="38" t="s">
        <v>0</v>
      </c>
      <c r="D1" s="38" t="s">
        <v>2</v>
      </c>
      <c r="E1" s="38" t="s">
        <v>73</v>
      </c>
      <c r="F1" s="38" t="s">
        <v>74</v>
      </c>
      <c r="G1" s="38" t="s">
        <v>75</v>
      </c>
      <c r="H1" s="38" t="s">
        <v>43</v>
      </c>
      <c r="I1" s="38" t="s">
        <v>76</v>
      </c>
      <c r="J1" s="38" t="s">
        <v>77</v>
      </c>
      <c r="K1" s="38" t="s">
        <v>78</v>
      </c>
      <c r="L1" s="38" t="s">
        <v>79</v>
      </c>
      <c r="M1" s="38" t="s">
        <v>80</v>
      </c>
      <c r="N1" s="38" t="s">
        <v>81</v>
      </c>
      <c r="O1" s="38" t="s">
        <v>82</v>
      </c>
    </row>
    <row collapsed="false" customFormat="false" customHeight="false" hidden="false" ht="12.1" outlineLevel="0" r="2">
      <c r="A2" s="37" t="n">
        <v>45385</v>
      </c>
      <c r="B2" s="16" t="s">
        <v>83</v>
      </c>
      <c r="C2" s="16" t="s">
        <v>16</v>
      </c>
      <c r="D2" s="16" t="s">
        <v>18</v>
      </c>
      <c r="E2" s="17" t="n">
        <v>213500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863</v>
      </c>
      <c r="J2" s="17" t="n">
        <v>1.3736998217469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7" t="n">
        <v>45387</v>
      </c>
      <c r="B3" s="16" t="s">
        <v>83</v>
      </c>
      <c r="C3" s="16" t="s">
        <v>16</v>
      </c>
      <c r="D3" s="16" t="s">
        <v>18</v>
      </c>
      <c r="E3" s="17" t="n">
        <v>47500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861</v>
      </c>
      <c r="J3" s="17" t="n">
        <v>1.3759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7" t="n">
        <v>45394</v>
      </c>
      <c r="B4" s="16" t="s">
        <v>83</v>
      </c>
      <c r="C4" s="16" t="s">
        <v>16</v>
      </c>
      <c r="D4" s="16" t="s">
        <v>18</v>
      </c>
      <c r="E4" s="17" t="n">
        <v>37300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854</v>
      </c>
      <c r="J4" s="17" t="n">
        <v>1.3796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7" t="n">
        <v>45399</v>
      </c>
      <c r="B5" s="16" t="s">
        <v>83</v>
      </c>
      <c r="C5" s="16" t="s">
        <v>16</v>
      </c>
      <c r="D5" s="16" t="s">
        <v>18</v>
      </c>
      <c r="E5" s="17" t="n">
        <v>38000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849</v>
      </c>
      <c r="J5" s="17" t="n">
        <v>1.381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7" t="n">
        <v>45420</v>
      </c>
      <c r="B6" s="16" t="s">
        <v>83</v>
      </c>
      <c r="C6" s="16" t="s">
        <v>16</v>
      </c>
      <c r="D6" s="16" t="s">
        <v>18</v>
      </c>
      <c r="E6" s="17" t="n">
        <v>50700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828</v>
      </c>
      <c r="J6" s="17" t="n">
        <v>1.3943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7" t="n">
        <v>45460</v>
      </c>
      <c r="B7" s="16" t="s">
        <v>83</v>
      </c>
      <c r="C7" s="16" t="s">
        <v>16</v>
      </c>
      <c r="D7" s="16" t="s">
        <v>18</v>
      </c>
      <c r="E7" s="17" t="n">
        <v>40200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788</v>
      </c>
      <c r="J7" s="17" t="n">
        <v>1.4178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7" t="n">
        <v>45463</v>
      </c>
      <c r="B8" s="16" t="s">
        <v>83</v>
      </c>
      <c r="C8" s="16" t="s">
        <v>16</v>
      </c>
      <c r="D8" s="16" t="s">
        <v>18</v>
      </c>
      <c r="E8" s="17" t="n">
        <v>53600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785</v>
      </c>
      <c r="J8" s="17" t="n">
        <v>1.4194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7" t="n">
        <v>45464</v>
      </c>
      <c r="B9" s="16" t="s">
        <v>83</v>
      </c>
      <c r="C9" s="16" t="s">
        <v>16</v>
      </c>
      <c r="D9" s="16" t="s">
        <v>18</v>
      </c>
      <c r="E9" s="17" t="n">
        <v>42200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784</v>
      </c>
      <c r="J9" s="17" t="n">
        <v>1.4212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7" t="n">
        <v>45478</v>
      </c>
      <c r="B10" s="16" t="s">
        <v>83</v>
      </c>
      <c r="C10" s="16" t="s">
        <v>16</v>
      </c>
      <c r="D10" s="16" t="s">
        <v>18</v>
      </c>
      <c r="E10" s="17" t="n">
        <v>62300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770</v>
      </c>
      <c r="J10" s="17" t="n">
        <v>1.4298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7" t="n">
        <v>45502</v>
      </c>
      <c r="B11" s="16" t="s">
        <v>83</v>
      </c>
      <c r="C11" s="16" t="s">
        <v>16</v>
      </c>
      <c r="D11" s="16" t="s">
        <v>18</v>
      </c>
      <c r="E11" s="17" t="n">
        <v>62300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746</v>
      </c>
      <c r="J11" s="17" t="n">
        <v>1.4432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7" t="n">
        <v>45555</v>
      </c>
      <c r="B12" s="16" t="s">
        <v>83</v>
      </c>
      <c r="C12" s="16" t="s">
        <v>16</v>
      </c>
      <c r="D12" s="16" t="s">
        <v>18</v>
      </c>
      <c r="E12" s="17" t="n">
        <v>48000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693</v>
      </c>
      <c r="J12" s="17" t="n">
        <v>1.482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7" t="n">
        <v>45574</v>
      </c>
      <c r="B13" s="16" t="s">
        <v>83</v>
      </c>
      <c r="C13" s="16" t="s">
        <v>16</v>
      </c>
      <c r="D13" s="16" t="s">
        <v>18</v>
      </c>
      <c r="E13" s="17" t="n">
        <v>114430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674</v>
      </c>
      <c r="J13" s="17" t="n">
        <v>1.4943999825221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7" t="n">
        <v>45583</v>
      </c>
      <c r="B14" s="16" t="s">
        <v>83</v>
      </c>
      <c r="C14" s="16" t="s">
        <v>16</v>
      </c>
      <c r="D14" s="16" t="s">
        <v>18</v>
      </c>
      <c r="E14" s="17" t="n">
        <v>49900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665</v>
      </c>
      <c r="J14" s="17" t="n">
        <v>1.5026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7" t="n">
        <v>45685</v>
      </c>
      <c r="B15" s="16" t="s">
        <v>83</v>
      </c>
      <c r="C15" s="16" t="s">
        <v>16</v>
      </c>
      <c r="D15" s="16" t="s">
        <v>18</v>
      </c>
      <c r="E15" s="17" t="n">
        <v>690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563</v>
      </c>
      <c r="J15" s="17" t="n">
        <v>1.5874057971014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7" t="n">
        <v>45838</v>
      </c>
      <c r="B16" s="16" t="s">
        <v>83</v>
      </c>
      <c r="C16" s="16" t="s">
        <v>16</v>
      </c>
      <c r="D16" s="16" t="s">
        <v>18</v>
      </c>
      <c r="E16" s="17" t="n">
        <v>97110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410</v>
      </c>
      <c r="J16" s="17" t="n">
        <v>1.73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7" t="n">
        <v>46146</v>
      </c>
      <c r="B17" s="16" t="s">
        <v>83</v>
      </c>
      <c r="C17" s="16" t="s">
        <v>16</v>
      </c>
      <c r="D17" s="16" t="s">
        <v>18</v>
      </c>
      <c r="E17" s="17" t="n">
        <v>520430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102</v>
      </c>
      <c r="J17" s="17" t="n">
        <v>1.982799992314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7"/>
      <c r="B18" s="16"/>
      <c r="C18" s="16"/>
      <c r="D18" s="16"/>
      <c r="E18" s="17"/>
      <c r="F18" s="7"/>
      <c r="G18" s="17"/>
      <c r="H18" s="16"/>
      <c r="I18" s="7"/>
      <c r="J18" s="17"/>
      <c r="K18" s="4" t="s">
        <v>27</v>
      </c>
      <c r="L18" s="8" t="s">
        <f>=SUBTOTAL(109,L2:L17)</f>
      </c>
      <c r="M18" s="8" t="s">
        <f>=SUBTOTAL(109,M2:M17)</f>
      </c>
      <c r="N18" s="8" t="s">
        <f>=MAX(0,M18*0.13)</f>
      </c>
    </row>
  </sheetData>
  <autoFilter ref="A1:O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84</v>
      </c>
      <c r="D1" s="38" t="s">
        <v>85</v>
      </c>
      <c r="E1" s="38" t="s">
        <v>86</v>
      </c>
      <c r="F1" s="38" t="s">
        <v>87</v>
      </c>
      <c r="G1" s="38" t="s">
        <v>73</v>
      </c>
      <c r="H1" s="38" t="s">
        <v>88</v>
      </c>
      <c r="I1" s="38" t="s">
        <v>89</v>
      </c>
      <c r="J1" s="38" t="s">
        <v>90</v>
      </c>
      <c r="K1" s="38" t="s">
        <v>91</v>
      </c>
    </row>
    <row collapsed="false" customFormat="false" customHeight="false" hidden="false" ht="12.1" outlineLevel="0" r="2">
      <c r="A2" s="16" t="s">
        <v>16</v>
      </c>
      <c r="B2" s="16" t="s">
        <v>18</v>
      </c>
      <c r="C2" s="39" t="n">
        <v>45385</v>
      </c>
      <c r="D2" s="40" t="n">
        <v>45594</v>
      </c>
      <c r="E2" s="17" t="n">
        <v>1.3737</v>
      </c>
      <c r="F2" s="17" t="n">
        <v>1.509</v>
      </c>
      <c r="G2" s="17" t="n">
        <v>66300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16</v>
      </c>
      <c r="B3" s="16" t="s">
        <v>18</v>
      </c>
      <c r="C3" s="39" t="n">
        <v>45385</v>
      </c>
      <c r="D3" s="40" t="n">
        <v>45679</v>
      </c>
      <c r="E3" s="17" t="n">
        <v>1.3737</v>
      </c>
      <c r="F3" s="17" t="n">
        <v>1.5822</v>
      </c>
      <c r="G3" s="17" t="n">
        <v>700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2026-08-14T08:30:52.00Z</dcterms:created>
  <dc:creator>izi-invest.ru</dc:creator>
  <cp:revision>0</cp:revision>
</cp:coreProperties>
</file>