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закр." sheetId="3" state="visible" r:id="rId4"/>
    <sheet name="Сделки" sheetId="4" state="visible" r:id="rId5"/>
    <sheet name="Дивиденды" sheetId="5" state="visible" r:id="rId6"/>
    <sheet name="Купон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<sst xmlns="http://schemas.openxmlformats.org/spreadsheetml/2006/main" count="962" uniqueCount="227">
  <si>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</si>
  <si>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</si>
  <si>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</si>
  <si>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</si>
  <si>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</si>
  <si>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</si>
  <si>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</si>
  <si>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</si>
  <si>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</si>
  <si>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</si>
  <si>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</si>
  <si>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</si>
  <si>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</si>
  <si>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</si>
  <si>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</si>
  <si>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</si>
  <si>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RUR</t>
  </si>
  <si>
    <t>Рубль</t>
  </si>
  <si>
    <t>AMD</t>
  </si>
  <si>
    <t>CNY</t>
  </si>
  <si>
    <t>Юань</t>
  </si>
  <si>
    <t>BYN</t>
  </si>
  <si>
    <t>Сумма по валютам:</t>
  </si>
  <si>
    <t>CAD</t>
  </si>
  <si>
    <t>Сумма:</t>
  </si>
  <si>
    <t>CHF</t>
  </si>
  <si>
    <t>EUR</t>
  </si>
  <si>
    <t>GBP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</si>
  <si>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</si>
  <si>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</si>
  <si>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</si>
  <si>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</si>
  <si>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</si>
  <si>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</si>
  <si>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</si>
  <si>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</si>
  <si>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</si>
  <si>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Без other</t>
  </si>
  <si>
    <t>Примечание</t>
  </si>
  <si>
    <t>.</t>
  </si>
  <si>
    <t>..</t>
  </si>
  <si>
    <t>d</t>
  </si>
  <si>
    <t>s</t>
  </si>
  <si>
    <t>ds</t>
  </si>
  <si>
    <t>Пополнение счета</t>
  </si>
  <si>
    <t>Дивиденд по PLZL - Полюс 1шт. по 1301.75 RUR (данные из БД)</t>
  </si>
  <si>
    <t>Дивиденд по LKOH - ЛУКОЙЛ 7шт. по 514 RUR (данные из БД)</t>
  </si>
  <si>
    <t>Дивиденд по CHMF - СевСт-ао 4шт. по 49.06 RUR (данные из БД)</t>
  </si>
  <si>
    <t>Купон по RU000A100HY9 - РЖД 1Р-16R 5шт. по 39.39 RUR (данные из БД)</t>
  </si>
  <si>
    <t>Выплата купонов RU000A100HY9/ РЖД 1Р-16R/ 5 шт. (данные из сделок)</t>
  </si>
  <si>
    <t>Купон по RU000A108L81 - Полюс Б1P4 2шт. по 51.86 RUR (данные из БД)</t>
  </si>
  <si>
    <t>Дивиденд по TATN - Татнфт 3ао 30шт. по 17.39 RUR (данные из БД)</t>
  </si>
  <si>
    <t>Дивиденд по ROSN - Роснефть 20шт. по 36.47 RUR (данные из БД)</t>
  </si>
  <si>
    <t>Выплата купонов RU000A108L81/ Полюс оббП04/ 2 шт. (данные из сделок)</t>
  </si>
  <si>
    <t>Купон по RU000A107MM9 - КАМАЗ БП11 5шт. по 36.15 RUR (данные из БД)</t>
  </si>
  <si>
    <t>Выплата купонов RU000A107MM9/ КАМАЗ оббП11/ 5 шт. (данные из сделок)</t>
  </si>
  <si>
    <t>Купон по RU000A1094G0 - РУСАЛ 1Р8 1шт. по 224.37 RUR (данные из БД)</t>
  </si>
  <si>
    <t>Выплата купонов RU000A1094G0/ МКПАО ОК РУСАЛ оббП08/ 1 шт. (данные из сделок)</t>
  </si>
  <si>
    <t>Купон по RU000A108L81 - Полюс Б1P4 2шт. по 49.99 RUR (данные из БД)</t>
  </si>
  <si>
    <t>Прочий доход</t>
  </si>
  <si>
    <t>Баланс сейчас</t>
  </si>
  <si>
    <t>XIRR</t>
  </si>
  <si>
    <t>Сред.взвеш.сумм.</t>
  </si>
  <si>
    <t>Полный доход, RUR</t>
  </si>
  <si>
    <t>Сред.год.дох.</t>
  </si>
  <si>
    <t>SBER</t>
  </si>
  <si>
    <t>GAZP</t>
  </si>
  <si>
    <t>YDEX</t>
  </si>
  <si>
    <t>NVTK</t>
  </si>
  <si>
    <t>GMKN</t>
  </si>
  <si>
    <t>LKOH</t>
  </si>
  <si>
    <t>ROSN</t>
  </si>
  <si>
    <t>PLZL</t>
  </si>
  <si>
    <t>CHMF</t>
  </si>
  <si>
    <t>MAGN</t>
  </si>
  <si>
    <t>TATN</t>
  </si>
  <si>
    <t>MGNT</t>
  </si>
  <si>
    <t>SNGS</t>
  </si>
  <si>
    <t>T</t>
  </si>
  <si>
    <t>NLMK</t>
  </si>
  <si>
    <t>RU000A108G70</t>
  </si>
  <si>
    <t>RU000A1094G0</t>
  </si>
  <si>
    <t>RU000A108LP2</t>
  </si>
  <si>
    <t>SU26238RMFS4</t>
  </si>
  <si>
    <t>SU26246RMFS7</t>
  </si>
  <si>
    <t>TBRU</t>
  </si>
  <si>
    <t>RU000A102YG7</t>
  </si>
  <si>
    <t>RU000A106516</t>
  </si>
  <si>
    <t>RU000A100HY9</t>
  </si>
  <si>
    <t>RU000A104V75</t>
  </si>
  <si>
    <t>RU000A105VC5</t>
  </si>
  <si>
    <t>RU000A107MM9</t>
  </si>
  <si>
    <t>RU000A1065K2</t>
  </si>
  <si>
    <t>RU000A105GE2</t>
  </si>
  <si>
    <t>RU000A1013P1</t>
  </si>
  <si>
    <t>RU000A108L81</t>
  </si>
  <si>
    <t>SU26229RMFS3</t>
  </si>
  <si>
    <t>SU26232RMFS7</t>
  </si>
  <si>
    <t>TGLD</t>
  </si>
  <si>
    <t>TRUR</t>
  </si>
  <si>
    <t>SU26248RMFS3</t>
  </si>
  <si>
    <t>RU000A108PZ2</t>
  </si>
  <si>
    <t>buy</t>
  </si>
  <si>
    <t>sell</t>
  </si>
  <si>
    <t>Полный доход</t>
  </si>
  <si>
    <t>Операция</t>
  </si>
  <si>
    <t>Комиссия банка</t>
  </si>
  <si>
    <t>Комиссия ТС</t>
  </si>
  <si>
    <t>Комментарий</t>
  </si>
  <si>
    <t>input</t>
  </si>
  <si>
    <t>Сбербанк России ПАО ао</t>
  </si>
  <si>
    <t>share</t>
  </si>
  <si>
    <t>"Газпром" (ПАО) ао</t>
  </si>
  <si>
    <t>МКПАО ЯНДЕКС</t>
  </si>
  <si>
    <t>ПАО "НОВАТЭК" ао</t>
  </si>
  <si>
    <t>ГМК "Нор.Никель" ПАО ао</t>
  </si>
  <si>
    <t>НК ЛУКОЙЛ (ПАО) - ао</t>
  </si>
  <si>
    <t>ПАО НК Роснефть</t>
  </si>
  <si>
    <t>Полюс ПАО ао</t>
  </si>
  <si>
    <t>Северсталь (ПАО)ао</t>
  </si>
  <si>
    <t>"Магнитогорск.мет.комб" ПАО ао</t>
  </si>
  <si>
    <t>ПАО "Татнефть" ао</t>
  </si>
  <si>
    <t>"Магнит" ПАО ао</t>
  </si>
  <si>
    <t>Сургутнефтегаз ПАО акции об.</t>
  </si>
  <si>
    <t>Т-Технологии МКПАО ао</t>
  </si>
  <si>
    <t>ПАО "НЛМК" ао</t>
  </si>
  <si>
    <t>НОВАТЭК 001P-02</t>
  </si>
  <si>
    <t>bond</t>
  </si>
  <si>
    <t>МКПАО ОК РУСАЛ БО-001P-08</t>
  </si>
  <si>
    <t>ФосАгро БО-П01-USD</t>
  </si>
  <si>
    <t>ОФЗ-ПД 26238 15/05/2041</t>
  </si>
  <si>
    <t>ОФЗ-ПД 26246 12/03/36</t>
  </si>
  <si>
    <t>БПИФ Т-Капитал ОБЛИГАЦИИ</t>
  </si>
  <si>
    <t>etf</t>
  </si>
  <si>
    <t>Сбербанк ПАО 001Р-SBER25</t>
  </si>
  <si>
    <t>ФосАгро БО-П01</t>
  </si>
  <si>
    <t>РЖД ОАО БО 001Р-16R</t>
  </si>
  <si>
    <t>Почта России БО-002P-01</t>
  </si>
  <si>
    <t>Полюс ПБО-03</t>
  </si>
  <si>
    <t>КАМАЗ ПАО БО-П11</t>
  </si>
  <si>
    <t>ДОМ.РФ АО 001P-15R</t>
  </si>
  <si>
    <t>Газпром капитал ООО БО-001Р-07</t>
  </si>
  <si>
    <t>ВЭБ.РФ ПБО-001Р-18</t>
  </si>
  <si>
    <t>Полюс ПБО-04</t>
  </si>
  <si>
    <t>ОФЗ-ПД 26229 12/11/25</t>
  </si>
  <si>
    <t>ОФЗ-ПД 26232 06/10/27</t>
  </si>
  <si>
    <t>БПИФ ТИНЬКОФФ ЗОЛОТО</t>
  </si>
  <si>
    <t>БПИФ Т-Кап ВЕЧНЫЙ ПОРТФ РУБ</t>
  </si>
  <si>
    <t>ОФЗ-ПД 26248 16/05/40</t>
  </si>
  <si>
    <t>CNYRUB_TOM</t>
  </si>
  <si>
    <t>CNY/RUB_TOM - CNY/РУБ</t>
  </si>
  <si>
    <t>selt</t>
  </si>
  <si>
    <t>dohod</t>
  </si>
  <si>
    <t>Выплата купонов RU000A100HY9/ РЖД 1Р-16R/ 5 шт.</t>
  </si>
  <si>
    <t>Газпром нефть БО 003P-12R</t>
  </si>
  <si>
    <t>Выплата купонов RU000A108L81/ Полюс оббП04/ 2 шт.</t>
  </si>
  <si>
    <t>Выплата купонов RU000A107MM9/ КАМАЗ оббП11/ 5 шт.</t>
  </si>
  <si>
    <t>Выплата купонов RU000A1094G0/ МКПАО ОК РУСАЛ оббП08/ 1 шт.</t>
  </si>
  <si>
    <t>commission</t>
  </si>
  <si>
    <t>Комиссия по тарифу</t>
  </si>
  <si>
    <t>Остаток</t>
  </si>
  <si>
    <t>Остаток:</t>
  </si>
  <si>
    <t>Портфель</t>
  </si>
  <si>
    <t>Кол.</t>
  </si>
  <si>
    <t>Дивиденд</t>
  </si>
  <si>
    <t>Цена отсечки</t>
  </si>
  <si>
    <t>Цена покупки</t>
  </si>
  <si>
    <t>Налог</t>
  </si>
  <si>
    <t>Сумма 
до налога</t>
  </si>
  <si>
    <t>Сумма 
после налога</t>
  </si>
  <si>
    <t>Доходность к 
цене отсечки</t>
  </si>
  <si>
    <t>Доходность к 
цене покупки</t>
  </si>
  <si>
    <t>ИИС</t>
  </si>
  <si>
    <t>Полюс</t>
  </si>
  <si>
    <t>ЛУКОЙЛ</t>
  </si>
  <si>
    <t>СевСт-ао</t>
  </si>
  <si>
    <t>Татнфт 3ао</t>
  </si>
  <si>
    <t>Роснефть</t>
  </si>
  <si>
    <t>Купон</t>
  </si>
  <si>
    <t>РЖД 1Р-16R</t>
  </si>
  <si>
    <t>Полюс Б1P4</t>
  </si>
  <si>
    <t>КАМАЗ БП11</t>
  </si>
  <si>
    <t>РУСАЛ 1Р8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</si>
  <si>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</si>
  <si>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</si>
  <si>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</si>
  <si>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</si>
  <si>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</si>
  <si>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</si>
  <si>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</si>
  <si>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</si>
  <si>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</si>
  <si>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</si>
  <si>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</si>
  <si>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продажи</t>
  </si>
  <si>
    <t>Результат</t>
  </si>
  <si>
    <t>Доходность сделки</t>
  </si>
  <si>
    <t>Срок</t>
  </si>
  <si>
    <t>Доходность годовых</t>
  </si>
  <si>
    <t>Сбербанк</t>
  </si>
  <si>
    <t>ГАЗПРОМ ао</t>
  </si>
  <si>
    <t>ЯНДЕКС</t>
  </si>
  <si>
    <t>Новатэк ао</t>
  </si>
  <si>
    <t>ГМКНорНик</t>
  </si>
  <si>
    <t>ММК</t>
  </si>
  <si>
    <t>Магнит ао</t>
  </si>
  <si>
    <t>Сургнфгз</t>
  </si>
  <si>
    <t>Т-Техно ао</t>
  </si>
  <si>
    <t>НЛМК ао</t>
  </si>
  <si>
    <t>НОВАТЭК1Р2</t>
  </si>
  <si>
    <t>ФосА1П1USD</t>
  </si>
  <si>
    <t>ОФЗ 26238</t>
  </si>
  <si>
    <t>ОФЗ 26246</t>
  </si>
  <si>
    <t>TBRU ETF</t>
  </si>
  <si>
    <t>Сбер Sb25R</t>
  </si>
  <si>
    <t>ФосАгро П1</t>
  </si>
  <si>
    <t>ПочтаР2P01</t>
  </si>
  <si>
    <t>Полюс Б1P3</t>
  </si>
  <si>
    <t>ДОМ 1P-15R</t>
  </si>
  <si>
    <t>ГазпромКP7</t>
  </si>
  <si>
    <t>ВЭБ1P-18</t>
  </si>
  <si>
    <t>ОФЗ 26229</t>
  </si>
  <si>
    <t>ОФЗ 26232</t>
  </si>
  <si>
    <t>TGLD ETF</t>
  </si>
  <si>
    <t>TRUR ETF</t>
  </si>
  <si>
    <t>ОФЗ 26248</t>
  </si>
  <si>
    <t>Газпн3P12R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</si>
</sst>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  <numFmt numFmtId="177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9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  <xf applyAlignment="false" applyBorder="false" applyFont="true" applyProtection="false" borderId="1" fillId="0" fontId="0" numFmtId="177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3</v>
      </c>
      <c r="C2" s="16" t="s">
        <v>17</v>
      </c>
      <c r="D2" s="16" t="s">
        <v>16</v>
      </c>
      <c r="E2" s="7" t="n">
        <v>837185.19</v>
      </c>
      <c r="F2" s="6" t="n">
        <v>1</v>
      </c>
      <c r="G2" s="17" t="n">
        <v>0</v>
      </c>
      <c r="H2" s="6" t="n">
        <v>0</v>
      </c>
      <c r="I2" s="16"/>
      <c r="J2" s="6" t="s">
        <f>=E2*F2</f>
      </c>
      <c r="K2" s="17"/>
      <c r="L2" s="6"/>
      <c r="M2" s="17"/>
      <c r="N2" s="16"/>
      <c r="O2" s="16" t="s">
        <v>18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19</v>
      </c>
      <c r="B3" s="16" t="s">
        <v>3</v>
      </c>
      <c r="C3" s="16" t="s">
        <v>20</v>
      </c>
      <c r="D3" s="16" t="s">
        <v>16</v>
      </c>
      <c r="E3" s="7" t="n">
        <v>14.95</v>
      </c>
      <c r="F3" s="6" t="n">
        <v>12.7516</v>
      </c>
      <c r="G3" s="17" t="n">
        <v>0</v>
      </c>
      <c r="H3" s="6" t="n">
        <v>0</v>
      </c>
      <c r="I3" s="16"/>
      <c r="J3" s="6" t="s">
        <f>=E3*F3</f>
      </c>
      <c r="K3" s="17"/>
      <c r="L3" s="6"/>
      <c r="M3" s="17"/>
      <c r="N3" s="16"/>
      <c r="O3" s="16" t="s">
        <v>21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/>
      <c r="B4" s="16"/>
      <c r="C4" s="16"/>
      <c r="D4" s="16"/>
      <c r="E4" s="7"/>
      <c r="F4" s="6"/>
      <c r="G4" s="4"/>
      <c r="H4" s="4" t="s">
        <v>22</v>
      </c>
      <c r="I4" s="4"/>
      <c r="J4" s="5" t="s">
        <f>=SUM(J2:J3)</f>
      </c>
      <c r="K4" s="4"/>
      <c r="L4" s="4"/>
      <c r="M4" s="10" t="s">
        <f>=J4/J5</f>
      </c>
      <c r="N4" s="16"/>
      <c r="O4" s="16" t="s">
        <v>23</v>
      </c>
      <c r="P4" s="17" t="n">
        <v>59.940467007924</v>
      </c>
      <c r="Q4" s="6" t="s">
        <f>=P4/$P$13</f>
      </c>
    </row>
    <row collapsed="false" customFormat="false" customHeight="false" hidden="false" ht="12.1" outlineLevel="0" r="5">
      <c r="A5" s="16"/>
      <c r="B5" s="16"/>
      <c r="C5" s="16"/>
      <c r="D5" s="16"/>
      <c r="E5" s="7"/>
      <c r="F5" s="6"/>
      <c r="G5" s="4"/>
      <c r="H5" s="4" t="s">
        <v>24</v>
      </c>
      <c r="I5" s="4"/>
      <c r="J5" s="5" t="s">
        <f>=J4</f>
      </c>
      <c r="K5" s="17"/>
      <c r="L5" s="6"/>
      <c r="M5" s="17"/>
      <c r="N5" s="16"/>
      <c r="O5" s="16" t="s">
        <v>25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17"/>
      <c r="H6" s="6"/>
      <c r="I6" s="16"/>
      <c r="J6" s="6"/>
      <c r="K6" s="17"/>
      <c r="L6" s="6"/>
      <c r="M6" s="17"/>
      <c r="N6" s="16"/>
      <c r="O6" s="16" t="s">
        <v>19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/>
      <c r="B7" s="16"/>
      <c r="C7" s="16"/>
      <c r="D7" s="16"/>
      <c r="E7" s="7"/>
      <c r="F7" s="6"/>
      <c r="G7" s="17"/>
      <c r="H7" s="6"/>
      <c r="I7" s="16"/>
      <c r="J7" s="6"/>
      <c r="K7" s="17"/>
      <c r="L7" s="6"/>
      <c r="M7" s="17"/>
      <c r="N7" s="16"/>
      <c r="O7" s="16" t="s">
        <v>26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17"/>
      <c r="H8" s="6"/>
      <c r="I8" s="16"/>
      <c r="J8" s="6"/>
      <c r="K8" s="17"/>
      <c r="L8" s="6"/>
      <c r="M8" s="17"/>
      <c r="N8" s="16"/>
      <c r="O8" s="16" t="s">
        <v>27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17"/>
      <c r="H9" s="6"/>
      <c r="I9" s="16"/>
      <c r="J9" s="6"/>
      <c r="K9" s="17"/>
      <c r="L9" s="6"/>
      <c r="M9" s="17"/>
      <c r="N9" s="16"/>
      <c r="O9" s="16" t="s">
        <v>28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29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30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31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16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32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33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34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35</v>
      </c>
      <c r="P17" s="17" t="n">
        <v>85.4811</v>
      </c>
      <c r="Q17" s="6" t="s">
        <f>=P17/$P$13</f>
      </c>
    </row>
  </sheetData>
  <mergeCells>
    <mergeCell ref="H4:I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60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</cols>
  <sheetData>
    <row collapsed="false" customFormat="false" customHeight="false" hidden="false" ht="12.1" outlineLevel="0" r="1">
      <c r="A1" s="18" t="s">
        <v>36</v>
      </c>
      <c r="B1" s="18" t="s">
        <v>9</v>
      </c>
      <c r="C1" s="18" t="s">
        <v>37</v>
      </c>
      <c r="D1" s="18" t="s">
        <v>38</v>
      </c>
      <c r="E1" s="18" t="s">
        <v>39</v>
      </c>
      <c r="F1" s="18" t="s">
        <v>40</v>
      </c>
      <c r="G1" s="18" t="s">
        <v>41</v>
      </c>
      <c r="H1" s="18" t="s">
        <v>42</v>
      </c>
      <c r="I1" s="18" t="s">
        <v>43</v>
      </c>
    </row>
    <row collapsed="false" customFormat="false" customHeight="false" hidden="false" ht="12.1" outlineLevel="0" r="2">
      <c r="A2" s="13" t="n">
        <v>45637.634409722</v>
      </c>
      <c r="B2" s="6" t="n">
        <v>400000</v>
      </c>
      <c r="C2" s="6" t="n">
        <v>400000</v>
      </c>
      <c r="D2" s="16" t="s">
        <v>44</v>
      </c>
      <c r="E2" s="16"/>
      <c r="F2" s="16"/>
      <c r="G2" s="7" t="n">
        <v>0</v>
      </c>
      <c r="H2" s="6" t="s">
        <f>=B2</f>
      </c>
      <c r="I2" s="6" t="n">
        <v>0</v>
      </c>
    </row>
    <row collapsed="false" customFormat="false" customHeight="false" hidden="false" ht="12.1" outlineLevel="0" r="3">
      <c r="A3" s="13" t="n">
        <v>45639</v>
      </c>
      <c r="B3" s="6" t="n">
        <v>-1301.75</v>
      </c>
      <c r="C3" s="6" t="n">
        <v>-1301.75</v>
      </c>
      <c r="D3" s="16" t="s">
        <v>45</v>
      </c>
      <c r="E3" s="16"/>
      <c r="F3" s="16"/>
      <c r="G3" s="6" t="s">
        <f>=A3-A2</f>
      </c>
      <c r="H3" s="6" t="s">
        <f>=B3+H2</f>
      </c>
      <c r="I3" s="6" t="s">
        <f>=G3*H2</f>
      </c>
    </row>
    <row collapsed="false" customFormat="false" customHeight="false" hidden="false" ht="12.1" outlineLevel="0" r="4">
      <c r="A4" s="13" t="n">
        <v>45643</v>
      </c>
      <c r="B4" s="6" t="n">
        <v>-3598</v>
      </c>
      <c r="C4" s="6" t="n">
        <v>-3598</v>
      </c>
      <c r="D4" s="16" t="s">
        <v>46</v>
      </c>
      <c r="E4" s="16"/>
      <c r="F4" s="16"/>
      <c r="G4" s="6" t="s">
        <f>=A4-A3</f>
      </c>
      <c r="H4" s="6" t="s">
        <f>=B4+H3</f>
      </c>
      <c r="I4" s="6" t="s">
        <f>=G4*H3</f>
      </c>
    </row>
    <row collapsed="false" customFormat="false" customHeight="false" hidden="false" ht="12.1" outlineLevel="0" r="5">
      <c r="A5" s="13" t="n">
        <v>45643</v>
      </c>
      <c r="B5" s="6" t="n">
        <v>-196.24</v>
      </c>
      <c r="C5" s="6" t="n">
        <v>-196.24</v>
      </c>
      <c r="D5" s="16" t="s">
        <v>47</v>
      </c>
      <c r="E5" s="16"/>
      <c r="F5" s="16"/>
      <c r="G5" s="6" t="s">
        <f>=A5-A4</f>
      </c>
      <c r="H5" s="6" t="s">
        <f>=B5+H4</f>
      </c>
      <c r="I5" s="6" t="s">
        <f>=G5*H4</f>
      </c>
    </row>
    <row collapsed="false" customFormat="false" customHeight="false" hidden="false" ht="12.1" outlineLevel="0" r="6">
      <c r="A6" s="13" t="n">
        <v>45652</v>
      </c>
      <c r="B6" s="6" t="n">
        <v>-196.95</v>
      </c>
      <c r="C6" s="6" t="n">
        <v>-196.95</v>
      </c>
      <c r="D6" s="16" t="s">
        <v>48</v>
      </c>
      <c r="E6" s="16"/>
      <c r="F6" s="16"/>
      <c r="G6" s="6" t="s">
        <f>=A6-A5</f>
      </c>
      <c r="H6" s="6" t="s">
        <f>=B6+H5</f>
      </c>
      <c r="I6" s="6" t="s">
        <f>=G6*H5</f>
      </c>
    </row>
    <row collapsed="false" customFormat="false" customHeight="false" hidden="false" ht="12.1" outlineLevel="0" r="7">
      <c r="A7" s="13" t="n">
        <v>45653</v>
      </c>
      <c r="B7" s="6" t="n">
        <v>196.95</v>
      </c>
      <c r="C7" s="6" t="n">
        <v>196.95</v>
      </c>
      <c r="D7" s="16" t="s">
        <v>49</v>
      </c>
      <c r="E7" s="16"/>
      <c r="F7" s="16"/>
      <c r="G7" s="6" t="s">
        <f>=A7-A6</f>
      </c>
      <c r="H7" s="6" t="s">
        <f>=B7+H6</f>
      </c>
      <c r="I7" s="6" t="s">
        <f>=G7*H6</f>
      </c>
    </row>
    <row collapsed="false" customFormat="false" customHeight="false" hidden="false" ht="12.1" outlineLevel="0" r="8">
      <c r="A8" s="13" t="n">
        <v>45657</v>
      </c>
      <c r="B8" s="6" t="n">
        <v>-103.72</v>
      </c>
      <c r="C8" s="6" t="n">
        <v>-103.72</v>
      </c>
      <c r="D8" s="16" t="s">
        <v>50</v>
      </c>
      <c r="E8" s="16"/>
      <c r="F8" s="16"/>
      <c r="G8" s="6" t="s">
        <f>=A8-A7</f>
      </c>
      <c r="H8" s="6" t="s">
        <f>=B8+H7</f>
      </c>
      <c r="I8" s="6" t="s">
        <f>=G8*H7</f>
      </c>
    </row>
    <row collapsed="false" customFormat="false" customHeight="false" hidden="false" ht="12.1" outlineLevel="0" r="9">
      <c r="A9" s="13" t="n">
        <v>45665</v>
      </c>
      <c r="B9" s="6" t="n">
        <v>-521.7</v>
      </c>
      <c r="C9" s="6" t="n">
        <v>-521.7</v>
      </c>
      <c r="D9" s="16" t="s">
        <v>51</v>
      </c>
      <c r="E9" s="16"/>
      <c r="F9" s="16"/>
      <c r="G9" s="6" t="s">
        <f>=A9-A8</f>
      </c>
      <c r="H9" s="6" t="s">
        <f>=B9+H8</f>
      </c>
      <c r="I9" s="6" t="s">
        <f>=G9*H8</f>
      </c>
    </row>
    <row collapsed="false" customFormat="false" customHeight="false" hidden="false" ht="12.1" outlineLevel="0" r="10">
      <c r="A10" s="13" t="n">
        <v>45667</v>
      </c>
      <c r="B10" s="6" t="n">
        <v>-729.4</v>
      </c>
      <c r="C10" s="6" t="n">
        <v>-729.4</v>
      </c>
      <c r="D10" s="16" t="s">
        <v>52</v>
      </c>
      <c r="E10" s="16"/>
      <c r="F10" s="16"/>
      <c r="G10" s="6" t="s">
        <f>=A10-A9</f>
      </c>
      <c r="H10" s="6" t="s">
        <f>=B10+H9</f>
      </c>
      <c r="I10" s="6" t="s">
        <f>=G10*H9</f>
      </c>
    </row>
    <row collapsed="false" customFormat="false" customHeight="false" hidden="false" ht="12.1" outlineLevel="0" r="11">
      <c r="A11" s="13" t="n">
        <v>45670</v>
      </c>
      <c r="B11" s="6" t="n">
        <v>103.72</v>
      </c>
      <c r="C11" s="6" t="n">
        <v>103.72</v>
      </c>
      <c r="D11" s="16" t="s">
        <v>53</v>
      </c>
      <c r="E11" s="16"/>
      <c r="F11" s="16"/>
      <c r="G11" s="6" t="s">
        <f>=A11-A10</f>
      </c>
      <c r="H11" s="6" t="s">
        <f>=B11+H10</f>
      </c>
      <c r="I11" s="6" t="s">
        <f>=G11*H10</f>
      </c>
    </row>
    <row collapsed="false" customFormat="false" customHeight="false" hidden="false" ht="12.1" outlineLevel="0" r="12">
      <c r="A12" s="13" t="n">
        <v>45679</v>
      </c>
      <c r="B12" s="6" t="n">
        <v>-180.75</v>
      </c>
      <c r="C12" s="6" t="n">
        <v>-180.75</v>
      </c>
      <c r="D12" s="16" t="s">
        <v>54</v>
      </c>
      <c r="E12" s="16"/>
      <c r="F12" s="16"/>
      <c r="G12" s="6" t="s">
        <f>=A12-A11</f>
      </c>
      <c r="H12" s="6" t="s">
        <f>=B12+H11</f>
      </c>
      <c r="I12" s="6" t="s">
        <f>=G12*H11</f>
      </c>
    </row>
    <row collapsed="false" customFormat="false" customHeight="false" hidden="false" ht="12.1" outlineLevel="0" r="13">
      <c r="A13" s="13" t="n">
        <v>45680</v>
      </c>
      <c r="B13" s="6" t="n">
        <v>180.75</v>
      </c>
      <c r="C13" s="6" t="n">
        <v>180.75</v>
      </c>
      <c r="D13" s="16" t="s">
        <v>55</v>
      </c>
      <c r="E13" s="16"/>
      <c r="F13" s="16"/>
      <c r="G13" s="6" t="s">
        <f>=A13-A12</f>
      </c>
      <c r="H13" s="6" t="s">
        <f>=B13+H12</f>
      </c>
      <c r="I13" s="6" t="s">
        <f>=G13*H12</f>
      </c>
    </row>
    <row collapsed="false" customFormat="false" customHeight="false" hidden="false" ht="12.1" outlineLevel="0" r="14">
      <c r="A14" s="13" t="n">
        <v>45685</v>
      </c>
      <c r="B14" s="6" t="n">
        <v>-224.37</v>
      </c>
      <c r="C14" s="6" t="n">
        <v>-224.37</v>
      </c>
      <c r="D14" s="16" t="s">
        <v>56</v>
      </c>
      <c r="E14" s="16"/>
      <c r="F14" s="16"/>
      <c r="G14" s="6" t="s">
        <f>=A14-A13</f>
      </c>
      <c r="H14" s="6" t="s">
        <f>=B14+H13</f>
      </c>
      <c r="I14" s="6" t="s">
        <f>=G14*H13</f>
      </c>
    </row>
    <row collapsed="false" customFormat="false" customHeight="false" hidden="false" ht="12.1" outlineLevel="0" r="15">
      <c r="A15" s="13" t="n">
        <v>45686</v>
      </c>
      <c r="B15" s="6" t="n">
        <v>224.37</v>
      </c>
      <c r="C15" s="6" t="n">
        <v>224.37</v>
      </c>
      <c r="D15" s="16" t="s">
        <v>57</v>
      </c>
      <c r="E15" s="16"/>
      <c r="F15" s="16"/>
      <c r="G15" s="6" t="s">
        <f>=A15-A14</f>
      </c>
      <c r="H15" s="6" t="s">
        <f>=B15+H14</f>
      </c>
      <c r="I15" s="6" t="s">
        <f>=G15*H14</f>
      </c>
    </row>
    <row collapsed="false" customFormat="false" customHeight="false" hidden="false" ht="12.1" outlineLevel="0" r="16">
      <c r="A16" s="13" t="n">
        <v>45687</v>
      </c>
      <c r="B16" s="6" t="n">
        <v>-99.98</v>
      </c>
      <c r="C16" s="6" t="n">
        <v>-99.98</v>
      </c>
      <c r="D16" s="16" t="s">
        <v>58</v>
      </c>
      <c r="E16" s="16"/>
      <c r="F16" s="16"/>
      <c r="G16" s="6" t="s">
        <f>=A16-A15</f>
      </c>
      <c r="H16" s="6" t="s">
        <f>=B16+H15</f>
      </c>
      <c r="I16" s="6" t="s">
        <f>=G16*H15</f>
      </c>
    </row>
    <row collapsed="false" customFormat="false" customHeight="false" hidden="false" ht="12.1" outlineLevel="0" r="17">
      <c r="A17" s="13" t="n">
        <v>45687</v>
      </c>
      <c r="B17" s="6" t="n">
        <v>99.98</v>
      </c>
      <c r="C17" s="6" t="n">
        <v>99.98</v>
      </c>
      <c r="D17" s="16" t="s">
        <v>53</v>
      </c>
      <c r="E17" s="16"/>
      <c r="F17" s="16"/>
      <c r="G17" s="6" t="s">
        <f>=A17-A16</f>
      </c>
      <c r="H17" s="6" t="s">
        <f>=B17+H16</f>
      </c>
      <c r="I17" s="6" t="s">
        <f>=G17*H16</f>
      </c>
    </row>
    <row collapsed="false" customFormat="false" customHeight="false" hidden="false" ht="12.1" outlineLevel="0" r="18">
      <c r="A18" s="13" t="n">
        <v>45693.454097222</v>
      </c>
      <c r="B18" s="6" t="n">
        <v>400000</v>
      </c>
      <c r="C18" s="6" t="n">
        <v>400000</v>
      </c>
      <c r="D18" s="16" t="s">
        <v>44</v>
      </c>
      <c r="E18" s="16"/>
      <c r="F18" s="16"/>
      <c r="G18" s="6" t="s">
        <f>=A18-A17</f>
      </c>
      <c r="H18" s="6" t="s">
        <f>=B18+H17</f>
      </c>
      <c r="I18" s="6" t="s">
        <f>=G18*H17</f>
      </c>
    </row>
    <row collapsed="false" customFormat="false" customHeight="false" hidden="false" ht="12.1" outlineLevel="0" r="19">
      <c r="A19" s="13" t="n">
        <v>45715</v>
      </c>
      <c r="B19" s="6" t="n">
        <v>-52000</v>
      </c>
      <c r="C19" s="6" t="n">
        <v>0</v>
      </c>
      <c r="D19" s="16" t="s">
        <v>59</v>
      </c>
      <c r="E19" s="16"/>
      <c r="F19" s="16"/>
      <c r="G19" s="6" t="s">
        <f>=A19-A18</f>
      </c>
      <c r="H19" s="6" t="s">
        <f>=B19+H18</f>
      </c>
      <c r="I19" s="6" t="s">
        <f>=G19*H18</f>
      </c>
    </row>
    <row collapsed="false" customFormat="false" customHeight="false" hidden="false" ht="12.1" outlineLevel="0" r="20">
      <c r="A20" s="12" t="n">
        <v>46303.999988426</v>
      </c>
      <c r="B20" s="5" t="n">
        <v>-837375.83</v>
      </c>
      <c r="C20" s="5" t="n">
        <v>-837375.83</v>
      </c>
      <c r="D20" s="14" t="s">
        <v>60</v>
      </c>
      <c r="E20" s="16"/>
      <c r="F20" s="16"/>
      <c r="G20" s="6" t="s">
        <f>=A20-A19</f>
      </c>
      <c r="H20" s="6" t="s">
        <f>=B20+H19</f>
      </c>
      <c r="I20" s="6" t="s">
        <f>=G20*H19</f>
      </c>
    </row>
    <row collapsed="false" customFormat="false" customHeight="false" hidden="false" ht="12.1" outlineLevel="0" r="21">
      <c r="A21" s="13"/>
      <c r="B21" s="9" t="s">
        <f>=XIRR(B2:B20,A2:A20)</f>
      </c>
      <c r="C21" s="9" t="s">
        <f>=XIRR(C2:C20,A2:A20)</f>
      </c>
      <c r="D21" s="16" t="s">
        <v>61</v>
      </c>
      <c r="E21" s="16"/>
      <c r="F21" s="16"/>
      <c r="G21" s="7"/>
      <c r="H21" s="2" t="s">
        <v>62</v>
      </c>
      <c r="I21" s="6" t="s">
        <f>=SUM(I2:I20)/365</f>
      </c>
    </row>
    <row collapsed="false" customFormat="false" customHeight="false" hidden="false" ht="12.1" outlineLevel="0" r="22">
      <c r="A22" s="13"/>
      <c r="B22" s="5" t="s">
        <f>=-SUM(B2:B20)</f>
      </c>
      <c r="C22" s="5" t="s">
        <f>=-SUM(C2:C20)</f>
      </c>
      <c r="D22" s="16" t="s">
        <v>63</v>
      </c>
      <c r="E22" s="16"/>
      <c r="F22" s="16"/>
      <c r="G22" s="7"/>
      <c r="H22" s="14" t="s">
        <v>64</v>
      </c>
      <c r="I22" s="9" t="s">
        <f>=B22/I21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G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65</v>
      </c>
      <c r="C1" s="0"/>
      <c r="D1" s="0"/>
      <c r="E1" s="4" t="s">
        <v>66</v>
      </c>
      <c r="F1" s="0"/>
      <c r="G1" s="0"/>
      <c r="H1" s="4" t="s">
        <v>67</v>
      </c>
      <c r="I1" s="0"/>
      <c r="J1" s="0"/>
      <c r="K1" s="4" t="s">
        <v>68</v>
      </c>
      <c r="L1" s="0"/>
      <c r="M1" s="0"/>
      <c r="N1" s="4" t="s">
        <v>69</v>
      </c>
      <c r="O1" s="0"/>
      <c r="P1" s="0"/>
      <c r="Q1" s="4" t="s">
        <v>70</v>
      </c>
      <c r="R1" s="0"/>
      <c r="S1" s="0"/>
      <c r="T1" s="4" t="s">
        <v>71</v>
      </c>
      <c r="U1" s="0"/>
      <c r="V1" s="0"/>
      <c r="W1" s="4" t="s">
        <v>72</v>
      </c>
      <c r="X1" s="0"/>
      <c r="Y1" s="0"/>
      <c r="Z1" s="4" t="s">
        <v>73</v>
      </c>
      <c r="AA1" s="0"/>
      <c r="AB1" s="0"/>
      <c r="AC1" s="4" t="s">
        <v>74</v>
      </c>
      <c r="AD1" s="0"/>
      <c r="AE1" s="0"/>
      <c r="AF1" s="4" t="s">
        <v>75</v>
      </c>
      <c r="AG1" s="0"/>
      <c r="AH1" s="0"/>
      <c r="AI1" s="4" t="s">
        <v>76</v>
      </c>
      <c r="AJ1" s="0"/>
      <c r="AK1" s="0"/>
      <c r="AL1" s="4" t="s">
        <v>77</v>
      </c>
      <c r="AM1" s="0"/>
      <c r="AN1" s="0"/>
      <c r="AO1" s="4" t="s">
        <v>78</v>
      </c>
      <c r="AP1" s="0"/>
      <c r="AQ1" s="0"/>
      <c r="AR1" s="4" t="s">
        <v>79</v>
      </c>
      <c r="AS1" s="0"/>
      <c r="AT1" s="0"/>
      <c r="AU1" s="4" t="s">
        <v>80</v>
      </c>
      <c r="AV1" s="0"/>
      <c r="AW1" s="0"/>
      <c r="AX1" s="4" t="s">
        <v>81</v>
      </c>
      <c r="AY1" s="0"/>
      <c r="AZ1" s="0"/>
      <c r="BA1" s="4" t="s">
        <v>82</v>
      </c>
      <c r="BB1" s="0"/>
      <c r="BC1" s="0"/>
      <c r="BD1" s="4" t="s">
        <v>83</v>
      </c>
      <c r="BE1" s="0"/>
      <c r="BF1" s="0"/>
      <c r="BG1" s="4" t="s">
        <v>84</v>
      </c>
      <c r="BH1" s="0"/>
      <c r="BI1" s="0"/>
      <c r="BJ1" s="4" t="s">
        <v>85</v>
      </c>
      <c r="BK1" s="0"/>
      <c r="BL1" s="0"/>
      <c r="BM1" s="4" t="s">
        <v>86</v>
      </c>
      <c r="BN1" s="0"/>
      <c r="BO1" s="0"/>
      <c r="BP1" s="4" t="s">
        <v>87</v>
      </c>
      <c r="BQ1" s="0"/>
      <c r="BR1" s="0"/>
      <c r="BS1" s="4" t="s">
        <v>88</v>
      </c>
      <c r="BT1" s="0"/>
      <c r="BU1" s="0"/>
      <c r="BV1" s="4" t="s">
        <v>89</v>
      </c>
      <c r="BW1" s="0"/>
      <c r="BX1" s="0"/>
      <c r="BY1" s="4" t="s">
        <v>90</v>
      </c>
      <c r="BZ1" s="0"/>
      <c r="CA1" s="0"/>
      <c r="CB1" s="4" t="s">
        <v>91</v>
      </c>
      <c r="CC1" s="0"/>
      <c r="CD1" s="0"/>
      <c r="CE1" s="4" t="s">
        <v>92</v>
      </c>
      <c r="CF1" s="0"/>
      <c r="CG1" s="0"/>
      <c r="CH1" s="4" t="s">
        <v>93</v>
      </c>
      <c r="CI1" s="0"/>
      <c r="CJ1" s="0"/>
      <c r="CK1" s="4" t="s">
        <v>94</v>
      </c>
      <c r="CL1" s="0"/>
      <c r="CM1" s="0"/>
      <c r="CN1" s="4" t="s">
        <v>95</v>
      </c>
      <c r="CO1" s="0"/>
      <c r="CP1" s="0"/>
      <c r="CQ1" s="4" t="s">
        <v>96</v>
      </c>
      <c r="CR1" s="0"/>
      <c r="CS1" s="0"/>
      <c r="CT1" s="4" t="s">
        <v>97</v>
      </c>
      <c r="CU1" s="0"/>
      <c r="CV1" s="0"/>
      <c r="CW1" s="4" t="s">
        <v>98</v>
      </c>
      <c r="CX1" s="0"/>
      <c r="CY1" s="0"/>
      <c r="CZ1" s="4" t="s">
        <v>99</v>
      </c>
      <c r="DA1" s="0"/>
      <c r="DB1" s="0"/>
      <c r="DC1" s="4" t="s">
        <v>100</v>
      </c>
      <c r="DD1" s="0"/>
      <c r="DE1" s="0"/>
      <c r="DF1" s="4" t="s">
        <v>101</v>
      </c>
      <c r="DG1" s="0"/>
    </row>
    <row collapsed="false" customFormat="false" customHeight="false" hidden="false" ht="12.1" outlineLevel="0" r="2">
      <c r="A2" s="11" t="n">
        <v>45638</v>
      </c>
      <c r="B2" s="6" t="n">
        <v>32601.29</v>
      </c>
      <c r="C2" s="0" t="s">
        <v>102</v>
      </c>
      <c r="D2" s="11" t="n">
        <v>45638</v>
      </c>
      <c r="E2" s="6" t="n">
        <v>28561.77</v>
      </c>
      <c r="F2" s="0" t="s">
        <v>102</v>
      </c>
      <c r="G2" s="11" t="n">
        <v>45638</v>
      </c>
      <c r="H2" s="6" t="n">
        <v>10070.03</v>
      </c>
      <c r="I2" s="0" t="s">
        <v>102</v>
      </c>
      <c r="J2" s="11" t="n">
        <v>45638</v>
      </c>
      <c r="K2" s="6" t="n">
        <v>8004</v>
      </c>
      <c r="L2" s="0" t="s">
        <v>102</v>
      </c>
      <c r="M2" s="11" t="n">
        <v>45638</v>
      </c>
      <c r="N2" s="6" t="n">
        <v>11236.62</v>
      </c>
      <c r="O2" s="0" t="s">
        <v>102</v>
      </c>
      <c r="P2" s="11" t="n">
        <v>45638</v>
      </c>
      <c r="Q2" s="6" t="n">
        <v>48422.2</v>
      </c>
      <c r="R2" s="0" t="s">
        <v>102</v>
      </c>
      <c r="S2" s="11" t="n">
        <v>45638</v>
      </c>
      <c r="T2" s="6" t="n">
        <v>5870.93</v>
      </c>
      <c r="U2" s="0" t="s">
        <v>102</v>
      </c>
      <c r="V2" s="11" t="n">
        <v>45638</v>
      </c>
      <c r="W2" s="6" t="n">
        <v>14953.97</v>
      </c>
      <c r="X2" s="0" t="s">
        <v>102</v>
      </c>
      <c r="Y2" s="11" t="n">
        <v>45638</v>
      </c>
      <c r="Z2" s="6" t="n">
        <v>4390</v>
      </c>
      <c r="AA2" s="0" t="s">
        <v>102</v>
      </c>
      <c r="AB2" s="11" t="n">
        <v>45638</v>
      </c>
      <c r="AC2" s="6" t="n">
        <v>2218.36</v>
      </c>
      <c r="AD2" s="0" t="s">
        <v>102</v>
      </c>
      <c r="AE2" s="11" t="n">
        <v>45638</v>
      </c>
      <c r="AF2" s="6" t="n">
        <v>17018.51</v>
      </c>
      <c r="AG2" s="0" t="s">
        <v>102</v>
      </c>
      <c r="AH2" s="11" t="n">
        <v>45638</v>
      </c>
      <c r="AI2" s="6" t="n">
        <v>4485.24</v>
      </c>
      <c r="AJ2" s="0" t="s">
        <v>102</v>
      </c>
      <c r="AK2" s="11" t="n">
        <v>45638</v>
      </c>
      <c r="AL2" s="6" t="n">
        <v>6864.43</v>
      </c>
      <c r="AM2" s="0" t="s">
        <v>102</v>
      </c>
      <c r="AN2" s="11" t="n">
        <v>45638</v>
      </c>
      <c r="AO2" s="6" t="n">
        <v>9376.69</v>
      </c>
      <c r="AP2" s="0" t="s">
        <v>102</v>
      </c>
      <c r="AQ2" s="11" t="n">
        <v>45638</v>
      </c>
      <c r="AR2" s="6" t="n">
        <v>3568.78</v>
      </c>
      <c r="AS2" s="0" t="s">
        <v>102</v>
      </c>
      <c r="AT2" s="11" t="n">
        <v>45639</v>
      </c>
      <c r="AU2" s="6" t="n">
        <v>18396.13</v>
      </c>
      <c r="AV2" s="0" t="s">
        <v>102</v>
      </c>
      <c r="AW2" s="11" t="n">
        <v>45639</v>
      </c>
      <c r="AX2" s="6" t="n">
        <v>10381.38</v>
      </c>
      <c r="AY2" s="0" t="s">
        <v>102</v>
      </c>
      <c r="AZ2" s="11" t="n">
        <v>45639</v>
      </c>
      <c r="BA2" s="6" t="n">
        <v>9685.16</v>
      </c>
      <c r="BB2" s="0" t="s">
        <v>102</v>
      </c>
      <c r="BC2" s="11" t="n">
        <v>45639</v>
      </c>
      <c r="BD2" s="6" t="n">
        <v>5020.8</v>
      </c>
      <c r="BE2" s="0" t="s">
        <v>102</v>
      </c>
      <c r="BF2" s="11" t="n">
        <v>45639</v>
      </c>
      <c r="BG2" s="6" t="n">
        <v>7837.68</v>
      </c>
      <c r="BH2" s="0" t="s">
        <v>102</v>
      </c>
      <c r="BI2" s="11" t="n">
        <v>45639</v>
      </c>
      <c r="BJ2" s="6" t="n">
        <v>5640</v>
      </c>
      <c r="BK2" s="0" t="s">
        <v>102</v>
      </c>
      <c r="BL2" s="11" t="n">
        <v>45639</v>
      </c>
      <c r="BM2" s="6" t="n">
        <v>8710.09</v>
      </c>
      <c r="BN2" s="0" t="s">
        <v>102</v>
      </c>
      <c r="BO2" s="11" t="n">
        <v>45639</v>
      </c>
      <c r="BP2" s="6" t="n">
        <v>4457.94</v>
      </c>
      <c r="BQ2" s="0" t="s">
        <v>102</v>
      </c>
      <c r="BR2" s="11" t="n">
        <v>45639</v>
      </c>
      <c r="BS2" s="6" t="n">
        <v>4284.2</v>
      </c>
      <c r="BT2" s="0" t="s">
        <v>102</v>
      </c>
      <c r="BU2" s="11" t="n">
        <v>45639</v>
      </c>
      <c r="BV2" s="6" t="n">
        <v>6000.98</v>
      </c>
      <c r="BW2" s="0" t="s">
        <v>102</v>
      </c>
      <c r="BX2" s="11" t="n">
        <v>45639</v>
      </c>
      <c r="BY2" s="6" t="n">
        <v>3246.49</v>
      </c>
      <c r="BZ2" s="0" t="s">
        <v>102</v>
      </c>
      <c r="CA2" s="11" t="n">
        <v>45639</v>
      </c>
      <c r="CB2" s="6" t="n">
        <v>4642.02</v>
      </c>
      <c r="CC2" s="0" t="s">
        <v>102</v>
      </c>
      <c r="CD2" s="11" t="n">
        <v>45639</v>
      </c>
      <c r="CE2" s="6" t="n">
        <v>4894.11</v>
      </c>
      <c r="CF2" s="0" t="s">
        <v>102</v>
      </c>
      <c r="CG2" s="11" t="n">
        <v>45639</v>
      </c>
      <c r="CH2" s="6" t="n">
        <v>4553.36</v>
      </c>
      <c r="CI2" s="0" t="s">
        <v>102</v>
      </c>
      <c r="CJ2" s="11" t="n">
        <v>45639</v>
      </c>
      <c r="CK2" s="6" t="n">
        <v>3137.48</v>
      </c>
      <c r="CL2" s="0" t="s">
        <v>102</v>
      </c>
      <c r="CM2" s="11" t="n">
        <v>45639</v>
      </c>
      <c r="CN2" s="6" t="n">
        <v>18772.34</v>
      </c>
      <c r="CO2" s="0" t="s">
        <v>102</v>
      </c>
      <c r="CP2" s="11" t="n">
        <v>45639</v>
      </c>
      <c r="CQ2" s="6" t="n">
        <v>8966.15</v>
      </c>
      <c r="CR2" s="0" t="s">
        <v>102</v>
      </c>
      <c r="CS2" s="11" t="n">
        <v>45639</v>
      </c>
      <c r="CT2" s="6" t="n">
        <v>7233.06</v>
      </c>
      <c r="CU2" s="0" t="s">
        <v>102</v>
      </c>
      <c r="CV2" s="11" t="n">
        <v>45639</v>
      </c>
      <c r="CW2" s="6" t="n">
        <v>11080</v>
      </c>
      <c r="CX2" s="0" t="s">
        <v>102</v>
      </c>
      <c r="CY2" s="11" t="n">
        <v>45639</v>
      </c>
      <c r="CZ2" s="6" t="n">
        <v>8030</v>
      </c>
      <c r="DA2" s="0" t="s">
        <v>102</v>
      </c>
      <c r="DB2" s="11" t="n">
        <v>45639</v>
      </c>
      <c r="DC2" s="6" t="n">
        <v>11236.54</v>
      </c>
      <c r="DD2" s="0" t="s">
        <v>102</v>
      </c>
      <c r="DE2" s="11" t="n">
        <v>45654</v>
      </c>
      <c r="DF2" s="6" t="n">
        <v>13277.911746</v>
      </c>
      <c r="DG2" s="0" t="s">
        <v>102</v>
      </c>
    </row>
    <row collapsed="false" customFormat="false" customHeight="false" hidden="false" ht="12.1" outlineLevel="0" r="3">
      <c r="A3" s="11" t="n">
        <v>45693</v>
      </c>
      <c r="B3" s="6" t="n">
        <v>69284.63</v>
      </c>
      <c r="C3" s="0" t="s">
        <v>102</v>
      </c>
      <c r="D3" s="11" t="n">
        <v>45643</v>
      </c>
      <c r="E3" s="6" t="n">
        <v>2147.07</v>
      </c>
      <c r="F3" s="0" t="s">
        <v>102</v>
      </c>
      <c r="G3" s="11" t="n">
        <v>45693</v>
      </c>
      <c r="H3" s="6" t="n">
        <v>20170.08</v>
      </c>
      <c r="I3" s="0" t="s">
        <v>102</v>
      </c>
      <c r="J3" s="11" t="n">
        <v>45654</v>
      </c>
      <c r="K3" s="6" t="n">
        <v>3789.09</v>
      </c>
      <c r="L3" s="0" t="s">
        <v>102</v>
      </c>
      <c r="M3" s="11" t="n">
        <v>45693</v>
      </c>
      <c r="N3" s="6" t="n">
        <v>17633.81</v>
      </c>
      <c r="O3" s="0" t="s">
        <v>102</v>
      </c>
      <c r="P3" s="11" t="n">
        <v>45643</v>
      </c>
      <c r="Q3" s="6" t="n">
        <v>-3598</v>
      </c>
      <c r="R3" s="0" t="s">
        <v>46</v>
      </c>
      <c r="S3" s="11" t="n">
        <v>45654</v>
      </c>
      <c r="T3" s="6" t="n">
        <v>4771.98</v>
      </c>
      <c r="U3" s="0" t="s">
        <v>102</v>
      </c>
      <c r="V3" s="11" t="n">
        <v>45639</v>
      </c>
      <c r="W3" s="6" t="n">
        <v>-1301.75</v>
      </c>
      <c r="X3" s="0" t="s">
        <v>45</v>
      </c>
      <c r="Y3" s="11" t="n">
        <v>45643</v>
      </c>
      <c r="Z3" s="6" t="n">
        <v>-196.24</v>
      </c>
      <c r="AA3" s="0" t="s">
        <v>47</v>
      </c>
      <c r="AB3" s="11" t="n">
        <v>45693</v>
      </c>
      <c r="AC3" s="6" t="n">
        <v>-2325.28</v>
      </c>
      <c r="AD3" s="0" t="s">
        <v>103</v>
      </c>
      <c r="AE3" s="11" t="n">
        <v>45665</v>
      </c>
      <c r="AF3" s="6" t="n">
        <v>-521.7</v>
      </c>
      <c r="AG3" s="0" t="s">
        <v>51</v>
      </c>
      <c r="AH3" s="11" t="n">
        <v>45693</v>
      </c>
      <c r="AI3" s="6" t="n">
        <v>-4595.7</v>
      </c>
      <c r="AJ3" s="0" t="s">
        <v>103</v>
      </c>
      <c r="AK3" s="11" t="n">
        <v>45693</v>
      </c>
      <c r="AL3" s="6" t="n">
        <v>13876.94</v>
      </c>
      <c r="AM3" s="0" t="s">
        <v>102</v>
      </c>
      <c r="AN3" s="11" t="n">
        <v>45693</v>
      </c>
      <c r="AO3" s="6" t="n">
        <v>18102.65</v>
      </c>
      <c r="AP3" s="0" t="s">
        <v>102</v>
      </c>
      <c r="AQ3" s="11" t="n">
        <v>45693</v>
      </c>
      <c r="AR3" s="6" t="n">
        <v>6893.45</v>
      </c>
      <c r="AS3" s="0" t="s">
        <v>102</v>
      </c>
      <c r="AT3" s="11" t="n">
        <v>45694</v>
      </c>
      <c r="AU3" s="6" t="n">
        <v>-18085.87</v>
      </c>
      <c r="AV3" s="0" t="s">
        <v>103</v>
      </c>
      <c r="AW3" s="11" t="n">
        <v>45685</v>
      </c>
      <c r="AX3" s="6" t="n">
        <v>-224.37</v>
      </c>
      <c r="AY3" s="0" t="s">
        <v>56</v>
      </c>
      <c r="AZ3" s="11" t="n">
        <v>45693</v>
      </c>
      <c r="BA3" s="6" t="n">
        <v>-9728.33</v>
      </c>
      <c r="BB3" s="0" t="s">
        <v>103</v>
      </c>
      <c r="BC3" s="11" t="n">
        <v>45693</v>
      </c>
      <c r="BD3" s="6" t="n">
        <v>-5169.08</v>
      </c>
      <c r="BE3" s="0" t="s">
        <v>103</v>
      </c>
      <c r="BF3" s="11" t="n">
        <v>45693</v>
      </c>
      <c r="BG3" s="6" t="n">
        <v>-8071.28</v>
      </c>
      <c r="BH3" s="0" t="s">
        <v>103</v>
      </c>
      <c r="BI3" s="11" t="n">
        <v>45693</v>
      </c>
      <c r="BJ3" s="6" t="n">
        <v>-6060</v>
      </c>
      <c r="BK3" s="0" t="s">
        <v>103</v>
      </c>
      <c r="BL3" s="11" t="n">
        <v>45693</v>
      </c>
      <c r="BM3" s="6" t="n">
        <v>-8976.53</v>
      </c>
      <c r="BN3" s="0" t="s">
        <v>103</v>
      </c>
      <c r="BO3" s="11" t="n">
        <v>45693</v>
      </c>
      <c r="BP3" s="6" t="n">
        <v>-4662.69</v>
      </c>
      <c r="BQ3" s="0" t="s">
        <v>103</v>
      </c>
      <c r="BR3" s="11" t="n">
        <v>45652</v>
      </c>
      <c r="BS3" s="6" t="n">
        <v>-196.95</v>
      </c>
      <c r="BT3" s="0" t="s">
        <v>48</v>
      </c>
      <c r="BU3" s="11" t="n">
        <v>45693</v>
      </c>
      <c r="BV3" s="6" t="n">
        <v>-6568.72</v>
      </c>
      <c r="BW3" s="0" t="s">
        <v>103</v>
      </c>
      <c r="BX3" s="11" t="n">
        <v>45693</v>
      </c>
      <c r="BY3" s="6" t="n">
        <v>-3542.64</v>
      </c>
      <c r="BZ3" s="0" t="s">
        <v>103</v>
      </c>
      <c r="CA3" s="11" t="n">
        <v>45679</v>
      </c>
      <c r="CB3" s="6" t="n">
        <v>-180.75</v>
      </c>
      <c r="CC3" s="0" t="s">
        <v>54</v>
      </c>
      <c r="CD3" s="11" t="n">
        <v>45694</v>
      </c>
      <c r="CE3" s="6" t="n">
        <v>-5008.01</v>
      </c>
      <c r="CF3" s="0" t="s">
        <v>103</v>
      </c>
      <c r="CG3" s="11" t="n">
        <v>45694</v>
      </c>
      <c r="CH3" s="6" t="n">
        <v>-4685.26</v>
      </c>
      <c r="CI3" s="0" t="s">
        <v>103</v>
      </c>
      <c r="CJ3" s="11" t="n">
        <v>45694</v>
      </c>
      <c r="CK3" s="6" t="n">
        <v>-3334.88</v>
      </c>
      <c r="CL3" s="0" t="s">
        <v>103</v>
      </c>
      <c r="CM3" s="11" t="n">
        <v>45657</v>
      </c>
      <c r="CN3" s="6" t="n">
        <v>-103.72</v>
      </c>
      <c r="CO3" s="0" t="s">
        <v>50</v>
      </c>
      <c r="CP3" s="11" t="n">
        <v>45693</v>
      </c>
      <c r="CQ3" s="6" t="n">
        <v>-9392.68</v>
      </c>
      <c r="CR3" s="0" t="s">
        <v>103</v>
      </c>
      <c r="CS3" s="11" t="n">
        <v>45693</v>
      </c>
      <c r="CT3" s="6" t="n">
        <v>-7911.94</v>
      </c>
      <c r="CU3" s="0" t="s">
        <v>103</v>
      </c>
      <c r="CV3" s="11" t="n">
        <v>45693</v>
      </c>
      <c r="CW3" s="6" t="n">
        <v>-11210</v>
      </c>
      <c r="CX3" s="0" t="s">
        <v>103</v>
      </c>
      <c r="CY3" s="11" t="n">
        <v>45693</v>
      </c>
      <c r="CZ3" s="6" t="n">
        <v>-8460</v>
      </c>
      <c r="DA3" s="0" t="s">
        <v>103</v>
      </c>
      <c r="DB3" s="11" t="n">
        <v>45693</v>
      </c>
      <c r="DC3" s="6" t="n">
        <v>-11685.62</v>
      </c>
      <c r="DD3" s="0" t="s">
        <v>103</v>
      </c>
      <c r="DE3" s="11" t="n">
        <v>45693</v>
      </c>
      <c r="DF3" s="6" t="n">
        <v>-13333.60804</v>
      </c>
      <c r="DG3" s="0" t="s">
        <v>103</v>
      </c>
    </row>
    <row collapsed="false" customFormat="false" customHeight="false" hidden="false" ht="12.1" outlineLevel="0" r="4">
      <c r="A4" s="11" t="n">
        <v>45693</v>
      </c>
      <c r="B4" s="6" t="n">
        <v>-108385.28</v>
      </c>
      <c r="C4" s="0" t="s">
        <v>103</v>
      </c>
      <c r="D4" s="11" t="n">
        <v>45693</v>
      </c>
      <c r="E4" s="6" t="n">
        <v>68959.46</v>
      </c>
      <c r="F4" s="0" t="s">
        <v>102</v>
      </c>
      <c r="G4" s="11" t="n">
        <v>45693</v>
      </c>
      <c r="H4" s="6" t="n">
        <v>-32303.84</v>
      </c>
      <c r="I4" s="0" t="s">
        <v>103</v>
      </c>
      <c r="J4" s="11" t="n">
        <v>45693</v>
      </c>
      <c r="K4" s="6" t="n">
        <v>21390.69</v>
      </c>
      <c r="L4" s="0" t="s">
        <v>102</v>
      </c>
      <c r="M4" s="11" t="n">
        <v>45693</v>
      </c>
      <c r="N4" s="6" t="n">
        <v>-30664.66</v>
      </c>
      <c r="O4" s="0" t="s">
        <v>103</v>
      </c>
      <c r="P4" s="11" t="n">
        <v>45654</v>
      </c>
      <c r="Q4" s="6" t="n">
        <v>-6992</v>
      </c>
      <c r="R4" s="0" t="s">
        <v>103</v>
      </c>
      <c r="S4" s="11" t="n">
        <v>45667</v>
      </c>
      <c r="T4" s="6" t="n">
        <v>-729.4</v>
      </c>
      <c r="U4" s="0" t="s">
        <v>52</v>
      </c>
      <c r="V4" s="11" t="n">
        <v>45693</v>
      </c>
      <c r="W4" s="6" t="n">
        <v>-17954.52</v>
      </c>
      <c r="X4" s="0" t="s">
        <v>103</v>
      </c>
      <c r="Y4" s="11" t="n">
        <v>45693</v>
      </c>
      <c r="Z4" s="6" t="n">
        <v>7017.51</v>
      </c>
      <c r="AA4" s="0" t="s">
        <v>102</v>
      </c>
      <c r="AB4" s="0"/>
      <c r="AC4" s="10" t="s">
        <f>=XIRR(AC2:AC3,AB2:AB3)</f>
      </c>
      <c r="AD4" s="0"/>
      <c r="AE4" s="11" t="n">
        <v>45693</v>
      </c>
      <c r="AF4" s="6" t="n">
        <v>30912.45</v>
      </c>
      <c r="AG4" s="0" t="s">
        <v>102</v>
      </c>
      <c r="AH4" s="0"/>
      <c r="AI4" s="10" t="s">
        <f>=XIRR(AI2:AI3,AH2:AH3)</f>
      </c>
      <c r="AJ4" s="0"/>
      <c r="AK4" s="11" t="n">
        <v>45693</v>
      </c>
      <c r="AL4" s="6" t="n">
        <v>-21996.99</v>
      </c>
      <c r="AM4" s="0" t="s">
        <v>103</v>
      </c>
      <c r="AN4" s="11" t="n">
        <v>45693</v>
      </c>
      <c r="AO4" s="6" t="n">
        <v>-30334.82</v>
      </c>
      <c r="AP4" s="0" t="s">
        <v>103</v>
      </c>
      <c r="AQ4" s="11" t="n">
        <v>45693</v>
      </c>
      <c r="AR4" s="6" t="n">
        <v>-11084.06</v>
      </c>
      <c r="AS4" s="0" t="s">
        <v>103</v>
      </c>
      <c r="AT4" s="0"/>
      <c r="AU4" s="10" t="s">
        <f>=XIRR(AU2:AU3,AT2:AT3)</f>
      </c>
      <c r="AV4" s="0"/>
      <c r="AW4" s="11" t="n">
        <v>45694</v>
      </c>
      <c r="AX4" s="6" t="n">
        <v>-9869.68</v>
      </c>
      <c r="AY4" s="0" t="s">
        <v>103</v>
      </c>
      <c r="AZ4" s="0"/>
      <c r="BA4" s="10" t="s">
        <f>=XIRR(BA2:BA3,AZ2:AZ3)</f>
      </c>
      <c r="BB4" s="0"/>
      <c r="BC4" s="0"/>
      <c r="BD4" s="10" t="s">
        <f>=XIRR(BD2:BD3,BC2:BC3)</f>
      </c>
      <c r="BE4" s="0"/>
      <c r="BF4" s="0"/>
      <c r="BG4" s="10" t="s">
        <f>=XIRR(BG2:BG3,BF2:BF3)</f>
      </c>
      <c r="BH4" s="0"/>
      <c r="BI4" s="0"/>
      <c r="BJ4" s="10" t="s">
        <f>=XIRR(BJ2:BJ3,BI2:BI3)</f>
      </c>
      <c r="BK4" s="0"/>
      <c r="BL4" s="0"/>
      <c r="BM4" s="10" t="s">
        <f>=XIRR(BM2:BM3,BL2:BL3)</f>
      </c>
      <c r="BN4" s="0"/>
      <c r="BO4" s="0"/>
      <c r="BP4" s="10" t="s">
        <f>=XIRR(BP2:BP3,BO2:BO3)</f>
      </c>
      <c r="BQ4" s="0"/>
      <c r="BR4" s="11" t="n">
        <v>45694</v>
      </c>
      <c r="BS4" s="6" t="n">
        <v>-4320.91</v>
      </c>
      <c r="BT4" s="0" t="s">
        <v>103</v>
      </c>
      <c r="BU4" s="0"/>
      <c r="BV4" s="10" t="s">
        <f>=XIRR(BV2:BV3,BU2:BU3)</f>
      </c>
      <c r="BW4" s="0"/>
      <c r="BX4" s="0"/>
      <c r="BY4" s="10" t="s">
        <f>=XIRR(BY2:BY3,BX2:BX3)</f>
      </c>
      <c r="BZ4" s="0"/>
      <c r="CA4" s="11" t="n">
        <v>45694</v>
      </c>
      <c r="CB4" s="6" t="n">
        <v>-4712.96</v>
      </c>
      <c r="CC4" s="0" t="s">
        <v>103</v>
      </c>
      <c r="CD4" s="0"/>
      <c r="CE4" s="10" t="s">
        <f>=XIRR(CE2:CE3,CD2:CD3)</f>
      </c>
      <c r="CF4" s="0"/>
      <c r="CG4" s="0"/>
      <c r="CH4" s="10" t="s">
        <f>=XIRR(CH2:CH3,CG2:CG3)</f>
      </c>
      <c r="CI4" s="0"/>
      <c r="CJ4" s="0"/>
      <c r="CK4" s="10" t="s">
        <f>=XIRR(CK2:CK3,CJ2:CJ3)</f>
      </c>
      <c r="CL4" s="0"/>
      <c r="CM4" s="11" t="n">
        <v>45687</v>
      </c>
      <c r="CN4" s="6" t="n">
        <v>-99.98</v>
      </c>
      <c r="CO4" s="0" t="s">
        <v>58</v>
      </c>
      <c r="CP4" s="0"/>
      <c r="CQ4" s="10" t="s">
        <f>=XIRR(CQ2:CQ3,CP2:CP3)</f>
      </c>
      <c r="CR4" s="0"/>
      <c r="CS4" s="0"/>
      <c r="CT4" s="10" t="s">
        <f>=XIRR(CT2:CT3,CS2:CS3)</f>
      </c>
      <c r="CU4" s="0"/>
      <c r="CV4" s="0"/>
      <c r="CW4" s="10" t="s">
        <f>=XIRR(CW2:CW3,CV2:CV3)</f>
      </c>
      <c r="CX4" s="0"/>
      <c r="CY4" s="0"/>
      <c r="CZ4" s="10" t="s">
        <f>=XIRR(CZ2:CZ3,CY2:CY3)</f>
      </c>
      <c r="DA4" s="0"/>
      <c r="DB4" s="0"/>
      <c r="DC4" s="10" t="s">
        <f>=XIRR(DC2:DC3,DB2:DB3)</f>
      </c>
      <c r="DD4" s="0"/>
      <c r="DE4" s="0"/>
      <c r="DF4" s="10" t="s">
        <f>=XIRR(DF2:DF3,DE2:DE3)</f>
      </c>
      <c r="DG4" s="0"/>
    </row>
    <row collapsed="false" customFormat="false" customHeight="false" hidden="false" ht="12.1" outlineLevel="0" r="5">
      <c r="A5" s="0"/>
      <c r="B5" s="10" t="s">
        <f>=XIRR(B2:B4,A2:A4)</f>
      </c>
      <c r="C5" s="0"/>
      <c r="D5" s="11" t="n">
        <v>45693</v>
      </c>
      <c r="E5" s="6" t="n">
        <v>-106976.48</v>
      </c>
      <c r="F5" s="0" t="s">
        <v>103</v>
      </c>
      <c r="G5" s="0"/>
      <c r="H5" s="10" t="s">
        <f>=XIRR(H2:H4,G2:G4)</f>
      </c>
      <c r="I5" s="0"/>
      <c r="J5" s="11" t="n">
        <v>45693</v>
      </c>
      <c r="K5" s="6" t="n">
        <v>-36953.91</v>
      </c>
      <c r="L5" s="0" t="s">
        <v>103</v>
      </c>
      <c r="M5" s="0"/>
      <c r="N5" s="10" t="s">
        <f>=XIRR(N2:N4,M2:M4)</f>
      </c>
      <c r="O5" s="0"/>
      <c r="P5" s="11" t="n">
        <v>45693</v>
      </c>
      <c r="Q5" s="6" t="n">
        <v>71295.63</v>
      </c>
      <c r="R5" s="0" t="s">
        <v>102</v>
      </c>
      <c r="S5" s="11" t="n">
        <v>45693</v>
      </c>
      <c r="T5" s="6" t="n">
        <v>20712.35</v>
      </c>
      <c r="U5" s="0" t="s">
        <v>102</v>
      </c>
      <c r="V5" s="0"/>
      <c r="W5" s="10" t="s">
        <f>=XIRR(W2:W4,V2:V4)</f>
      </c>
      <c r="X5" s="0"/>
      <c r="Y5" s="11" t="n">
        <v>45693</v>
      </c>
      <c r="Z5" s="6" t="n">
        <v>-11712.14</v>
      </c>
      <c r="AA5" s="0" t="s">
        <v>103</v>
      </c>
      <c r="AB5" s="0"/>
      <c r="AC5" s="8" t="s">
        <f>=-SUM(AC2:AC3)</f>
      </c>
      <c r="AD5" s="0" t="s">
        <v>104</v>
      </c>
      <c r="AE5" s="11" t="n">
        <v>45693</v>
      </c>
      <c r="AF5" s="6" t="n">
        <v>-51094.44</v>
      </c>
      <c r="AG5" s="0" t="s">
        <v>103</v>
      </c>
      <c r="AH5" s="0"/>
      <c r="AI5" s="8" t="s">
        <f>=-SUM(AI2:AI3)</f>
      </c>
      <c r="AJ5" s="0" t="s">
        <v>104</v>
      </c>
      <c r="AK5" s="0"/>
      <c r="AL5" s="10" t="s">
        <f>=XIRR(AL2:AL4,AK2:AK4)</f>
      </c>
      <c r="AM5" s="0"/>
      <c r="AN5" s="0"/>
      <c r="AO5" s="10" t="s">
        <f>=XIRR(AO2:AO4,AN2:AN4)</f>
      </c>
      <c r="AP5" s="0"/>
      <c r="AQ5" s="0"/>
      <c r="AR5" s="10" t="s">
        <f>=XIRR(AR2:AR4,AQ2:AQ4)</f>
      </c>
      <c r="AS5" s="0"/>
      <c r="AT5" s="0"/>
      <c r="AU5" s="8" t="s">
        <f>=-SUM(AU2:AU3)</f>
      </c>
      <c r="AV5" s="0" t="s">
        <v>104</v>
      </c>
      <c r="AW5" s="0"/>
      <c r="AX5" s="10" t="s">
        <f>=XIRR(AX2:AX4,AW2:AW4)</f>
      </c>
      <c r="AY5" s="0"/>
      <c r="AZ5" s="0"/>
      <c r="BA5" s="8" t="s">
        <f>=-SUM(BA2:BA3)</f>
      </c>
      <c r="BB5" s="0" t="s">
        <v>104</v>
      </c>
      <c r="BC5" s="0"/>
      <c r="BD5" s="8" t="s">
        <f>=-SUM(BD2:BD3)</f>
      </c>
      <c r="BE5" s="0" t="s">
        <v>104</v>
      </c>
      <c r="BF5" s="0"/>
      <c r="BG5" s="8" t="s">
        <f>=-SUM(BG2:BG3)</f>
      </c>
      <c r="BH5" s="0" t="s">
        <v>104</v>
      </c>
      <c r="BI5" s="0"/>
      <c r="BJ5" s="8" t="s">
        <f>=-SUM(BJ2:BJ3)</f>
      </c>
      <c r="BK5" s="0" t="s">
        <v>104</v>
      </c>
      <c r="BL5" s="0"/>
      <c r="BM5" s="8" t="s">
        <f>=-SUM(BM2:BM3)</f>
      </c>
      <c r="BN5" s="0" t="s">
        <v>104</v>
      </c>
      <c r="BO5" s="0"/>
      <c r="BP5" s="8" t="s">
        <f>=-SUM(BP2:BP3)</f>
      </c>
      <c r="BQ5" s="0" t="s">
        <v>104</v>
      </c>
      <c r="BR5" s="0"/>
      <c r="BS5" s="10" t="s">
        <f>=XIRR(BS2:BS4,BR2:BR4)</f>
      </c>
      <c r="BT5" s="0"/>
      <c r="BU5" s="0"/>
      <c r="BV5" s="8" t="s">
        <f>=-SUM(BV2:BV3)</f>
      </c>
      <c r="BW5" s="0" t="s">
        <v>104</v>
      </c>
      <c r="BX5" s="0"/>
      <c r="BY5" s="8" t="s">
        <f>=-SUM(BY2:BY3)</f>
      </c>
      <c r="BZ5" s="0" t="s">
        <v>104</v>
      </c>
      <c r="CA5" s="0"/>
      <c r="CB5" s="10" t="s">
        <f>=XIRR(CB2:CB4,CA2:CA4)</f>
      </c>
      <c r="CC5" s="0"/>
      <c r="CD5" s="0"/>
      <c r="CE5" s="8" t="s">
        <f>=-SUM(CE2:CE3)</f>
      </c>
      <c r="CF5" s="0" t="s">
        <v>104</v>
      </c>
      <c r="CG5" s="0"/>
      <c r="CH5" s="8" t="s">
        <f>=-SUM(CH2:CH3)</f>
      </c>
      <c r="CI5" s="0" t="s">
        <v>104</v>
      </c>
      <c r="CJ5" s="0"/>
      <c r="CK5" s="8" t="s">
        <f>=-SUM(CK2:CK3)</f>
      </c>
      <c r="CL5" s="0" t="s">
        <v>104</v>
      </c>
      <c r="CM5" s="11" t="n">
        <v>45694</v>
      </c>
      <c r="CN5" s="6" t="n">
        <v>-18452.99</v>
      </c>
      <c r="CO5" s="0" t="s">
        <v>103</v>
      </c>
      <c r="CP5" s="0"/>
      <c r="CQ5" s="8" t="s">
        <f>=-SUM(CQ2:CQ3)</f>
      </c>
      <c r="CR5" s="0" t="s">
        <v>104</v>
      </c>
      <c r="CS5" s="0"/>
      <c r="CT5" s="8" t="s">
        <f>=-SUM(CT2:CT3)</f>
      </c>
      <c r="CU5" s="0" t="s">
        <v>104</v>
      </c>
      <c r="CV5" s="0"/>
      <c r="CW5" s="8" t="s">
        <f>=-SUM(CW2:CW3)</f>
      </c>
      <c r="CX5" s="0" t="s">
        <v>104</v>
      </c>
      <c r="CY5" s="0"/>
      <c r="CZ5" s="8" t="s">
        <f>=-SUM(CZ2:CZ3)</f>
      </c>
      <c r="DA5" s="0" t="s">
        <v>104</v>
      </c>
      <c r="DB5" s="0"/>
      <c r="DC5" s="8" t="s">
        <f>=-SUM(DC2:DC3)</f>
      </c>
      <c r="DD5" s="0" t="s">
        <v>104</v>
      </c>
      <c r="DE5" s="0"/>
      <c r="DF5" s="8" t="s">
        <f>=-SUM(DF2:DF3)</f>
      </c>
      <c r="DG5" s="0" t="s">
        <v>104</v>
      </c>
    </row>
    <row collapsed="false" customFormat="false" customHeight="false" hidden="false" ht="12.1" outlineLevel="0" r="6">
      <c r="A6" s="0"/>
      <c r="B6" s="8" t="s">
        <f>=-SUM(B2:B4)</f>
      </c>
      <c r="C6" s="0" t="s">
        <v>104</v>
      </c>
      <c r="D6" s="0"/>
      <c r="E6" s="10" t="s">
        <f>=XIRR(E2:E5,D2:D5)</f>
      </c>
      <c r="F6" s="0"/>
      <c r="G6" s="0"/>
      <c r="H6" s="8" t="s">
        <f>=-SUM(H2:H4)</f>
      </c>
      <c r="I6" s="0" t="s">
        <v>104</v>
      </c>
      <c r="J6" s="0"/>
      <c r="K6" s="10" t="s">
        <f>=XIRR(K2:K5,J2:J5)</f>
      </c>
      <c r="L6" s="0"/>
      <c r="M6" s="0"/>
      <c r="N6" s="8" t="s">
        <f>=-SUM(N2:N4)</f>
      </c>
      <c r="O6" s="0" t="s">
        <v>104</v>
      </c>
      <c r="P6" s="11" t="n">
        <v>45693</v>
      </c>
      <c r="Q6" s="6" t="n">
        <v>-114262.84</v>
      </c>
      <c r="R6" s="0" t="s">
        <v>103</v>
      </c>
      <c r="S6" s="11" t="n">
        <v>45693</v>
      </c>
      <c r="T6" s="6" t="n">
        <v>-31144.41</v>
      </c>
      <c r="U6" s="0" t="s">
        <v>103</v>
      </c>
      <c r="V6" s="0"/>
      <c r="W6" s="8" t="s">
        <f>=-SUM(W2:W4)</f>
      </c>
      <c r="X6" s="0" t="s">
        <v>104</v>
      </c>
      <c r="Y6" s="0"/>
      <c r="Z6" s="10" t="s">
        <f>=XIRR(Z2:Z5,Y2:Y5)</f>
      </c>
      <c r="AA6" s="0"/>
      <c r="AB6" s="0"/>
      <c r="AC6" s="0"/>
      <c r="AD6" s="0"/>
      <c r="AE6" s="0"/>
      <c r="AF6" s="10" t="s">
        <f>=XIRR(AF2:AF5,AE2:AE5)</f>
      </c>
      <c r="AG6" s="0"/>
      <c r="AH6" s="0"/>
      <c r="AI6" s="0"/>
      <c r="AJ6" s="0"/>
      <c r="AK6" s="0"/>
      <c r="AL6" s="8" t="s">
        <f>=-SUM(AL2:AL4)</f>
      </c>
      <c r="AM6" s="0" t="s">
        <v>104</v>
      </c>
      <c r="AN6" s="0"/>
      <c r="AO6" s="8" t="s">
        <f>=-SUM(AO2:AO4)</f>
      </c>
      <c r="AP6" s="0" t="s">
        <v>104</v>
      </c>
      <c r="AQ6" s="0"/>
      <c r="AR6" s="8" t="s">
        <f>=-SUM(AR2:AR4)</f>
      </c>
      <c r="AS6" s="0" t="s">
        <v>104</v>
      </c>
      <c r="AT6" s="0"/>
      <c r="AU6" s="0"/>
      <c r="AV6" s="0"/>
      <c r="AW6" s="0"/>
      <c r="AX6" s="8" t="s">
        <f>=-SUM(AX2:AX4)</f>
      </c>
      <c r="AY6" s="0" t="s">
        <v>104</v>
      </c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8" t="s">
        <f>=-SUM(BS2:BS4)</f>
      </c>
      <c r="BT6" s="0" t="s">
        <v>104</v>
      </c>
      <c r="BU6" s="0"/>
      <c r="BV6" s="0"/>
      <c r="BW6" s="0"/>
      <c r="BX6" s="0"/>
      <c r="BY6" s="0"/>
      <c r="BZ6" s="0"/>
      <c r="CA6" s="0"/>
      <c r="CB6" s="8" t="s">
        <f>=-SUM(CB2:CB4)</f>
      </c>
      <c r="CC6" s="0" t="s">
        <v>104</v>
      </c>
      <c r="CD6" s="0"/>
      <c r="CE6" s="0"/>
      <c r="CF6" s="0"/>
      <c r="CG6" s="0"/>
      <c r="CH6" s="0"/>
      <c r="CI6" s="0"/>
      <c r="CJ6" s="0"/>
      <c r="CK6" s="0"/>
      <c r="CL6" s="0"/>
      <c r="CM6" s="0"/>
      <c r="CN6" s="10" t="s">
        <f>=XIRR(CN2:CN5,CM2:CM5)</f>
      </c>
      <c r="CO6" s="0"/>
    </row>
    <row collapsed="false" customFormat="false" customHeight="false" hidden="false" ht="12.1" outlineLevel="0" r="7">
      <c r="A7" s="0"/>
      <c r="B7" s="0"/>
      <c r="C7" s="0"/>
      <c r="D7" s="0"/>
      <c r="E7" s="8" t="s">
        <f>=-SUM(E2:E5)</f>
      </c>
      <c r="F7" s="0" t="s">
        <v>104</v>
      </c>
      <c r="G7" s="0"/>
      <c r="H7" s="0"/>
      <c r="I7" s="0"/>
      <c r="J7" s="0"/>
      <c r="K7" s="8" t="s">
        <f>=-SUM(K2:K5)</f>
      </c>
      <c r="L7" s="0" t="s">
        <v>104</v>
      </c>
      <c r="M7" s="0"/>
      <c r="N7" s="0"/>
      <c r="O7" s="0"/>
      <c r="P7" s="0"/>
      <c r="Q7" s="10" t="s">
        <f>=XIRR(Q2:Q6,P2:P6)</f>
      </c>
      <c r="R7" s="0"/>
      <c r="S7" s="0"/>
      <c r="T7" s="10" t="s">
        <f>=XIRR(T2:T6,S2:S6)</f>
      </c>
      <c r="U7" s="0"/>
      <c r="V7" s="0"/>
      <c r="W7" s="0"/>
      <c r="X7" s="0"/>
      <c r="Y7" s="0"/>
      <c r="Z7" s="8" t="s">
        <f>=-SUM(Z2:Z5)</f>
      </c>
      <c r="AA7" s="0" t="s">
        <v>104</v>
      </c>
      <c r="AB7" s="0"/>
      <c r="AC7" s="0"/>
      <c r="AD7" s="0"/>
      <c r="AE7" s="0"/>
      <c r="AF7" s="8" t="s">
        <f>=-SUM(AF2:AF5)</f>
      </c>
      <c r="AG7" s="0" t="s">
        <v>104</v>
      </c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8" t="s">
        <f>=-SUM(CN2:CN5)</f>
      </c>
      <c r="CO7" s="0" t="s">
        <v>104</v>
      </c>
    </row>
    <row collapsed="false" customFormat="false" customHeight="false" hidden="false" ht="12.1" outlineLevel="0" r="8">
      <c r="A8" s="0"/>
      <c r="B8" s="0"/>
      <c r="C8" s="0"/>
      <c r="D8" s="0"/>
      <c r="E8" s="0"/>
      <c r="F8" s="0"/>
      <c r="G8" s="0"/>
      <c r="H8" s="0"/>
      <c r="I8" s="0"/>
      <c r="J8" s="0"/>
      <c r="K8" s="0"/>
      <c r="L8" s="0"/>
      <c r="M8" s="0"/>
      <c r="N8" s="0"/>
      <c r="O8" s="0"/>
      <c r="P8" s="0"/>
      <c r="Q8" s="8" t="s">
        <f>=-SUM(Q2:Q6)</f>
      </c>
      <c r="R8" s="0" t="s">
        <v>104</v>
      </c>
      <c r="S8" s="0"/>
      <c r="T8" s="8" t="s">
        <f>=-SUM(T2:T6)</f>
      </c>
      <c r="U8" s="0" t="s">
        <v>104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0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36</v>
      </c>
      <c r="B1" s="18" t="s">
        <v>0</v>
      </c>
      <c r="C1" s="18" t="s">
        <v>2</v>
      </c>
      <c r="D1" s="18" t="s">
        <v>105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106</v>
      </c>
      <c r="L1" s="18" t="s">
        <v>107</v>
      </c>
      <c r="M1" s="18" t="s">
        <v>16</v>
      </c>
      <c r="N1" s="18" t="s">
        <v>19</v>
      </c>
      <c r="O1" s="18" t="s">
        <v>108</v>
      </c>
    </row>
    <row collapsed="false" customFormat="false" customHeight="false" hidden="false" ht="12.1" outlineLevel="0" r="2">
      <c r="A2" s="21" t="n">
        <v>45637.634409722</v>
      </c>
      <c r="B2" s="22" t="s">
        <v>109</v>
      </c>
      <c r="C2" s="22" t="s">
        <v>44</v>
      </c>
      <c r="D2" s="22" t="s">
        <v>109</v>
      </c>
      <c r="E2" s="22" t="s">
        <v>109</v>
      </c>
      <c r="F2" s="22" t="s">
        <v>16</v>
      </c>
      <c r="G2" s="23" t="n">
        <v>1</v>
      </c>
      <c r="H2" s="24" t="n">
        <v>1</v>
      </c>
      <c r="I2" s="24" t="n">
        <v>400000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4"/>
      <c r="O2" s="22"/>
    </row>
    <row collapsed="false" customFormat="false" customHeight="false" hidden="false" ht="12.1" outlineLevel="0" r="3">
      <c r="A3" s="20" t="n">
        <v>45638.650763889</v>
      </c>
      <c r="B3" s="16" t="s">
        <v>65</v>
      </c>
      <c r="C3" s="16" t="s">
        <v>110</v>
      </c>
      <c r="D3" s="16" t="s">
        <v>102</v>
      </c>
      <c r="E3" s="16" t="s">
        <v>111</v>
      </c>
      <c r="F3" s="16" t="s">
        <v>16</v>
      </c>
      <c r="G3" s="7" t="n">
        <v>140</v>
      </c>
      <c r="H3" s="6" t="n">
        <v>232.75</v>
      </c>
      <c r="I3" s="6" t="n">
        <v>-32585</v>
      </c>
      <c r="J3" s="6" t="n">
        <v>-0</v>
      </c>
      <c r="K3" s="6" t="n">
        <v>-16.29</v>
      </c>
      <c r="L3" s="6" t="n">
        <v>-0</v>
      </c>
      <c r="M3" s="6" t="s">
        <f>=I3+J3+K3+L3</f>
      </c>
      <c r="N3" s="6"/>
      <c r="O3" s="16"/>
    </row>
    <row collapsed="false" customFormat="false" customHeight="false" hidden="false" ht="12.1" outlineLevel="0" r="4">
      <c r="A4" s="20" t="n">
        <v>45638.651886574</v>
      </c>
      <c r="B4" s="16" t="s">
        <v>66</v>
      </c>
      <c r="C4" s="16" t="s">
        <v>112</v>
      </c>
      <c r="D4" s="16" t="s">
        <v>102</v>
      </c>
      <c r="E4" s="16" t="s">
        <v>111</v>
      </c>
      <c r="F4" s="16" t="s">
        <v>16</v>
      </c>
      <c r="G4" s="7" t="n">
        <v>250</v>
      </c>
      <c r="H4" s="6" t="n">
        <v>114.19</v>
      </c>
      <c r="I4" s="6" t="n">
        <v>-28547.5</v>
      </c>
      <c r="J4" s="6" t="n">
        <v>-0</v>
      </c>
      <c r="K4" s="6" t="n">
        <v>-14.27</v>
      </c>
      <c r="L4" s="6" t="n">
        <v>-0</v>
      </c>
      <c r="M4" s="6" t="s">
        <f>=I4+J4+K4+L4</f>
      </c>
      <c r="N4" s="6"/>
      <c r="O4" s="16"/>
    </row>
    <row collapsed="false" customFormat="false" customHeight="false" hidden="false" ht="12.1" outlineLevel="0" r="5">
      <c r="A5" s="20" t="n">
        <v>45638.653368056</v>
      </c>
      <c r="B5" s="16" t="s">
        <v>67</v>
      </c>
      <c r="C5" s="16" t="s">
        <v>113</v>
      </c>
      <c r="D5" s="16" t="s">
        <v>102</v>
      </c>
      <c r="E5" s="16" t="s">
        <v>111</v>
      </c>
      <c r="F5" s="16" t="s">
        <v>16</v>
      </c>
      <c r="G5" s="7" t="n">
        <v>3</v>
      </c>
      <c r="H5" s="6" t="n">
        <v>3355</v>
      </c>
      <c r="I5" s="6" t="n">
        <v>-10065</v>
      </c>
      <c r="J5" s="6" t="n">
        <v>-0</v>
      </c>
      <c r="K5" s="6" t="n">
        <v>-5.03</v>
      </c>
      <c r="L5" s="6" t="n">
        <v>-0</v>
      </c>
      <c r="M5" s="6" t="s">
        <f>=I5+J5+K5+L5</f>
      </c>
      <c r="N5" s="6"/>
      <c r="O5" s="16"/>
    </row>
    <row collapsed="false" customFormat="false" customHeight="false" hidden="false" ht="12.1" outlineLevel="0" r="6">
      <c r="A6" s="20" t="n">
        <v>45638.653923611</v>
      </c>
      <c r="B6" s="16" t="s">
        <v>68</v>
      </c>
      <c r="C6" s="16" t="s">
        <v>114</v>
      </c>
      <c r="D6" s="16" t="s">
        <v>102</v>
      </c>
      <c r="E6" s="16" t="s">
        <v>111</v>
      </c>
      <c r="F6" s="16" t="s">
        <v>16</v>
      </c>
      <c r="G6" s="7" t="n">
        <v>10</v>
      </c>
      <c r="H6" s="6" t="n">
        <v>800</v>
      </c>
      <c r="I6" s="6" t="n">
        <v>-8000</v>
      </c>
      <c r="J6" s="6" t="n">
        <v>-0</v>
      </c>
      <c r="K6" s="6" t="n">
        <v>-4</v>
      </c>
      <c r="L6" s="6" t="n">
        <v>-0</v>
      </c>
      <c r="M6" s="6" t="s">
        <f>=I6+J6+K6+L6</f>
      </c>
      <c r="N6" s="6"/>
      <c r="O6" s="16"/>
    </row>
    <row collapsed="false" customFormat="false" customHeight="false" hidden="false" ht="12.1" outlineLevel="0" r="7">
      <c r="A7" s="20" t="n">
        <v>45638.656354167</v>
      </c>
      <c r="B7" s="16" t="s">
        <v>69</v>
      </c>
      <c r="C7" s="16" t="s">
        <v>115</v>
      </c>
      <c r="D7" s="16" t="s">
        <v>102</v>
      </c>
      <c r="E7" s="16" t="s">
        <v>111</v>
      </c>
      <c r="F7" s="16" t="s">
        <v>16</v>
      </c>
      <c r="G7" s="7" t="n">
        <v>110</v>
      </c>
      <c r="H7" s="6" t="n">
        <v>102.1</v>
      </c>
      <c r="I7" s="6" t="n">
        <v>-11231</v>
      </c>
      <c r="J7" s="6" t="n">
        <v>-0</v>
      </c>
      <c r="K7" s="6" t="n">
        <v>-5.62</v>
      </c>
      <c r="L7" s="6" t="n">
        <v>-0</v>
      </c>
      <c r="M7" s="6" t="s">
        <f>=I7+J7+K7+L7</f>
      </c>
      <c r="N7" s="6"/>
      <c r="O7" s="16"/>
    </row>
    <row collapsed="false" customFormat="false" customHeight="false" hidden="false" ht="12.1" outlineLevel="0" r="8">
      <c r="A8" s="20" t="n">
        <v>45638.676851852</v>
      </c>
      <c r="B8" s="16" t="s">
        <v>70</v>
      </c>
      <c r="C8" s="16" t="s">
        <v>116</v>
      </c>
      <c r="D8" s="16" t="s">
        <v>102</v>
      </c>
      <c r="E8" s="16" t="s">
        <v>111</v>
      </c>
      <c r="F8" s="16" t="s">
        <v>16</v>
      </c>
      <c r="G8" s="7" t="n">
        <v>7</v>
      </c>
      <c r="H8" s="6" t="n">
        <v>6914</v>
      </c>
      <c r="I8" s="6" t="n">
        <v>-48398</v>
      </c>
      <c r="J8" s="6" t="n">
        <v>-0</v>
      </c>
      <c r="K8" s="6" t="n">
        <v>-24.2</v>
      </c>
      <c r="L8" s="6" t="n">
        <v>-0</v>
      </c>
      <c r="M8" s="6" t="s">
        <f>=I8+J8+K8+L8</f>
      </c>
      <c r="N8" s="6"/>
      <c r="O8" s="16"/>
    </row>
    <row collapsed="false" customFormat="false" customHeight="false" hidden="false" ht="12.1" outlineLevel="0" r="9">
      <c r="A9" s="20" t="n">
        <v>45638.680578704</v>
      </c>
      <c r="B9" s="16" t="s">
        <v>71</v>
      </c>
      <c r="C9" s="16" t="s">
        <v>117</v>
      </c>
      <c r="D9" s="16" t="s">
        <v>102</v>
      </c>
      <c r="E9" s="16" t="s">
        <v>111</v>
      </c>
      <c r="F9" s="16" t="s">
        <v>16</v>
      </c>
      <c r="G9" s="7" t="n">
        <v>12</v>
      </c>
      <c r="H9" s="6" t="n">
        <v>489</v>
      </c>
      <c r="I9" s="6" t="n">
        <v>-5868</v>
      </c>
      <c r="J9" s="6" t="n">
        <v>-0</v>
      </c>
      <c r="K9" s="6" t="n">
        <v>-2.93</v>
      </c>
      <c r="L9" s="6" t="n">
        <v>-0</v>
      </c>
      <c r="M9" s="6" t="s">
        <f>=I9+J9+K9+L9</f>
      </c>
      <c r="N9" s="6"/>
      <c r="O9" s="16"/>
    </row>
    <row collapsed="false" customFormat="false" customHeight="false" hidden="false" ht="12.1" outlineLevel="0" r="10">
      <c r="A10" s="20" t="n">
        <v>45638.680891204</v>
      </c>
      <c r="B10" s="16" t="s">
        <v>72</v>
      </c>
      <c r="C10" s="16" t="s">
        <v>118</v>
      </c>
      <c r="D10" s="16" t="s">
        <v>102</v>
      </c>
      <c r="E10" s="16" t="s">
        <v>111</v>
      </c>
      <c r="F10" s="16" t="s">
        <v>16</v>
      </c>
      <c r="G10" s="7" t="n">
        <v>1</v>
      </c>
      <c r="H10" s="6" t="n">
        <v>14946.5</v>
      </c>
      <c r="I10" s="6" t="n">
        <v>-14946.5</v>
      </c>
      <c r="J10" s="6" t="n">
        <v>-0</v>
      </c>
      <c r="K10" s="6" t="n">
        <v>-7.47</v>
      </c>
      <c r="L10" s="6" t="n">
        <v>-0</v>
      </c>
      <c r="M10" s="6" t="s">
        <f>=I10+J10+K10+L10</f>
      </c>
      <c r="N10" s="6"/>
      <c r="O10" s="16"/>
    </row>
    <row collapsed="false" customFormat="false" customHeight="false" hidden="false" ht="12.1" outlineLevel="0" r="11">
      <c r="A11" s="20" t="n">
        <v>45638.681412037</v>
      </c>
      <c r="B11" s="16" t="s">
        <v>73</v>
      </c>
      <c r="C11" s="16" t="s">
        <v>119</v>
      </c>
      <c r="D11" s="16" t="s">
        <v>102</v>
      </c>
      <c r="E11" s="16" t="s">
        <v>111</v>
      </c>
      <c r="F11" s="16" t="s">
        <v>16</v>
      </c>
      <c r="G11" s="7" t="n">
        <v>4</v>
      </c>
      <c r="H11" s="6" t="n">
        <v>1096.95</v>
      </c>
      <c r="I11" s="6" t="n">
        <v>-4387.8</v>
      </c>
      <c r="J11" s="6" t="n">
        <v>-0</v>
      </c>
      <c r="K11" s="6" t="n">
        <v>-2.2</v>
      </c>
      <c r="L11" s="6" t="n">
        <v>-0</v>
      </c>
      <c r="M11" s="6" t="s">
        <f>=I11+J11+K11+L11</f>
      </c>
      <c r="N11" s="6"/>
      <c r="O11" s="16"/>
    </row>
    <row collapsed="false" customFormat="false" customHeight="false" hidden="false" ht="12.1" outlineLevel="0" r="12">
      <c r="A12" s="20" t="n">
        <v>45638.684236111</v>
      </c>
      <c r="B12" s="16" t="s">
        <v>74</v>
      </c>
      <c r="C12" s="16" t="s">
        <v>120</v>
      </c>
      <c r="D12" s="16" t="s">
        <v>102</v>
      </c>
      <c r="E12" s="16" t="s">
        <v>111</v>
      </c>
      <c r="F12" s="16" t="s">
        <v>16</v>
      </c>
      <c r="G12" s="7" t="n">
        <v>70</v>
      </c>
      <c r="H12" s="6" t="n">
        <v>31.675</v>
      </c>
      <c r="I12" s="6" t="n">
        <v>-2217.25</v>
      </c>
      <c r="J12" s="6" t="n">
        <v>-0</v>
      </c>
      <c r="K12" s="6" t="n">
        <v>-1.11</v>
      </c>
      <c r="L12" s="6" t="n">
        <v>-0</v>
      </c>
      <c r="M12" s="6" t="s">
        <f>=I12+J12+K12+L12</f>
      </c>
      <c r="N12" s="6"/>
      <c r="O12" s="16"/>
    </row>
    <row collapsed="false" customFormat="false" customHeight="false" hidden="false" ht="12.1" outlineLevel="0" r="13">
      <c r="A13" s="20" t="n">
        <v>45638.684606481</v>
      </c>
      <c r="B13" s="16" t="s">
        <v>75</v>
      </c>
      <c r="C13" s="16" t="s">
        <v>121</v>
      </c>
      <c r="D13" s="16" t="s">
        <v>102</v>
      </c>
      <c r="E13" s="16" t="s">
        <v>111</v>
      </c>
      <c r="F13" s="16" t="s">
        <v>16</v>
      </c>
      <c r="G13" s="7" t="n">
        <v>30</v>
      </c>
      <c r="H13" s="6" t="n">
        <v>567</v>
      </c>
      <c r="I13" s="6" t="n">
        <v>-17010</v>
      </c>
      <c r="J13" s="6" t="n">
        <v>-0</v>
      </c>
      <c r="K13" s="6" t="n">
        <v>-8.51</v>
      </c>
      <c r="L13" s="6" t="n">
        <v>-0</v>
      </c>
      <c r="M13" s="6" t="s">
        <f>=I13+J13+K13+L13</f>
      </c>
      <c r="N13" s="6"/>
      <c r="O13" s="16"/>
    </row>
    <row collapsed="false" customFormat="false" customHeight="false" hidden="false" ht="12.1" outlineLevel="0" r="14">
      <c r="A14" s="20" t="n">
        <v>45638.685451389</v>
      </c>
      <c r="B14" s="16" t="s">
        <v>76</v>
      </c>
      <c r="C14" s="16" t="s">
        <v>122</v>
      </c>
      <c r="D14" s="16" t="s">
        <v>102</v>
      </c>
      <c r="E14" s="16" t="s">
        <v>111</v>
      </c>
      <c r="F14" s="16" t="s">
        <v>16</v>
      </c>
      <c r="G14" s="7" t="n">
        <v>1</v>
      </c>
      <c r="H14" s="6" t="n">
        <v>4483</v>
      </c>
      <c r="I14" s="6" t="n">
        <v>-4483</v>
      </c>
      <c r="J14" s="6" t="n">
        <v>-0</v>
      </c>
      <c r="K14" s="6" t="n">
        <v>-2.24</v>
      </c>
      <c r="L14" s="6" t="n">
        <v>-0</v>
      </c>
      <c r="M14" s="6" t="s">
        <f>=I14+J14+K14+L14</f>
      </c>
      <c r="N14" s="6"/>
      <c r="O14" s="16"/>
    </row>
    <row collapsed="false" customFormat="false" customHeight="false" hidden="false" ht="12.1" outlineLevel="0" r="15">
      <c r="A15" s="20" t="n">
        <v>45638.687488426</v>
      </c>
      <c r="B15" s="16" t="s">
        <v>77</v>
      </c>
      <c r="C15" s="16" t="s">
        <v>123</v>
      </c>
      <c r="D15" s="16" t="s">
        <v>102</v>
      </c>
      <c r="E15" s="16" t="s">
        <v>111</v>
      </c>
      <c r="F15" s="16" t="s">
        <v>16</v>
      </c>
      <c r="G15" s="7" t="n">
        <v>300</v>
      </c>
      <c r="H15" s="6" t="n">
        <v>22.87</v>
      </c>
      <c r="I15" s="6" t="n">
        <v>-6861</v>
      </c>
      <c r="J15" s="6" t="n">
        <v>-0</v>
      </c>
      <c r="K15" s="6" t="n">
        <v>-3.43</v>
      </c>
      <c r="L15" s="6" t="n">
        <v>-0</v>
      </c>
      <c r="M15" s="6" t="s">
        <f>=I15+J15+K15+L15</f>
      </c>
      <c r="N15" s="6"/>
      <c r="O15" s="16"/>
    </row>
    <row collapsed="false" customFormat="false" customHeight="false" hidden="false" ht="12.1" outlineLevel="0" r="16">
      <c r="A16" s="20" t="n">
        <v>45638.687615741</v>
      </c>
      <c r="B16" s="16" t="s">
        <v>78</v>
      </c>
      <c r="C16" s="16" t="s">
        <v>124</v>
      </c>
      <c r="D16" s="16" t="s">
        <v>102</v>
      </c>
      <c r="E16" s="16" t="s">
        <v>111</v>
      </c>
      <c r="F16" s="16" t="s">
        <v>16</v>
      </c>
      <c r="G16" s="7" t="n">
        <v>4</v>
      </c>
      <c r="H16" s="6" t="n">
        <v>2343</v>
      </c>
      <c r="I16" s="6" t="n">
        <v>-9372</v>
      </c>
      <c r="J16" s="6" t="n">
        <v>-0</v>
      </c>
      <c r="K16" s="6" t="n">
        <v>-4.69</v>
      </c>
      <c r="L16" s="6" t="n">
        <v>-0</v>
      </c>
      <c r="M16" s="6" t="s">
        <f>=I16+J16+K16+L16</f>
      </c>
      <c r="N16" s="6"/>
      <c r="O16" s="16"/>
    </row>
    <row collapsed="false" customFormat="false" customHeight="false" hidden="false" ht="12.1" outlineLevel="0" r="17">
      <c r="A17" s="20" t="n">
        <v>45638.69412037</v>
      </c>
      <c r="B17" s="16" t="s">
        <v>79</v>
      </c>
      <c r="C17" s="16" t="s">
        <v>125</v>
      </c>
      <c r="D17" s="16" t="s">
        <v>102</v>
      </c>
      <c r="E17" s="16" t="s">
        <v>111</v>
      </c>
      <c r="F17" s="16" t="s">
        <v>16</v>
      </c>
      <c r="G17" s="7" t="n">
        <v>30</v>
      </c>
      <c r="H17" s="6" t="n">
        <v>118.9</v>
      </c>
      <c r="I17" s="6" t="n">
        <v>-3567</v>
      </c>
      <c r="J17" s="6" t="n">
        <v>-0</v>
      </c>
      <c r="K17" s="6" t="n">
        <v>-1.78</v>
      </c>
      <c r="L17" s="6" t="n">
        <v>-0</v>
      </c>
      <c r="M17" s="6" t="s">
        <f>=I17+J17+K17+L17</f>
      </c>
      <c r="N17" s="6"/>
      <c r="O17" s="16"/>
    </row>
    <row collapsed="false" customFormat="false" customHeight="false" hidden="false" ht="12.1" outlineLevel="0" r="18">
      <c r="A18" s="20" t="n">
        <v>45639.504837963</v>
      </c>
      <c r="B18" s="16" t="s">
        <v>80</v>
      </c>
      <c r="C18" s="16" t="s">
        <v>126</v>
      </c>
      <c r="D18" s="16" t="s">
        <v>102</v>
      </c>
      <c r="E18" s="16" t="s">
        <v>127</v>
      </c>
      <c r="F18" s="16" t="s">
        <v>16</v>
      </c>
      <c r="G18" s="7" t="n">
        <v>2</v>
      </c>
      <c r="H18" s="6" t="n">
        <v>87.9915</v>
      </c>
      <c r="I18" s="6" t="n">
        <v>-18293.43</v>
      </c>
      <c r="J18" s="6" t="n">
        <v>-93.56</v>
      </c>
      <c r="K18" s="6" t="n">
        <v>-9.14</v>
      </c>
      <c r="L18" s="6" t="n">
        <v>-0</v>
      </c>
      <c r="M18" s="6" t="s">
        <f>=I18+J18+K18+L18</f>
      </c>
      <c r="N18" s="6"/>
      <c r="O18" s="16"/>
    </row>
    <row collapsed="false" customFormat="false" customHeight="false" hidden="false" ht="12.1" outlineLevel="0" r="19">
      <c r="A19" s="20" t="n">
        <v>45639.506539352</v>
      </c>
      <c r="B19" s="16" t="s">
        <v>81</v>
      </c>
      <c r="C19" s="16" t="s">
        <v>128</v>
      </c>
      <c r="D19" s="16" t="s">
        <v>102</v>
      </c>
      <c r="E19" s="16" t="s">
        <v>127</v>
      </c>
      <c r="F19" s="16" t="s">
        <v>16</v>
      </c>
      <c r="G19" s="7" t="n">
        <v>1</v>
      </c>
      <c r="H19" s="6" t="n">
        <v>98.5997</v>
      </c>
      <c r="I19" s="6" t="n">
        <v>-10249.44</v>
      </c>
      <c r="J19" s="6" t="n">
        <v>-126.82</v>
      </c>
      <c r="K19" s="6" t="n">
        <v>-5.12</v>
      </c>
      <c r="L19" s="6" t="n">
        <v>-0</v>
      </c>
      <c r="M19" s="6" t="s">
        <f>=I19+J19+K19+L19</f>
      </c>
      <c r="N19" s="6"/>
      <c r="O19" s="16"/>
    </row>
    <row collapsed="false" customFormat="false" customHeight="false" hidden="false" ht="12.1" outlineLevel="0" r="20">
      <c r="A20" s="20" t="n">
        <v>45639.507986111</v>
      </c>
      <c r="B20" s="16" t="s">
        <v>82</v>
      </c>
      <c r="C20" s="16" t="s">
        <v>129</v>
      </c>
      <c r="D20" s="16" t="s">
        <v>102</v>
      </c>
      <c r="E20" s="16" t="s">
        <v>127</v>
      </c>
      <c r="F20" s="16" t="s">
        <v>16</v>
      </c>
      <c r="G20" s="7" t="n">
        <v>1</v>
      </c>
      <c r="H20" s="6" t="n">
        <v>92.9349</v>
      </c>
      <c r="I20" s="6" t="n">
        <v>-9660.58</v>
      </c>
      <c r="J20" s="6" t="n">
        <v>-19.75</v>
      </c>
      <c r="K20" s="6" t="n">
        <v>-4.83</v>
      </c>
      <c r="L20" s="6" t="n">
        <v>-0</v>
      </c>
      <c r="M20" s="6" t="s">
        <f>=I20+J20+K20+L20</f>
      </c>
      <c r="N20" s="6"/>
      <c r="O20" s="16"/>
    </row>
    <row collapsed="false" customFormat="false" customHeight="false" hidden="false" ht="12.1" outlineLevel="0" r="21">
      <c r="A21" s="20" t="n">
        <v>45639.51150463</v>
      </c>
      <c r="B21" s="16" t="s">
        <v>83</v>
      </c>
      <c r="C21" s="16" t="s">
        <v>130</v>
      </c>
      <c r="D21" s="16" t="s">
        <v>102</v>
      </c>
      <c r="E21" s="16" t="s">
        <v>127</v>
      </c>
      <c r="F21" s="16" t="s">
        <v>16</v>
      </c>
      <c r="G21" s="7" t="n">
        <v>10</v>
      </c>
      <c r="H21" s="6" t="n">
        <v>49.95</v>
      </c>
      <c r="I21" s="6" t="n">
        <v>-4995</v>
      </c>
      <c r="J21" s="6" t="n">
        <v>-23.3</v>
      </c>
      <c r="K21" s="6" t="n">
        <v>-2.5</v>
      </c>
      <c r="L21" s="6" t="n">
        <v>-0</v>
      </c>
      <c r="M21" s="6" t="s">
        <f>=I21+J21+K21+L21</f>
      </c>
      <c r="N21" s="6"/>
      <c r="O21" s="16"/>
    </row>
    <row collapsed="false" customFormat="false" customHeight="false" hidden="false" ht="12.1" outlineLevel="0" r="22">
      <c r="A22" s="20" t="n">
        <v>45639.511863426</v>
      </c>
      <c r="B22" s="16" t="s">
        <v>84</v>
      </c>
      <c r="C22" s="16" t="s">
        <v>131</v>
      </c>
      <c r="D22" s="16" t="s">
        <v>102</v>
      </c>
      <c r="E22" s="16" t="s">
        <v>127</v>
      </c>
      <c r="F22" s="16" t="s">
        <v>16</v>
      </c>
      <c r="G22" s="7" t="n">
        <v>10</v>
      </c>
      <c r="H22" s="6" t="n">
        <v>75.643</v>
      </c>
      <c r="I22" s="6" t="n">
        <v>-7564.3</v>
      </c>
      <c r="J22" s="6" t="n">
        <v>-269.6</v>
      </c>
      <c r="K22" s="6" t="n">
        <v>-3.78</v>
      </c>
      <c r="L22" s="6" t="n">
        <v>-0</v>
      </c>
      <c r="M22" s="6" t="s">
        <f>=I22+J22+K22+L22</f>
      </c>
      <c r="N22" s="6"/>
      <c r="O22" s="16"/>
    </row>
    <row collapsed="false" customFormat="false" customHeight="false" hidden="false" ht="12.1" outlineLevel="0" r="23">
      <c r="A23" s="20" t="n">
        <v>45639.512037037</v>
      </c>
      <c r="B23" s="16" t="s">
        <v>85</v>
      </c>
      <c r="C23" s="16" t="s">
        <v>132</v>
      </c>
      <c r="D23" s="16" t="s">
        <v>102</v>
      </c>
      <c r="E23" s="16" t="s">
        <v>133</v>
      </c>
      <c r="F23" s="16" t="s">
        <v>16</v>
      </c>
      <c r="G23" s="7" t="n">
        <v>1000</v>
      </c>
      <c r="H23" s="6" t="n">
        <v>5.64</v>
      </c>
      <c r="I23" s="6" t="n">
        <v>-5640</v>
      </c>
      <c r="J23" s="6" t="n">
        <v>-0</v>
      </c>
      <c r="K23" s="6" t="n">
        <v>-0</v>
      </c>
      <c r="L23" s="6" t="n">
        <v>-0</v>
      </c>
      <c r="M23" s="6" t="s">
        <f>=I23+J23+K23+L23</f>
      </c>
      <c r="N23" s="6"/>
      <c r="O23" s="16"/>
    </row>
    <row collapsed="false" customFormat="false" customHeight="false" hidden="false" ht="12.1" outlineLevel="0" r="24">
      <c r="A24" s="20" t="n">
        <v>45639.533229167</v>
      </c>
      <c r="B24" s="16" t="s">
        <v>86</v>
      </c>
      <c r="C24" s="16" t="s">
        <v>134</v>
      </c>
      <c r="D24" s="16" t="s">
        <v>102</v>
      </c>
      <c r="E24" s="16" t="s">
        <v>127</v>
      </c>
      <c r="F24" s="16" t="s">
        <v>16</v>
      </c>
      <c r="G24" s="7" t="n">
        <v>10</v>
      </c>
      <c r="H24" s="6" t="n">
        <v>85.69</v>
      </c>
      <c r="I24" s="6" t="n">
        <v>-8569</v>
      </c>
      <c r="J24" s="6" t="n">
        <v>-136.8</v>
      </c>
      <c r="K24" s="6" t="n">
        <v>-4.29</v>
      </c>
      <c r="L24" s="6" t="n">
        <v>-0</v>
      </c>
      <c r="M24" s="6" t="s">
        <f>=I24+J24+K24+L24</f>
      </c>
      <c r="N24" s="6"/>
      <c r="O24" s="16"/>
    </row>
    <row collapsed="false" customFormat="false" customHeight="false" hidden="false" ht="12.1" outlineLevel="0" r="25">
      <c r="A25" s="20" t="n">
        <v>45639.533993056</v>
      </c>
      <c r="B25" s="16" t="s">
        <v>87</v>
      </c>
      <c r="C25" s="16" t="s">
        <v>135</v>
      </c>
      <c r="D25" s="16" t="s">
        <v>102</v>
      </c>
      <c r="E25" s="16" t="s">
        <v>127</v>
      </c>
      <c r="F25" s="16" t="s">
        <v>16</v>
      </c>
      <c r="G25" s="7" t="n">
        <v>5</v>
      </c>
      <c r="H25" s="6" t="n">
        <v>87.596</v>
      </c>
      <c r="I25" s="6" t="n">
        <v>-4379.8</v>
      </c>
      <c r="J25" s="6" t="n">
        <v>-75.95</v>
      </c>
      <c r="K25" s="6" t="n">
        <v>-2.19</v>
      </c>
      <c r="L25" s="6" t="n">
        <v>-0</v>
      </c>
      <c r="M25" s="6" t="s">
        <f>=I25+J25+K25+L25</f>
      </c>
      <c r="N25" s="6"/>
      <c r="O25" s="16"/>
    </row>
    <row collapsed="false" customFormat="false" customHeight="false" hidden="false" ht="12.1" outlineLevel="0" r="26">
      <c r="A26" s="20" t="n">
        <v>45639.534641204</v>
      </c>
      <c r="B26" s="16" t="s">
        <v>88</v>
      </c>
      <c r="C26" s="16" t="s">
        <v>136</v>
      </c>
      <c r="D26" s="16" t="s">
        <v>102</v>
      </c>
      <c r="E26" s="16" t="s">
        <v>127</v>
      </c>
      <c r="F26" s="16" t="s">
        <v>16</v>
      </c>
      <c r="G26" s="7" t="n">
        <v>5</v>
      </c>
      <c r="H26" s="6" t="n">
        <v>81.92</v>
      </c>
      <c r="I26" s="6" t="n">
        <v>-4096</v>
      </c>
      <c r="J26" s="6" t="n">
        <v>-186.15</v>
      </c>
      <c r="K26" s="6" t="n">
        <v>-2.05</v>
      </c>
      <c r="L26" s="6" t="n">
        <v>-0</v>
      </c>
      <c r="M26" s="6" t="s">
        <f>=I26+J26+K26+L26</f>
      </c>
      <c r="N26" s="6"/>
      <c r="O26" s="16"/>
    </row>
    <row collapsed="false" customFormat="false" customHeight="false" hidden="false" ht="12.1" outlineLevel="0" r="27">
      <c r="A27" s="20" t="n">
        <v>45639.535069444</v>
      </c>
      <c r="B27" s="16" t="s">
        <v>89</v>
      </c>
      <c r="C27" s="16" t="s">
        <v>137</v>
      </c>
      <c r="D27" s="16" t="s">
        <v>102</v>
      </c>
      <c r="E27" s="16" t="s">
        <v>127</v>
      </c>
      <c r="F27" s="16" t="s">
        <v>16</v>
      </c>
      <c r="G27" s="7" t="n">
        <v>8</v>
      </c>
      <c r="H27" s="6" t="n">
        <v>74.6</v>
      </c>
      <c r="I27" s="6" t="n">
        <v>-5968</v>
      </c>
      <c r="J27" s="6" t="n">
        <v>-30</v>
      </c>
      <c r="K27" s="6" t="n">
        <v>-2.98</v>
      </c>
      <c r="L27" s="6" t="n">
        <v>-0</v>
      </c>
      <c r="M27" s="6" t="s">
        <f>=I27+J27+K27+L27</f>
      </c>
      <c r="N27" s="6"/>
      <c r="O27" s="16"/>
    </row>
    <row collapsed="false" customFormat="false" customHeight="false" hidden="false" ht="12.1" outlineLevel="0" r="28">
      <c r="A28" s="20" t="n">
        <v>45639.535358796</v>
      </c>
      <c r="B28" s="16" t="s">
        <v>90</v>
      </c>
      <c r="C28" s="16" t="s">
        <v>138</v>
      </c>
      <c r="D28" s="16" t="s">
        <v>102</v>
      </c>
      <c r="E28" s="16" t="s">
        <v>127</v>
      </c>
      <c r="F28" s="16" t="s">
        <v>16</v>
      </c>
      <c r="G28" s="7" t="n">
        <v>4</v>
      </c>
      <c r="H28" s="6" t="n">
        <v>77.6475</v>
      </c>
      <c r="I28" s="6" t="n">
        <v>-3105.9</v>
      </c>
      <c r="J28" s="6" t="n">
        <v>-139.04</v>
      </c>
      <c r="K28" s="6" t="n">
        <v>-1.55</v>
      </c>
      <c r="L28" s="6" t="n">
        <v>-0</v>
      </c>
      <c r="M28" s="6" t="s">
        <f>=I28+J28+K28+L28</f>
      </c>
      <c r="N28" s="6"/>
      <c r="O28" s="16"/>
    </row>
    <row collapsed="false" customFormat="false" customHeight="false" hidden="false" ht="12.1" outlineLevel="0" r="29">
      <c r="A29" s="20" t="n">
        <v>45639.536180556</v>
      </c>
      <c r="B29" s="16" t="s">
        <v>91</v>
      </c>
      <c r="C29" s="16" t="s">
        <v>139</v>
      </c>
      <c r="D29" s="16" t="s">
        <v>102</v>
      </c>
      <c r="E29" s="16" t="s">
        <v>127</v>
      </c>
      <c r="F29" s="16" t="s">
        <v>16</v>
      </c>
      <c r="G29" s="7" t="n">
        <v>5</v>
      </c>
      <c r="H29" s="6" t="n">
        <v>90.65</v>
      </c>
      <c r="I29" s="6" t="n">
        <v>-4532.5</v>
      </c>
      <c r="J29" s="6" t="n">
        <v>-107.25</v>
      </c>
      <c r="K29" s="6" t="n">
        <v>-2.27</v>
      </c>
      <c r="L29" s="6" t="n">
        <v>-0</v>
      </c>
      <c r="M29" s="6" t="s">
        <f>=I29+J29+K29+L29</f>
      </c>
      <c r="N29" s="6"/>
      <c r="O29" s="16"/>
    </row>
    <row collapsed="false" customFormat="false" customHeight="false" hidden="false" ht="12.1" outlineLevel="0" r="30">
      <c r="A30" s="20" t="n">
        <v>45639.536597222</v>
      </c>
      <c r="B30" s="16" t="s">
        <v>92</v>
      </c>
      <c r="C30" s="16" t="s">
        <v>140</v>
      </c>
      <c r="D30" s="16" t="s">
        <v>102</v>
      </c>
      <c r="E30" s="16" t="s">
        <v>127</v>
      </c>
      <c r="F30" s="16" t="s">
        <v>16</v>
      </c>
      <c r="G30" s="7" t="n">
        <v>5</v>
      </c>
      <c r="H30" s="6" t="n">
        <v>96.5</v>
      </c>
      <c r="I30" s="6" t="n">
        <v>-4825</v>
      </c>
      <c r="J30" s="6" t="n">
        <v>-66.7</v>
      </c>
      <c r="K30" s="6" t="n">
        <v>-2.41</v>
      </c>
      <c r="L30" s="6" t="n">
        <v>-0</v>
      </c>
      <c r="M30" s="6" t="s">
        <f>=I30+J30+K30+L30</f>
      </c>
      <c r="N30" s="6"/>
      <c r="O30" s="16"/>
    </row>
    <row collapsed="false" customFormat="false" customHeight="false" hidden="false" ht="12.1" outlineLevel="0" r="31">
      <c r="A31" s="20" t="n">
        <v>45639.537303241</v>
      </c>
      <c r="B31" s="16" t="s">
        <v>93</v>
      </c>
      <c r="C31" s="16" t="s">
        <v>141</v>
      </c>
      <c r="D31" s="16" t="s">
        <v>102</v>
      </c>
      <c r="E31" s="16" t="s">
        <v>127</v>
      </c>
      <c r="F31" s="16" t="s">
        <v>16</v>
      </c>
      <c r="G31" s="7" t="n">
        <v>5</v>
      </c>
      <c r="H31" s="6" t="n">
        <v>90.22</v>
      </c>
      <c r="I31" s="6" t="n">
        <v>-4511</v>
      </c>
      <c r="J31" s="6" t="n">
        <v>-40.1</v>
      </c>
      <c r="K31" s="6" t="n">
        <v>-2.26</v>
      </c>
      <c r="L31" s="6" t="n">
        <v>-0</v>
      </c>
      <c r="M31" s="6" t="s">
        <f>=I31+J31+K31+L31</f>
      </c>
      <c r="N31" s="6"/>
      <c r="O31" s="16"/>
    </row>
    <row collapsed="false" customFormat="false" customHeight="false" hidden="false" ht="12.1" outlineLevel="0" r="32">
      <c r="A32" s="20" t="n">
        <v>45639.53755787</v>
      </c>
      <c r="B32" s="16" t="s">
        <v>94</v>
      </c>
      <c r="C32" s="16" t="s">
        <v>142</v>
      </c>
      <c r="D32" s="16" t="s">
        <v>102</v>
      </c>
      <c r="E32" s="16" t="s">
        <v>127</v>
      </c>
      <c r="F32" s="16" t="s">
        <v>16</v>
      </c>
      <c r="G32" s="7" t="n">
        <v>4</v>
      </c>
      <c r="H32" s="6" t="n">
        <v>77.86</v>
      </c>
      <c r="I32" s="6" t="n">
        <v>-3114.4</v>
      </c>
      <c r="J32" s="6" t="n">
        <v>-21.52</v>
      </c>
      <c r="K32" s="6" t="n">
        <v>-1.56</v>
      </c>
      <c r="L32" s="6" t="n">
        <v>-0</v>
      </c>
      <c r="M32" s="6" t="s">
        <f>=I32+J32+K32+L32</f>
      </c>
      <c r="N32" s="6"/>
      <c r="O32" s="16"/>
    </row>
    <row collapsed="false" customFormat="false" customHeight="false" hidden="false" ht="12.1" outlineLevel="0" r="33">
      <c r="A33" s="20" t="n">
        <v>45639.538761574</v>
      </c>
      <c r="B33" s="16" t="s">
        <v>95</v>
      </c>
      <c r="C33" s="16" t="s">
        <v>143</v>
      </c>
      <c r="D33" s="16" t="s">
        <v>102</v>
      </c>
      <c r="E33" s="16" t="s">
        <v>127</v>
      </c>
      <c r="F33" s="16" t="s">
        <v>16</v>
      </c>
      <c r="G33" s="7" t="n">
        <v>2</v>
      </c>
      <c r="H33" s="6" t="n">
        <v>90</v>
      </c>
      <c r="I33" s="6" t="n">
        <v>-18711</v>
      </c>
      <c r="J33" s="6" t="n">
        <v>-51.98</v>
      </c>
      <c r="K33" s="6" t="n">
        <v>-9.36</v>
      </c>
      <c r="L33" s="6" t="n">
        <v>-0</v>
      </c>
      <c r="M33" s="6" t="s">
        <f>=I33+J33+K33+L33</f>
      </c>
      <c r="N33" s="6"/>
      <c r="O33" s="16"/>
    </row>
    <row collapsed="false" customFormat="false" customHeight="false" hidden="false" ht="12.1" outlineLevel="0" r="34">
      <c r="A34" s="20" t="n">
        <v>45639.540451389</v>
      </c>
      <c r="B34" s="16" t="s">
        <v>96</v>
      </c>
      <c r="C34" s="16" t="s">
        <v>144</v>
      </c>
      <c r="D34" s="16" t="s">
        <v>102</v>
      </c>
      <c r="E34" s="16" t="s">
        <v>127</v>
      </c>
      <c r="F34" s="16" t="s">
        <v>16</v>
      </c>
      <c r="G34" s="7" t="n">
        <v>10</v>
      </c>
      <c r="H34" s="6" t="n">
        <v>88.971</v>
      </c>
      <c r="I34" s="6" t="n">
        <v>-8897.1</v>
      </c>
      <c r="J34" s="6" t="n">
        <v>-64.6</v>
      </c>
      <c r="K34" s="6" t="n">
        <v>-4.45</v>
      </c>
      <c r="L34" s="6" t="n">
        <v>-0</v>
      </c>
      <c r="M34" s="6" t="s">
        <f>=I34+J34+K34+L34</f>
      </c>
      <c r="N34" s="6"/>
      <c r="O34" s="16"/>
    </row>
    <row collapsed="false" customFormat="false" customHeight="false" hidden="false" ht="12.1" outlineLevel="0" r="35">
      <c r="A35" s="20" t="n">
        <v>45639.540706019</v>
      </c>
      <c r="B35" s="16" t="s">
        <v>97</v>
      </c>
      <c r="C35" s="16" t="s">
        <v>145</v>
      </c>
      <c r="D35" s="16" t="s">
        <v>102</v>
      </c>
      <c r="E35" s="16" t="s">
        <v>127</v>
      </c>
      <c r="F35" s="16" t="s">
        <v>16</v>
      </c>
      <c r="G35" s="7" t="n">
        <v>10</v>
      </c>
      <c r="H35" s="6" t="n">
        <v>71.177</v>
      </c>
      <c r="I35" s="6" t="n">
        <v>-7117.7</v>
      </c>
      <c r="J35" s="6" t="n">
        <v>-111.8</v>
      </c>
      <c r="K35" s="6" t="n">
        <v>-3.56</v>
      </c>
      <c r="L35" s="6" t="n">
        <v>-0</v>
      </c>
      <c r="M35" s="6" t="s">
        <f>=I35+J35+K35+L35</f>
      </c>
      <c r="N35" s="6"/>
      <c r="O35" s="16"/>
    </row>
    <row collapsed="false" customFormat="false" customHeight="false" hidden="false" ht="12.1" outlineLevel="0" r="36">
      <c r="A36" s="20" t="n">
        <v>45639.541435185</v>
      </c>
      <c r="B36" s="16" t="s">
        <v>98</v>
      </c>
      <c r="C36" s="16" t="s">
        <v>146</v>
      </c>
      <c r="D36" s="16" t="s">
        <v>102</v>
      </c>
      <c r="E36" s="16" t="s">
        <v>133</v>
      </c>
      <c r="F36" s="16" t="s">
        <v>16</v>
      </c>
      <c r="G36" s="7" t="n">
        <v>1000</v>
      </c>
      <c r="H36" s="6" t="n">
        <v>11.08</v>
      </c>
      <c r="I36" s="6" t="n">
        <v>-11080</v>
      </c>
      <c r="J36" s="6" t="n">
        <v>-0</v>
      </c>
      <c r="K36" s="6" t="n">
        <v>-0</v>
      </c>
      <c r="L36" s="6" t="n">
        <v>-0</v>
      </c>
      <c r="M36" s="6" t="s">
        <f>=I36+J36+K36+L36</f>
      </c>
      <c r="N36" s="6"/>
      <c r="O36" s="16"/>
    </row>
    <row collapsed="false" customFormat="false" customHeight="false" hidden="false" ht="12.1" outlineLevel="0" r="37">
      <c r="A37" s="20" t="n">
        <v>45639.545520833</v>
      </c>
      <c r="B37" s="16" t="s">
        <v>99</v>
      </c>
      <c r="C37" s="16" t="s">
        <v>147</v>
      </c>
      <c r="D37" s="16" t="s">
        <v>102</v>
      </c>
      <c r="E37" s="16" t="s">
        <v>133</v>
      </c>
      <c r="F37" s="16" t="s">
        <v>16</v>
      </c>
      <c r="G37" s="7" t="n">
        <v>1000</v>
      </c>
      <c r="H37" s="6" t="n">
        <v>8.03</v>
      </c>
      <c r="I37" s="6" t="n">
        <v>-8030</v>
      </c>
      <c r="J37" s="6" t="n">
        <v>-0</v>
      </c>
      <c r="K37" s="6" t="n">
        <v>-0</v>
      </c>
      <c r="L37" s="6" t="n">
        <v>-0</v>
      </c>
      <c r="M37" s="6" t="s">
        <f>=I37+J37+K37+L37</f>
      </c>
      <c r="N37" s="6"/>
      <c r="O37" s="16"/>
    </row>
    <row collapsed="false" customFormat="false" customHeight="false" hidden="false" ht="12.1" outlineLevel="0" r="38">
      <c r="A38" s="20" t="n">
        <v>45639.546354167</v>
      </c>
      <c r="B38" s="16" t="s">
        <v>100</v>
      </c>
      <c r="C38" s="16" t="s">
        <v>148</v>
      </c>
      <c r="D38" s="16" t="s">
        <v>102</v>
      </c>
      <c r="E38" s="16" t="s">
        <v>127</v>
      </c>
      <c r="F38" s="16" t="s">
        <v>16</v>
      </c>
      <c r="G38" s="7" t="n">
        <v>15</v>
      </c>
      <c r="H38" s="6" t="n">
        <v>74.47</v>
      </c>
      <c r="I38" s="6" t="n">
        <v>-11170.5</v>
      </c>
      <c r="J38" s="6" t="n">
        <v>-60.45</v>
      </c>
      <c r="K38" s="6" t="n">
        <v>-5.59</v>
      </c>
      <c r="L38" s="6" t="n">
        <v>-0</v>
      </c>
      <c r="M38" s="6" t="s">
        <f>=I38+J38+K38+L38</f>
      </c>
      <c r="N38" s="6"/>
      <c r="O38" s="16"/>
    </row>
    <row collapsed="false" customFormat="false" customHeight="false" hidden="false" ht="12.1" outlineLevel="0" r="39">
      <c r="A39" s="20" t="n">
        <v>45639.574201389</v>
      </c>
      <c r="B39" s="16" t="s">
        <v>149</v>
      </c>
      <c r="C39" s="16" t="s">
        <v>150</v>
      </c>
      <c r="D39" s="16" t="s">
        <v>102</v>
      </c>
      <c r="E39" s="16" t="s">
        <v>151</v>
      </c>
      <c r="F39" s="16" t="s">
        <v>16</v>
      </c>
      <c r="G39" s="7" t="n">
        <v>1000</v>
      </c>
      <c r="H39" s="6" t="n">
        <v>14.04</v>
      </c>
      <c r="I39" s="6" t="n">
        <v>-14040</v>
      </c>
      <c r="J39" s="6" t="n">
        <v>-0</v>
      </c>
      <c r="K39" s="6" t="n">
        <v>-70.2</v>
      </c>
      <c r="L39" s="6" t="n">
        <v>-0</v>
      </c>
      <c r="M39" s="6" t="s">
        <f>=I39+J39+K39+L39</f>
      </c>
      <c r="N39" s="6"/>
      <c r="O39" s="16"/>
    </row>
    <row collapsed="false" customFormat="false" customHeight="false" hidden="false" ht="12.1" outlineLevel="0" r="40">
      <c r="A40" s="20" t="n">
        <v>45643.726990741</v>
      </c>
      <c r="B40" s="16" t="s">
        <v>66</v>
      </c>
      <c r="C40" s="16" t="s">
        <v>112</v>
      </c>
      <c r="D40" s="16" t="s">
        <v>102</v>
      </c>
      <c r="E40" s="16" t="s">
        <v>111</v>
      </c>
      <c r="F40" s="16" t="s">
        <v>16</v>
      </c>
      <c r="G40" s="7" t="n">
        <v>20</v>
      </c>
      <c r="H40" s="6" t="n">
        <v>107.3</v>
      </c>
      <c r="I40" s="6" t="n">
        <v>-2146</v>
      </c>
      <c r="J40" s="6" t="n">
        <v>-0</v>
      </c>
      <c r="K40" s="6" t="n">
        <v>-1.07</v>
      </c>
      <c r="L40" s="6" t="n">
        <v>-0</v>
      </c>
      <c r="M40" s="6" t="s">
        <f>=I40+J40+K40+L40</f>
      </c>
      <c r="N40" s="6"/>
      <c r="O40" s="16"/>
    </row>
    <row collapsed="false" customFormat="false" customHeight="false" hidden="false" ht="12.1" outlineLevel="0" r="41">
      <c r="A41" s="21" t="n">
        <v>45653</v>
      </c>
      <c r="B41" s="22" t="s">
        <v>152</v>
      </c>
      <c r="C41" s="22" t="s">
        <v>153</v>
      </c>
      <c r="D41" s="22" t="s">
        <v>152</v>
      </c>
      <c r="E41" s="22" t="s">
        <v>152</v>
      </c>
      <c r="F41" s="22" t="s">
        <v>16</v>
      </c>
      <c r="G41" s="23" t="n">
        <v>1</v>
      </c>
      <c r="H41" s="24" t="n">
        <v>1</v>
      </c>
      <c r="I41" s="24" t="n">
        <v>196.95</v>
      </c>
      <c r="J41" s="24" t="n">
        <v>0</v>
      </c>
      <c r="K41" s="24" t="n">
        <v>-0</v>
      </c>
      <c r="L41" s="24" t="n">
        <v>-0</v>
      </c>
      <c r="M41" s="6" t="s">
        <f>=I41+J41+K41+L41</f>
      </c>
      <c r="N41" s="24"/>
      <c r="O41" s="22"/>
    </row>
    <row collapsed="false" customFormat="false" customHeight="false" hidden="false" ht="12.1" outlineLevel="0" r="42">
      <c r="A42" s="20" t="n">
        <v>45654.450775463</v>
      </c>
      <c r="B42" s="16" t="s">
        <v>101</v>
      </c>
      <c r="C42" s="16" t="s">
        <v>154</v>
      </c>
      <c r="D42" s="16" t="s">
        <v>102</v>
      </c>
      <c r="E42" s="16" t="s">
        <v>127</v>
      </c>
      <c r="F42" s="16" t="s">
        <v>19</v>
      </c>
      <c r="G42" s="7" t="n">
        <v>1</v>
      </c>
      <c r="H42" s="6" t="n">
        <v>98.2099</v>
      </c>
      <c r="I42" s="6" t="n">
        <v>-982.1</v>
      </c>
      <c r="J42" s="6" t="n">
        <v>-5.1</v>
      </c>
      <c r="K42" s="6" t="n">
        <v>-0.49</v>
      </c>
      <c r="L42" s="6" t="n">
        <v>-0</v>
      </c>
      <c r="M42" s="6"/>
      <c r="N42" s="6" t="s">
        <f>=I42+J42+K42+L42</f>
      </c>
      <c r="O42" s="16"/>
    </row>
    <row collapsed="false" customFormat="false" customHeight="false" hidden="false" ht="12.1" outlineLevel="0" r="43">
      <c r="A43" s="25" t="n">
        <v>45654.821782407</v>
      </c>
      <c r="B43" s="26" t="s">
        <v>70</v>
      </c>
      <c r="C43" s="26" t="s">
        <v>116</v>
      </c>
      <c r="D43" s="26" t="s">
        <v>103</v>
      </c>
      <c r="E43" s="26" t="s">
        <v>111</v>
      </c>
      <c r="F43" s="26" t="s">
        <v>16</v>
      </c>
      <c r="G43" s="27" t="n">
        <v>-1</v>
      </c>
      <c r="H43" s="28" t="n">
        <v>6995.5</v>
      </c>
      <c r="I43" s="28" t="n">
        <v>6995.5</v>
      </c>
      <c r="J43" s="28" t="n">
        <v>0</v>
      </c>
      <c r="K43" s="28" t="n">
        <v>-3.5</v>
      </c>
      <c r="L43" s="28" t="n">
        <v>-0</v>
      </c>
      <c r="M43" s="6" t="s">
        <f>=I43+J43+K43+L43</f>
      </c>
      <c r="N43" s="28"/>
      <c r="O43" s="26"/>
    </row>
    <row collapsed="false" customFormat="false" customHeight="false" hidden="false" ht="12.1" outlineLevel="0" r="44">
      <c r="A44" s="20" t="n">
        <v>45654.822210648</v>
      </c>
      <c r="B44" s="16" t="s">
        <v>71</v>
      </c>
      <c r="C44" s="16" t="s">
        <v>117</v>
      </c>
      <c r="D44" s="16" t="s">
        <v>102</v>
      </c>
      <c r="E44" s="16" t="s">
        <v>111</v>
      </c>
      <c r="F44" s="16" t="s">
        <v>16</v>
      </c>
      <c r="G44" s="7" t="n">
        <v>8</v>
      </c>
      <c r="H44" s="6" t="n">
        <v>596.2</v>
      </c>
      <c r="I44" s="6" t="n">
        <v>-4769.6</v>
      </c>
      <c r="J44" s="6" t="n">
        <v>-0</v>
      </c>
      <c r="K44" s="6" t="n">
        <v>-2.38</v>
      </c>
      <c r="L44" s="6" t="n">
        <v>-0</v>
      </c>
      <c r="M44" s="6" t="s">
        <f>=I44+J44+K44+L44</f>
      </c>
      <c r="N44" s="6"/>
      <c r="O44" s="16"/>
    </row>
    <row collapsed="false" customFormat="false" customHeight="false" hidden="false" ht="12.1" outlineLevel="0" r="45">
      <c r="A45" s="20" t="n">
        <v>45654.823599537</v>
      </c>
      <c r="B45" s="16" t="s">
        <v>68</v>
      </c>
      <c r="C45" s="16" t="s">
        <v>114</v>
      </c>
      <c r="D45" s="16" t="s">
        <v>102</v>
      </c>
      <c r="E45" s="16" t="s">
        <v>111</v>
      </c>
      <c r="F45" s="16" t="s">
        <v>16</v>
      </c>
      <c r="G45" s="7" t="n">
        <v>4</v>
      </c>
      <c r="H45" s="6" t="n">
        <v>946.8</v>
      </c>
      <c r="I45" s="6" t="n">
        <v>-3787.2</v>
      </c>
      <c r="J45" s="6" t="n">
        <v>-0</v>
      </c>
      <c r="K45" s="6" t="n">
        <v>-1.89</v>
      </c>
      <c r="L45" s="6" t="n">
        <v>-0</v>
      </c>
      <c r="M45" s="6" t="s">
        <f>=I45+J45+K45+L45</f>
      </c>
      <c r="N45" s="6"/>
      <c r="O45" s="16"/>
    </row>
    <row collapsed="false" customFormat="false" customHeight="false" hidden="false" ht="12.1" outlineLevel="0" r="46">
      <c r="A46" s="21" t="n">
        <v>45670</v>
      </c>
      <c r="B46" s="22" t="s">
        <v>152</v>
      </c>
      <c r="C46" s="22" t="s">
        <v>155</v>
      </c>
      <c r="D46" s="22" t="s">
        <v>152</v>
      </c>
      <c r="E46" s="22" t="s">
        <v>152</v>
      </c>
      <c r="F46" s="22" t="s">
        <v>16</v>
      </c>
      <c r="G46" s="23" t="n">
        <v>1</v>
      </c>
      <c r="H46" s="24" t="n">
        <v>1</v>
      </c>
      <c r="I46" s="24" t="n">
        <v>103.72</v>
      </c>
      <c r="J46" s="24" t="n">
        <v>0</v>
      </c>
      <c r="K46" s="24" t="n">
        <v>-0</v>
      </c>
      <c r="L46" s="24" t="n">
        <v>-0</v>
      </c>
      <c r="M46" s="6" t="s">
        <f>=I46+J46+K46+L46</f>
      </c>
      <c r="N46" s="24"/>
      <c r="O46" s="22"/>
    </row>
    <row collapsed="false" customFormat="false" customHeight="false" hidden="false" ht="12.1" outlineLevel="0" r="47">
      <c r="A47" s="21" t="n">
        <v>45680</v>
      </c>
      <c r="B47" s="22" t="s">
        <v>152</v>
      </c>
      <c r="C47" s="22" t="s">
        <v>156</v>
      </c>
      <c r="D47" s="22" t="s">
        <v>152</v>
      </c>
      <c r="E47" s="22" t="s">
        <v>152</v>
      </c>
      <c r="F47" s="22" t="s">
        <v>16</v>
      </c>
      <c r="G47" s="23" t="n">
        <v>1</v>
      </c>
      <c r="H47" s="24" t="n">
        <v>1</v>
      </c>
      <c r="I47" s="24" t="n">
        <v>180.75</v>
      </c>
      <c r="J47" s="24" t="n">
        <v>0</v>
      </c>
      <c r="K47" s="24" t="n">
        <v>-0</v>
      </c>
      <c r="L47" s="24" t="n">
        <v>-0</v>
      </c>
      <c r="M47" s="6" t="s">
        <f>=I47+J47+K47+L47</f>
      </c>
      <c r="N47" s="24"/>
      <c r="O47" s="22"/>
    </row>
    <row collapsed="false" customFormat="false" customHeight="false" hidden="false" ht="12.1" outlineLevel="0" r="48">
      <c r="A48" s="21" t="n">
        <v>45686</v>
      </c>
      <c r="B48" s="22" t="s">
        <v>152</v>
      </c>
      <c r="C48" s="22" t="s">
        <v>157</v>
      </c>
      <c r="D48" s="22" t="s">
        <v>152</v>
      </c>
      <c r="E48" s="22" t="s">
        <v>152</v>
      </c>
      <c r="F48" s="22" t="s">
        <v>16</v>
      </c>
      <c r="G48" s="23" t="n">
        <v>1</v>
      </c>
      <c r="H48" s="24" t="n">
        <v>1</v>
      </c>
      <c r="I48" s="24" t="n">
        <v>224.37</v>
      </c>
      <c r="J48" s="24" t="n">
        <v>0</v>
      </c>
      <c r="K48" s="24" t="n">
        <v>-0</v>
      </c>
      <c r="L48" s="24" t="n">
        <v>-0</v>
      </c>
      <c r="M48" s="6" t="s">
        <f>=I48+J48+K48+L48</f>
      </c>
      <c r="N48" s="24"/>
      <c r="O48" s="22"/>
    </row>
    <row collapsed="false" customFormat="false" customHeight="false" hidden="false" ht="12.1" outlineLevel="0" r="49">
      <c r="A49" s="21" t="n">
        <v>45687</v>
      </c>
      <c r="B49" s="22" t="s">
        <v>152</v>
      </c>
      <c r="C49" s="22" t="s">
        <v>155</v>
      </c>
      <c r="D49" s="22" t="s">
        <v>152</v>
      </c>
      <c r="E49" s="22" t="s">
        <v>152</v>
      </c>
      <c r="F49" s="22" t="s">
        <v>16</v>
      </c>
      <c r="G49" s="23" t="n">
        <v>1</v>
      </c>
      <c r="H49" s="24" t="n">
        <v>1</v>
      </c>
      <c r="I49" s="24" t="n">
        <v>99.98</v>
      </c>
      <c r="J49" s="24" t="n">
        <v>0</v>
      </c>
      <c r="K49" s="24" t="n">
        <v>-0</v>
      </c>
      <c r="L49" s="24" t="n">
        <v>-0</v>
      </c>
      <c r="M49" s="6" t="s">
        <f>=I49+J49+K49+L49</f>
      </c>
      <c r="N49" s="24"/>
      <c r="O49" s="22"/>
    </row>
    <row collapsed="false" customFormat="false" customHeight="false" hidden="false" ht="12.1" outlineLevel="0" r="50">
      <c r="A50" s="21" t="n">
        <v>45693.454097222</v>
      </c>
      <c r="B50" s="22" t="s">
        <v>109</v>
      </c>
      <c r="C50" s="22" t="s">
        <v>44</v>
      </c>
      <c r="D50" s="22" t="s">
        <v>109</v>
      </c>
      <c r="E50" s="22" t="s">
        <v>109</v>
      </c>
      <c r="F50" s="22" t="s">
        <v>16</v>
      </c>
      <c r="G50" s="23" t="n">
        <v>1</v>
      </c>
      <c r="H50" s="24" t="n">
        <v>1</v>
      </c>
      <c r="I50" s="24" t="n">
        <v>400000</v>
      </c>
      <c r="J50" s="24" t="n">
        <v>0</v>
      </c>
      <c r="K50" s="24" t="n">
        <v>-0</v>
      </c>
      <c r="L50" s="24" t="n">
        <v>-0</v>
      </c>
      <c r="M50" s="6" t="s">
        <f>=I50+J50+K50+L50</f>
      </c>
      <c r="N50" s="24"/>
      <c r="O50" s="22"/>
    </row>
    <row collapsed="false" customFormat="false" customHeight="false" hidden="false" ht="12.1" outlineLevel="0" r="51">
      <c r="A51" s="20" t="n">
        <v>45693.457268519</v>
      </c>
      <c r="B51" s="16" t="s">
        <v>66</v>
      </c>
      <c r="C51" s="16" t="s">
        <v>112</v>
      </c>
      <c r="D51" s="16" t="s">
        <v>102</v>
      </c>
      <c r="E51" s="16" t="s">
        <v>111</v>
      </c>
      <c r="F51" s="16" t="s">
        <v>16</v>
      </c>
      <c r="G51" s="7" t="n">
        <v>500</v>
      </c>
      <c r="H51" s="6" t="n">
        <v>137.85</v>
      </c>
      <c r="I51" s="6" t="n">
        <v>-68925</v>
      </c>
      <c r="J51" s="6" t="n">
        <v>-0</v>
      </c>
      <c r="K51" s="6" t="n">
        <v>-34.46</v>
      </c>
      <c r="L51" s="6" t="n">
        <v>-0</v>
      </c>
      <c r="M51" s="6" t="s">
        <f>=I51+J51+K51+L51</f>
      </c>
      <c r="N51" s="6"/>
      <c r="O51" s="16"/>
    </row>
    <row collapsed="false" customFormat="false" customHeight="false" hidden="false" ht="12.1" outlineLevel="0" r="52">
      <c r="A52" s="20" t="n">
        <v>45693.457962963</v>
      </c>
      <c r="B52" s="16" t="s">
        <v>70</v>
      </c>
      <c r="C52" s="16" t="s">
        <v>116</v>
      </c>
      <c r="D52" s="16" t="s">
        <v>102</v>
      </c>
      <c r="E52" s="16" t="s">
        <v>111</v>
      </c>
      <c r="F52" s="16" t="s">
        <v>16</v>
      </c>
      <c r="G52" s="7" t="n">
        <v>10</v>
      </c>
      <c r="H52" s="6" t="n">
        <v>7126</v>
      </c>
      <c r="I52" s="6" t="n">
        <v>-71260</v>
      </c>
      <c r="J52" s="6" t="n">
        <v>-0</v>
      </c>
      <c r="K52" s="6" t="n">
        <v>-35.63</v>
      </c>
      <c r="L52" s="6" t="n">
        <v>-0</v>
      </c>
      <c r="M52" s="6" t="s">
        <f>=I52+J52+K52+L52</f>
      </c>
      <c r="N52" s="6"/>
      <c r="O52" s="16"/>
    </row>
    <row collapsed="false" customFormat="false" customHeight="false" hidden="false" ht="12.1" outlineLevel="0" r="53">
      <c r="A53" s="20" t="n">
        <v>45693.458900463</v>
      </c>
      <c r="B53" s="16" t="s">
        <v>75</v>
      </c>
      <c r="C53" s="16" t="s">
        <v>121</v>
      </c>
      <c r="D53" s="16" t="s">
        <v>102</v>
      </c>
      <c r="E53" s="16" t="s">
        <v>111</v>
      </c>
      <c r="F53" s="16" t="s">
        <v>16</v>
      </c>
      <c r="G53" s="7" t="n">
        <v>45</v>
      </c>
      <c r="H53" s="6" t="n">
        <v>686.6</v>
      </c>
      <c r="I53" s="6" t="n">
        <v>-30897</v>
      </c>
      <c r="J53" s="6" t="n">
        <v>-0</v>
      </c>
      <c r="K53" s="6" t="n">
        <v>-15.45</v>
      </c>
      <c r="L53" s="6" t="n">
        <v>-0</v>
      </c>
      <c r="M53" s="6" t="s">
        <f>=I53+J53+K53+L53</f>
      </c>
      <c r="N53" s="6"/>
      <c r="O53" s="16"/>
    </row>
    <row collapsed="false" customFormat="false" customHeight="false" hidden="false" ht="12.1" outlineLevel="0" r="54">
      <c r="A54" s="20" t="n">
        <v>45693.458900463</v>
      </c>
      <c r="B54" s="16" t="s">
        <v>65</v>
      </c>
      <c r="C54" s="16" t="s">
        <v>110</v>
      </c>
      <c r="D54" s="16" t="s">
        <v>102</v>
      </c>
      <c r="E54" s="16" t="s">
        <v>111</v>
      </c>
      <c r="F54" s="16" t="s">
        <v>16</v>
      </c>
      <c r="G54" s="7" t="n">
        <v>250</v>
      </c>
      <c r="H54" s="6" t="n">
        <v>277</v>
      </c>
      <c r="I54" s="6" t="n">
        <v>-69250</v>
      </c>
      <c r="J54" s="6" t="n">
        <v>-0</v>
      </c>
      <c r="K54" s="6" t="n">
        <v>-34.63</v>
      </c>
      <c r="L54" s="6" t="n">
        <v>-0</v>
      </c>
      <c r="M54" s="6" t="s">
        <f>=I54+J54+K54+L54</f>
      </c>
      <c r="N54" s="6"/>
      <c r="O54" s="16"/>
    </row>
    <row collapsed="false" customFormat="false" customHeight="false" hidden="false" ht="12.1" outlineLevel="0" r="55">
      <c r="A55" s="20" t="n">
        <v>45693.459699074</v>
      </c>
      <c r="B55" s="16" t="s">
        <v>69</v>
      </c>
      <c r="C55" s="16" t="s">
        <v>115</v>
      </c>
      <c r="D55" s="16" t="s">
        <v>102</v>
      </c>
      <c r="E55" s="16" t="s">
        <v>111</v>
      </c>
      <c r="F55" s="16" t="s">
        <v>16</v>
      </c>
      <c r="G55" s="7" t="n">
        <v>150</v>
      </c>
      <c r="H55" s="6" t="n">
        <v>117.5</v>
      </c>
      <c r="I55" s="6" t="n">
        <v>-17625</v>
      </c>
      <c r="J55" s="6" t="n">
        <v>-0</v>
      </c>
      <c r="K55" s="6" t="n">
        <v>-8.81</v>
      </c>
      <c r="L55" s="6" t="n">
        <v>-0</v>
      </c>
      <c r="M55" s="6" t="s">
        <f>=I55+J55+K55+L55</f>
      </c>
      <c r="N55" s="6"/>
      <c r="O55" s="16"/>
    </row>
    <row collapsed="false" customFormat="false" customHeight="false" hidden="false" ht="12.1" outlineLevel="0" r="56">
      <c r="A56" s="20" t="n">
        <v>45693.460752315</v>
      </c>
      <c r="B56" s="16" t="s">
        <v>67</v>
      </c>
      <c r="C56" s="16" t="s">
        <v>113</v>
      </c>
      <c r="D56" s="16" t="s">
        <v>102</v>
      </c>
      <c r="E56" s="16" t="s">
        <v>111</v>
      </c>
      <c r="F56" s="16" t="s">
        <v>16</v>
      </c>
      <c r="G56" s="7" t="n">
        <v>5</v>
      </c>
      <c r="H56" s="6" t="n">
        <v>4032</v>
      </c>
      <c r="I56" s="6" t="n">
        <v>-20160</v>
      </c>
      <c r="J56" s="6" t="n">
        <v>-0</v>
      </c>
      <c r="K56" s="6" t="n">
        <v>-10.08</v>
      </c>
      <c r="L56" s="6" t="n">
        <v>-0</v>
      </c>
      <c r="M56" s="6" t="s">
        <f>=I56+J56+K56+L56</f>
      </c>
      <c r="N56" s="6"/>
      <c r="O56" s="16"/>
    </row>
    <row collapsed="false" customFormat="false" customHeight="false" hidden="false" ht="12.1" outlineLevel="0" r="57">
      <c r="A57" s="20" t="n">
        <v>45693.461481481</v>
      </c>
      <c r="B57" s="16" t="s">
        <v>71</v>
      </c>
      <c r="C57" s="16" t="s">
        <v>117</v>
      </c>
      <c r="D57" s="16" t="s">
        <v>102</v>
      </c>
      <c r="E57" s="16" t="s">
        <v>111</v>
      </c>
      <c r="F57" s="16" t="s">
        <v>16</v>
      </c>
      <c r="G57" s="7" t="n">
        <v>40</v>
      </c>
      <c r="H57" s="6" t="n">
        <v>517.55</v>
      </c>
      <c r="I57" s="6" t="n">
        <v>-20702</v>
      </c>
      <c r="J57" s="6" t="n">
        <v>-0</v>
      </c>
      <c r="K57" s="6" t="n">
        <v>-10.35</v>
      </c>
      <c r="L57" s="6" t="n">
        <v>-0</v>
      </c>
      <c r="M57" s="6" t="s">
        <f>=I57+J57+K57+L57</f>
      </c>
      <c r="N57" s="6"/>
      <c r="O57" s="16"/>
    </row>
    <row collapsed="false" customFormat="false" customHeight="false" hidden="false" ht="12.1" outlineLevel="0" r="58">
      <c r="A58" s="20" t="n">
        <v>45693.462037037</v>
      </c>
      <c r="B58" s="16" t="s">
        <v>77</v>
      </c>
      <c r="C58" s="16" t="s">
        <v>123</v>
      </c>
      <c r="D58" s="16" t="s">
        <v>102</v>
      </c>
      <c r="E58" s="16" t="s">
        <v>111</v>
      </c>
      <c r="F58" s="16" t="s">
        <v>16</v>
      </c>
      <c r="G58" s="7" t="n">
        <v>500</v>
      </c>
      <c r="H58" s="6" t="n">
        <v>27.74</v>
      </c>
      <c r="I58" s="6" t="n">
        <v>-13870</v>
      </c>
      <c r="J58" s="6" t="n">
        <v>-0</v>
      </c>
      <c r="K58" s="6" t="n">
        <v>-6.94</v>
      </c>
      <c r="L58" s="6" t="n">
        <v>-0</v>
      </c>
      <c r="M58" s="6" t="s">
        <f>=I58+J58+K58+L58</f>
      </c>
      <c r="N58" s="6"/>
      <c r="O58" s="16"/>
    </row>
    <row collapsed="false" customFormat="false" customHeight="false" hidden="false" ht="12.1" outlineLevel="0" r="59">
      <c r="A59" s="20" t="n">
        <v>45693.4621875</v>
      </c>
      <c r="B59" s="16" t="s">
        <v>78</v>
      </c>
      <c r="C59" s="16" t="s">
        <v>124</v>
      </c>
      <c r="D59" s="16" t="s">
        <v>102</v>
      </c>
      <c r="E59" s="16" t="s">
        <v>111</v>
      </c>
      <c r="F59" s="16" t="s">
        <v>16</v>
      </c>
      <c r="G59" s="7" t="n">
        <v>6</v>
      </c>
      <c r="H59" s="6" t="n">
        <v>3015.6</v>
      </c>
      <c r="I59" s="6" t="n">
        <v>-18093.6</v>
      </c>
      <c r="J59" s="6" t="n">
        <v>-0</v>
      </c>
      <c r="K59" s="6" t="n">
        <v>-9.05</v>
      </c>
      <c r="L59" s="6" t="n">
        <v>-0</v>
      </c>
      <c r="M59" s="6" t="s">
        <f>=I59+J59+K59+L59</f>
      </c>
      <c r="N59" s="6"/>
      <c r="O59" s="16"/>
    </row>
    <row collapsed="false" customFormat="false" customHeight="false" hidden="false" ht="12.1" outlineLevel="0" r="60">
      <c r="A60" s="20" t="n">
        <v>45693.463958333</v>
      </c>
      <c r="B60" s="16" t="s">
        <v>79</v>
      </c>
      <c r="C60" s="16" t="s">
        <v>125</v>
      </c>
      <c r="D60" s="16" t="s">
        <v>102</v>
      </c>
      <c r="E60" s="16" t="s">
        <v>111</v>
      </c>
      <c r="F60" s="16" t="s">
        <v>16</v>
      </c>
      <c r="G60" s="7" t="n">
        <v>50</v>
      </c>
      <c r="H60" s="6" t="n">
        <v>137.8</v>
      </c>
      <c r="I60" s="6" t="n">
        <v>-6890</v>
      </c>
      <c r="J60" s="6" t="n">
        <v>-0</v>
      </c>
      <c r="K60" s="6" t="n">
        <v>-3.45</v>
      </c>
      <c r="L60" s="6" t="n">
        <v>-0</v>
      </c>
      <c r="M60" s="6" t="s">
        <f>=I60+J60+K60+L60</f>
      </c>
      <c r="N60" s="6"/>
      <c r="O60" s="16"/>
    </row>
    <row collapsed="false" customFormat="false" customHeight="false" hidden="false" ht="12.1" outlineLevel="0" r="61">
      <c r="A61" s="25" t="n">
        <v>45693.464409722</v>
      </c>
      <c r="B61" s="26" t="s">
        <v>76</v>
      </c>
      <c r="C61" s="26" t="s">
        <v>122</v>
      </c>
      <c r="D61" s="26" t="s">
        <v>103</v>
      </c>
      <c r="E61" s="26" t="s">
        <v>111</v>
      </c>
      <c r="F61" s="26" t="s">
        <v>16</v>
      </c>
      <c r="G61" s="27" t="n">
        <v>-1</v>
      </c>
      <c r="H61" s="28" t="n">
        <v>4598</v>
      </c>
      <c r="I61" s="28" t="n">
        <v>4598</v>
      </c>
      <c r="J61" s="28" t="n">
        <v>0</v>
      </c>
      <c r="K61" s="28" t="n">
        <v>-2.3</v>
      </c>
      <c r="L61" s="28" t="n">
        <v>-0</v>
      </c>
      <c r="M61" s="6" t="s">
        <f>=I61+J61+K61+L61</f>
      </c>
      <c r="N61" s="28"/>
      <c r="O61" s="26"/>
    </row>
    <row collapsed="false" customFormat="false" customHeight="false" hidden="false" ht="12.1" outlineLevel="0" r="62">
      <c r="A62" s="25" t="n">
        <v>45693.466655093</v>
      </c>
      <c r="B62" s="26" t="s">
        <v>90</v>
      </c>
      <c r="C62" s="26" t="s">
        <v>138</v>
      </c>
      <c r="D62" s="26" t="s">
        <v>103</v>
      </c>
      <c r="E62" s="26" t="s">
        <v>127</v>
      </c>
      <c r="F62" s="26" t="s">
        <v>16</v>
      </c>
      <c r="G62" s="27" t="n">
        <v>-4</v>
      </c>
      <c r="H62" s="28" t="n">
        <v>83.65</v>
      </c>
      <c r="I62" s="28" t="n">
        <v>3346</v>
      </c>
      <c r="J62" s="28" t="n">
        <v>198.32</v>
      </c>
      <c r="K62" s="28" t="n">
        <v>-1.68</v>
      </c>
      <c r="L62" s="28" t="n">
        <v>-0</v>
      </c>
      <c r="M62" s="6" t="s">
        <f>=I62+J62+K62+L62</f>
      </c>
      <c r="N62" s="28"/>
      <c r="O62" s="26"/>
    </row>
    <row collapsed="false" customFormat="false" customHeight="false" hidden="false" ht="12.1" outlineLevel="0" r="63">
      <c r="A63" s="20" t="n">
        <v>45693.467858796</v>
      </c>
      <c r="B63" s="16" t="s">
        <v>68</v>
      </c>
      <c r="C63" s="16" t="s">
        <v>114</v>
      </c>
      <c r="D63" s="16" t="s">
        <v>102</v>
      </c>
      <c r="E63" s="16" t="s">
        <v>111</v>
      </c>
      <c r="F63" s="16" t="s">
        <v>16</v>
      </c>
      <c r="G63" s="7" t="n">
        <v>20</v>
      </c>
      <c r="H63" s="6" t="n">
        <v>1069</v>
      </c>
      <c r="I63" s="6" t="n">
        <v>-21380</v>
      </c>
      <c r="J63" s="6" t="n">
        <v>-0</v>
      </c>
      <c r="K63" s="6" t="n">
        <v>-10.69</v>
      </c>
      <c r="L63" s="6" t="n">
        <v>-0</v>
      </c>
      <c r="M63" s="6" t="s">
        <f>=I63+J63+K63+L63</f>
      </c>
      <c r="N63" s="6"/>
      <c r="O63" s="16"/>
    </row>
    <row collapsed="false" customFormat="false" customHeight="false" hidden="false" ht="12.1" outlineLevel="0" r="64">
      <c r="A64" s="20" t="n">
        <v>45693.467893519</v>
      </c>
      <c r="B64" s="16" t="s">
        <v>73</v>
      </c>
      <c r="C64" s="16" t="s">
        <v>119</v>
      </c>
      <c r="D64" s="16" t="s">
        <v>102</v>
      </c>
      <c r="E64" s="16" t="s">
        <v>111</v>
      </c>
      <c r="F64" s="16" t="s">
        <v>16</v>
      </c>
      <c r="G64" s="7" t="n">
        <v>6</v>
      </c>
      <c r="H64" s="6" t="n">
        <v>1169</v>
      </c>
      <c r="I64" s="6" t="n">
        <v>-7014</v>
      </c>
      <c r="J64" s="6" t="n">
        <v>-0</v>
      </c>
      <c r="K64" s="6" t="n">
        <v>-3.51</v>
      </c>
      <c r="L64" s="6" t="n">
        <v>-0</v>
      </c>
      <c r="M64" s="6" t="s">
        <f>=I64+J64+K64+L64</f>
      </c>
      <c r="N64" s="6"/>
      <c r="O64" s="16"/>
    </row>
    <row collapsed="false" customFormat="false" customHeight="false" hidden="false" ht="12.1" outlineLevel="0" r="65">
      <c r="A65" s="25" t="n">
        <v>45693.473912037</v>
      </c>
      <c r="B65" s="26" t="s">
        <v>100</v>
      </c>
      <c r="C65" s="26" t="s">
        <v>148</v>
      </c>
      <c r="D65" s="26" t="s">
        <v>103</v>
      </c>
      <c r="E65" s="26" t="s">
        <v>127</v>
      </c>
      <c r="F65" s="26" t="s">
        <v>16</v>
      </c>
      <c r="G65" s="27" t="n">
        <v>-15</v>
      </c>
      <c r="H65" s="28" t="n">
        <v>75.794</v>
      </c>
      <c r="I65" s="28" t="n">
        <v>11369.1</v>
      </c>
      <c r="J65" s="28" t="n">
        <v>322.2</v>
      </c>
      <c r="K65" s="28" t="n">
        <v>-5.68</v>
      </c>
      <c r="L65" s="28" t="n">
        <v>-0</v>
      </c>
      <c r="M65" s="6" t="s">
        <f>=I65+J65+K65+L65</f>
      </c>
      <c r="N65" s="28"/>
      <c r="O65" s="26"/>
    </row>
    <row collapsed="false" customFormat="false" customHeight="false" hidden="false" ht="12.1" outlineLevel="0" r="66">
      <c r="A66" s="25" t="n">
        <v>45693.474282407</v>
      </c>
      <c r="B66" s="26" t="s">
        <v>84</v>
      </c>
      <c r="C66" s="26" t="s">
        <v>131</v>
      </c>
      <c r="D66" s="26" t="s">
        <v>103</v>
      </c>
      <c r="E66" s="26" t="s">
        <v>127</v>
      </c>
      <c r="F66" s="26" t="s">
        <v>16</v>
      </c>
      <c r="G66" s="27" t="n">
        <v>-10</v>
      </c>
      <c r="H66" s="28" t="n">
        <v>76.345</v>
      </c>
      <c r="I66" s="28" t="n">
        <v>7634.5</v>
      </c>
      <c r="J66" s="28" t="n">
        <v>440.6</v>
      </c>
      <c r="K66" s="28" t="n">
        <v>-3.82</v>
      </c>
      <c r="L66" s="28" t="n">
        <v>-0</v>
      </c>
      <c r="M66" s="6" t="s">
        <f>=I66+J66+K66+L66</f>
      </c>
      <c r="N66" s="28"/>
      <c r="O66" s="26"/>
    </row>
    <row collapsed="false" customFormat="false" customHeight="false" hidden="false" ht="12.1" outlineLevel="0" r="67">
      <c r="A67" s="25" t="n">
        <v>45693.474756944</v>
      </c>
      <c r="B67" s="26" t="s">
        <v>97</v>
      </c>
      <c r="C67" s="26" t="s">
        <v>145</v>
      </c>
      <c r="D67" s="26" t="s">
        <v>103</v>
      </c>
      <c r="E67" s="26" t="s">
        <v>127</v>
      </c>
      <c r="F67" s="26" t="s">
        <v>16</v>
      </c>
      <c r="G67" s="27" t="n">
        <v>-10</v>
      </c>
      <c r="H67" s="28" t="n">
        <v>77.185</v>
      </c>
      <c r="I67" s="28" t="n">
        <v>7718.5</v>
      </c>
      <c r="J67" s="28" t="n">
        <v>197.3</v>
      </c>
      <c r="K67" s="28" t="n">
        <v>-3.86</v>
      </c>
      <c r="L67" s="28" t="n">
        <v>-0</v>
      </c>
      <c r="M67" s="6" t="s">
        <f>=I67+J67+K67+L67</f>
      </c>
      <c r="N67" s="28"/>
      <c r="O67" s="26"/>
    </row>
    <row collapsed="false" customFormat="false" customHeight="false" hidden="false" ht="12.1" outlineLevel="0" r="68">
      <c r="A68" s="25" t="n">
        <v>45693.476145833</v>
      </c>
      <c r="B68" s="26" t="s">
        <v>96</v>
      </c>
      <c r="C68" s="26" t="s">
        <v>144</v>
      </c>
      <c r="D68" s="26" t="s">
        <v>103</v>
      </c>
      <c r="E68" s="26" t="s">
        <v>127</v>
      </c>
      <c r="F68" s="26" t="s">
        <v>16</v>
      </c>
      <c r="G68" s="27" t="n">
        <v>-10</v>
      </c>
      <c r="H68" s="28" t="n">
        <v>92.308</v>
      </c>
      <c r="I68" s="28" t="n">
        <v>9230.8</v>
      </c>
      <c r="J68" s="28" t="n">
        <v>166.5</v>
      </c>
      <c r="K68" s="28" t="n">
        <v>-4.62</v>
      </c>
      <c r="L68" s="28" t="n">
        <v>-0</v>
      </c>
      <c r="M68" s="6" t="s">
        <f>=I68+J68+K68+L68</f>
      </c>
      <c r="N68" s="28"/>
      <c r="O68" s="26"/>
    </row>
    <row collapsed="false" customFormat="false" customHeight="false" hidden="false" ht="12.1" outlineLevel="0" r="69">
      <c r="A69" s="25" t="n">
        <v>45693.506979167</v>
      </c>
      <c r="B69" s="26" t="s">
        <v>82</v>
      </c>
      <c r="C69" s="26" t="s">
        <v>129</v>
      </c>
      <c r="D69" s="26" t="s">
        <v>103</v>
      </c>
      <c r="E69" s="26" t="s">
        <v>127</v>
      </c>
      <c r="F69" s="26" t="s">
        <v>16</v>
      </c>
      <c r="G69" s="27" t="n">
        <v>-1</v>
      </c>
      <c r="H69" s="28" t="n">
        <v>97.6999</v>
      </c>
      <c r="I69" s="28" t="n">
        <v>9626.72</v>
      </c>
      <c r="J69" s="28" t="n">
        <v>106.42</v>
      </c>
      <c r="K69" s="28" t="n">
        <v>-4.81</v>
      </c>
      <c r="L69" s="28" t="n">
        <v>-0</v>
      </c>
      <c r="M69" s="6" t="s">
        <f>=I69+J69+K69+L69</f>
      </c>
      <c r="N69" s="28"/>
      <c r="O69" s="26"/>
    </row>
    <row collapsed="false" customFormat="false" customHeight="false" hidden="false" ht="12.1" outlineLevel="0" r="70">
      <c r="A70" s="25" t="n">
        <v>45693.532766204</v>
      </c>
      <c r="B70" s="26" t="s">
        <v>72</v>
      </c>
      <c r="C70" s="26" t="s">
        <v>118</v>
      </c>
      <c r="D70" s="26" t="s">
        <v>103</v>
      </c>
      <c r="E70" s="26" t="s">
        <v>111</v>
      </c>
      <c r="F70" s="26" t="s">
        <v>16</v>
      </c>
      <c r="G70" s="27" t="n">
        <v>-1</v>
      </c>
      <c r="H70" s="28" t="n">
        <v>17963.5</v>
      </c>
      <c r="I70" s="28" t="n">
        <v>17963.5</v>
      </c>
      <c r="J70" s="28" t="n">
        <v>0</v>
      </c>
      <c r="K70" s="28" t="n">
        <v>-8.98</v>
      </c>
      <c r="L70" s="28" t="n">
        <v>-0</v>
      </c>
      <c r="M70" s="6" t="s">
        <f>=I70+J70+K70+L70</f>
      </c>
      <c r="N70" s="28"/>
      <c r="O70" s="26"/>
    </row>
    <row collapsed="false" customFormat="false" customHeight="false" hidden="false" ht="12.1" outlineLevel="0" r="71">
      <c r="A71" s="25" t="n">
        <v>45693.536319444</v>
      </c>
      <c r="B71" s="26" t="s">
        <v>65</v>
      </c>
      <c r="C71" s="26" t="s">
        <v>110</v>
      </c>
      <c r="D71" s="26" t="s">
        <v>103</v>
      </c>
      <c r="E71" s="26" t="s">
        <v>111</v>
      </c>
      <c r="F71" s="26" t="s">
        <v>16</v>
      </c>
      <c r="G71" s="27" t="n">
        <v>-390</v>
      </c>
      <c r="H71" s="28" t="n">
        <v>278.05</v>
      </c>
      <c r="I71" s="28" t="n">
        <v>108439.5</v>
      </c>
      <c r="J71" s="28" t="n">
        <v>0</v>
      </c>
      <c r="K71" s="28" t="n">
        <v>-54.22</v>
      </c>
      <c r="L71" s="28" t="n">
        <v>-0</v>
      </c>
      <c r="M71" s="6" t="s">
        <f>=I71+J71+K71+L71</f>
      </c>
      <c r="N71" s="28"/>
      <c r="O71" s="26"/>
    </row>
    <row collapsed="false" customFormat="false" customHeight="false" hidden="false" ht="12.1" outlineLevel="0" r="72">
      <c r="A72" s="25" t="n">
        <v>45693.552395833</v>
      </c>
      <c r="B72" s="26" t="s">
        <v>83</v>
      </c>
      <c r="C72" s="26" t="s">
        <v>130</v>
      </c>
      <c r="D72" s="26" t="s">
        <v>103</v>
      </c>
      <c r="E72" s="26" t="s">
        <v>127</v>
      </c>
      <c r="F72" s="26" t="s">
        <v>16</v>
      </c>
      <c r="G72" s="27" t="n">
        <v>-10</v>
      </c>
      <c r="H72" s="28" t="n">
        <v>50.471</v>
      </c>
      <c r="I72" s="28" t="n">
        <v>5047.1</v>
      </c>
      <c r="J72" s="28" t="n">
        <v>124.5</v>
      </c>
      <c r="K72" s="28" t="n">
        <v>-2.52</v>
      </c>
      <c r="L72" s="28" t="n">
        <v>-0</v>
      </c>
      <c r="M72" s="6" t="s">
        <f>=I72+J72+K72+L72</f>
      </c>
      <c r="N72" s="28"/>
      <c r="O72" s="26"/>
    </row>
    <row collapsed="false" customFormat="false" customHeight="false" hidden="false" ht="12.1" outlineLevel="0" r="73">
      <c r="A73" s="25" t="n">
        <v>45693.552615741</v>
      </c>
      <c r="B73" s="26" t="s">
        <v>67</v>
      </c>
      <c r="C73" s="26" t="s">
        <v>113</v>
      </c>
      <c r="D73" s="26" t="s">
        <v>103</v>
      </c>
      <c r="E73" s="26" t="s">
        <v>111</v>
      </c>
      <c r="F73" s="26" t="s">
        <v>16</v>
      </c>
      <c r="G73" s="27" t="n">
        <v>-8</v>
      </c>
      <c r="H73" s="28" t="n">
        <v>4040</v>
      </c>
      <c r="I73" s="28" t="n">
        <v>32320</v>
      </c>
      <c r="J73" s="28" t="n">
        <v>0</v>
      </c>
      <c r="K73" s="28" t="n">
        <v>-16.16</v>
      </c>
      <c r="L73" s="28" t="n">
        <v>-0</v>
      </c>
      <c r="M73" s="6" t="s">
        <f>=I73+J73+K73+L73</f>
      </c>
      <c r="N73" s="28"/>
      <c r="O73" s="26"/>
    </row>
    <row collapsed="false" customFormat="false" customHeight="false" hidden="false" ht="12.1" outlineLevel="0" r="74">
      <c r="A74" s="25" t="n">
        <v>45693.562106481</v>
      </c>
      <c r="B74" s="26" t="s">
        <v>70</v>
      </c>
      <c r="C74" s="26" t="s">
        <v>116</v>
      </c>
      <c r="D74" s="26" t="s">
        <v>103</v>
      </c>
      <c r="E74" s="26" t="s">
        <v>111</v>
      </c>
      <c r="F74" s="26" t="s">
        <v>16</v>
      </c>
      <c r="G74" s="27" t="n">
        <v>-16</v>
      </c>
      <c r="H74" s="28" t="n">
        <v>7145</v>
      </c>
      <c r="I74" s="28" t="n">
        <v>114320</v>
      </c>
      <c r="J74" s="28" t="n">
        <v>0</v>
      </c>
      <c r="K74" s="28" t="n">
        <v>-57.16</v>
      </c>
      <c r="L74" s="28" t="n">
        <v>-0</v>
      </c>
      <c r="M74" s="6" t="s">
        <f>=I74+J74+K74+L74</f>
      </c>
      <c r="N74" s="28"/>
      <c r="O74" s="26"/>
    </row>
    <row collapsed="false" customFormat="false" customHeight="false" hidden="false" ht="12.1" outlineLevel="0" r="75">
      <c r="A75" s="25" t="n">
        <v>45693.563055556</v>
      </c>
      <c r="B75" s="26" t="s">
        <v>87</v>
      </c>
      <c r="C75" s="26" t="s">
        <v>135</v>
      </c>
      <c r="D75" s="26" t="s">
        <v>103</v>
      </c>
      <c r="E75" s="26" t="s">
        <v>127</v>
      </c>
      <c r="F75" s="26" t="s">
        <v>16</v>
      </c>
      <c r="G75" s="27" t="n">
        <v>-5</v>
      </c>
      <c r="H75" s="28" t="n">
        <v>90.44</v>
      </c>
      <c r="I75" s="28" t="n">
        <v>4522</v>
      </c>
      <c r="J75" s="28" t="n">
        <v>142.95</v>
      </c>
      <c r="K75" s="28" t="n">
        <v>-2.26</v>
      </c>
      <c r="L75" s="28" t="n">
        <v>-0</v>
      </c>
      <c r="M75" s="6" t="s">
        <f>=I75+J75+K75+L75</f>
      </c>
      <c r="N75" s="28"/>
      <c r="O75" s="26"/>
    </row>
    <row collapsed="false" customFormat="false" customHeight="false" hidden="false" ht="12.1" outlineLevel="0" r="76">
      <c r="A76" s="25" t="n">
        <v>45693.568078704</v>
      </c>
      <c r="B76" s="26" t="s">
        <v>79</v>
      </c>
      <c r="C76" s="26" t="s">
        <v>125</v>
      </c>
      <c r="D76" s="26" t="s">
        <v>103</v>
      </c>
      <c r="E76" s="26" t="s">
        <v>111</v>
      </c>
      <c r="F76" s="26" t="s">
        <v>16</v>
      </c>
      <c r="G76" s="27" t="n">
        <v>-80</v>
      </c>
      <c r="H76" s="28" t="n">
        <v>138.62</v>
      </c>
      <c r="I76" s="28" t="n">
        <v>11089.6</v>
      </c>
      <c r="J76" s="28" t="n">
        <v>0</v>
      </c>
      <c r="K76" s="28" t="n">
        <v>-5.54</v>
      </c>
      <c r="L76" s="28" t="n">
        <v>-0</v>
      </c>
      <c r="M76" s="6" t="s">
        <f>=I76+J76+K76+L76</f>
      </c>
      <c r="N76" s="28"/>
      <c r="O76" s="26"/>
    </row>
    <row collapsed="false" customFormat="false" customHeight="false" hidden="false" ht="12.1" outlineLevel="0" r="77">
      <c r="A77" s="25" t="n">
        <v>45693.568310185</v>
      </c>
      <c r="B77" s="26" t="s">
        <v>68</v>
      </c>
      <c r="C77" s="26" t="s">
        <v>114</v>
      </c>
      <c r="D77" s="26" t="s">
        <v>103</v>
      </c>
      <c r="E77" s="26" t="s">
        <v>111</v>
      </c>
      <c r="F77" s="26" t="s">
        <v>16</v>
      </c>
      <c r="G77" s="27" t="n">
        <v>-34</v>
      </c>
      <c r="H77" s="28" t="n">
        <v>1087.4235294118</v>
      </c>
      <c r="I77" s="28" t="n">
        <v>36972.4</v>
      </c>
      <c r="J77" s="28" t="n">
        <v>0</v>
      </c>
      <c r="K77" s="28" t="n">
        <v>-18.49</v>
      </c>
      <c r="L77" s="28" t="n">
        <v>-0</v>
      </c>
      <c r="M77" s="6" t="s">
        <f>=I77+J77+K77+L77</f>
      </c>
      <c r="N77" s="28"/>
      <c r="O77" s="26"/>
    </row>
    <row collapsed="false" customFormat="false" customHeight="false" hidden="false" ht="12.1" outlineLevel="0" r="78">
      <c r="A78" s="25" t="n">
        <v>45693.569525463</v>
      </c>
      <c r="B78" s="26" t="s">
        <v>77</v>
      </c>
      <c r="C78" s="26" t="s">
        <v>123</v>
      </c>
      <c r="D78" s="26" t="s">
        <v>103</v>
      </c>
      <c r="E78" s="26" t="s">
        <v>111</v>
      </c>
      <c r="F78" s="26" t="s">
        <v>16</v>
      </c>
      <c r="G78" s="27" t="n">
        <v>-800</v>
      </c>
      <c r="H78" s="28" t="n">
        <v>27.51</v>
      </c>
      <c r="I78" s="28" t="n">
        <v>22008</v>
      </c>
      <c r="J78" s="28" t="n">
        <v>0</v>
      </c>
      <c r="K78" s="28" t="n">
        <v>-11.01</v>
      </c>
      <c r="L78" s="28" t="n">
        <v>-0</v>
      </c>
      <c r="M78" s="6" t="s">
        <f>=I78+J78+K78+L78</f>
      </c>
      <c r="N78" s="28"/>
      <c r="O78" s="26"/>
    </row>
    <row collapsed="false" customFormat="false" customHeight="false" hidden="false" ht="12.1" outlineLevel="0" r="79">
      <c r="A79" s="25" t="n">
        <v>45693.56974537</v>
      </c>
      <c r="B79" s="26" t="s">
        <v>78</v>
      </c>
      <c r="C79" s="26" t="s">
        <v>124</v>
      </c>
      <c r="D79" s="26" t="s">
        <v>103</v>
      </c>
      <c r="E79" s="26" t="s">
        <v>111</v>
      </c>
      <c r="F79" s="26" t="s">
        <v>16</v>
      </c>
      <c r="G79" s="27" t="n">
        <v>-10</v>
      </c>
      <c r="H79" s="28" t="n">
        <v>3035</v>
      </c>
      <c r="I79" s="28" t="n">
        <v>30350</v>
      </c>
      <c r="J79" s="28" t="n">
        <v>0</v>
      </c>
      <c r="K79" s="28" t="n">
        <v>-15.18</v>
      </c>
      <c r="L79" s="28" t="n">
        <v>-0</v>
      </c>
      <c r="M79" s="6" t="s">
        <f>=I79+J79+K79+L79</f>
      </c>
      <c r="N79" s="28"/>
      <c r="O79" s="26"/>
    </row>
    <row collapsed="false" customFormat="false" customHeight="false" hidden="false" ht="12.1" outlineLevel="0" r="80">
      <c r="A80" s="25" t="n">
        <v>45693.569884259</v>
      </c>
      <c r="B80" s="26" t="s">
        <v>71</v>
      </c>
      <c r="C80" s="26" t="s">
        <v>117</v>
      </c>
      <c r="D80" s="26" t="s">
        <v>103</v>
      </c>
      <c r="E80" s="26" t="s">
        <v>111</v>
      </c>
      <c r="F80" s="26" t="s">
        <v>16</v>
      </c>
      <c r="G80" s="27" t="n">
        <v>-60</v>
      </c>
      <c r="H80" s="28" t="n">
        <v>519.33333333333</v>
      </c>
      <c r="I80" s="28" t="n">
        <v>31160</v>
      </c>
      <c r="J80" s="28" t="n">
        <v>0</v>
      </c>
      <c r="K80" s="28" t="n">
        <v>-15.59</v>
      </c>
      <c r="L80" s="28" t="n">
        <v>-0</v>
      </c>
      <c r="M80" s="6" t="s">
        <f>=I80+J80+K80+L80</f>
      </c>
      <c r="N80" s="28"/>
      <c r="O80" s="26"/>
    </row>
    <row collapsed="false" customFormat="false" customHeight="false" hidden="false" ht="12.1" outlineLevel="0" r="81">
      <c r="A81" s="25" t="n">
        <v>45693.577650463</v>
      </c>
      <c r="B81" s="26" t="s">
        <v>74</v>
      </c>
      <c r="C81" s="26" t="s">
        <v>120</v>
      </c>
      <c r="D81" s="26" t="s">
        <v>103</v>
      </c>
      <c r="E81" s="26" t="s">
        <v>111</v>
      </c>
      <c r="F81" s="26" t="s">
        <v>16</v>
      </c>
      <c r="G81" s="27" t="n">
        <v>-70</v>
      </c>
      <c r="H81" s="28" t="n">
        <v>33.235</v>
      </c>
      <c r="I81" s="28" t="n">
        <v>2326.45</v>
      </c>
      <c r="J81" s="28" t="n">
        <v>0</v>
      </c>
      <c r="K81" s="28" t="n">
        <v>-1.17</v>
      </c>
      <c r="L81" s="28" t="n">
        <v>-0</v>
      </c>
      <c r="M81" s="6" t="s">
        <f>=I81+J81+K81+L81</f>
      </c>
      <c r="N81" s="28"/>
      <c r="O81" s="26"/>
    </row>
    <row collapsed="false" customFormat="false" customHeight="false" hidden="false" ht="12.1" outlineLevel="0" r="82">
      <c r="A82" s="25" t="n">
        <v>45693.58505787</v>
      </c>
      <c r="B82" s="26" t="s">
        <v>73</v>
      </c>
      <c r="C82" s="26" t="s">
        <v>119</v>
      </c>
      <c r="D82" s="26" t="s">
        <v>103</v>
      </c>
      <c r="E82" s="26" t="s">
        <v>111</v>
      </c>
      <c r="F82" s="26" t="s">
        <v>16</v>
      </c>
      <c r="G82" s="27" t="n">
        <v>-10</v>
      </c>
      <c r="H82" s="28" t="n">
        <v>1171.8</v>
      </c>
      <c r="I82" s="28" t="n">
        <v>11718</v>
      </c>
      <c r="J82" s="28" t="n">
        <v>0</v>
      </c>
      <c r="K82" s="28" t="n">
        <v>-5.86</v>
      </c>
      <c r="L82" s="28" t="n">
        <v>-0</v>
      </c>
      <c r="M82" s="6" t="s">
        <f>=I82+J82+K82+L82</f>
      </c>
      <c r="N82" s="28"/>
      <c r="O82" s="26"/>
    </row>
    <row collapsed="false" customFormat="false" customHeight="false" hidden="false" ht="12.1" outlineLevel="0" r="83">
      <c r="A83" s="25" t="n">
        <v>45693.62412037</v>
      </c>
      <c r="B83" s="26" t="s">
        <v>89</v>
      </c>
      <c r="C83" s="26" t="s">
        <v>137</v>
      </c>
      <c r="D83" s="26" t="s">
        <v>103</v>
      </c>
      <c r="E83" s="26" t="s">
        <v>127</v>
      </c>
      <c r="F83" s="26" t="s">
        <v>16</v>
      </c>
      <c r="G83" s="27" t="n">
        <v>-8</v>
      </c>
      <c r="H83" s="28" t="n">
        <v>80.15</v>
      </c>
      <c r="I83" s="28" t="n">
        <v>6412</v>
      </c>
      <c r="J83" s="28" t="n">
        <v>159.92</v>
      </c>
      <c r="K83" s="28" t="n">
        <v>-3.2</v>
      </c>
      <c r="L83" s="28" t="n">
        <v>-0</v>
      </c>
      <c r="M83" s="6" t="s">
        <f>=I83+J83+K83+L83</f>
      </c>
      <c r="N83" s="28"/>
      <c r="O83" s="26"/>
    </row>
    <row collapsed="false" customFormat="false" customHeight="false" hidden="false" ht="12.1" outlineLevel="0" r="84">
      <c r="A84" s="25" t="n">
        <v>45693.699606481</v>
      </c>
      <c r="B84" s="26" t="s">
        <v>69</v>
      </c>
      <c r="C84" s="26" t="s">
        <v>115</v>
      </c>
      <c r="D84" s="26" t="s">
        <v>103</v>
      </c>
      <c r="E84" s="26" t="s">
        <v>111</v>
      </c>
      <c r="F84" s="26" t="s">
        <v>16</v>
      </c>
      <c r="G84" s="27" t="n">
        <v>-260</v>
      </c>
      <c r="H84" s="28" t="n">
        <v>118</v>
      </c>
      <c r="I84" s="28" t="n">
        <v>30680</v>
      </c>
      <c r="J84" s="28" t="n">
        <v>0</v>
      </c>
      <c r="K84" s="28" t="n">
        <v>-15.34</v>
      </c>
      <c r="L84" s="28" t="n">
        <v>-0</v>
      </c>
      <c r="M84" s="6" t="s">
        <f>=I84+J84+K84+L84</f>
      </c>
      <c r="N84" s="28"/>
      <c r="O84" s="26"/>
    </row>
    <row collapsed="false" customFormat="false" customHeight="false" hidden="false" ht="12.1" outlineLevel="0" r="85">
      <c r="A85" s="25" t="n">
        <v>45693.744224537</v>
      </c>
      <c r="B85" s="26" t="s">
        <v>66</v>
      </c>
      <c r="C85" s="26" t="s">
        <v>112</v>
      </c>
      <c r="D85" s="26" t="s">
        <v>103</v>
      </c>
      <c r="E85" s="26" t="s">
        <v>111</v>
      </c>
      <c r="F85" s="26" t="s">
        <v>16</v>
      </c>
      <c r="G85" s="27" t="n">
        <v>-770</v>
      </c>
      <c r="H85" s="28" t="n">
        <v>139</v>
      </c>
      <c r="I85" s="28" t="n">
        <v>107030</v>
      </c>
      <c r="J85" s="28" t="n">
        <v>0</v>
      </c>
      <c r="K85" s="28" t="n">
        <v>-53.52</v>
      </c>
      <c r="L85" s="28" t="n">
        <v>-0</v>
      </c>
      <c r="M85" s="6" t="s">
        <f>=I85+J85+K85+L85</f>
      </c>
      <c r="N85" s="28"/>
      <c r="O85" s="26"/>
    </row>
    <row collapsed="false" customFormat="false" customHeight="false" hidden="false" ht="12.1" outlineLevel="0" r="86">
      <c r="A86" s="25" t="n">
        <v>45693.745439815</v>
      </c>
      <c r="B86" s="26" t="s">
        <v>85</v>
      </c>
      <c r="C86" s="26" t="s">
        <v>132</v>
      </c>
      <c r="D86" s="26" t="s">
        <v>103</v>
      </c>
      <c r="E86" s="26" t="s">
        <v>133</v>
      </c>
      <c r="F86" s="26" t="s">
        <v>16</v>
      </c>
      <c r="G86" s="27" t="n">
        <v>-1000</v>
      </c>
      <c r="H86" s="28" t="n">
        <v>6.06</v>
      </c>
      <c r="I86" s="28" t="n">
        <v>6060</v>
      </c>
      <c r="J86" s="28" t="n">
        <v>0</v>
      </c>
      <c r="K86" s="28" t="n">
        <v>-0</v>
      </c>
      <c r="L86" s="28" t="n">
        <v>-0</v>
      </c>
      <c r="M86" s="6" t="s">
        <f>=I86+J86+K86+L86</f>
      </c>
      <c r="N86" s="28"/>
      <c r="O86" s="26"/>
    </row>
    <row collapsed="false" customFormat="false" customHeight="false" hidden="false" ht="12.1" outlineLevel="0" r="87">
      <c r="A87" s="25" t="n">
        <v>45693.74630787</v>
      </c>
      <c r="B87" s="26" t="s">
        <v>98</v>
      </c>
      <c r="C87" s="26" t="s">
        <v>146</v>
      </c>
      <c r="D87" s="26" t="s">
        <v>103</v>
      </c>
      <c r="E87" s="26" t="s">
        <v>133</v>
      </c>
      <c r="F87" s="26" t="s">
        <v>16</v>
      </c>
      <c r="G87" s="27" t="n">
        <v>-1000</v>
      </c>
      <c r="H87" s="28" t="n">
        <v>11.21</v>
      </c>
      <c r="I87" s="28" t="n">
        <v>11210</v>
      </c>
      <c r="J87" s="28" t="n">
        <v>0</v>
      </c>
      <c r="K87" s="28" t="n">
        <v>-0</v>
      </c>
      <c r="L87" s="28" t="n">
        <v>-0</v>
      </c>
      <c r="M87" s="6" t="s">
        <f>=I87+J87+K87+L87</f>
      </c>
      <c r="N87" s="28"/>
      <c r="O87" s="26"/>
    </row>
    <row collapsed="false" customFormat="false" customHeight="false" hidden="false" ht="12.1" outlineLevel="0" r="88">
      <c r="A88" s="25" t="n">
        <v>45693.746782407</v>
      </c>
      <c r="B88" s="26" t="s">
        <v>99</v>
      </c>
      <c r="C88" s="26" t="s">
        <v>147</v>
      </c>
      <c r="D88" s="26" t="s">
        <v>103</v>
      </c>
      <c r="E88" s="26" t="s">
        <v>133</v>
      </c>
      <c r="F88" s="26" t="s">
        <v>16</v>
      </c>
      <c r="G88" s="27" t="n">
        <v>-1000</v>
      </c>
      <c r="H88" s="28" t="n">
        <v>8.46</v>
      </c>
      <c r="I88" s="28" t="n">
        <v>8460</v>
      </c>
      <c r="J88" s="28" t="n">
        <v>0</v>
      </c>
      <c r="K88" s="28" t="n">
        <v>-0</v>
      </c>
      <c r="L88" s="28" t="n">
        <v>-0</v>
      </c>
      <c r="M88" s="6" t="s">
        <f>=I88+J88+K88+L88</f>
      </c>
      <c r="N88" s="28"/>
      <c r="O88" s="26"/>
    </row>
    <row collapsed="false" customFormat="false" customHeight="false" hidden="false" ht="12.1" outlineLevel="0" r="89">
      <c r="A89" s="25" t="n">
        <v>45693.750451389</v>
      </c>
      <c r="B89" s="26" t="s">
        <v>86</v>
      </c>
      <c r="C89" s="26" t="s">
        <v>134</v>
      </c>
      <c r="D89" s="26" t="s">
        <v>103</v>
      </c>
      <c r="E89" s="26" t="s">
        <v>127</v>
      </c>
      <c r="F89" s="26" t="s">
        <v>16</v>
      </c>
      <c r="G89" s="27" t="n">
        <v>-10</v>
      </c>
      <c r="H89" s="28" t="n">
        <v>87.38</v>
      </c>
      <c r="I89" s="28" t="n">
        <v>8738</v>
      </c>
      <c r="J89" s="28" t="n">
        <v>242.9</v>
      </c>
      <c r="K89" s="28" t="n">
        <v>-4.37</v>
      </c>
      <c r="L89" s="28" t="n">
        <v>-0</v>
      </c>
      <c r="M89" s="6" t="s">
        <f>=I89+J89+K89+L89</f>
      </c>
      <c r="N89" s="28"/>
      <c r="O89" s="26"/>
    </row>
    <row collapsed="false" customFormat="false" customHeight="false" hidden="false" ht="12.1" outlineLevel="0" r="90">
      <c r="A90" s="25" t="n">
        <v>45693.751215278</v>
      </c>
      <c r="B90" s="26" t="s">
        <v>101</v>
      </c>
      <c r="C90" s="26" t="s">
        <v>154</v>
      </c>
      <c r="D90" s="26" t="s">
        <v>103</v>
      </c>
      <c r="E90" s="26" t="s">
        <v>127</v>
      </c>
      <c r="F90" s="26" t="s">
        <v>19</v>
      </c>
      <c r="G90" s="27" t="n">
        <v>-1</v>
      </c>
      <c r="H90" s="28" t="n">
        <v>99.21</v>
      </c>
      <c r="I90" s="28" t="n">
        <v>992.1</v>
      </c>
      <c r="J90" s="28" t="n">
        <v>11.04</v>
      </c>
      <c r="K90" s="28" t="n">
        <v>-0.5</v>
      </c>
      <c r="L90" s="28" t="n">
        <v>-0</v>
      </c>
      <c r="M90" s="28"/>
      <c r="N90" s="6" t="s">
        <f>=I90+J90+K90+L90</f>
      </c>
      <c r="O90" s="26"/>
    </row>
    <row collapsed="false" customFormat="false" customHeight="false" hidden="false" ht="12.1" outlineLevel="0" r="91">
      <c r="A91" s="25" t="n">
        <v>45693.753518519</v>
      </c>
      <c r="B91" s="26" t="s">
        <v>149</v>
      </c>
      <c r="C91" s="26" t="s">
        <v>150</v>
      </c>
      <c r="D91" s="26" t="s">
        <v>103</v>
      </c>
      <c r="E91" s="26" t="s">
        <v>151</v>
      </c>
      <c r="F91" s="26" t="s">
        <v>16</v>
      </c>
      <c r="G91" s="27" t="n">
        <v>-1000</v>
      </c>
      <c r="H91" s="28" t="n">
        <v>13.06</v>
      </c>
      <c r="I91" s="28" t="n">
        <v>13060</v>
      </c>
      <c r="J91" s="28" t="n">
        <v>0</v>
      </c>
      <c r="K91" s="28" t="n">
        <v>-65.3</v>
      </c>
      <c r="L91" s="28" t="n">
        <v>-0</v>
      </c>
      <c r="M91" s="6" t="s">
        <f>=I91+J91+K91+L91</f>
      </c>
      <c r="N91" s="28"/>
      <c r="O91" s="26"/>
    </row>
    <row collapsed="false" customFormat="false" customHeight="false" hidden="false" ht="12.1" outlineLevel="0" r="92">
      <c r="A92" s="25" t="n">
        <v>45693.760173611</v>
      </c>
      <c r="B92" s="26" t="s">
        <v>75</v>
      </c>
      <c r="C92" s="26" t="s">
        <v>121</v>
      </c>
      <c r="D92" s="26" t="s">
        <v>103</v>
      </c>
      <c r="E92" s="26" t="s">
        <v>111</v>
      </c>
      <c r="F92" s="26" t="s">
        <v>16</v>
      </c>
      <c r="G92" s="27" t="n">
        <v>-75</v>
      </c>
      <c r="H92" s="28" t="n">
        <v>681.6</v>
      </c>
      <c r="I92" s="28" t="n">
        <v>51120</v>
      </c>
      <c r="J92" s="28" t="n">
        <v>0</v>
      </c>
      <c r="K92" s="28" t="n">
        <v>-25.56</v>
      </c>
      <c r="L92" s="28" t="n">
        <v>-0</v>
      </c>
      <c r="M92" s="6" t="s">
        <f>=I92+J92+K92+L92</f>
      </c>
      <c r="N92" s="28"/>
      <c r="O92" s="26"/>
    </row>
    <row collapsed="false" customFormat="false" customHeight="false" hidden="false" ht="12.1" outlineLevel="0" r="93">
      <c r="A93" s="29" t="n">
        <v>45694</v>
      </c>
      <c r="B93" s="30" t="s">
        <v>158</v>
      </c>
      <c r="C93" s="30" t="s">
        <v>159</v>
      </c>
      <c r="D93" s="30" t="s">
        <v>158</v>
      </c>
      <c r="E93" s="30" t="s">
        <v>158</v>
      </c>
      <c r="F93" s="30" t="s">
        <v>16</v>
      </c>
      <c r="G93" s="31" t="n">
        <v>1</v>
      </c>
      <c r="H93" s="32" t="n">
        <v>-1</v>
      </c>
      <c r="I93" s="32" t="n">
        <v>-390</v>
      </c>
      <c r="J93" s="32" t="n">
        <v>0</v>
      </c>
      <c r="K93" s="32" t="n">
        <v>-0</v>
      </c>
      <c r="L93" s="32" t="n">
        <v>-0</v>
      </c>
      <c r="M93" s="6" t="s">
        <f>=I93+J93+K93+L93</f>
      </c>
      <c r="N93" s="32"/>
      <c r="O93" s="30"/>
    </row>
    <row collapsed="false" customFormat="false" customHeight="false" hidden="false" ht="12.1" outlineLevel="0" r="94">
      <c r="A94" s="25" t="n">
        <v>45694.419155093</v>
      </c>
      <c r="B94" s="26" t="s">
        <v>88</v>
      </c>
      <c r="C94" s="26" t="s">
        <v>136</v>
      </c>
      <c r="D94" s="26" t="s">
        <v>103</v>
      </c>
      <c r="E94" s="26" t="s">
        <v>127</v>
      </c>
      <c r="F94" s="26" t="s">
        <v>16</v>
      </c>
      <c r="G94" s="27" t="n">
        <v>-5</v>
      </c>
      <c r="H94" s="28" t="n">
        <v>85.53</v>
      </c>
      <c r="I94" s="28" t="n">
        <v>4276.5</v>
      </c>
      <c r="J94" s="28" t="n">
        <v>46.55</v>
      </c>
      <c r="K94" s="28" t="n">
        <v>-2.14</v>
      </c>
      <c r="L94" s="28" t="n">
        <v>-0</v>
      </c>
      <c r="M94" s="6" t="s">
        <f>=I94+J94+K94+L94</f>
      </c>
      <c r="N94" s="28"/>
      <c r="O94" s="26"/>
    </row>
    <row collapsed="false" customFormat="false" customHeight="false" hidden="false" ht="12.1" outlineLevel="0" r="95">
      <c r="A95" s="25" t="n">
        <v>45694.420428241</v>
      </c>
      <c r="B95" s="26" t="s">
        <v>93</v>
      </c>
      <c r="C95" s="26" t="s">
        <v>141</v>
      </c>
      <c r="D95" s="26" t="s">
        <v>103</v>
      </c>
      <c r="E95" s="26" t="s">
        <v>127</v>
      </c>
      <c r="F95" s="26" t="s">
        <v>16</v>
      </c>
      <c r="G95" s="27" t="n">
        <v>-5</v>
      </c>
      <c r="H95" s="28" t="n">
        <v>91.62</v>
      </c>
      <c r="I95" s="28" t="n">
        <v>4581</v>
      </c>
      <c r="J95" s="28" t="n">
        <v>106.55</v>
      </c>
      <c r="K95" s="28" t="n">
        <v>-2.29</v>
      </c>
      <c r="L95" s="28" t="n">
        <v>-0</v>
      </c>
      <c r="M95" s="6" t="s">
        <f>=I95+J95+K95+L95</f>
      </c>
      <c r="N95" s="28"/>
      <c r="O95" s="26"/>
    </row>
    <row collapsed="false" customFormat="false" customHeight="false" hidden="false" ht="12.1" outlineLevel="0" r="96">
      <c r="A96" s="25" t="n">
        <v>45694.420763889</v>
      </c>
      <c r="B96" s="26" t="s">
        <v>91</v>
      </c>
      <c r="C96" s="26" t="s">
        <v>139</v>
      </c>
      <c r="D96" s="26" t="s">
        <v>103</v>
      </c>
      <c r="E96" s="26" t="s">
        <v>127</v>
      </c>
      <c r="F96" s="26" t="s">
        <v>16</v>
      </c>
      <c r="G96" s="27" t="n">
        <v>-5</v>
      </c>
      <c r="H96" s="28" t="n">
        <v>93.67</v>
      </c>
      <c r="I96" s="28" t="n">
        <v>4683.5</v>
      </c>
      <c r="J96" s="28" t="n">
        <v>31.8</v>
      </c>
      <c r="K96" s="28" t="n">
        <v>-2.34</v>
      </c>
      <c r="L96" s="28" t="n">
        <v>-0</v>
      </c>
      <c r="M96" s="6" t="s">
        <f>=I96+J96+K96+L96</f>
      </c>
      <c r="N96" s="28"/>
      <c r="O96" s="26"/>
    </row>
    <row collapsed="false" customFormat="false" customHeight="false" hidden="false" ht="12.1" outlineLevel="0" r="97">
      <c r="A97" s="25" t="n">
        <v>45694.421597222</v>
      </c>
      <c r="B97" s="26" t="s">
        <v>94</v>
      </c>
      <c r="C97" s="26" t="s">
        <v>142</v>
      </c>
      <c r="D97" s="26" t="s">
        <v>103</v>
      </c>
      <c r="E97" s="26" t="s">
        <v>127</v>
      </c>
      <c r="F97" s="26" t="s">
        <v>16</v>
      </c>
      <c r="G97" s="27" t="n">
        <v>-4</v>
      </c>
      <c r="H97" s="28" t="n">
        <v>81.82</v>
      </c>
      <c r="I97" s="28" t="n">
        <v>3272.8</v>
      </c>
      <c r="J97" s="28" t="n">
        <v>63.72</v>
      </c>
      <c r="K97" s="28" t="n">
        <v>-1.64</v>
      </c>
      <c r="L97" s="28" t="n">
        <v>-0</v>
      </c>
      <c r="M97" s="6" t="s">
        <f>=I97+J97+K97+L97</f>
      </c>
      <c r="N97" s="28"/>
      <c r="O97" s="26"/>
    </row>
    <row collapsed="false" customFormat="false" customHeight="false" hidden="false" ht="12.1" outlineLevel="0" r="98">
      <c r="A98" s="25" t="n">
        <v>45694.422395833</v>
      </c>
      <c r="B98" s="26" t="s">
        <v>80</v>
      </c>
      <c r="C98" s="26" t="s">
        <v>126</v>
      </c>
      <c r="D98" s="26" t="s">
        <v>103</v>
      </c>
      <c r="E98" s="26" t="s">
        <v>127</v>
      </c>
      <c r="F98" s="26" t="s">
        <v>16</v>
      </c>
      <c r="G98" s="27" t="n">
        <v>-2</v>
      </c>
      <c r="H98" s="28" t="n">
        <v>90.918</v>
      </c>
      <c r="I98" s="28" t="n">
        <v>17830.04</v>
      </c>
      <c r="J98" s="28" t="n">
        <v>264.75</v>
      </c>
      <c r="K98" s="28" t="n">
        <v>-8.92</v>
      </c>
      <c r="L98" s="28" t="n">
        <v>-0</v>
      </c>
      <c r="M98" s="6" t="s">
        <f>=I98+J98+K98+L98</f>
      </c>
      <c r="N98" s="28"/>
      <c r="O98" s="26"/>
    </row>
    <row collapsed="false" customFormat="false" customHeight="false" hidden="false" ht="12.1" outlineLevel="0" r="99">
      <c r="A99" s="25" t="n">
        <v>45694.422800926</v>
      </c>
      <c r="B99" s="26" t="s">
        <v>92</v>
      </c>
      <c r="C99" s="26" t="s">
        <v>140</v>
      </c>
      <c r="D99" s="26" t="s">
        <v>103</v>
      </c>
      <c r="E99" s="26" t="s">
        <v>127</v>
      </c>
      <c r="F99" s="26" t="s">
        <v>16</v>
      </c>
      <c r="G99" s="27" t="n">
        <v>-5</v>
      </c>
      <c r="H99" s="28" t="n">
        <v>97.59</v>
      </c>
      <c r="I99" s="28" t="n">
        <v>4879.5</v>
      </c>
      <c r="J99" s="28" t="n">
        <v>130.95</v>
      </c>
      <c r="K99" s="28" t="n">
        <v>-2.44</v>
      </c>
      <c r="L99" s="28" t="n">
        <v>-0</v>
      </c>
      <c r="M99" s="6" t="s">
        <f>=I99+J99+K99+L99</f>
      </c>
      <c r="N99" s="28"/>
      <c r="O99" s="26"/>
    </row>
    <row collapsed="false" customFormat="false" customHeight="false" hidden="false" ht="12.1" outlineLevel="0" r="100">
      <c r="A100" s="25" t="n">
        <v>45694.424201389</v>
      </c>
      <c r="B100" s="26" t="s">
        <v>95</v>
      </c>
      <c r="C100" s="26" t="s">
        <v>143</v>
      </c>
      <c r="D100" s="26" t="s">
        <v>103</v>
      </c>
      <c r="E100" s="26" t="s">
        <v>127</v>
      </c>
      <c r="F100" s="26" t="s">
        <v>16</v>
      </c>
      <c r="G100" s="27" t="n">
        <v>-2</v>
      </c>
      <c r="H100" s="28" t="n">
        <v>94.0015</v>
      </c>
      <c r="I100" s="28" t="n">
        <v>18434.75</v>
      </c>
      <c r="J100" s="28" t="n">
        <v>27.46</v>
      </c>
      <c r="K100" s="28" t="n">
        <v>-9.22</v>
      </c>
      <c r="L100" s="28" t="n">
        <v>-0</v>
      </c>
      <c r="M100" s="6" t="s">
        <f>=I100+J100+K100+L100</f>
      </c>
      <c r="N100" s="28"/>
      <c r="O100" s="26"/>
    </row>
    <row collapsed="false" customFormat="false" customHeight="false" hidden="false" ht="12.1" outlineLevel="0" r="101">
      <c r="A101" s="25" t="n">
        <v>45694.425740741</v>
      </c>
      <c r="B101" s="26" t="s">
        <v>81</v>
      </c>
      <c r="C101" s="26" t="s">
        <v>128</v>
      </c>
      <c r="D101" s="26" t="s">
        <v>103</v>
      </c>
      <c r="E101" s="26" t="s">
        <v>127</v>
      </c>
      <c r="F101" s="26" t="s">
        <v>16</v>
      </c>
      <c r="G101" s="27" t="n">
        <v>-1</v>
      </c>
      <c r="H101" s="28" t="n">
        <v>100.4542</v>
      </c>
      <c r="I101" s="28" t="n">
        <v>9850.1</v>
      </c>
      <c r="J101" s="28" t="n">
        <v>24.51</v>
      </c>
      <c r="K101" s="28" t="n">
        <v>-4.93</v>
      </c>
      <c r="L101" s="28" t="n">
        <v>-0</v>
      </c>
      <c r="M101" s="6" t="s">
        <f>=I101+J101+K101+L101</f>
      </c>
      <c r="N101" s="28"/>
      <c r="O101" s="26"/>
    </row>
    <row collapsed="false" customFormat="false" customHeight="false" hidden="false" ht="12.1" outlineLevel="0" r="102">
      <c r="A102" s="20" t="n">
        <v>46303.999988426</v>
      </c>
      <c r="B102" s="16" t="s">
        <v>149</v>
      </c>
      <c r="C102" s="16" t="s">
        <v>149</v>
      </c>
      <c r="D102" s="16" t="s">
        <v>160</v>
      </c>
      <c r="E102" s="16" t="s">
        <v>151</v>
      </c>
      <c r="F102" s="16" t="s">
        <v>19</v>
      </c>
      <c r="G102" s="7" t="n">
        <v>0</v>
      </c>
      <c r="H102" s="6" t="n">
        <v>1</v>
      </c>
      <c r="I102" s="2"/>
      <c r="J102" s="2"/>
      <c r="K102" s="2"/>
      <c r="L102" s="2"/>
      <c r="M102" s="2"/>
      <c r="N102" s="6" t="n">
        <v>0</v>
      </c>
      <c r="O102" s="2"/>
    </row>
    <row collapsed="false" customFormat="false" customHeight="false" hidden="false" ht="12.1" outlineLevel="0"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 t="s">
        <v>161</v>
      </c>
      <c r="M103" s="5" t="s">
        <f>=SUM(M2:M102)</f>
      </c>
      <c r="N103" s="5" t="s">
        <f>=SUM(N2:N102)</f>
      </c>
      <c r="O103" s="4"/>
    </row>
  </sheetData>
  <autoFilter ref="A1:O10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</cols>
  <sheetData>
    <row collapsed="false" customFormat="false" customHeight="false" hidden="false" ht="12.1" outlineLevel="0" r="1">
      <c r="A1" s="34" t="s">
        <v>36</v>
      </c>
      <c r="B1" s="34" t="s">
        <v>162</v>
      </c>
      <c r="C1" s="34" t="s">
        <v>0</v>
      </c>
      <c r="D1" s="34" t="s">
        <v>2</v>
      </c>
      <c r="E1" s="34" t="s">
        <v>163</v>
      </c>
      <c r="F1" s="34" t="s">
        <v>3</v>
      </c>
      <c r="G1" s="34" t="s">
        <v>164</v>
      </c>
      <c r="H1" s="34" t="s">
        <v>165</v>
      </c>
      <c r="I1" s="34" t="s">
        <v>166</v>
      </c>
      <c r="J1" s="34" t="s">
        <v>167</v>
      </c>
      <c r="K1" s="34" t="s">
        <v>168</v>
      </c>
      <c r="L1" s="34" t="s">
        <v>169</v>
      </c>
      <c r="M1" s="34" t="s">
        <v>170</v>
      </c>
      <c r="N1" s="34" t="s">
        <v>171</v>
      </c>
    </row>
    <row collapsed="false" customFormat="false" customHeight="false" hidden="false" ht="12.1" outlineLevel="0" r="2">
      <c r="A2" s="33" t="n">
        <v>45639</v>
      </c>
      <c r="B2" s="16" t="s">
        <v>172</v>
      </c>
      <c r="C2" s="16" t="s">
        <v>72</v>
      </c>
      <c r="D2" s="16" t="s">
        <v>173</v>
      </c>
      <c r="E2" s="7" t="n">
        <v>1</v>
      </c>
      <c r="F2" s="16" t="s">
        <v>16</v>
      </c>
      <c r="G2" s="6" t="n">
        <v>1301.75</v>
      </c>
      <c r="H2" s="6" t="n">
        <v>13692.5</v>
      </c>
      <c r="I2" s="6" t="n">
        <v>14953.97</v>
      </c>
      <c r="J2" s="6" t="n">
        <v>169</v>
      </c>
      <c r="K2" s="6" t="n">
        <v>1301.75</v>
      </c>
      <c r="L2" s="6" t="n">
        <v>1132.75</v>
      </c>
      <c r="M2" s="6" t="n">
        <v>7.57</v>
      </c>
      <c r="N2" s="6" t="n">
        <v>8.27</v>
      </c>
    </row>
    <row collapsed="false" customFormat="false" customHeight="false" hidden="false" ht="12.1" outlineLevel="0" r="3">
      <c r="A3" s="33" t="n">
        <v>45643</v>
      </c>
      <c r="B3" s="16" t="s">
        <v>172</v>
      </c>
      <c r="C3" s="16" t="s">
        <v>70</v>
      </c>
      <c r="D3" s="16" t="s">
        <v>174</v>
      </c>
      <c r="E3" s="7" t="n">
        <v>7</v>
      </c>
      <c r="F3" s="16" t="s">
        <v>16</v>
      </c>
      <c r="G3" s="6" t="n">
        <v>514</v>
      </c>
      <c r="H3" s="6" t="n">
        <v>6290.5</v>
      </c>
      <c r="I3" s="6" t="n">
        <v>6917.46</v>
      </c>
      <c r="J3" s="6" t="n">
        <v>468</v>
      </c>
      <c r="K3" s="6" t="n">
        <v>3598</v>
      </c>
      <c r="L3" s="6" t="n">
        <v>3130</v>
      </c>
      <c r="M3" s="6" t="n">
        <v>6.46</v>
      </c>
      <c r="N3" s="6" t="n">
        <v>7.11</v>
      </c>
    </row>
    <row collapsed="false" customFormat="false" customHeight="false" hidden="false" ht="12.1" outlineLevel="0" r="4">
      <c r="A4" s="33" t="n">
        <v>45643</v>
      </c>
      <c r="B4" s="16" t="s">
        <v>172</v>
      </c>
      <c r="C4" s="16" t="s">
        <v>73</v>
      </c>
      <c r="D4" s="16" t="s">
        <v>175</v>
      </c>
      <c r="E4" s="7" t="n">
        <v>4</v>
      </c>
      <c r="F4" s="16" t="s">
        <v>16</v>
      </c>
      <c r="G4" s="6" t="n">
        <v>49.06</v>
      </c>
      <c r="H4" s="6" t="n">
        <v>1016.4</v>
      </c>
      <c r="I4" s="6" t="n">
        <v>1097.5</v>
      </c>
      <c r="J4" s="6" t="n">
        <v>26</v>
      </c>
      <c r="K4" s="6" t="n">
        <v>196.24</v>
      </c>
      <c r="L4" s="6" t="n">
        <v>170.24</v>
      </c>
      <c r="M4" s="6" t="n">
        <v>3.88</v>
      </c>
      <c r="N4" s="6" t="n">
        <v>4.19</v>
      </c>
    </row>
    <row collapsed="false" customFormat="false" customHeight="false" hidden="false" ht="12.1" outlineLevel="0" r="5">
      <c r="A5" s="33" t="n">
        <v>45665</v>
      </c>
      <c r="B5" s="16" t="s">
        <v>172</v>
      </c>
      <c r="C5" s="16" t="s">
        <v>75</v>
      </c>
      <c r="D5" s="16" t="s">
        <v>176</v>
      </c>
      <c r="E5" s="7" t="n">
        <v>30</v>
      </c>
      <c r="F5" s="16" t="s">
        <v>16</v>
      </c>
      <c r="G5" s="6" t="n">
        <v>17.39</v>
      </c>
      <c r="H5" s="6" t="n">
        <v>654.7</v>
      </c>
      <c r="I5" s="6" t="n">
        <v>567.28</v>
      </c>
      <c r="J5" s="6" t="n">
        <v>68</v>
      </c>
      <c r="K5" s="6" t="n">
        <v>521.7</v>
      </c>
      <c r="L5" s="6" t="n">
        <v>453.7</v>
      </c>
      <c r="M5" s="6" t="n">
        <v>2.67</v>
      </c>
      <c r="N5" s="6" t="n">
        <v>2.31</v>
      </c>
    </row>
    <row collapsed="false" customFormat="false" customHeight="false" hidden="false" ht="12.1" outlineLevel="0" r="6">
      <c r="A6" s="33" t="n">
        <v>45667</v>
      </c>
      <c r="B6" s="16" t="s">
        <v>172</v>
      </c>
      <c r="C6" s="16" t="s">
        <v>71</v>
      </c>
      <c r="D6" s="16" t="s">
        <v>177</v>
      </c>
      <c r="E6" s="7" t="n">
        <v>20</v>
      </c>
      <c r="F6" s="16" t="s">
        <v>16</v>
      </c>
      <c r="G6" s="6" t="n">
        <v>36.47</v>
      </c>
      <c r="H6" s="6" t="n">
        <v>562.95</v>
      </c>
      <c r="I6" s="6" t="n">
        <v>532.15</v>
      </c>
      <c r="J6" s="6" t="n">
        <v>95</v>
      </c>
      <c r="K6" s="6" t="n">
        <v>729.4</v>
      </c>
      <c r="L6" s="6" t="n">
        <v>634.4</v>
      </c>
      <c r="M6" s="6" t="n">
        <v>5.96</v>
      </c>
      <c r="N6" s="6" t="n">
        <v>5.63</v>
      </c>
    </row>
  </sheetData>
  <autoFilter ref="A1:N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34" t="s">
        <v>36</v>
      </c>
      <c r="B1" s="34" t="s">
        <v>162</v>
      </c>
      <c r="C1" s="34" t="s">
        <v>0</v>
      </c>
      <c r="D1" s="34" t="s">
        <v>2</v>
      </c>
      <c r="E1" s="34" t="s">
        <v>6</v>
      </c>
      <c r="F1" s="34" t="s">
        <v>163</v>
      </c>
      <c r="G1" s="34" t="s">
        <v>178</v>
      </c>
      <c r="H1" s="34" t="s">
        <v>167</v>
      </c>
      <c r="I1" s="34" t="s">
        <v>168</v>
      </c>
      <c r="J1" s="34" t="s">
        <v>169</v>
      </c>
    </row>
    <row collapsed="false" customFormat="false" customHeight="false" hidden="false" ht="12.1" outlineLevel="0" r="2">
      <c r="A2" s="35" t="n">
        <v>45651</v>
      </c>
      <c r="B2" s="16" t="s">
        <v>172</v>
      </c>
      <c r="C2" s="16" t="s">
        <v>88</v>
      </c>
      <c r="D2" s="16" t="s">
        <v>179</v>
      </c>
      <c r="E2" s="6" t="n">
        <v>1000</v>
      </c>
      <c r="F2" s="7" t="n">
        <v>5</v>
      </c>
      <c r="G2" s="6" t="n">
        <v>39.39</v>
      </c>
      <c r="H2" s="6" t="n">
        <v>26</v>
      </c>
      <c r="I2" s="6" t="n">
        <v>196.95</v>
      </c>
      <c r="J2" s="6" t="n">
        <v>170.95</v>
      </c>
    </row>
    <row collapsed="false" customFormat="false" customHeight="false" hidden="false" ht="12.1" outlineLevel="0" r="3">
      <c r="A3" s="35" t="n">
        <v>45656</v>
      </c>
      <c r="B3" s="16" t="s">
        <v>172</v>
      </c>
      <c r="C3" s="16" t="s">
        <v>95</v>
      </c>
      <c r="D3" s="16" t="s">
        <v>180</v>
      </c>
      <c r="E3" s="6" t="n">
        <v>100</v>
      </c>
      <c r="F3" s="7" t="n">
        <v>2</v>
      </c>
      <c r="G3" s="6" t="n">
        <v>51.86</v>
      </c>
      <c r="H3" s="6" t="n">
        <v>13</v>
      </c>
      <c r="I3" s="6" t="n">
        <v>103.72</v>
      </c>
      <c r="J3" s="6" t="n">
        <v>90.72</v>
      </c>
    </row>
    <row collapsed="false" customFormat="false" customHeight="false" hidden="false" ht="12.1" outlineLevel="0" r="4">
      <c r="A4" s="35" t="n">
        <v>45678</v>
      </c>
      <c r="B4" s="16" t="s">
        <v>172</v>
      </c>
      <c r="C4" s="16" t="s">
        <v>91</v>
      </c>
      <c r="D4" s="16" t="s">
        <v>181</v>
      </c>
      <c r="E4" s="6" t="n">
        <v>1000</v>
      </c>
      <c r="F4" s="7" t="n">
        <v>5</v>
      </c>
      <c r="G4" s="6" t="n">
        <v>36.15</v>
      </c>
      <c r="H4" s="6" t="n">
        <v>23</v>
      </c>
      <c r="I4" s="6" t="n">
        <v>180.75</v>
      </c>
      <c r="J4" s="6" t="n">
        <v>157.75</v>
      </c>
    </row>
    <row collapsed="false" customFormat="false" customHeight="false" hidden="false" ht="12.1" outlineLevel="0" r="5">
      <c r="A5" s="35" t="n">
        <v>45684</v>
      </c>
      <c r="B5" s="16" t="s">
        <v>172</v>
      </c>
      <c r="C5" s="16" t="s">
        <v>81</v>
      </c>
      <c r="D5" s="16" t="s">
        <v>182</v>
      </c>
      <c r="E5" s="6" t="n">
        <v>100</v>
      </c>
      <c r="F5" s="7" t="n">
        <v>1</v>
      </c>
      <c r="G5" s="6" t="n">
        <v>224.37</v>
      </c>
      <c r="H5" s="6" t="n">
        <v>29</v>
      </c>
      <c r="I5" s="6" t="n">
        <v>224.37</v>
      </c>
      <c r="J5" s="6" t="n">
        <v>195.37</v>
      </c>
    </row>
    <row collapsed="false" customFormat="false" customHeight="false" hidden="false" ht="12.1" outlineLevel="0" r="6">
      <c r="A6" s="35" t="n">
        <v>45686</v>
      </c>
      <c r="B6" s="16" t="s">
        <v>172</v>
      </c>
      <c r="C6" s="16" t="s">
        <v>95</v>
      </c>
      <c r="D6" s="16" t="s">
        <v>180</v>
      </c>
      <c r="E6" s="6" t="n">
        <v>100</v>
      </c>
      <c r="F6" s="7" t="n">
        <v>2</v>
      </c>
      <c r="G6" s="6" t="n">
        <v>49.99</v>
      </c>
      <c r="H6" s="6" t="n">
        <v>13</v>
      </c>
      <c r="I6" s="6" t="n">
        <v>99.98</v>
      </c>
      <c r="J6" s="6" t="n">
        <v>86.98</v>
      </c>
    </row>
  </sheetData>
  <autoFilter ref="A1:J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36</v>
      </c>
      <c r="B1" s="34" t="s">
        <v>162</v>
      </c>
      <c r="C1" s="34" t="s">
        <v>0</v>
      </c>
      <c r="D1" s="34" t="s">
        <v>2</v>
      </c>
      <c r="E1" s="34" t="s">
        <v>163</v>
      </c>
      <c r="F1" s="34" t="s">
        <v>183</v>
      </c>
      <c r="G1" s="34" t="s">
        <v>184</v>
      </c>
      <c r="H1" s="34" t="s">
        <v>41</v>
      </c>
      <c r="I1" s="34" t="s">
        <v>185</v>
      </c>
      <c r="J1" s="34" t="s">
        <v>186</v>
      </c>
      <c r="K1" s="34" t="s">
        <v>187</v>
      </c>
      <c r="L1" s="34" t="s">
        <v>188</v>
      </c>
      <c r="M1" s="34" t="s">
        <v>189</v>
      </c>
      <c r="N1" s="34" t="s">
        <v>190</v>
      </c>
      <c r="O1" s="34" t="s">
        <v>191</v>
      </c>
    </row>
    <row collapsed="false" customFormat="false" customHeight="false" hidden="false" ht="12.1" outlineLevel="0" r="2">
      <c r="A2" s="36"/>
      <c r="B2" s="16"/>
      <c r="C2" s="16"/>
      <c r="D2" s="16"/>
      <c r="E2" s="17"/>
      <c r="F2" s="7"/>
      <c r="G2" s="17"/>
      <c r="H2" s="16"/>
      <c r="I2" s="7"/>
      <c r="J2" s="17"/>
      <c r="K2" s="17"/>
      <c r="L2" s="17"/>
      <c r="M2" s="17"/>
      <c r="N2" s="17"/>
      <c r="O2" s="13" t="s">
        <f>=TODAY()</f>
      </c>
    </row>
  </sheetData>
  <autoFilter ref="A1:O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192</v>
      </c>
      <c r="D1" s="34" t="s">
        <v>193</v>
      </c>
      <c r="E1" s="34" t="s">
        <v>166</v>
      </c>
      <c r="F1" s="34" t="s">
        <v>194</v>
      </c>
      <c r="G1" s="34" t="s">
        <v>163</v>
      </c>
      <c r="H1" s="34" t="s">
        <v>195</v>
      </c>
      <c r="I1" s="34" t="s">
        <v>196</v>
      </c>
      <c r="J1" s="34" t="s">
        <v>197</v>
      </c>
      <c r="K1" s="34" t="s">
        <v>198</v>
      </c>
    </row>
    <row collapsed="false" customFormat="false" customHeight="false" hidden="false" ht="12.1" outlineLevel="0" r="2">
      <c r="A2" s="16" t="s">
        <v>65</v>
      </c>
      <c r="B2" s="16" t="s">
        <v>199</v>
      </c>
      <c r="C2" s="37" t="n">
        <v>45638</v>
      </c>
      <c r="D2" s="38" t="n">
        <v>45693</v>
      </c>
      <c r="E2" s="17" t="n">
        <v>232.8664</v>
      </c>
      <c r="F2" s="17" t="n">
        <v>277.911</v>
      </c>
      <c r="G2" s="17" t="n">
        <v>140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65</v>
      </c>
      <c r="B3" s="16" t="s">
        <v>199</v>
      </c>
      <c r="C3" s="37" t="n">
        <v>45693</v>
      </c>
      <c r="D3" s="38" t="n">
        <v>45693</v>
      </c>
      <c r="E3" s="17" t="n">
        <v>277.1385</v>
      </c>
      <c r="F3" s="17" t="n">
        <v>277.911</v>
      </c>
      <c r="G3" s="17" t="n">
        <v>250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66</v>
      </c>
      <c r="B4" s="16" t="s">
        <v>200</v>
      </c>
      <c r="C4" s="37" t="n">
        <v>45638</v>
      </c>
      <c r="D4" s="38" t="n">
        <v>45693</v>
      </c>
      <c r="E4" s="17" t="n">
        <v>114.2471</v>
      </c>
      <c r="F4" s="17" t="n">
        <v>138.9305</v>
      </c>
      <c r="G4" s="17" t="n">
        <v>250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66</v>
      </c>
      <c r="B5" s="16" t="s">
        <v>200</v>
      </c>
      <c r="C5" s="37" t="n">
        <v>45643</v>
      </c>
      <c r="D5" s="38" t="n">
        <v>45693</v>
      </c>
      <c r="E5" s="17" t="n">
        <v>107.3535</v>
      </c>
      <c r="F5" s="17" t="n">
        <v>138.9305</v>
      </c>
      <c r="G5" s="17" t="n">
        <v>20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66</v>
      </c>
      <c r="B6" s="16" t="s">
        <v>200</v>
      </c>
      <c r="C6" s="37" t="n">
        <v>45693</v>
      </c>
      <c r="D6" s="38" t="n">
        <v>45693</v>
      </c>
      <c r="E6" s="17" t="n">
        <v>137.9189</v>
      </c>
      <c r="F6" s="17" t="n">
        <v>138.9305</v>
      </c>
      <c r="G6" s="17" t="n">
        <v>500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67</v>
      </c>
      <c r="B7" s="16" t="s">
        <v>201</v>
      </c>
      <c r="C7" s="37" t="n">
        <v>45638</v>
      </c>
      <c r="D7" s="38" t="n">
        <v>45693</v>
      </c>
      <c r="E7" s="17" t="n">
        <v>3356.6767</v>
      </c>
      <c r="F7" s="17" t="n">
        <v>4037.98</v>
      </c>
      <c r="G7" s="17" t="n">
        <v>3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67</v>
      </c>
      <c r="B8" s="16" t="s">
        <v>201</v>
      </c>
      <c r="C8" s="37" t="n">
        <v>45693</v>
      </c>
      <c r="D8" s="38" t="n">
        <v>45693</v>
      </c>
      <c r="E8" s="17" t="n">
        <v>4034.016</v>
      </c>
      <c r="F8" s="17" t="n">
        <v>4037.98</v>
      </c>
      <c r="G8" s="17" t="n">
        <v>5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68</v>
      </c>
      <c r="B9" s="16" t="s">
        <v>202</v>
      </c>
      <c r="C9" s="37" t="n">
        <v>45638</v>
      </c>
      <c r="D9" s="38" t="n">
        <v>45693</v>
      </c>
      <c r="E9" s="17" t="n">
        <v>800.4</v>
      </c>
      <c r="F9" s="17" t="n">
        <v>1086.8797</v>
      </c>
      <c r="G9" s="17" t="n">
        <v>10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68</v>
      </c>
      <c r="B10" s="16" t="s">
        <v>202</v>
      </c>
      <c r="C10" s="37" t="n">
        <v>45654</v>
      </c>
      <c r="D10" s="38" t="n">
        <v>45693</v>
      </c>
      <c r="E10" s="17" t="n">
        <v>947.2725</v>
      </c>
      <c r="F10" s="17" t="n">
        <v>1086.8797</v>
      </c>
      <c r="G10" s="17" t="n">
        <v>4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68</v>
      </c>
      <c r="B11" s="16" t="s">
        <v>202</v>
      </c>
      <c r="C11" s="37" t="n">
        <v>45693</v>
      </c>
      <c r="D11" s="38" t="n">
        <v>45693</v>
      </c>
      <c r="E11" s="17" t="n">
        <v>1069.5345</v>
      </c>
      <c r="F11" s="17" t="n">
        <v>1086.8797</v>
      </c>
      <c r="G11" s="17" t="n">
        <v>20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69</v>
      </c>
      <c r="B12" s="16" t="s">
        <v>203</v>
      </c>
      <c r="C12" s="37" t="n">
        <v>45638</v>
      </c>
      <c r="D12" s="38" t="n">
        <v>45693</v>
      </c>
      <c r="E12" s="17" t="n">
        <v>102.1511</v>
      </c>
      <c r="F12" s="17" t="n">
        <v>117.941</v>
      </c>
      <c r="G12" s="17" t="n">
        <v>110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69</v>
      </c>
      <c r="B13" s="16" t="s">
        <v>203</v>
      </c>
      <c r="C13" s="37" t="n">
        <v>45693</v>
      </c>
      <c r="D13" s="38" t="n">
        <v>45693</v>
      </c>
      <c r="E13" s="17" t="n">
        <v>117.5587</v>
      </c>
      <c r="F13" s="17" t="n">
        <v>117.941</v>
      </c>
      <c r="G13" s="17" t="n">
        <v>150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70</v>
      </c>
      <c r="B14" s="16" t="s">
        <v>174</v>
      </c>
      <c r="C14" s="37" t="n">
        <v>45638</v>
      </c>
      <c r="D14" s="38" t="n">
        <v>45654</v>
      </c>
      <c r="E14" s="17" t="n">
        <v>6917.4571</v>
      </c>
      <c r="F14" s="17" t="n">
        <v>6992</v>
      </c>
      <c r="G14" s="17" t="n">
        <v>1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70</v>
      </c>
      <c r="B15" s="16" t="s">
        <v>174</v>
      </c>
      <c r="C15" s="37" t="n">
        <v>45638</v>
      </c>
      <c r="D15" s="38" t="n">
        <v>45693</v>
      </c>
      <c r="E15" s="17" t="n">
        <v>6917.4571</v>
      </c>
      <c r="F15" s="17" t="n">
        <v>7141.4275</v>
      </c>
      <c r="G15" s="17" t="n">
        <v>6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70</v>
      </c>
      <c r="B16" s="16" t="s">
        <v>174</v>
      </c>
      <c r="C16" s="37" t="n">
        <v>45693</v>
      </c>
      <c r="D16" s="38" t="n">
        <v>45693</v>
      </c>
      <c r="E16" s="17" t="n">
        <v>7129.563</v>
      </c>
      <c r="F16" s="17" t="n">
        <v>7141.4275</v>
      </c>
      <c r="G16" s="17" t="n">
        <v>10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71</v>
      </c>
      <c r="B17" s="16" t="s">
        <v>177</v>
      </c>
      <c r="C17" s="37" t="n">
        <v>45638</v>
      </c>
      <c r="D17" s="38" t="n">
        <v>45693</v>
      </c>
      <c r="E17" s="17" t="n">
        <v>489.2442</v>
      </c>
      <c r="F17" s="17" t="n">
        <v>519.0735</v>
      </c>
      <c r="G17" s="17" t="n">
        <v>12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71</v>
      </c>
      <c r="B18" s="16" t="s">
        <v>177</v>
      </c>
      <c r="C18" s="37" t="n">
        <v>45654</v>
      </c>
      <c r="D18" s="38" t="n">
        <v>45693</v>
      </c>
      <c r="E18" s="17" t="n">
        <v>596.4975</v>
      </c>
      <c r="F18" s="17" t="n">
        <v>519.0735</v>
      </c>
      <c r="G18" s="17" t="n">
        <v>8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  <row collapsed="false" customFormat="false" customHeight="false" hidden="false" ht="12.1" outlineLevel="0" r="19">
      <c r="A19" s="16" t="s">
        <v>71</v>
      </c>
      <c r="B19" s="16" t="s">
        <v>177</v>
      </c>
      <c r="C19" s="37" t="n">
        <v>45693</v>
      </c>
      <c r="D19" s="38" t="n">
        <v>45693</v>
      </c>
      <c r="E19" s="17" t="n">
        <v>517.8087</v>
      </c>
      <c r="F19" s="17" t="n">
        <v>519.0735</v>
      </c>
      <c r="G19" s="17" t="n">
        <v>40</v>
      </c>
      <c r="H19" s="6" t="s">
        <f>=(F19-E19)*G19</f>
      </c>
      <c r="I19" s="9" t="s">
        <f>=(F19-E19)/E19</f>
      </c>
      <c r="J19" s="7" t="s">
        <f>=MAX(1,DATEDIF(C19,D19,"d")-1)</f>
      </c>
      <c r="K19" s="9" t="s">
        <f>=I19*365/J19</f>
      </c>
    </row>
    <row collapsed="false" customFormat="false" customHeight="false" hidden="false" ht="12.1" outlineLevel="0" r="20">
      <c r="A20" s="16" t="s">
        <v>72</v>
      </c>
      <c r="B20" s="16" t="s">
        <v>173</v>
      </c>
      <c r="C20" s="37" t="n">
        <v>45638</v>
      </c>
      <c r="D20" s="38" t="n">
        <v>45693</v>
      </c>
      <c r="E20" s="17" t="n">
        <v>14953.97</v>
      </c>
      <c r="F20" s="17" t="n">
        <v>17954.52</v>
      </c>
      <c r="G20" s="17" t="n">
        <v>1</v>
      </c>
      <c r="H20" s="6" t="s">
        <f>=(F20-E20)*G20</f>
      </c>
      <c r="I20" s="9" t="s">
        <f>=(F20-E20)/E20</f>
      </c>
      <c r="J20" s="7" t="s">
        <f>=MAX(1,DATEDIF(C20,D20,"d")-1)</f>
      </c>
      <c r="K20" s="9" t="s">
        <f>=I20*365/J20</f>
      </c>
    </row>
    <row collapsed="false" customFormat="false" customHeight="false" hidden="false" ht="12.1" outlineLevel="0" r="21">
      <c r="A21" s="16" t="s">
        <v>73</v>
      </c>
      <c r="B21" s="16" t="s">
        <v>175</v>
      </c>
      <c r="C21" s="37" t="n">
        <v>45638</v>
      </c>
      <c r="D21" s="38" t="n">
        <v>45693</v>
      </c>
      <c r="E21" s="17" t="n">
        <v>1097.5</v>
      </c>
      <c r="F21" s="17" t="n">
        <v>1171.214</v>
      </c>
      <c r="G21" s="17" t="n">
        <v>4</v>
      </c>
      <c r="H21" s="6" t="s">
        <f>=(F21-E21)*G21</f>
      </c>
      <c r="I21" s="9" t="s">
        <f>=(F21-E21)/E21</f>
      </c>
      <c r="J21" s="7" t="s">
        <f>=MAX(1,DATEDIF(C21,D21,"d")-1)</f>
      </c>
      <c r="K21" s="9" t="s">
        <f>=I21*365/J21</f>
      </c>
    </row>
    <row collapsed="false" customFormat="false" customHeight="false" hidden="false" ht="12.1" outlineLevel="0" r="22">
      <c r="A22" s="16" t="s">
        <v>73</v>
      </c>
      <c r="B22" s="16" t="s">
        <v>175</v>
      </c>
      <c r="C22" s="37" t="n">
        <v>45693</v>
      </c>
      <c r="D22" s="38" t="n">
        <v>45693</v>
      </c>
      <c r="E22" s="17" t="n">
        <v>1169.585</v>
      </c>
      <c r="F22" s="17" t="n">
        <v>1171.214</v>
      </c>
      <c r="G22" s="17" t="n">
        <v>6</v>
      </c>
      <c r="H22" s="6" t="s">
        <f>=(F22-E22)*G22</f>
      </c>
      <c r="I22" s="9" t="s">
        <f>=(F22-E22)/E22</f>
      </c>
      <c r="J22" s="7" t="s">
        <f>=MAX(1,DATEDIF(C22,D22,"d")-1)</f>
      </c>
      <c r="K22" s="9" t="s">
        <f>=I22*365/J22</f>
      </c>
    </row>
    <row collapsed="false" customFormat="false" customHeight="false" hidden="false" ht="12.1" outlineLevel="0" r="23">
      <c r="A23" s="16" t="s">
        <v>74</v>
      </c>
      <c r="B23" s="16" t="s">
        <v>204</v>
      </c>
      <c r="C23" s="37" t="n">
        <v>45638</v>
      </c>
      <c r="D23" s="38" t="n">
        <v>45693</v>
      </c>
      <c r="E23" s="17" t="n">
        <v>31.6909</v>
      </c>
      <c r="F23" s="17" t="n">
        <v>33.2183</v>
      </c>
      <c r="G23" s="17" t="n">
        <v>70</v>
      </c>
      <c r="H23" s="6" t="s">
        <f>=(F23-E23)*G23</f>
      </c>
      <c r="I23" s="9" t="s">
        <f>=(F23-E23)/E23</f>
      </c>
      <c r="J23" s="7" t="s">
        <f>=MAX(1,DATEDIF(C23,D23,"d")-1)</f>
      </c>
      <c r="K23" s="9" t="s">
        <f>=I23*365/J23</f>
      </c>
    </row>
    <row collapsed="false" customFormat="false" customHeight="false" hidden="false" ht="12.1" outlineLevel="0" r="24">
      <c r="A24" s="16" t="s">
        <v>75</v>
      </c>
      <c r="B24" s="16" t="s">
        <v>176</v>
      </c>
      <c r="C24" s="37" t="n">
        <v>45638</v>
      </c>
      <c r="D24" s="38" t="n">
        <v>45693</v>
      </c>
      <c r="E24" s="17" t="n">
        <v>567.2837</v>
      </c>
      <c r="F24" s="17" t="n">
        <v>681.2592</v>
      </c>
      <c r="G24" s="17" t="n">
        <v>30</v>
      </c>
      <c r="H24" s="6" t="s">
        <f>=(F24-E24)*G24</f>
      </c>
      <c r="I24" s="9" t="s">
        <f>=(F24-E24)/E24</f>
      </c>
      <c r="J24" s="7" t="s">
        <f>=MAX(1,DATEDIF(C24,D24,"d")-1)</f>
      </c>
      <c r="K24" s="9" t="s">
        <f>=I24*365/J24</f>
      </c>
    </row>
    <row collapsed="false" customFormat="false" customHeight="false" hidden="false" ht="12.1" outlineLevel="0" r="25">
      <c r="A25" s="16" t="s">
        <v>75</v>
      </c>
      <c r="B25" s="16" t="s">
        <v>176</v>
      </c>
      <c r="C25" s="37" t="n">
        <v>45693</v>
      </c>
      <c r="D25" s="38" t="n">
        <v>45693</v>
      </c>
      <c r="E25" s="17" t="n">
        <v>686.9433</v>
      </c>
      <c r="F25" s="17" t="n">
        <v>681.2592</v>
      </c>
      <c r="G25" s="17" t="n">
        <v>45</v>
      </c>
      <c r="H25" s="6" t="s">
        <f>=(F25-E25)*G25</f>
      </c>
      <c r="I25" s="9" t="s">
        <f>=(F25-E25)/E25</f>
      </c>
      <c r="J25" s="7" t="s">
        <f>=MAX(1,DATEDIF(C25,D25,"d")-1)</f>
      </c>
      <c r="K25" s="9" t="s">
        <f>=I25*365/J25</f>
      </c>
    </row>
    <row collapsed="false" customFormat="false" customHeight="false" hidden="false" ht="12.1" outlineLevel="0" r="26">
      <c r="A26" s="16" t="s">
        <v>76</v>
      </c>
      <c r="B26" s="16" t="s">
        <v>205</v>
      </c>
      <c r="C26" s="37" t="n">
        <v>45638</v>
      </c>
      <c r="D26" s="38" t="n">
        <v>45693</v>
      </c>
      <c r="E26" s="17" t="n">
        <v>4485.24</v>
      </c>
      <c r="F26" s="17" t="n">
        <v>4595.7</v>
      </c>
      <c r="G26" s="17" t="n">
        <v>1</v>
      </c>
      <c r="H26" s="6" t="s">
        <f>=(F26-E26)*G26</f>
      </c>
      <c r="I26" s="9" t="s">
        <f>=(F26-E26)/E26</f>
      </c>
      <c r="J26" s="7" t="s">
        <f>=MAX(1,DATEDIF(C26,D26,"d")-1)</f>
      </c>
      <c r="K26" s="9" t="s">
        <f>=I26*365/J26</f>
      </c>
    </row>
    <row collapsed="false" customFormat="false" customHeight="false" hidden="false" ht="12.1" outlineLevel="0" r="27">
      <c r="A27" s="16" t="s">
        <v>77</v>
      </c>
      <c r="B27" s="16" t="s">
        <v>206</v>
      </c>
      <c r="C27" s="37" t="n">
        <v>45638</v>
      </c>
      <c r="D27" s="38" t="n">
        <v>45693</v>
      </c>
      <c r="E27" s="17" t="n">
        <v>22.8814</v>
      </c>
      <c r="F27" s="17" t="n">
        <v>27.4962</v>
      </c>
      <c r="G27" s="17" t="n">
        <v>300</v>
      </c>
      <c r="H27" s="6" t="s">
        <f>=(F27-E27)*G27</f>
      </c>
      <c r="I27" s="9" t="s">
        <f>=(F27-E27)/E27</f>
      </c>
      <c r="J27" s="7" t="s">
        <f>=MAX(1,DATEDIF(C27,D27,"d")-1)</f>
      </c>
      <c r="K27" s="9" t="s">
        <f>=I27*365/J27</f>
      </c>
    </row>
    <row collapsed="false" customFormat="false" customHeight="false" hidden="false" ht="12.1" outlineLevel="0" r="28">
      <c r="A28" s="16" t="s">
        <v>77</v>
      </c>
      <c r="B28" s="16" t="s">
        <v>206</v>
      </c>
      <c r="C28" s="37" t="n">
        <v>45693</v>
      </c>
      <c r="D28" s="38" t="n">
        <v>45693</v>
      </c>
      <c r="E28" s="17" t="n">
        <v>27.7539</v>
      </c>
      <c r="F28" s="17" t="n">
        <v>27.4962</v>
      </c>
      <c r="G28" s="17" t="n">
        <v>500</v>
      </c>
      <c r="H28" s="6" t="s">
        <f>=(F28-E28)*G28</f>
      </c>
      <c r="I28" s="9" t="s">
        <f>=(F28-E28)/E28</f>
      </c>
      <c r="J28" s="7" t="s">
        <f>=MAX(1,DATEDIF(C28,D28,"d")-1)</f>
      </c>
      <c r="K28" s="9" t="s">
        <f>=I28*365/J28</f>
      </c>
    </row>
    <row collapsed="false" customFormat="false" customHeight="false" hidden="false" ht="12.1" outlineLevel="0" r="29">
      <c r="A29" s="16" t="s">
        <v>78</v>
      </c>
      <c r="B29" s="16" t="s">
        <v>207</v>
      </c>
      <c r="C29" s="37" t="n">
        <v>45638</v>
      </c>
      <c r="D29" s="38" t="n">
        <v>45693</v>
      </c>
      <c r="E29" s="17" t="n">
        <v>2344.1725</v>
      </c>
      <c r="F29" s="17" t="n">
        <v>3033.482</v>
      </c>
      <c r="G29" s="17" t="n">
        <v>4</v>
      </c>
      <c r="H29" s="6" t="s">
        <f>=(F29-E29)*G29</f>
      </c>
      <c r="I29" s="9" t="s">
        <f>=(F29-E29)/E29</f>
      </c>
      <c r="J29" s="7" t="s">
        <f>=MAX(1,DATEDIF(C29,D29,"d")-1)</f>
      </c>
      <c r="K29" s="9" t="s">
        <f>=I29*365/J29</f>
      </c>
    </row>
    <row collapsed="false" customFormat="false" customHeight="false" hidden="false" ht="12.1" outlineLevel="0" r="30">
      <c r="A30" s="16" t="s">
        <v>78</v>
      </c>
      <c r="B30" s="16" t="s">
        <v>207</v>
      </c>
      <c r="C30" s="37" t="n">
        <v>45693</v>
      </c>
      <c r="D30" s="38" t="n">
        <v>45693</v>
      </c>
      <c r="E30" s="17" t="n">
        <v>3017.1083</v>
      </c>
      <c r="F30" s="17" t="n">
        <v>3033.482</v>
      </c>
      <c r="G30" s="17" t="n">
        <v>6</v>
      </c>
      <c r="H30" s="6" t="s">
        <f>=(F30-E30)*G30</f>
      </c>
      <c r="I30" s="9" t="s">
        <f>=(F30-E30)/E30</f>
      </c>
      <c r="J30" s="7" t="s">
        <f>=MAX(1,DATEDIF(C30,D30,"d")-1)</f>
      </c>
      <c r="K30" s="9" t="s">
        <f>=I30*365/J30</f>
      </c>
    </row>
    <row collapsed="false" customFormat="false" customHeight="false" hidden="false" ht="12.1" outlineLevel="0" r="31">
      <c r="A31" s="16" t="s">
        <v>79</v>
      </c>
      <c r="B31" s="16" t="s">
        <v>208</v>
      </c>
      <c r="C31" s="37" t="n">
        <v>45638</v>
      </c>
      <c r="D31" s="38" t="n">
        <v>45693</v>
      </c>
      <c r="E31" s="17" t="n">
        <v>118.9593</v>
      </c>
      <c r="F31" s="17" t="n">
        <v>138.5508</v>
      </c>
      <c r="G31" s="17" t="n">
        <v>30</v>
      </c>
      <c r="H31" s="6" t="s">
        <f>=(F31-E31)*G31</f>
      </c>
      <c r="I31" s="9" t="s">
        <f>=(F31-E31)/E31</f>
      </c>
      <c r="J31" s="7" t="s">
        <f>=MAX(1,DATEDIF(C31,D31,"d")-1)</f>
      </c>
      <c r="K31" s="9" t="s">
        <f>=I31*365/J31</f>
      </c>
    </row>
    <row collapsed="false" customFormat="false" customHeight="false" hidden="false" ht="12.1" outlineLevel="0" r="32">
      <c r="A32" s="16" t="s">
        <v>79</v>
      </c>
      <c r="B32" s="16" t="s">
        <v>208</v>
      </c>
      <c r="C32" s="37" t="n">
        <v>45693</v>
      </c>
      <c r="D32" s="38" t="n">
        <v>45693</v>
      </c>
      <c r="E32" s="17" t="n">
        <v>137.869</v>
      </c>
      <c r="F32" s="17" t="n">
        <v>138.5508</v>
      </c>
      <c r="G32" s="17" t="n">
        <v>50</v>
      </c>
      <c r="H32" s="6" t="s">
        <f>=(F32-E32)*G32</f>
      </c>
      <c r="I32" s="9" t="s">
        <f>=(F32-E32)/E32</f>
      </c>
      <c r="J32" s="7" t="s">
        <f>=MAX(1,DATEDIF(C32,D32,"d")-1)</f>
      </c>
      <c r="K32" s="9" t="s">
        <f>=I32*365/J32</f>
      </c>
    </row>
    <row collapsed="false" customFormat="false" customHeight="false" hidden="false" ht="12.1" outlineLevel="0" r="33">
      <c r="A33" s="16" t="s">
        <v>80</v>
      </c>
      <c r="B33" s="16" t="s">
        <v>209</v>
      </c>
      <c r="C33" s="37" t="n">
        <v>45639</v>
      </c>
      <c r="D33" s="38" t="n">
        <v>45694</v>
      </c>
      <c r="E33" s="17" t="n">
        <v>9198.065</v>
      </c>
      <c r="F33" s="17" t="n">
        <v>9042.935</v>
      </c>
      <c r="G33" s="17" t="n">
        <v>2</v>
      </c>
      <c r="H33" s="6" t="s">
        <f>=(F33-E33)*G33</f>
      </c>
      <c r="I33" s="9" t="s">
        <f>=(F33-E33)/E33</f>
      </c>
      <c r="J33" s="7" t="s">
        <f>=MAX(1,DATEDIF(C33,D33,"d")-1)</f>
      </c>
      <c r="K33" s="9" t="s">
        <f>=I33*365/J33</f>
      </c>
    </row>
    <row collapsed="false" customFormat="false" customHeight="false" hidden="false" ht="12.1" outlineLevel="0" r="34">
      <c r="A34" s="16" t="s">
        <v>81</v>
      </c>
      <c r="B34" s="16" t="s">
        <v>182</v>
      </c>
      <c r="C34" s="37" t="n">
        <v>45639</v>
      </c>
      <c r="D34" s="38" t="n">
        <v>45694</v>
      </c>
      <c r="E34" s="17" t="n">
        <v>10381.38</v>
      </c>
      <c r="F34" s="17" t="n">
        <v>9869.68</v>
      </c>
      <c r="G34" s="17" t="n">
        <v>1</v>
      </c>
      <c r="H34" s="6" t="s">
        <f>=(F34-E34)*G34</f>
      </c>
      <c r="I34" s="9" t="s">
        <f>=(F34-E34)/E34</f>
      </c>
      <c r="J34" s="7" t="s">
        <f>=MAX(1,DATEDIF(C34,D34,"d")-1)</f>
      </c>
      <c r="K34" s="9" t="s">
        <f>=I34*365/J34</f>
      </c>
    </row>
    <row collapsed="false" customFormat="false" customHeight="false" hidden="false" ht="12.1" outlineLevel="0" r="35">
      <c r="A35" s="16" t="s">
        <v>82</v>
      </c>
      <c r="B35" s="16" t="s">
        <v>210</v>
      </c>
      <c r="C35" s="37" t="n">
        <v>45639</v>
      </c>
      <c r="D35" s="38" t="n">
        <v>45693</v>
      </c>
      <c r="E35" s="17" t="n">
        <v>9685.16</v>
      </c>
      <c r="F35" s="17" t="n">
        <v>9728.33</v>
      </c>
      <c r="G35" s="17" t="n">
        <v>1</v>
      </c>
      <c r="H35" s="6" t="s">
        <f>=(F35-E35)*G35</f>
      </c>
      <c r="I35" s="9" t="s">
        <f>=(F35-E35)/E35</f>
      </c>
      <c r="J35" s="7" t="s">
        <f>=MAX(1,DATEDIF(C35,D35,"d")-1)</f>
      </c>
      <c r="K35" s="9" t="s">
        <f>=I35*365/J35</f>
      </c>
    </row>
    <row collapsed="false" customFormat="false" customHeight="false" hidden="false" ht="12.1" outlineLevel="0" r="36">
      <c r="A36" s="16" t="s">
        <v>83</v>
      </c>
      <c r="B36" s="16" t="s">
        <v>211</v>
      </c>
      <c r="C36" s="37" t="n">
        <v>45639</v>
      </c>
      <c r="D36" s="38" t="n">
        <v>45693</v>
      </c>
      <c r="E36" s="17" t="n">
        <v>502.08</v>
      </c>
      <c r="F36" s="17" t="n">
        <v>516.908</v>
      </c>
      <c r="G36" s="17" t="n">
        <v>10</v>
      </c>
      <c r="H36" s="6" t="s">
        <f>=(F36-E36)*G36</f>
      </c>
      <c r="I36" s="9" t="s">
        <f>=(F36-E36)/E36</f>
      </c>
      <c r="J36" s="7" t="s">
        <f>=MAX(1,DATEDIF(C36,D36,"d")-1)</f>
      </c>
      <c r="K36" s="9" t="s">
        <f>=I36*365/J36</f>
      </c>
    </row>
    <row collapsed="false" customFormat="false" customHeight="false" hidden="false" ht="12.1" outlineLevel="0" r="37">
      <c r="A37" s="16" t="s">
        <v>84</v>
      </c>
      <c r="B37" s="16" t="s">
        <v>212</v>
      </c>
      <c r="C37" s="37" t="n">
        <v>45639</v>
      </c>
      <c r="D37" s="38" t="n">
        <v>45693</v>
      </c>
      <c r="E37" s="17" t="n">
        <v>783.768</v>
      </c>
      <c r="F37" s="17" t="n">
        <v>807.128</v>
      </c>
      <c r="G37" s="17" t="n">
        <v>10</v>
      </c>
      <c r="H37" s="6" t="s">
        <f>=(F37-E37)*G37</f>
      </c>
      <c r="I37" s="9" t="s">
        <f>=(F37-E37)/E37</f>
      </c>
      <c r="J37" s="7" t="s">
        <f>=MAX(1,DATEDIF(C37,D37,"d")-1)</f>
      </c>
      <c r="K37" s="9" t="s">
        <f>=I37*365/J37</f>
      </c>
    </row>
    <row collapsed="false" customFormat="false" customHeight="false" hidden="false" ht="12.1" outlineLevel="0" r="38">
      <c r="A38" s="16" t="s">
        <v>85</v>
      </c>
      <c r="B38" s="16" t="s">
        <v>213</v>
      </c>
      <c r="C38" s="37" t="n">
        <v>45639</v>
      </c>
      <c r="D38" s="38" t="n">
        <v>45693</v>
      </c>
      <c r="E38" s="17" t="n">
        <v>5.64</v>
      </c>
      <c r="F38" s="17" t="n">
        <v>6.06</v>
      </c>
      <c r="G38" s="17" t="n">
        <v>1000</v>
      </c>
      <c r="H38" s="6" t="s">
        <f>=(F38-E38)*G38</f>
      </c>
      <c r="I38" s="9" t="s">
        <f>=(F38-E38)/E38</f>
      </c>
      <c r="J38" s="7" t="s">
        <f>=MAX(1,DATEDIF(C38,D38,"d")-1)</f>
      </c>
      <c r="K38" s="9" t="s">
        <f>=I38*365/J38</f>
      </c>
    </row>
    <row collapsed="false" customFormat="false" customHeight="false" hidden="false" ht="12.1" outlineLevel="0" r="39">
      <c r="A39" s="16" t="s">
        <v>86</v>
      </c>
      <c r="B39" s="16" t="s">
        <v>214</v>
      </c>
      <c r="C39" s="37" t="n">
        <v>45639</v>
      </c>
      <c r="D39" s="38" t="n">
        <v>45693</v>
      </c>
      <c r="E39" s="17" t="n">
        <v>871.009</v>
      </c>
      <c r="F39" s="17" t="n">
        <v>897.653</v>
      </c>
      <c r="G39" s="17" t="n">
        <v>10</v>
      </c>
      <c r="H39" s="6" t="s">
        <f>=(F39-E39)*G39</f>
      </c>
      <c r="I39" s="9" t="s">
        <f>=(F39-E39)/E39</f>
      </c>
      <c r="J39" s="7" t="s">
        <f>=MAX(1,DATEDIF(C39,D39,"d")-1)</f>
      </c>
      <c r="K39" s="9" t="s">
        <f>=I39*365/J39</f>
      </c>
    </row>
    <row collapsed="false" customFormat="false" customHeight="false" hidden="false" ht="12.1" outlineLevel="0" r="40">
      <c r="A40" s="16" t="s">
        <v>87</v>
      </c>
      <c r="B40" s="16" t="s">
        <v>215</v>
      </c>
      <c r="C40" s="37" t="n">
        <v>45639</v>
      </c>
      <c r="D40" s="38" t="n">
        <v>45693</v>
      </c>
      <c r="E40" s="17" t="n">
        <v>891.588</v>
      </c>
      <c r="F40" s="17" t="n">
        <v>932.538</v>
      </c>
      <c r="G40" s="17" t="n">
        <v>5</v>
      </c>
      <c r="H40" s="6" t="s">
        <f>=(F40-E40)*G40</f>
      </c>
      <c r="I40" s="9" t="s">
        <f>=(F40-E40)/E40</f>
      </c>
      <c r="J40" s="7" t="s">
        <f>=MAX(1,DATEDIF(C40,D40,"d")-1)</f>
      </c>
      <c r="K40" s="9" t="s">
        <f>=I40*365/J40</f>
      </c>
    </row>
    <row collapsed="false" customFormat="false" customHeight="false" hidden="false" ht="12.1" outlineLevel="0" r="41">
      <c r="A41" s="16" t="s">
        <v>88</v>
      </c>
      <c r="B41" s="16" t="s">
        <v>179</v>
      </c>
      <c r="C41" s="37" t="n">
        <v>45639</v>
      </c>
      <c r="D41" s="38" t="n">
        <v>45694</v>
      </c>
      <c r="E41" s="17" t="n">
        <v>856.84</v>
      </c>
      <c r="F41" s="17" t="n">
        <v>864.182</v>
      </c>
      <c r="G41" s="17" t="n">
        <v>5</v>
      </c>
      <c r="H41" s="6" t="s">
        <f>=(F41-E41)*G41</f>
      </c>
      <c r="I41" s="9" t="s">
        <f>=(F41-E41)/E41</f>
      </c>
      <c r="J41" s="7" t="s">
        <f>=MAX(1,DATEDIF(C41,D41,"d")-1)</f>
      </c>
      <c r="K41" s="9" t="s">
        <f>=I41*365/J41</f>
      </c>
    </row>
    <row collapsed="false" customFormat="false" customHeight="false" hidden="false" ht="12.1" outlineLevel="0" r="42">
      <c r="A42" s="16" t="s">
        <v>89</v>
      </c>
      <c r="B42" s="16" t="s">
        <v>216</v>
      </c>
      <c r="C42" s="37" t="n">
        <v>45639</v>
      </c>
      <c r="D42" s="38" t="n">
        <v>45693</v>
      </c>
      <c r="E42" s="17" t="n">
        <v>750.1225</v>
      </c>
      <c r="F42" s="17" t="n">
        <v>821.09</v>
      </c>
      <c r="G42" s="17" t="n">
        <v>8</v>
      </c>
      <c r="H42" s="6" t="s">
        <f>=(F42-E42)*G42</f>
      </c>
      <c r="I42" s="9" t="s">
        <f>=(F42-E42)/E42</f>
      </c>
      <c r="J42" s="7" t="s">
        <f>=MAX(1,DATEDIF(C42,D42,"d")-1)</f>
      </c>
      <c r="K42" s="9" t="s">
        <f>=I42*365/J42</f>
      </c>
    </row>
    <row collapsed="false" customFormat="false" customHeight="false" hidden="false" ht="12.1" outlineLevel="0" r="43">
      <c r="A43" s="16" t="s">
        <v>90</v>
      </c>
      <c r="B43" s="16" t="s">
        <v>217</v>
      </c>
      <c r="C43" s="37" t="n">
        <v>45639</v>
      </c>
      <c r="D43" s="38" t="n">
        <v>45693</v>
      </c>
      <c r="E43" s="17" t="n">
        <v>811.6225</v>
      </c>
      <c r="F43" s="17" t="n">
        <v>885.66</v>
      </c>
      <c r="G43" s="17" t="n">
        <v>4</v>
      </c>
      <c r="H43" s="6" t="s">
        <f>=(F43-E43)*G43</f>
      </c>
      <c r="I43" s="9" t="s">
        <f>=(F43-E43)/E43</f>
      </c>
      <c r="J43" s="7" t="s">
        <f>=MAX(1,DATEDIF(C43,D43,"d")-1)</f>
      </c>
      <c r="K43" s="9" t="s">
        <f>=I43*365/J43</f>
      </c>
    </row>
    <row collapsed="false" customFormat="false" customHeight="false" hidden="false" ht="12.1" outlineLevel="0" r="44">
      <c r="A44" s="16" t="s">
        <v>91</v>
      </c>
      <c r="B44" s="16" t="s">
        <v>181</v>
      </c>
      <c r="C44" s="37" t="n">
        <v>45639</v>
      </c>
      <c r="D44" s="38" t="n">
        <v>45694</v>
      </c>
      <c r="E44" s="17" t="n">
        <v>928.404</v>
      </c>
      <c r="F44" s="17" t="n">
        <v>942.592</v>
      </c>
      <c r="G44" s="17" t="n">
        <v>5</v>
      </c>
      <c r="H44" s="6" t="s">
        <f>=(F44-E44)*G44</f>
      </c>
      <c r="I44" s="9" t="s">
        <f>=(F44-E44)/E44</f>
      </c>
      <c r="J44" s="7" t="s">
        <f>=MAX(1,DATEDIF(C44,D44,"d")-1)</f>
      </c>
      <c r="K44" s="9" t="s">
        <f>=I44*365/J44</f>
      </c>
    </row>
    <row collapsed="false" customFormat="false" customHeight="false" hidden="false" ht="12.1" outlineLevel="0" r="45">
      <c r="A45" s="16" t="s">
        <v>92</v>
      </c>
      <c r="B45" s="16" t="s">
        <v>218</v>
      </c>
      <c r="C45" s="37" t="n">
        <v>45639</v>
      </c>
      <c r="D45" s="38" t="n">
        <v>45694</v>
      </c>
      <c r="E45" s="17" t="n">
        <v>978.822</v>
      </c>
      <c r="F45" s="17" t="n">
        <v>1001.602</v>
      </c>
      <c r="G45" s="17" t="n">
        <v>5</v>
      </c>
      <c r="H45" s="6" t="s">
        <f>=(F45-E45)*G45</f>
      </c>
      <c r="I45" s="9" t="s">
        <f>=(F45-E45)/E45</f>
      </c>
      <c r="J45" s="7" t="s">
        <f>=MAX(1,DATEDIF(C45,D45,"d")-1)</f>
      </c>
      <c r="K45" s="9" t="s">
        <f>=I45*365/J45</f>
      </c>
    </row>
    <row collapsed="false" customFormat="false" customHeight="false" hidden="false" ht="12.1" outlineLevel="0" r="46">
      <c r="A46" s="16" t="s">
        <v>93</v>
      </c>
      <c r="B46" s="16" t="s">
        <v>219</v>
      </c>
      <c r="C46" s="37" t="n">
        <v>45639</v>
      </c>
      <c r="D46" s="38" t="n">
        <v>45694</v>
      </c>
      <c r="E46" s="17" t="n">
        <v>910.672</v>
      </c>
      <c r="F46" s="17" t="n">
        <v>937.052</v>
      </c>
      <c r="G46" s="17" t="n">
        <v>5</v>
      </c>
      <c r="H46" s="6" t="s">
        <f>=(F46-E46)*G46</f>
      </c>
      <c r="I46" s="9" t="s">
        <f>=(F46-E46)/E46</f>
      </c>
      <c r="J46" s="7" t="s">
        <f>=MAX(1,DATEDIF(C46,D46,"d")-1)</f>
      </c>
      <c r="K46" s="9" t="s">
        <f>=I46*365/J46</f>
      </c>
    </row>
    <row collapsed="false" customFormat="false" customHeight="false" hidden="false" ht="12.1" outlineLevel="0" r="47">
      <c r="A47" s="16" t="s">
        <v>94</v>
      </c>
      <c r="B47" s="16" t="s">
        <v>220</v>
      </c>
      <c r="C47" s="37" t="n">
        <v>45639</v>
      </c>
      <c r="D47" s="38" t="n">
        <v>45694</v>
      </c>
      <c r="E47" s="17" t="n">
        <v>784.37</v>
      </c>
      <c r="F47" s="17" t="n">
        <v>833.72</v>
      </c>
      <c r="G47" s="17" t="n">
        <v>4</v>
      </c>
      <c r="H47" s="6" t="s">
        <f>=(F47-E47)*G47</f>
      </c>
      <c r="I47" s="9" t="s">
        <f>=(F47-E47)/E47</f>
      </c>
      <c r="J47" s="7" t="s">
        <f>=MAX(1,DATEDIF(C47,D47,"d")-1)</f>
      </c>
      <c r="K47" s="9" t="s">
        <f>=I47*365/J47</f>
      </c>
    </row>
    <row collapsed="false" customFormat="false" customHeight="false" hidden="false" ht="12.1" outlineLevel="0" r="48">
      <c r="A48" s="16" t="s">
        <v>95</v>
      </c>
      <c r="B48" s="16" t="s">
        <v>180</v>
      </c>
      <c r="C48" s="37" t="n">
        <v>45639</v>
      </c>
      <c r="D48" s="38" t="n">
        <v>45694</v>
      </c>
      <c r="E48" s="17" t="n">
        <v>9386.17</v>
      </c>
      <c r="F48" s="17" t="n">
        <v>9226.495</v>
      </c>
      <c r="G48" s="17" t="n">
        <v>2</v>
      </c>
      <c r="H48" s="6" t="s">
        <f>=(F48-E48)*G48</f>
      </c>
      <c r="I48" s="9" t="s">
        <f>=(F48-E48)/E48</f>
      </c>
      <c r="J48" s="7" t="s">
        <f>=MAX(1,DATEDIF(C48,D48,"d")-1)</f>
      </c>
      <c r="K48" s="9" t="s">
        <f>=I48*365/J48</f>
      </c>
    </row>
    <row collapsed="false" customFormat="false" customHeight="false" hidden="false" ht="12.1" outlineLevel="0" r="49">
      <c r="A49" s="16" t="s">
        <v>96</v>
      </c>
      <c r="B49" s="16" t="s">
        <v>221</v>
      </c>
      <c r="C49" s="37" t="n">
        <v>45639</v>
      </c>
      <c r="D49" s="38" t="n">
        <v>45693</v>
      </c>
      <c r="E49" s="17" t="n">
        <v>896.615</v>
      </c>
      <c r="F49" s="17" t="n">
        <v>939.268</v>
      </c>
      <c r="G49" s="17" t="n">
        <v>10</v>
      </c>
      <c r="H49" s="6" t="s">
        <f>=(F49-E49)*G49</f>
      </c>
      <c r="I49" s="9" t="s">
        <f>=(F49-E49)/E49</f>
      </c>
      <c r="J49" s="7" t="s">
        <f>=MAX(1,DATEDIF(C49,D49,"d")-1)</f>
      </c>
      <c r="K49" s="9" t="s">
        <f>=I49*365/J49</f>
      </c>
    </row>
    <row collapsed="false" customFormat="false" customHeight="false" hidden="false" ht="12.1" outlineLevel="0" r="50">
      <c r="A50" s="16" t="s">
        <v>97</v>
      </c>
      <c r="B50" s="16" t="s">
        <v>222</v>
      </c>
      <c r="C50" s="37" t="n">
        <v>45639</v>
      </c>
      <c r="D50" s="38" t="n">
        <v>45693</v>
      </c>
      <c r="E50" s="17" t="n">
        <v>723.306</v>
      </c>
      <c r="F50" s="17" t="n">
        <v>791.194</v>
      </c>
      <c r="G50" s="17" t="n">
        <v>10</v>
      </c>
      <c r="H50" s="6" t="s">
        <f>=(F50-E50)*G50</f>
      </c>
      <c r="I50" s="9" t="s">
        <f>=(F50-E50)/E50</f>
      </c>
      <c r="J50" s="7" t="s">
        <f>=MAX(1,DATEDIF(C50,D50,"d")-1)</f>
      </c>
      <c r="K50" s="9" t="s">
        <f>=I50*365/J50</f>
      </c>
    </row>
    <row collapsed="false" customFormat="false" customHeight="false" hidden="false" ht="12.1" outlineLevel="0" r="51">
      <c r="A51" s="16" t="s">
        <v>98</v>
      </c>
      <c r="B51" s="16" t="s">
        <v>223</v>
      </c>
      <c r="C51" s="37" t="n">
        <v>45639</v>
      </c>
      <c r="D51" s="38" t="n">
        <v>45693</v>
      </c>
      <c r="E51" s="17" t="n">
        <v>11.08</v>
      </c>
      <c r="F51" s="17" t="n">
        <v>11.21</v>
      </c>
      <c r="G51" s="17" t="n">
        <v>1000</v>
      </c>
      <c r="H51" s="6" t="s">
        <f>=(F51-E51)*G51</f>
      </c>
      <c r="I51" s="9" t="s">
        <f>=(F51-E51)/E51</f>
      </c>
      <c r="J51" s="7" t="s">
        <f>=MAX(1,DATEDIF(C51,D51,"d")-1)</f>
      </c>
      <c r="K51" s="9" t="s">
        <f>=I51*365/J51</f>
      </c>
    </row>
    <row collapsed="false" customFormat="false" customHeight="false" hidden="false" ht="12.1" outlineLevel="0" r="52">
      <c r="A52" s="16" t="s">
        <v>99</v>
      </c>
      <c r="B52" s="16" t="s">
        <v>224</v>
      </c>
      <c r="C52" s="37" t="n">
        <v>45639</v>
      </c>
      <c r="D52" s="38" t="n">
        <v>45693</v>
      </c>
      <c r="E52" s="17" t="n">
        <v>8.03</v>
      </c>
      <c r="F52" s="17" t="n">
        <v>8.46</v>
      </c>
      <c r="G52" s="17" t="n">
        <v>1000</v>
      </c>
      <c r="H52" s="6" t="s">
        <f>=(F52-E52)*G52</f>
      </c>
      <c r="I52" s="9" t="s">
        <f>=(F52-E52)/E52</f>
      </c>
      <c r="J52" s="7" t="s">
        <f>=MAX(1,DATEDIF(C52,D52,"d")-1)</f>
      </c>
      <c r="K52" s="9" t="s">
        <f>=I52*365/J52</f>
      </c>
    </row>
    <row collapsed="false" customFormat="false" customHeight="false" hidden="false" ht="12.1" outlineLevel="0" r="53">
      <c r="A53" s="16" t="s">
        <v>100</v>
      </c>
      <c r="B53" s="16" t="s">
        <v>225</v>
      </c>
      <c r="C53" s="37" t="n">
        <v>45639</v>
      </c>
      <c r="D53" s="38" t="n">
        <v>45693</v>
      </c>
      <c r="E53" s="17" t="n">
        <v>749.1027</v>
      </c>
      <c r="F53" s="17" t="n">
        <v>779.0413</v>
      </c>
      <c r="G53" s="17" t="n">
        <v>15</v>
      </c>
      <c r="H53" s="6" t="s">
        <f>=(F53-E53)*G53</f>
      </c>
      <c r="I53" s="9" t="s">
        <f>=(F53-E53)/E53</f>
      </c>
      <c r="J53" s="7" t="s">
        <f>=MAX(1,DATEDIF(C53,D53,"d")-1)</f>
      </c>
      <c r="K53" s="9" t="s">
        <f>=I53*365/J53</f>
      </c>
    </row>
    <row collapsed="false" customFormat="false" customHeight="false" hidden="false" ht="12.1" outlineLevel="0" r="54">
      <c r="A54" s="16" t="s">
        <v>149</v>
      </c>
      <c r="B54" s="16" t="s">
        <v>149</v>
      </c>
      <c r="C54" s="37" t="n">
        <v>45639</v>
      </c>
      <c r="D54" s="38" t="n">
        <v>45693</v>
      </c>
      <c r="E54" s="17" t="n">
        <v>14.1102</v>
      </c>
      <c r="F54" s="17" t="n">
        <v>12.9947</v>
      </c>
      <c r="G54" s="17" t="n">
        <v>1000</v>
      </c>
      <c r="H54" s="6" t="s">
        <f>=(F54-E54)*G54</f>
      </c>
      <c r="I54" s="9" t="s">
        <f>=(F54-E54)/E54</f>
      </c>
      <c r="J54" s="7" t="s">
        <f>=MAX(1,DATEDIF(C54,D54,"d")-1)</f>
      </c>
      <c r="K54" s="9" t="s">
        <f>=I54*365/J54</f>
      </c>
    </row>
    <row collapsed="false" customFormat="false" customHeight="false" hidden="false" ht="12.1" outlineLevel="0" r="55">
      <c r="A55" s="16" t="s">
        <v>101</v>
      </c>
      <c r="B55" s="16" t="s">
        <v>226</v>
      </c>
      <c r="C55" s="37" t="n">
        <v>45654</v>
      </c>
      <c r="D55" s="38" t="n">
        <v>45693</v>
      </c>
      <c r="E55" s="17" t="n">
        <v>13277.9117</v>
      </c>
      <c r="F55" s="17" t="n">
        <v>13333.608</v>
      </c>
      <c r="G55" s="17" t="n">
        <v>1</v>
      </c>
      <c r="H55" s="6" t="s">
        <f>=(F55-E55)*G55</f>
      </c>
      <c r="I55" s="9" t="s">
        <f>=(F55-E55)/E55</f>
      </c>
      <c r="J55" s="7" t="s">
        <f>=MAX(1,DATEDIF(C55,D55,"d")-1)</f>
      </c>
      <c r="K55" s="9" t="s">
        <f>=I55*365/J55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2026-10-09T22:23:25.00Z</dcterms:created>
  <dc:creator>izi-invest.ru</dc:creator>
  <cp:revision>0</cp:revision>
</cp:coreProperties>
</file>