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<sst xmlns="http://schemas.openxmlformats.org/spreadsheetml/2006/main" count="186" uniqueCount="101">
  <si>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</si>
  <si>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</si>
  <si>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</si>
  <si>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</si>
  <si>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</si>
  <si>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</si>
  <si>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</si>
  <si>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</si>
  <si>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</si>
  <si>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</si>
  <si>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</si>
  <si>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</si>
  <si>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</si>
  <si>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</si>
  <si>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</si>
  <si>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</si>
  <si>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RU000A0HGNG6</t>
  </si>
  <si>
    <t>share</t>
  </si>
  <si>
    <t>АрсагераФА</t>
  </si>
  <si>
    <t>RUR</t>
  </si>
  <si>
    <t>AMD</t>
  </si>
  <si>
    <t>Сумма по акциям:</t>
  </si>
  <si>
    <t>BYN</t>
  </si>
  <si>
    <t>SBMX</t>
  </si>
  <si>
    <t>etf</t>
  </si>
  <si>
    <t>SBMX ETF</t>
  </si>
  <si>
    <t>CAD</t>
  </si>
  <si>
    <t>TMOS</t>
  </si>
  <si>
    <t>TMOS ETF</t>
  </si>
  <si>
    <t>CHF</t>
  </si>
  <si>
    <t>RU000A0JPMD2</t>
  </si>
  <si>
    <t>ПИФАрс6.4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</si>
  <si>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</si>
  <si>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</si>
  <si>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</si>
  <si>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</si>
  <si>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</si>
  <si>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</si>
  <si>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</si>
  <si>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</si>
  <si>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</si>
  <si>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</si>
  <si>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</si>
  <si>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</si>
  <si>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</si>
  <si>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</si>
  <si>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</si>
  <si>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</si>
  <si>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</si>
  <si>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</si>
  <si>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</si>
  <si>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</si>
  <si>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</si>
  <si>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</si>
  <si>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</si>
  <si>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</si>
  <si>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</si>
  <si>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</si>
  <si>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</si>
  <si>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</si>
  <si>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</si>
  <si>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</si>
  <si>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</si>
  <si>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</si>
  <si>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RU000A0HGNG6
АрсагераФА</t>
  </si>
  <si>
    <t>SBMX
SBMX ETF</t>
  </si>
  <si>
    <t>TMOS
TMOS ETF</t>
  </si>
  <si>
    <t>RU000A0JPMD2
ПИФАрс6.4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</si>
  <si>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</si>
  <si>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</si>
  <si>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</si>
  <si>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</si>
  <si>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</si>
  <si>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</si>
  <si>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</si>
  <si>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Первая Топ Рос. акций</t>
  </si>
  <si>
    <t>БПИФ Т-КАПИТАЛ ИНДЕКС МОСБИРЖИ</t>
  </si>
  <si>
    <t>ОПИФ Арсагера - фонд акций</t>
  </si>
  <si>
    <t>Арсагера-акции 6.4 ПИФ</t>
  </si>
  <si>
    <t>input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</si>
  <si>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</si>
  <si>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</si>
  <si>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</si>
  <si>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</si>
  <si>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</si>
  <si>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</si>
  <si>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</si>
  <si>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</si>
  <si>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</si>
  <si>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</si>
  <si>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</si>
  <si>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</si>
  <si>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фонд акций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</si>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</sst>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14758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0.1989</v>
      </c>
      <c r="L2" s="6" t="n">
        <v>12313.6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7" t="n">
        <v>27.09</v>
      </c>
      <c r="N3" s="16"/>
      <c r="O3" s="16" t="s">
        <v>22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35313</v>
      </c>
      <c r="F4" s="6" t="n">
        <v>18.295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0.2212</v>
      </c>
      <c r="L4" s="6" t="n">
        <v>14.99</v>
      </c>
      <c r="M4" s="17" t="n">
        <v>57.900944081336</v>
      </c>
      <c r="N4" s="16"/>
      <c r="O4" s="16" t="s">
        <v>26</v>
      </c>
      <c r="P4" s="17" t="n">
        <v>57.900944081336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99623</v>
      </c>
      <c r="F5" s="6" t="n">
        <v>6.42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0.209</v>
      </c>
      <c r="L5" s="6" t="n">
        <v>5.31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5</v>
      </c>
      <c r="F6" s="6" t="n">
        <v>12036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0.2015</v>
      </c>
      <c r="L6" s="6" t="n">
        <v>10020.8</v>
      </c>
      <c r="M6" s="17" t="n">
        <v>11.2726</v>
      </c>
      <c r="N6" s="16"/>
      <c r="O6" s="16" t="s">
        <v>32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=SUM(J4:J6)</f>
      </c>
      <c r="K7" s="4"/>
      <c r="L7" s="4"/>
      <c r="M7" s="17" t="n">
        <v>93.5626</v>
      </c>
      <c r="N7" s="16"/>
      <c r="O7" s="16" t="s">
        <v>34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-85.2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 t="n">
        <v>107.1167</v>
      </c>
      <c r="N8" s="16"/>
      <c r="O8" s="16" t="s">
        <v>36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7" t="n">
        <v>10920</v>
      </c>
      <c r="N9" s="16"/>
      <c r="O9" s="16" t="s">
        <v>38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=J3+J7+J9</f>
      </c>
      <c r="K10" s="17"/>
      <c r="L10" s="6"/>
      <c r="M10" s="17" t="n">
        <v>10.369</v>
      </c>
      <c r="N10" s="16"/>
      <c r="O10" s="16" t="s">
        <v>40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0.151875</v>
      </c>
      <c r="N12" s="16"/>
      <c r="O12" s="16" t="s">
        <v>42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161.87</v>
      </c>
      <c r="N14" s="16"/>
      <c r="O14" s="16" t="s">
        <v>43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1.735</v>
      </c>
      <c r="N15" s="16"/>
      <c r="O15" s="16" t="s">
        <v>44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79.7296</v>
      </c>
      <c r="N17" s="16"/>
      <c r="O17" s="16" t="s">
        <v>46</v>
      </c>
      <c r="P17" s="17" t="n">
        <v>79.7296</v>
      </c>
      <c r="Q17" s="6" t="s">
        <f>=P17/$P$13</f>
      </c>
    </row>
  </sheetData>
  <mergeCells>
    <mergeCell ref="H3:I3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45675.655555556</v>
      </c>
      <c r="B2" s="6" t="n">
        <v>1170000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46040</v>
      </c>
      <c r="B3" s="5" t="n">
        <v>-1419515.8</v>
      </c>
      <c r="C3" s="14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56</v>
      </c>
      <c r="D4" s="16"/>
      <c r="E4" s="16"/>
      <c r="F4" s="7"/>
      <c r="G4" s="2" t="s">
        <v>57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58</v>
      </c>
      <c r="D5" s="16"/>
      <c r="E5" s="16"/>
      <c r="F5" s="7"/>
      <c r="G5" s="14" t="s">
        <v>59</v>
      </c>
      <c r="H5" s="9" t="s">
        <f>=B5/H4</f>
      </c>
    </row>
    <row collapsed="false" customFormat="false" customHeight="false" hidden="false" ht="12.1" outlineLevel="0" r="6">
      <c r="A6" s="19"/>
    </row>
    <row collapsed="false" customFormat="false" customHeight="false" hidden="false" ht="12.1" outlineLevel="0" r="7">
      <c r="A7" s="19"/>
    </row>
    <row collapsed="false" customFormat="false" customHeight="false" hidden="false" ht="12.1" outlineLevel="0" r="8">
      <c r="A8" s="15" t="s">
        <v>60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</row>
    <row collapsed="false" customFormat="false" customHeight="false" hidden="false" ht="12.1" outlineLevel="0" r="2">
      <c r="A2" s="11" t="n">
        <v>45642</v>
      </c>
      <c r="B2" s="6" t="n">
        <v>61568</v>
      </c>
      <c r="C2" s="0" t="s">
        <v>61</v>
      </c>
      <c r="D2" s="11" t="n">
        <v>45642</v>
      </c>
      <c r="E2" s="6" t="n">
        <v>529216.5</v>
      </c>
      <c r="F2" s="0" t="s">
        <v>61</v>
      </c>
      <c r="G2" s="11" t="n">
        <v>45642</v>
      </c>
      <c r="H2" s="6" t="n">
        <v>529196.7</v>
      </c>
      <c r="I2" s="0" t="s">
        <v>61</v>
      </c>
      <c r="J2" s="11" t="n">
        <v>45642</v>
      </c>
      <c r="K2" s="6" t="n">
        <v>50104</v>
      </c>
      <c r="L2" s="0" t="s">
        <v>61</v>
      </c>
    </row>
    <row collapsed="false" customFormat="false" customHeight="false" hidden="false" ht="12.1" outlineLevel="0" r="3">
      <c r="A3" s="11" t="n">
        <v>46007</v>
      </c>
      <c r="B3" s="8" t="s">
        <f>=-Портфель!J2</f>
      </c>
      <c r="C3" s="0" t="s">
        <v>62</v>
      </c>
      <c r="D3" s="11" t="n">
        <v>46007</v>
      </c>
      <c r="E3" s="8" t="s">
        <f>=-Портфель!J4</f>
      </c>
      <c r="F3" s="0" t="s">
        <v>62</v>
      </c>
      <c r="G3" s="11" t="n">
        <v>46007</v>
      </c>
      <c r="H3" s="8" t="s">
        <f>=-Портфель!J5</f>
      </c>
      <c r="I3" s="0" t="s">
        <v>62</v>
      </c>
      <c r="J3" s="11" t="n">
        <v>46007</v>
      </c>
      <c r="K3" s="8" t="s">
        <f>=-Портфель!J6</f>
      </c>
      <c r="L3" s="0" t="s">
        <v>62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63</v>
      </c>
      <c r="D5" s="0"/>
      <c r="E5" s="8" t="s">
        <f>=-SUM(E2:E3)</f>
      </c>
      <c r="F5" s="0" t="s">
        <v>63</v>
      </c>
      <c r="G5" s="0"/>
      <c r="H5" s="8" t="s">
        <f>=-SUM(H2:H3)</f>
      </c>
      <c r="I5" s="0" t="s">
        <v>63</v>
      </c>
      <c r="J5" s="0"/>
      <c r="K5" s="8" t="s">
        <f>=-SUM(K2:K3)</f>
      </c>
      <c r="L5" s="0" t="s">
        <v>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45642</v>
      </c>
      <c r="B2" s="6" t="n">
        <v>5</v>
      </c>
      <c r="C2" s="6" t="n">
        <v>61568</v>
      </c>
      <c r="D2" s="11" t="n">
        <v>45642</v>
      </c>
      <c r="E2" s="6" t="n">
        <v>35313</v>
      </c>
      <c r="F2" s="6" t="n">
        <v>529216.5</v>
      </c>
      <c r="G2" s="11" t="n">
        <v>45642</v>
      </c>
      <c r="H2" s="6" t="n">
        <v>99623</v>
      </c>
      <c r="I2" s="6" t="n">
        <v>529196.7</v>
      </c>
      <c r="J2" s="11" t="n">
        <v>45642</v>
      </c>
      <c r="K2" s="6" t="n">
        <v>5</v>
      </c>
      <c r="L2" s="6" t="n">
        <v>50104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14758</v>
      </c>
      <c r="C4" s="0" t="s">
        <v>68</v>
      </c>
      <c r="D4" s="0"/>
      <c r="E4" s="6" t="n">
        <v>18.295</v>
      </c>
      <c r="F4" s="0" t="s">
        <v>68</v>
      </c>
      <c r="G4" s="0"/>
      <c r="H4" s="6" t="n">
        <v>6.42</v>
      </c>
      <c r="I4" s="0" t="s">
        <v>68</v>
      </c>
      <c r="J4" s="0"/>
      <c r="K4" s="6" t="n">
        <v>12036</v>
      </c>
      <c r="L4" s="0" t="s">
        <v>68</v>
      </c>
    </row>
    <row collapsed="false" customFormat="false" customHeight="false" hidden="false" ht="12.1" outlineLevel="0" r="5">
      <c r="A5" s="0"/>
      <c r="B5" s="6" t="n">
        <v>5</v>
      </c>
      <c r="C5" s="0" t="s">
        <v>69</v>
      </c>
      <c r="D5" s="0"/>
      <c r="E5" s="6" t="n">
        <v>35313</v>
      </c>
      <c r="F5" s="0" t="s">
        <v>69</v>
      </c>
      <c r="G5" s="0"/>
      <c r="H5" s="6" t="n">
        <v>99623</v>
      </c>
      <c r="I5" s="0" t="s">
        <v>69</v>
      </c>
      <c r="J5" s="0"/>
      <c r="K5" s="6" t="n">
        <v>5</v>
      </c>
      <c r="L5" s="0" t="s">
        <v>69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70</v>
      </c>
      <c r="D6" s="0"/>
      <c r="E6" s="5" t="s">
        <f>=E5*(ABS(E4)-ABS(E3))</f>
      </c>
      <c r="F6" s="0" t="s">
        <v>70</v>
      </c>
      <c r="G6" s="0"/>
      <c r="H6" s="5" t="s">
        <f>=H5*(ABS(H4)-ABS(H3))</f>
      </c>
      <c r="I6" s="0" t="s">
        <v>70</v>
      </c>
      <c r="J6" s="0"/>
      <c r="K6" s="5" t="s">
        <f>=K5*(ABS(K4)-ABS(K3))</f>
      </c>
      <c r="L6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74</v>
      </c>
    </row>
    <row collapsed="false" customFormat="false" customHeight="false" hidden="false" ht="12.1" outlineLevel="0" r="2">
      <c r="A2" s="20" t="n">
        <v>45642.64375</v>
      </c>
      <c r="B2" s="16" t="s">
        <v>23</v>
      </c>
      <c r="C2" s="16" t="s">
        <v>75</v>
      </c>
      <c r="D2" s="16" t="s">
        <v>61</v>
      </c>
      <c r="E2" s="16" t="s">
        <v>24</v>
      </c>
      <c r="F2" s="16" t="s">
        <v>19</v>
      </c>
      <c r="G2" s="7" t="n">
        <v>35313</v>
      </c>
      <c r="H2" s="6" t="n">
        <v>14.98</v>
      </c>
      <c r="I2" s="6" t="n">
        <v>-529216.5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45642.64375</v>
      </c>
      <c r="B3" s="16" t="s">
        <v>27</v>
      </c>
      <c r="C3" s="16" t="s">
        <v>76</v>
      </c>
      <c r="D3" s="16" t="s">
        <v>61</v>
      </c>
      <c r="E3" s="16" t="s">
        <v>24</v>
      </c>
      <c r="F3" s="16" t="s">
        <v>19</v>
      </c>
      <c r="G3" s="7" t="n">
        <v>99623</v>
      </c>
      <c r="H3" s="6" t="n">
        <v>5.31</v>
      </c>
      <c r="I3" s="6" t="n">
        <v>-529196.7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45642.64375</v>
      </c>
      <c r="B4" s="16" t="s">
        <v>16</v>
      </c>
      <c r="C4" s="16" t="s">
        <v>77</v>
      </c>
      <c r="D4" s="16" t="s">
        <v>61</v>
      </c>
      <c r="E4" s="16" t="s">
        <v>17</v>
      </c>
      <c r="F4" s="16" t="s">
        <v>19</v>
      </c>
      <c r="G4" s="7" t="n">
        <v>5</v>
      </c>
      <c r="H4" s="6" t="n">
        <v>12400</v>
      </c>
      <c r="I4" s="6" t="n">
        <v>-61568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45642.64375</v>
      </c>
      <c r="B5" s="16" t="s">
        <v>30</v>
      </c>
      <c r="C5" s="16" t="s">
        <v>78</v>
      </c>
      <c r="D5" s="16" t="s">
        <v>61</v>
      </c>
      <c r="E5" s="16" t="s">
        <v>24</v>
      </c>
      <c r="F5" s="16" t="s">
        <v>19</v>
      </c>
      <c r="G5" s="7" t="n">
        <v>5</v>
      </c>
      <c r="H5" s="6" t="n">
        <v>10012</v>
      </c>
      <c r="I5" s="6" t="n">
        <v>-50104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45675.655555556</v>
      </c>
      <c r="B6" s="22" t="s">
        <v>79</v>
      </c>
      <c r="C6" s="22" t="s">
        <v>54</v>
      </c>
      <c r="D6" s="22" t="s">
        <v>79</v>
      </c>
      <c r="E6" s="22" t="s">
        <v>79</v>
      </c>
      <c r="F6" s="22" t="s">
        <v>19</v>
      </c>
      <c r="G6" s="23" t="n">
        <v>1170000</v>
      </c>
      <c r="H6" s="24" t="n">
        <v>1</v>
      </c>
      <c r="I6" s="24" t="n">
        <v>1170000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80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81</v>
      </c>
      <c r="C1" s="26" t="s">
        <v>0</v>
      </c>
      <c r="D1" s="26" t="s">
        <v>2</v>
      </c>
      <c r="E1" s="26" t="s">
        <v>82</v>
      </c>
      <c r="F1" s="26" t="s">
        <v>83</v>
      </c>
      <c r="G1" s="26" t="s">
        <v>84</v>
      </c>
      <c r="H1" s="26" t="s">
        <v>51</v>
      </c>
      <c r="I1" s="26" t="s">
        <v>85</v>
      </c>
      <c r="J1" s="26" t="s">
        <v>86</v>
      </c>
      <c r="K1" s="26" t="s">
        <v>87</v>
      </c>
      <c r="L1" s="26" t="s">
        <v>88</v>
      </c>
      <c r="M1" s="26" t="s">
        <v>89</v>
      </c>
      <c r="N1" s="26" t="s">
        <v>90</v>
      </c>
      <c r="O1" s="26" t="s">
        <v>91</v>
      </c>
    </row>
    <row collapsed="false" customFormat="false" customHeight="false" hidden="false" ht="12.1" outlineLevel="0" r="2">
      <c r="A2" s="25" t="n">
        <v>45642</v>
      </c>
      <c r="B2" s="16" t="s">
        <v>92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365</v>
      </c>
      <c r="J2" s="17" t="n">
        <v>12313.6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45642</v>
      </c>
      <c r="B3" s="16" t="s">
        <v>92</v>
      </c>
      <c r="C3" s="16" t="s">
        <v>23</v>
      </c>
      <c r="D3" s="16" t="s">
        <v>25</v>
      </c>
      <c r="E3" s="17" t="n">
        <v>35313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365</v>
      </c>
      <c r="J3" s="17" t="n">
        <v>14.986449749384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45642</v>
      </c>
      <c r="B4" s="16" t="s">
        <v>92</v>
      </c>
      <c r="C4" s="16" t="s">
        <v>27</v>
      </c>
      <c r="D4" s="16" t="s">
        <v>28</v>
      </c>
      <c r="E4" s="17" t="n">
        <v>99623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365</v>
      </c>
      <c r="J4" s="17" t="n">
        <v>5.3119932144184</v>
      </c>
      <c r="K4" s="6" t="s">
        <f>=Портфель!F5*Портфель!$Q$13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45642</v>
      </c>
      <c r="B5" s="16" t="s">
        <v>92</v>
      </c>
      <c r="C5" s="16" t="s">
        <v>30</v>
      </c>
      <c r="D5" s="16" t="s">
        <v>31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365</v>
      </c>
      <c r="J5" s="17" t="n">
        <v>10020.8</v>
      </c>
      <c r="K5" s="6" t="s">
        <f>=Портфель!F6*Портфель!$Q$13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/>
      <c r="B6" s="16"/>
      <c r="C6" s="16"/>
      <c r="D6" s="16"/>
      <c r="E6" s="17"/>
      <c r="F6" s="7"/>
      <c r="G6" s="17"/>
      <c r="H6" s="16"/>
      <c r="I6" s="7"/>
      <c r="J6" s="17"/>
      <c r="K6" s="4" t="s">
        <v>39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93</v>
      </c>
      <c r="D1" s="26" t="s">
        <v>94</v>
      </c>
      <c r="E1" s="26" t="s">
        <v>95</v>
      </c>
      <c r="F1" s="26" t="s">
        <v>96</v>
      </c>
      <c r="G1" s="26" t="s">
        <v>82</v>
      </c>
      <c r="H1" s="26" t="s">
        <v>97</v>
      </c>
      <c r="I1" s="26" t="s">
        <v>98</v>
      </c>
      <c r="J1" s="26" t="s">
        <v>99</v>
      </c>
      <c r="K1" s="26" t="s">
        <v>100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2025-12-16T10:20:25.00Z</dcterms:created>
  <dc:creator>izi-invest.ru</dc:creator>
  <cp:revision>0</cp:revision>
</cp:coreProperties>
</file>