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<sst xmlns="http://schemas.openxmlformats.org/spreadsheetml/2006/main" count="1500" uniqueCount="222">
  <si>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</si>
  <si>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</si>
  <si>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</si>
  <si>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</si>
  <si>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</si>
  <si>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</si>
  <si>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</si>
  <si>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</si>
  <si>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</si>
  <si>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</si>
  <si>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</si>
  <si>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</si>
  <si>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</si>
  <si>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</si>
  <si>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</si>
  <si>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</si>
  <si>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BELU</t>
  </si>
  <si>
    <t>share</t>
  </si>
  <si>
    <t>НоваБев ао</t>
  </si>
  <si>
    <t>RUR</t>
  </si>
  <si>
    <t>AMD</t>
  </si>
  <si>
    <t>IRAO</t>
  </si>
  <si>
    <t>ИнтерРАОао</t>
  </si>
  <si>
    <t>BYN</t>
  </si>
  <si>
    <t>DELI</t>
  </si>
  <si>
    <t>iКаршеринг</t>
  </si>
  <si>
    <t>CAD</t>
  </si>
  <si>
    <t>GAZP</t>
  </si>
  <si>
    <t>ГАЗПРОМ ао</t>
  </si>
  <si>
    <t>CHF</t>
  </si>
  <si>
    <t>RAGR</t>
  </si>
  <si>
    <t>Русагро</t>
  </si>
  <si>
    <t>CNY</t>
  </si>
  <si>
    <t>Сумма по акциям:</t>
  </si>
  <si>
    <t>EUR</t>
  </si>
  <si>
    <t>SBMM</t>
  </si>
  <si>
    <t>etf</t>
  </si>
  <si>
    <t>SBMM ETF</t>
  </si>
  <si>
    <t>GBP</t>
  </si>
  <si>
    <t>Сумма по фондам:</t>
  </si>
  <si>
    <t>GLD</t>
  </si>
  <si>
    <t>RU000A10CRC4</t>
  </si>
  <si>
    <t>bond</t>
  </si>
  <si>
    <t>НорНик1P14</t>
  </si>
  <si>
    <t>USD</t>
  </si>
  <si>
    <t>2029-08-26</t>
  </si>
  <si>
    <t>HKD</t>
  </si>
  <si>
    <t>RU000A105TS5</t>
  </si>
  <si>
    <t>ЕвроТранс2</t>
  </si>
  <si>
    <t>2026-01-24</t>
  </si>
  <si>
    <t>JPY</t>
  </si>
  <si>
    <t>RU000A106A86</t>
  </si>
  <si>
    <t>iКарРус1P2</t>
  </si>
  <si>
    <t>2026-05-22</t>
  </si>
  <si>
    <t>KZT</t>
  </si>
  <si>
    <t>Сумма по облигациям:</t>
  </si>
  <si>
    <t>Рубль</t>
  </si>
  <si>
    <t>SLV</t>
  </si>
  <si>
    <t>Сумма по валютам:</t>
  </si>
  <si>
    <t>TRY</t>
  </si>
  <si>
    <t>Сумма: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</si>
  <si>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</si>
  <si>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</si>
  <si>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</si>
  <si>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</si>
  <si>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</si>
  <si>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</si>
  <si>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</si>
  <si>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</si>
  <si>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Начальная позиция</t>
  </si>
  <si>
    <t>Списание д/с</t>
  </si>
  <si>
    <t>Зачисление денежных средств</t>
  </si>
  <si>
    <t>Купон по RU000A106A86 - iКарРус1P2 15шт. по 31.66 RUR - налог 62 RUR (данные из БД)</t>
  </si>
  <si>
    <t>Зачисление д/с (купон 8 по Каршеринг Руссия-001Р-02) (данные из сделок)</t>
  </si>
  <si>
    <t>Купон по RU000A105TS5 - ЕвроТранс2 43шт. по 11.01 RUR - налог 62 RUR (данные из БД)</t>
  </si>
  <si>
    <t>Зачисление д/с (купон 28 по ЕвроТранс2) (данные из сделок)</t>
  </si>
  <si>
    <t>Дивиденд по IRAO - ИнтерРАОао 300шт. по 0.35 RUR - налог 14 RUR (данные из БД)</t>
  </si>
  <si>
    <t>Дивиденды ИнтерРАОао; ISIN RU000A0JPNM1; Дата Фиксации 09/06/2025; Кол-во 300; Ставка Выплаты 0.3537565169; Курс конвертации 1.0 (данные из сделок)</t>
  </si>
  <si>
    <t>Купон по RU000A105TS5 - ЕвроТранс2 49шт. по 11.01 RUR - налог 70 RUR (данные из БД)</t>
  </si>
  <si>
    <t>Зачисление д/с (купон 29 по ЕвроТранс2) (данные из сделок)</t>
  </si>
  <si>
    <t>Купон по RU000A106540 - МВ ФИН 1Р4 22шт. по 62.33 RUR - налог 178 RUR (данные из БД)</t>
  </si>
  <si>
    <t>Зачисление д/с (купон 9 по МВ ФИН 1Р4) (данные из сделок)</t>
  </si>
  <si>
    <t>Перевод д/с с ТС=Основной рынок на ТС=Основной рынок</t>
  </si>
  <si>
    <t>Зачисление д/с (купон 30 по ЕвроТранс2) (данные из сделок)</t>
  </si>
  <si>
    <t>Зачисление д/с (купон 9 по Каршеринг Руссия-001Р-02) (данные из сделок)</t>
  </si>
  <si>
    <t>Зачисление д/с (купон 31 по ЕвроТранс2) (данные из сделок)</t>
  </si>
  <si>
    <t>Зачисление д/с (купон 32 по ЕвроТранс2) (данные из сделок)</t>
  </si>
  <si>
    <t>Купон по RU000A10CRC4 - НорНик1P14 17шт. по 42.38 RUR - налог 94 RUR (данные из БД)</t>
  </si>
  <si>
    <t>Зачисление д/с (купон 1 по НорНик1P14) (данные из сделок)</t>
  </si>
  <si>
    <t>Дивиденд по BELU - НоваБев ао 18шт. по 20 RUR - налог 47 RUR (данные из БД)</t>
  </si>
  <si>
    <t>Зачисление д/с (купон 33 по ЕвроТранс2) (данные из сделок)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</si>
  <si>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</si>
  <si>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</si>
  <si>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</si>
  <si>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</si>
  <si>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</si>
  <si>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</si>
  <si>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</si>
  <si>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</si>
  <si>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</si>
  <si>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RU000A106540</t>
  </si>
  <si>
    <t>RU000A1077X0</t>
  </si>
  <si>
    <t>RU000A109F05</t>
  </si>
  <si>
    <t>RTKM</t>
  </si>
  <si>
    <t>VTBR</t>
  </si>
  <si>
    <t>MAGN</t>
  </si>
  <si>
    <t>ALRS</t>
  </si>
  <si>
    <t>GMKN</t>
  </si>
  <si>
    <t>HYDR</t>
  </si>
  <si>
    <t>RU000A10BNM4</t>
  </si>
  <si>
    <t>EUTR</t>
  </si>
  <si>
    <t>NVTK</t>
  </si>
  <si>
    <t>T</t>
  </si>
  <si>
    <t>X5</t>
  </si>
  <si>
    <t>MDMG</t>
  </si>
  <si>
    <t>LKOH</t>
  </si>
  <si>
    <t>UGLD</t>
  </si>
  <si>
    <t>BELU
НоваБев ао</t>
  </si>
  <si>
    <t>IRAO
ИнтерРАОао</t>
  </si>
  <si>
    <t>DELI
iКаршеринг</t>
  </si>
  <si>
    <t>GAZP
ГАЗПРОМ ао</t>
  </si>
  <si>
    <t>RAGR
Русагро</t>
  </si>
  <si>
    <t>SBMM
SBMM ETF</t>
  </si>
  <si>
    <t>RU000A10CRC4
НорНик1P14</t>
  </si>
  <si>
    <t>RU000A105TS5
ЕвроТранс2</t>
  </si>
  <si>
    <t>RU000A106A86
iКарРус1P2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</si>
  <si>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</si>
  <si>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</si>
  <si>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</si>
  <si>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</si>
  <si>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</si>
  <si>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</si>
  <si>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</si>
  <si>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</si>
  <si>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output</t>
  </si>
  <si>
    <t>Каршеринг Руссия 001P-02</t>
  </si>
  <si>
    <t>МВ ФИНАНС 001Р-04</t>
  </si>
  <si>
    <t>ЕвроТранс БО-001Р-02</t>
  </si>
  <si>
    <t>"Газпром" (ПАО) ао</t>
  </si>
  <si>
    <t>Интерлизинг 001Р-07</t>
  </si>
  <si>
    <t>АСПЭК-Домстрой 02</t>
  </si>
  <si>
    <t>Группа Русагро</t>
  </si>
  <si>
    <t>Ростелеком (ПАО) ао.</t>
  </si>
  <si>
    <t>ао ПАО Банк ВТБ</t>
  </si>
  <si>
    <t>"Магнитогорск.мет.комб" ПАО ао</t>
  </si>
  <si>
    <t>АЛРОСА ПАО ао</t>
  </si>
  <si>
    <t>ГМК "Нор.Никель" ПАО ао</t>
  </si>
  <si>
    <t>"Интер РАО" ПАО ао</t>
  </si>
  <si>
    <t>ПАО "РусГидро"</t>
  </si>
  <si>
    <t>dohod</t>
  </si>
  <si>
    <t>Зачисление д/с (купон 8 по Каршеринг Руссия-001Р-02)</t>
  </si>
  <si>
    <t>АБЗ-1 002P-03</t>
  </si>
  <si>
    <t>ЕвроТранс ао</t>
  </si>
  <si>
    <t>nalog</t>
  </si>
  <si>
    <t>Списание д/с. Налог на доходы физ.лиц</t>
  </si>
  <si>
    <t>Зачисление д/с (купон 28 по ЕвроТранс2)</t>
  </si>
  <si>
    <t>ПАО "НОВАТЭК" ао</t>
  </si>
  <si>
    <t>Каршеринг Руссия ао</t>
  </si>
  <si>
    <t>Т-Технологии МКПАО ао</t>
  </si>
  <si>
    <t>Корпоративный центр ИКС 5</t>
  </si>
  <si>
    <t>МКПАО «МД Медикал Груп»</t>
  </si>
  <si>
    <t>НК ЛУКОЙЛ (ПАО) - ао</t>
  </si>
  <si>
    <t>НоваБев Групп ПАО ао</t>
  </si>
  <si>
    <t>Дивиденды ИнтерРАОао; ISIN RU000A0JPNM1; Дата Фиксации 09/06/2025; Кол-во 300; Ставка Выплаты 0.3537565169; Курс конвертации 1.0</t>
  </si>
  <si>
    <t>Зачисление д/с (купон 29 по ЕвроТранс2)</t>
  </si>
  <si>
    <t>ЮГК</t>
  </si>
  <si>
    <t>Зачисление д/с (купон 9 по МВ ФИН 1Р4)</t>
  </si>
  <si>
    <t>Зачисление д/с (купон 30 по ЕвроТранс2)</t>
  </si>
  <si>
    <t>Зачисление д/с (купон 9 по Каршеринг Руссия-001Р-02)</t>
  </si>
  <si>
    <t>Зачисление д/с (купон 31 по ЕвроТранс2)</t>
  </si>
  <si>
    <t>ГМК Нор.никель БО-001Р-14</t>
  </si>
  <si>
    <t>БПИФ Первая Сберегательный</t>
  </si>
  <si>
    <t>Зачисление д/с (купон 32 по ЕвроТранс2)</t>
  </si>
  <si>
    <t>Зачисление д/с (купон 1 по НорНик1P14)</t>
  </si>
  <si>
    <t>repo</t>
  </si>
  <si>
    <t>Убыток от сделок РЕПО -7.63 , Комиссия: -0.13</t>
  </si>
  <si>
    <t>Зачисление д/с (купон 33 по ЕвроТранс2)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</si>
  <si>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</si>
  <si>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</si>
  <si>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</si>
  <si>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</si>
  <si>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</si>
  <si>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</si>
  <si>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</si>
  <si>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</si>
  <si>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</si>
  <si>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</si>
  <si>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</si>
  <si>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Новый</t>
  </si>
  <si>
    <t>Купон</t>
  </si>
  <si>
    <t>МВ ФИН 1Р4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</si>
  <si>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</si>
  <si>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</si>
  <si>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</si>
  <si>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</si>
  <si>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</si>
  <si>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</si>
  <si>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</si>
  <si>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</si>
  <si>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</si>
  <si>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</si>
  <si>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</si>
  <si>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</si>
  <si>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</si>
  <si>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</si>
  <si>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</si>
  <si>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</si>
  <si>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ИнтЛиз1Р07</t>
  </si>
  <si>
    <t>АСПЭКДом02</t>
  </si>
  <si>
    <t>Ростел -ао</t>
  </si>
  <si>
    <t>ВТБ ао</t>
  </si>
  <si>
    <t>ММК</t>
  </si>
  <si>
    <t>АЛРОСА ао</t>
  </si>
  <si>
    <t>ГМКНорНик</t>
  </si>
  <si>
    <t>РусГидро</t>
  </si>
  <si>
    <t>АБЗ-1 2Р03</t>
  </si>
  <si>
    <t>ЕвроТранс</t>
  </si>
  <si>
    <t>Новатэк ао</t>
  </si>
  <si>
    <t>Т-Техно ао</t>
  </si>
  <si>
    <t>КЦ ИКС 5</t>
  </si>
  <si>
    <t>MDMG-ао</t>
  </si>
  <si>
    <t>ЛУКОЙЛ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</si>
</sst>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18</v>
      </c>
      <c r="F2" s="6" t="n">
        <v>371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-0.5507</v>
      </c>
      <c r="L2" s="6" t="n">
        <v>442.15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1200</v>
      </c>
      <c r="F3" s="6" t="n">
        <v>2.7715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-0.4007</v>
      </c>
      <c r="L3" s="6" t="n">
        <v>3.17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16</v>
      </c>
      <c r="F4" s="6" t="n">
        <v>116.3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</v>
      </c>
      <c r="L4" s="6" t="n">
        <v>147.09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10</v>
      </c>
      <c r="F5" s="6" t="n">
        <v>116.37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-0.3252</v>
      </c>
      <c r="L5" s="6" t="n">
        <v>145.09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10</v>
      </c>
      <c r="F6" s="6" t="n">
        <v>110.66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-0.2474</v>
      </c>
      <c r="L6" s="6" t="n">
        <v>135.04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33</v>
      </c>
      <c r="I7" s="4"/>
      <c r="J7" s="5" t="s">
        <f>=SUM(J2:J6)</f>
      </c>
      <c r="K7" s="4"/>
      <c r="L7" s="4"/>
      <c r="M7" s="18" t="n">
        <v>92.2466</v>
      </c>
      <c r="N7" s="17"/>
      <c r="O7" s="17" t="s">
        <v>34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35</v>
      </c>
      <c r="B8" s="17" t="s">
        <v>36</v>
      </c>
      <c r="C8" s="17" t="s">
        <v>37</v>
      </c>
      <c r="D8" s="17" t="s">
        <v>19</v>
      </c>
      <c r="E8" s="7" t="n">
        <v>4330</v>
      </c>
      <c r="F8" s="6" t="n">
        <v>17.0365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0.1621</v>
      </c>
      <c r="L8" s="6" t="n">
        <v>16.85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39</v>
      </c>
      <c r="I9" s="4"/>
      <c r="J9" s="5" t="s">
        <f>=SUM(J8:J8)</f>
      </c>
      <c r="K9" s="4"/>
      <c r="L9" s="4"/>
      <c r="M9" s="18" t="n">
        <v>10290</v>
      </c>
      <c r="N9" s="17"/>
      <c r="O9" s="17" t="s">
        <v>40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 t="s">
        <v>41</v>
      </c>
      <c r="B10" s="17" t="s">
        <v>42</v>
      </c>
      <c r="C10" s="17" t="s">
        <v>43</v>
      </c>
      <c r="D10" s="17" t="s">
        <v>44</v>
      </c>
      <c r="E10" s="7" t="n">
        <v>17</v>
      </c>
      <c r="F10" s="6" t="n">
        <v>97.2</v>
      </c>
      <c r="G10" s="18" t="n">
        <v>100</v>
      </c>
      <c r="H10" s="6" t="n">
        <v>20.66</v>
      </c>
      <c r="I10" s="17" t="s">
        <v>45</v>
      </c>
      <c r="J10" s="6" t="s">
        <f>=E10*((F10/100*G10)*Портфель!$Q$17 + H10*Портфель!$Q$13) </f>
      </c>
      <c r="K10" s="9" t="n">
        <v>-0.414</v>
      </c>
      <c r="L10" s="6" t="n">
        <v>8311.33</v>
      </c>
      <c r="M10" s="18" t="n">
        <v>10.369</v>
      </c>
      <c r="N10" s="17"/>
      <c r="O10" s="17" t="s">
        <v>46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47</v>
      </c>
      <c r="B11" s="17" t="s">
        <v>42</v>
      </c>
      <c r="C11" s="17" t="s">
        <v>48</v>
      </c>
      <c r="D11" s="17" t="s">
        <v>19</v>
      </c>
      <c r="E11" s="7" t="n">
        <v>49</v>
      </c>
      <c r="F11" s="6" t="n">
        <v>98.35</v>
      </c>
      <c r="G11" s="18" t="n">
        <v>1000</v>
      </c>
      <c r="H11" s="6" t="n">
        <v>1.84</v>
      </c>
      <c r="I11" s="17" t="s">
        <v>49</v>
      </c>
      <c r="J11" s="6" t="s">
        <f>=E11*((F11/100*G11)*Портфель!$Q$13 + H11*Портфель!$Q$13) </f>
      </c>
      <c r="K11" s="9" t="n">
        <v>0.3068</v>
      </c>
      <c r="L11" s="6" t="n">
        <v>918.9</v>
      </c>
      <c r="M11" s="18" t="n">
        <v>0.44</v>
      </c>
      <c r="N11" s="17"/>
      <c r="O11" s="17" t="s">
        <v>50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51</v>
      </c>
      <c r="B12" s="17" t="s">
        <v>42</v>
      </c>
      <c r="C12" s="17" t="s">
        <v>52</v>
      </c>
      <c r="D12" s="17" t="s">
        <v>19</v>
      </c>
      <c r="E12" s="7" t="n">
        <v>15</v>
      </c>
      <c r="F12" s="6" t="n">
        <v>94.64</v>
      </c>
      <c r="G12" s="18" t="n">
        <v>1000</v>
      </c>
      <c r="H12" s="6" t="n">
        <v>24.36</v>
      </c>
      <c r="I12" s="17" t="s">
        <v>53</v>
      </c>
      <c r="J12" s="6" t="s">
        <f>=E12*((F12/100*G12)*Портфель!$Q$13 + H12*Портфель!$Q$13) </f>
      </c>
      <c r="K12" s="9" t="n">
        <v>0.265</v>
      </c>
      <c r="L12" s="6" t="n">
        <v>909.68</v>
      </c>
      <c r="M12" s="18" t="n">
        <v>0.148775</v>
      </c>
      <c r="N12" s="17"/>
      <c r="O12" s="17" t="s">
        <v>54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4"/>
      <c r="H13" s="4" t="s">
        <v>55</v>
      </c>
      <c r="I13" s="4"/>
      <c r="J13" s="5" t="s">
        <f>=SUM(J10:J12)</f>
      </c>
      <c r="K13" s="4"/>
      <c r="L13" s="4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19</v>
      </c>
      <c r="B14" s="17" t="s">
        <v>3</v>
      </c>
      <c r="C14" s="17" t="s">
        <v>56</v>
      </c>
      <c r="D14" s="17" t="s">
        <v>19</v>
      </c>
      <c r="E14" s="7" t="n">
        <v>768.49</v>
      </c>
      <c r="F14" s="6" t="n">
        <v>1</v>
      </c>
      <c r="G14" s="18" t="n">
        <v>0</v>
      </c>
      <c r="H14" s="6" t="n">
        <v>0</v>
      </c>
      <c r="I14" s="17"/>
      <c r="J14" s="6" t="s">
        <f>=E14*F14</f>
      </c>
      <c r="K14" s="18"/>
      <c r="L14" s="6"/>
      <c r="M14" s="18" t="n">
        <v>158.65</v>
      </c>
      <c r="N14" s="17"/>
      <c r="O14" s="17" t="s">
        <v>57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58</v>
      </c>
      <c r="I15" s="4"/>
      <c r="J15" s="5" t="s">
        <f>=SUM(J14:J14)</f>
      </c>
      <c r="K15" s="4"/>
      <c r="L15" s="4"/>
      <c r="M15" s="18" t="n">
        <v>1.83</v>
      </c>
      <c r="N15" s="17"/>
      <c r="O15" s="17" t="s">
        <v>59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60</v>
      </c>
      <c r="I16" s="4"/>
      <c r="J16" s="5" t="s">
        <f>=J7+J9+J13+J15</f>
      </c>
      <c r="K16" s="18"/>
      <c r="L16" s="6"/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44</v>
      </c>
      <c r="P17" s="18" t="n">
        <v>79.4715</v>
      </c>
      <c r="Q17" s="6" t="s">
        <f>=P17/$P$13</f>
      </c>
    </row>
  </sheetData>
  <mergeCells>
    <mergeCell ref="H7:I7"/>
    <mergeCell ref="H9:I9"/>
    <mergeCell ref="H13:I13"/>
    <mergeCell ref="H15:I1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200</v>
      </c>
      <c r="D1" s="39" t="s">
        <v>201</v>
      </c>
      <c r="E1" s="39" t="s">
        <v>182</v>
      </c>
      <c r="F1" s="39" t="s">
        <v>202</v>
      </c>
      <c r="G1" s="39" t="s">
        <v>179</v>
      </c>
      <c r="H1" s="39" t="s">
        <v>203</v>
      </c>
      <c r="I1" s="39" t="s">
        <v>204</v>
      </c>
      <c r="J1" s="39" t="s">
        <v>205</v>
      </c>
      <c r="K1" s="39" t="s">
        <v>206</v>
      </c>
    </row>
    <row collapsed="false" customFormat="false" customHeight="false" hidden="false" ht="12.1" outlineLevel="0" r="2">
      <c r="A2" s="17" t="s">
        <v>100</v>
      </c>
      <c r="B2" s="17" t="s">
        <v>190</v>
      </c>
      <c r="C2" s="42" t="n">
        <v>45775</v>
      </c>
      <c r="D2" s="43" t="n">
        <v>45905</v>
      </c>
      <c r="E2" s="18" t="n">
        <v>993.105</v>
      </c>
      <c r="F2" s="18" t="n">
        <v>1059.8768</v>
      </c>
      <c r="G2" s="18" t="n">
        <v>12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100</v>
      </c>
      <c r="B3" s="17" t="s">
        <v>190</v>
      </c>
      <c r="C3" s="42" t="n">
        <v>45775</v>
      </c>
      <c r="D3" s="43" t="n">
        <v>45905</v>
      </c>
      <c r="E3" s="18" t="n">
        <v>993.205</v>
      </c>
      <c r="F3" s="18" t="n">
        <v>1059.8768</v>
      </c>
      <c r="G3" s="18" t="n">
        <v>8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100</v>
      </c>
      <c r="B4" s="17" t="s">
        <v>190</v>
      </c>
      <c r="C4" s="42" t="n">
        <v>45799</v>
      </c>
      <c r="D4" s="43" t="n">
        <v>45905</v>
      </c>
      <c r="E4" s="18" t="n">
        <v>1012.65</v>
      </c>
      <c r="F4" s="18" t="n">
        <v>1059.8768</v>
      </c>
      <c r="G4" s="18" t="n">
        <v>2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27</v>
      </c>
      <c r="B5" s="17" t="s">
        <v>28</v>
      </c>
      <c r="C5" s="42" t="n">
        <v>45788</v>
      </c>
      <c r="D5" s="43" t="n">
        <v>45789</v>
      </c>
      <c r="E5" s="18" t="n">
        <v>146.198</v>
      </c>
      <c r="F5" s="18" t="n">
        <v>148.465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27</v>
      </c>
      <c r="B6" s="17" t="s">
        <v>28</v>
      </c>
      <c r="C6" s="42" t="n">
        <v>45790</v>
      </c>
      <c r="D6" s="43" t="n">
        <v>45790</v>
      </c>
      <c r="E6" s="18" t="n">
        <v>145.441</v>
      </c>
      <c r="F6" s="18" t="n">
        <v>146.412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27</v>
      </c>
      <c r="B7" s="17" t="s">
        <v>28</v>
      </c>
      <c r="C7" s="42" t="n">
        <v>45791</v>
      </c>
      <c r="D7" s="43" t="n">
        <v>45791</v>
      </c>
      <c r="E7" s="18" t="n">
        <v>144.837</v>
      </c>
      <c r="F7" s="18" t="n">
        <v>146.612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101</v>
      </c>
      <c r="B8" s="17" t="s">
        <v>207</v>
      </c>
      <c r="C8" s="42" t="n">
        <v>45789</v>
      </c>
      <c r="D8" s="43" t="n">
        <v>45790</v>
      </c>
      <c r="E8" s="18" t="n">
        <v>682.5306</v>
      </c>
      <c r="F8" s="18" t="n">
        <v>686.09</v>
      </c>
      <c r="G8" s="18" t="n">
        <v>6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101</v>
      </c>
      <c r="B9" s="17" t="s">
        <v>207</v>
      </c>
      <c r="C9" s="42" t="n">
        <v>45789</v>
      </c>
      <c r="D9" s="43" t="n">
        <v>45790</v>
      </c>
      <c r="E9" s="18" t="n">
        <v>682.5306</v>
      </c>
      <c r="F9" s="18" t="n">
        <v>686.09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101</v>
      </c>
      <c r="B10" s="17" t="s">
        <v>207</v>
      </c>
      <c r="C10" s="42" t="n">
        <v>45789</v>
      </c>
      <c r="D10" s="43" t="n">
        <v>45790</v>
      </c>
      <c r="E10" s="18" t="n">
        <v>682.5306</v>
      </c>
      <c r="F10" s="18" t="n">
        <v>686.09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101</v>
      </c>
      <c r="B11" s="17" t="s">
        <v>207</v>
      </c>
      <c r="C11" s="42" t="n">
        <v>45789</v>
      </c>
      <c r="D11" s="43" t="n">
        <v>45790</v>
      </c>
      <c r="E11" s="18" t="n">
        <v>682.5306</v>
      </c>
      <c r="F11" s="18" t="n">
        <v>686.0911</v>
      </c>
      <c r="G11" s="18" t="n">
        <v>9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102</v>
      </c>
      <c r="B12" s="17" t="s">
        <v>208</v>
      </c>
      <c r="C12" s="42" t="n">
        <v>45789</v>
      </c>
      <c r="D12" s="43" t="n">
        <v>45798</v>
      </c>
      <c r="E12" s="18" t="n">
        <v>1007.17</v>
      </c>
      <c r="F12" s="18" t="n">
        <v>1017.395</v>
      </c>
      <c r="G12" s="18" t="n">
        <v>2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30</v>
      </c>
      <c r="B13" s="17" t="s">
        <v>31</v>
      </c>
      <c r="C13" s="42" t="n">
        <v>45790</v>
      </c>
      <c r="D13" s="43" t="n">
        <v>45896</v>
      </c>
      <c r="E13" s="18" t="n">
        <v>138.883</v>
      </c>
      <c r="F13" s="18" t="n">
        <v>135.918</v>
      </c>
      <c r="G13" s="18" t="n">
        <v>10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103</v>
      </c>
      <c r="B14" s="17" t="s">
        <v>209</v>
      </c>
      <c r="C14" s="42" t="n">
        <v>45791</v>
      </c>
      <c r="D14" s="43" t="n">
        <v>45808</v>
      </c>
      <c r="E14" s="18" t="n">
        <v>57.234</v>
      </c>
      <c r="F14" s="18" t="n">
        <v>58.605</v>
      </c>
      <c r="G14" s="18" t="n">
        <v>10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103</v>
      </c>
      <c r="B15" s="17" t="s">
        <v>209</v>
      </c>
      <c r="C15" s="42" t="n">
        <v>45791</v>
      </c>
      <c r="D15" s="43" t="n">
        <v>45808</v>
      </c>
      <c r="E15" s="18" t="n">
        <v>57.234</v>
      </c>
      <c r="F15" s="18" t="n">
        <v>58.605</v>
      </c>
      <c r="G15" s="18" t="n">
        <v>10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104</v>
      </c>
      <c r="B16" s="17" t="s">
        <v>210</v>
      </c>
      <c r="C16" s="42" t="n">
        <v>45791</v>
      </c>
      <c r="D16" s="43" t="n">
        <v>45831</v>
      </c>
      <c r="E16" s="18" t="n">
        <v>97.639</v>
      </c>
      <c r="F16" s="18" t="n">
        <v>103.138</v>
      </c>
      <c r="G16" s="18" t="n">
        <v>10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105</v>
      </c>
      <c r="B17" s="17" t="s">
        <v>211</v>
      </c>
      <c r="C17" s="42" t="n">
        <v>45793</v>
      </c>
      <c r="D17" s="43" t="n">
        <v>45811</v>
      </c>
      <c r="E17" s="18" t="n">
        <v>31.2238</v>
      </c>
      <c r="F17" s="18" t="n">
        <v>31.696</v>
      </c>
      <c r="G17" s="18" t="n">
        <v>40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105</v>
      </c>
      <c r="B18" s="17" t="s">
        <v>211</v>
      </c>
      <c r="C18" s="42" t="n">
        <v>45811</v>
      </c>
      <c r="D18" s="43" t="n">
        <v>45811</v>
      </c>
      <c r="E18" s="18" t="n">
        <v>31.689</v>
      </c>
      <c r="F18" s="18" t="n">
        <v>31.781</v>
      </c>
      <c r="G18" s="18" t="n">
        <v>40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106</v>
      </c>
      <c r="B19" s="17" t="s">
        <v>212</v>
      </c>
      <c r="C19" s="42" t="n">
        <v>45796</v>
      </c>
      <c r="D19" s="43" t="n">
        <v>45812</v>
      </c>
      <c r="E19" s="18" t="n">
        <v>48.529</v>
      </c>
      <c r="F19" s="18" t="n">
        <v>49.5205</v>
      </c>
      <c r="G19" s="18" t="n">
        <v>20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107</v>
      </c>
      <c r="B20" s="17" t="s">
        <v>213</v>
      </c>
      <c r="C20" s="42" t="n">
        <v>45796</v>
      </c>
      <c r="D20" s="43" t="n">
        <v>45838</v>
      </c>
      <c r="E20" s="18" t="n">
        <v>111.567</v>
      </c>
      <c r="F20" s="18" t="n">
        <v>112.432</v>
      </c>
      <c r="G20" s="18" t="n">
        <v>10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21</v>
      </c>
      <c r="B21" s="17" t="s">
        <v>22</v>
      </c>
      <c r="C21" s="42" t="n">
        <v>45796</v>
      </c>
      <c r="D21" s="43" t="n">
        <v>45810</v>
      </c>
      <c r="E21" s="18" t="n">
        <v>3.5321</v>
      </c>
      <c r="F21" s="18" t="n">
        <v>3.5739</v>
      </c>
      <c r="G21" s="18" t="n">
        <v>100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21</v>
      </c>
      <c r="B22" s="17" t="s">
        <v>22</v>
      </c>
      <c r="C22" s="42" t="n">
        <v>45796</v>
      </c>
      <c r="D22" s="43" t="n">
        <v>45810</v>
      </c>
      <c r="E22" s="18" t="n">
        <v>3.5321</v>
      </c>
      <c r="F22" s="18" t="n">
        <v>3.5739</v>
      </c>
      <c r="G22" s="18" t="n">
        <v>200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21</v>
      </c>
      <c r="B23" s="17" t="s">
        <v>22</v>
      </c>
      <c r="C23" s="42" t="n">
        <v>45812</v>
      </c>
      <c r="D23" s="43" t="n">
        <v>45876</v>
      </c>
      <c r="E23" s="18" t="n">
        <v>3.6872</v>
      </c>
      <c r="F23" s="18" t="n">
        <v>3.298</v>
      </c>
      <c r="G23" s="18" t="n">
        <v>300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108</v>
      </c>
      <c r="B24" s="17" t="s">
        <v>214</v>
      </c>
      <c r="C24" s="42" t="n">
        <v>45798</v>
      </c>
      <c r="D24" s="43" t="n">
        <v>45807</v>
      </c>
      <c r="E24" s="18" t="n">
        <v>0.4504</v>
      </c>
      <c r="F24" s="18" t="n">
        <v>0.4562</v>
      </c>
      <c r="G24" s="18" t="n">
        <v>2000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109</v>
      </c>
      <c r="B25" s="17" t="s">
        <v>215</v>
      </c>
      <c r="C25" s="42" t="n">
        <v>45800</v>
      </c>
      <c r="D25" s="43" t="n">
        <v>45804</v>
      </c>
      <c r="E25" s="18" t="n">
        <v>1000.5</v>
      </c>
      <c r="F25" s="18" t="n">
        <v>1006.3043</v>
      </c>
      <c r="G25" s="18" t="n">
        <v>7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110</v>
      </c>
      <c r="B26" s="17" t="s">
        <v>216</v>
      </c>
      <c r="C26" s="42" t="n">
        <v>45803</v>
      </c>
      <c r="D26" s="43" t="n">
        <v>45812</v>
      </c>
      <c r="E26" s="18" t="n">
        <v>123.0738</v>
      </c>
      <c r="F26" s="18" t="n">
        <v>124.925</v>
      </c>
      <c r="G26" s="18" t="n">
        <v>8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111</v>
      </c>
      <c r="B27" s="17" t="s">
        <v>217</v>
      </c>
      <c r="C27" s="42" t="n">
        <v>45808</v>
      </c>
      <c r="D27" s="43" t="n">
        <v>45810</v>
      </c>
      <c r="E27" s="18" t="n">
        <v>1107.87</v>
      </c>
      <c r="F27" s="18" t="n">
        <v>1113.94</v>
      </c>
      <c r="G27" s="18" t="n">
        <v>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24</v>
      </c>
      <c r="B28" s="17" t="s">
        <v>25</v>
      </c>
      <c r="C28" s="42" t="n">
        <v>45810</v>
      </c>
      <c r="D28" s="43" t="n">
        <v>45810</v>
      </c>
      <c r="E28" s="18" t="n">
        <v>164.65</v>
      </c>
      <c r="F28" s="18" t="n">
        <v>166.6</v>
      </c>
      <c r="G28" s="18" t="n">
        <v>6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112</v>
      </c>
      <c r="B29" s="17" t="s">
        <v>218</v>
      </c>
      <c r="C29" s="42" t="n">
        <v>45810</v>
      </c>
      <c r="D29" s="43" t="n">
        <v>45811</v>
      </c>
      <c r="E29" s="18" t="n">
        <v>3204.93</v>
      </c>
      <c r="F29" s="18" t="n">
        <v>3228.06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113</v>
      </c>
      <c r="B30" s="17" t="s">
        <v>219</v>
      </c>
      <c r="C30" s="42" t="n">
        <v>45812</v>
      </c>
      <c r="D30" s="43" t="n">
        <v>45812</v>
      </c>
      <c r="E30" s="18" t="n">
        <v>3321.99</v>
      </c>
      <c r="F30" s="18" t="n">
        <v>3377.97</v>
      </c>
      <c r="G30" s="18" t="n">
        <v>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114</v>
      </c>
      <c r="B31" s="17" t="s">
        <v>220</v>
      </c>
      <c r="C31" s="42" t="n">
        <v>45812</v>
      </c>
      <c r="D31" s="43" t="n">
        <v>45866</v>
      </c>
      <c r="E31" s="18" t="n">
        <v>975.39</v>
      </c>
      <c r="F31" s="18" t="n">
        <v>1150.81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114</v>
      </c>
      <c r="B32" s="17" t="s">
        <v>220</v>
      </c>
      <c r="C32" s="42" t="n">
        <v>45867</v>
      </c>
      <c r="D32" s="43" t="n">
        <v>45943</v>
      </c>
      <c r="E32" s="18" t="n">
        <v>1113.67</v>
      </c>
      <c r="F32" s="18" t="n">
        <v>1281.23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115</v>
      </c>
      <c r="B33" s="17" t="s">
        <v>221</v>
      </c>
      <c r="C33" s="42" t="n">
        <v>45812</v>
      </c>
      <c r="D33" s="43" t="n">
        <v>45910</v>
      </c>
      <c r="E33" s="18" t="n">
        <v>6462.87</v>
      </c>
      <c r="F33" s="18" t="n">
        <v>6583.05</v>
      </c>
      <c r="G33" s="18" t="n">
        <v>1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16</v>
      </c>
      <c r="B34" s="17" t="s">
        <v>18</v>
      </c>
      <c r="C34" s="42" t="n">
        <v>45831</v>
      </c>
      <c r="D34" s="43" t="n">
        <v>45853</v>
      </c>
      <c r="E34" s="18" t="n">
        <v>429.255</v>
      </c>
      <c r="F34" s="18" t="n">
        <v>439.735</v>
      </c>
      <c r="G34" s="18" t="n">
        <v>2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16</v>
      </c>
      <c r="B35" s="17" t="s">
        <v>18</v>
      </c>
      <c r="C35" s="42" t="n">
        <v>45853</v>
      </c>
      <c r="D35" s="43" t="n">
        <v>45853</v>
      </c>
      <c r="E35" s="18" t="n">
        <v>424.255</v>
      </c>
      <c r="F35" s="18" t="n">
        <v>426.745</v>
      </c>
      <c r="G35" s="18" t="n">
        <v>2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16</v>
      </c>
      <c r="B36" s="17" t="s">
        <v>18</v>
      </c>
      <c r="C36" s="42" t="n">
        <v>45853</v>
      </c>
      <c r="D36" s="43" t="n">
        <v>45853</v>
      </c>
      <c r="E36" s="18" t="n">
        <v>424.255</v>
      </c>
      <c r="F36" s="18" t="n">
        <v>430.74</v>
      </c>
      <c r="G36" s="18" t="n">
        <v>2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16</v>
      </c>
      <c r="B37" s="17" t="s">
        <v>18</v>
      </c>
      <c r="C37" s="42" t="n">
        <v>45853</v>
      </c>
      <c r="D37" s="43" t="n">
        <v>45853</v>
      </c>
      <c r="E37" s="18" t="n">
        <v>424.25</v>
      </c>
      <c r="F37" s="18" t="n">
        <v>434.735</v>
      </c>
      <c r="G37" s="18" t="n">
        <v>2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16</v>
      </c>
      <c r="B38" s="17" t="s">
        <v>18</v>
      </c>
      <c r="C38" s="42" t="n">
        <v>45854</v>
      </c>
      <c r="D38" s="43" t="n">
        <v>45856</v>
      </c>
      <c r="E38" s="18" t="n">
        <v>424.255</v>
      </c>
      <c r="F38" s="18" t="n">
        <v>434.74</v>
      </c>
      <c r="G38" s="18" t="n">
        <v>2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116</v>
      </c>
      <c r="B39" s="17" t="s">
        <v>165</v>
      </c>
      <c r="C39" s="42" t="n">
        <v>45840</v>
      </c>
      <c r="D39" s="43" t="n">
        <v>45877</v>
      </c>
      <c r="E39" s="18" t="n">
        <v>0.5864</v>
      </c>
      <c r="F39" s="18" t="n">
        <v>0.6086</v>
      </c>
      <c r="G39" s="18" t="n">
        <v>2000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35</v>
      </c>
      <c r="B40" s="17" t="s">
        <v>37</v>
      </c>
      <c r="C40" s="42" t="n">
        <v>45916</v>
      </c>
      <c r="D40" s="43" t="n">
        <v>45957</v>
      </c>
      <c r="E40" s="18" t="n">
        <v>16.7075</v>
      </c>
      <c r="F40" s="18" t="n">
        <v>17.021</v>
      </c>
      <c r="G40" s="18" t="n">
        <v>770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62</v>
      </c>
      <c r="B1" s="19" t="s">
        <v>9</v>
      </c>
      <c r="C1" s="19" t="s">
        <v>63</v>
      </c>
      <c r="D1" s="19" t="s">
        <v>64</v>
      </c>
      <c r="E1" s="19" t="s">
        <v>65</v>
      </c>
      <c r="F1" s="19" t="s">
        <v>66</v>
      </c>
      <c r="G1" s="19" t="s">
        <v>67</v>
      </c>
      <c r="H1" s="19" t="s">
        <v>68</v>
      </c>
    </row>
    <row collapsed="false" customFormat="false" customHeight="false" hidden="false" ht="12.1" outlineLevel="0" r="2">
      <c r="A2" s="14" t="n">
        <v>45761</v>
      </c>
      <c r="B2" s="6" t="n">
        <v>30000</v>
      </c>
      <c r="C2" s="17" t="s">
        <v>69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45765</v>
      </c>
      <c r="B3" s="6" t="n">
        <v>-25000</v>
      </c>
      <c r="C3" s="17" t="s">
        <v>70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45768</v>
      </c>
      <c r="B4" s="6" t="n">
        <v>58763</v>
      </c>
      <c r="C4" s="17" t="s">
        <v>71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45782</v>
      </c>
      <c r="B5" s="6" t="n">
        <v>10000</v>
      </c>
      <c r="C5" s="17" t="s">
        <v>71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45788</v>
      </c>
      <c r="B6" s="6" t="n">
        <v>970</v>
      </c>
      <c r="C6" s="17" t="s">
        <v>71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45789</v>
      </c>
      <c r="B7" s="6" t="n">
        <v>12000</v>
      </c>
      <c r="C7" s="17" t="s">
        <v>71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45790</v>
      </c>
      <c r="B8" s="6" t="n">
        <v>2000</v>
      </c>
      <c r="C8" s="17" t="s">
        <v>71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45793</v>
      </c>
      <c r="B9" s="6" t="n">
        <v>4000</v>
      </c>
      <c r="C9" s="17" t="s">
        <v>71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45796</v>
      </c>
      <c r="B10" s="6" t="n">
        <v>2200</v>
      </c>
      <c r="C10" s="17" t="s">
        <v>71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45798</v>
      </c>
      <c r="B11" s="6" t="n">
        <v>612.32</v>
      </c>
      <c r="C11" s="17" t="s">
        <v>71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45800</v>
      </c>
      <c r="B12" s="6" t="n">
        <v>-412.9</v>
      </c>
      <c r="C12" s="17" t="s">
        <v>72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45800</v>
      </c>
      <c r="B13" s="6" t="n">
        <v>474.9</v>
      </c>
      <c r="C13" s="17" t="s">
        <v>73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45804</v>
      </c>
      <c r="B14" s="6" t="n">
        <v>17000</v>
      </c>
      <c r="C14" s="17" t="s">
        <v>71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45804</v>
      </c>
      <c r="B15" s="6" t="n">
        <v>-18435.99</v>
      </c>
      <c r="C15" s="17" t="s">
        <v>70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45806</v>
      </c>
      <c r="B16" s="6" t="n">
        <v>-411.43</v>
      </c>
      <c r="C16" s="17" t="s">
        <v>74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45806</v>
      </c>
      <c r="B17" s="6" t="n">
        <v>473.43</v>
      </c>
      <c r="C17" s="17" t="s">
        <v>75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45817</v>
      </c>
      <c r="B18" s="6" t="n">
        <v>-92.13</v>
      </c>
      <c r="C18" s="17" t="s">
        <v>76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45834</v>
      </c>
      <c r="B19" s="6" t="n">
        <v>92.12</v>
      </c>
      <c r="C19" s="17" t="s">
        <v>77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45836</v>
      </c>
      <c r="B20" s="6" t="n">
        <v>-469.49</v>
      </c>
      <c r="C20" s="17" t="s">
        <v>78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45838</v>
      </c>
      <c r="B21" s="6" t="n">
        <v>539.49</v>
      </c>
      <c r="C21" s="17" t="s">
        <v>79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45856</v>
      </c>
      <c r="B22" s="6" t="n">
        <v>-1193.26</v>
      </c>
      <c r="C22" s="17" t="s">
        <v>80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45856</v>
      </c>
      <c r="B23" s="6" t="n">
        <v>1371.26</v>
      </c>
      <c r="C23" s="17" t="s">
        <v>81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45856</v>
      </c>
      <c r="B24" s="6" t="n">
        <v>-1910.75</v>
      </c>
      <c r="C24" s="17" t="s">
        <v>82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45856</v>
      </c>
      <c r="B25" s="6" t="n">
        <v>1910.75</v>
      </c>
      <c r="C25" s="17" t="s">
        <v>82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45866</v>
      </c>
      <c r="B26" s="6" t="n">
        <v>-469.49</v>
      </c>
      <c r="C26" s="17" t="s">
        <v>78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45866</v>
      </c>
      <c r="B27" s="6" t="n">
        <v>539.49</v>
      </c>
      <c r="C27" s="17" t="s">
        <v>83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45867</v>
      </c>
      <c r="B28" s="6" t="n">
        <v>-539.49</v>
      </c>
      <c r="C28" s="17" t="s">
        <v>82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45867</v>
      </c>
      <c r="B29" s="6" t="n">
        <v>539.49</v>
      </c>
      <c r="C29" s="17" t="s">
        <v>82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45869</v>
      </c>
      <c r="B30" s="6" t="n">
        <v>-539.49</v>
      </c>
      <c r="C30" s="17" t="s">
        <v>82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45869</v>
      </c>
      <c r="B31" s="6" t="n">
        <v>539.49</v>
      </c>
      <c r="C31" s="17" t="s">
        <v>82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45891</v>
      </c>
      <c r="B32" s="6" t="n">
        <v>474.9</v>
      </c>
      <c r="C32" s="17" t="s">
        <v>84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45891</v>
      </c>
      <c r="B33" s="6" t="n">
        <v>474.9</v>
      </c>
      <c r="C33" s="17" t="s">
        <v>82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45891</v>
      </c>
      <c r="B34" s="6" t="n">
        <v>-474.9</v>
      </c>
      <c r="C34" s="17" t="s">
        <v>82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45891</v>
      </c>
      <c r="B35" s="6" t="n">
        <v>-412.9</v>
      </c>
      <c r="C35" s="17" t="s">
        <v>72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45896</v>
      </c>
      <c r="B36" s="6" t="n">
        <v>-539.49</v>
      </c>
      <c r="C36" s="17" t="s">
        <v>82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45896</v>
      </c>
      <c r="B37" s="6" t="n">
        <v>539.49</v>
      </c>
      <c r="C37" s="17" t="s">
        <v>82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45896</v>
      </c>
      <c r="B38" s="6" t="n">
        <v>539.49</v>
      </c>
      <c r="C38" s="17" t="s">
        <v>85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45896</v>
      </c>
      <c r="B39" s="6" t="n">
        <v>-469.49</v>
      </c>
      <c r="C39" s="17" t="s">
        <v>78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45905</v>
      </c>
      <c r="B40" s="6" t="n">
        <v>115660</v>
      </c>
      <c r="C40" s="17" t="s">
        <v>71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45908</v>
      </c>
      <c r="B41" s="6" t="n">
        <v>-115033.73</v>
      </c>
      <c r="C41" s="17" t="s">
        <v>70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45908</v>
      </c>
      <c r="B42" s="6" t="n">
        <v>-23317.29</v>
      </c>
      <c r="C42" s="17" t="s">
        <v>70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45909</v>
      </c>
      <c r="B43" s="6" t="n">
        <v>100</v>
      </c>
      <c r="C43" s="17" t="s">
        <v>71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45909</v>
      </c>
      <c r="B44" s="6" t="n">
        <v>140000</v>
      </c>
      <c r="C44" s="17" t="s">
        <v>71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45916</v>
      </c>
      <c r="B45" s="6" t="n">
        <v>24000</v>
      </c>
      <c r="C45" s="17" t="s">
        <v>71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45919</v>
      </c>
      <c r="B46" s="6" t="n">
        <v>7500</v>
      </c>
      <c r="C46" s="17" t="s">
        <v>71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45925</v>
      </c>
      <c r="B47" s="6" t="n">
        <v>20000</v>
      </c>
      <c r="C47" s="17" t="s">
        <v>71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45926</v>
      </c>
      <c r="B48" s="6" t="n">
        <v>539.49</v>
      </c>
      <c r="C48" s="17" t="s">
        <v>86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45926</v>
      </c>
      <c r="B49" s="6" t="n">
        <v>-469.49</v>
      </c>
      <c r="C49" s="17" t="s">
        <v>78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45943</v>
      </c>
      <c r="B50" s="6" t="n">
        <v>13500</v>
      </c>
      <c r="C50" s="17" t="s">
        <v>71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45946</v>
      </c>
      <c r="B51" s="6" t="n">
        <v>-626.46</v>
      </c>
      <c r="C51" s="17" t="s">
        <v>87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45946</v>
      </c>
      <c r="B52" s="6" t="n">
        <v>720.46</v>
      </c>
      <c r="C52" s="17" t="s">
        <v>88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45947</v>
      </c>
      <c r="B53" s="6" t="n">
        <v>18000</v>
      </c>
      <c r="C53" s="17" t="s">
        <v>71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45947</v>
      </c>
      <c r="B54" s="6" t="n">
        <v>1000</v>
      </c>
      <c r="C54" s="17" t="s">
        <v>71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45948</v>
      </c>
      <c r="B55" s="6" t="n">
        <v>-313</v>
      </c>
      <c r="C55" s="17" t="s">
        <v>89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45956</v>
      </c>
      <c r="B56" s="6" t="n">
        <v>-469.49</v>
      </c>
      <c r="C56" s="17" t="s">
        <v>78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45957</v>
      </c>
      <c r="B57" s="6" t="n">
        <v>-12790.6</v>
      </c>
      <c r="C57" s="17" t="s">
        <v>70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45958</v>
      </c>
      <c r="B58" s="6" t="n">
        <v>539.49</v>
      </c>
      <c r="C58" s="17" t="s">
        <v>90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2" t="n">
        <v>45960.999988426</v>
      </c>
      <c r="B59" s="5" t="n">
        <v>-283184.47</v>
      </c>
      <c r="C59" s="15" t="s">
        <v>91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/>
      <c r="B60" s="9" t="s">
        <f>=XIRR(B2:B59,A2:A59)</f>
      </c>
      <c r="C60" s="17" t="s">
        <v>92</v>
      </c>
      <c r="D60" s="17"/>
      <c r="E60" s="17"/>
      <c r="F60" s="7"/>
      <c r="G60" s="2" t="s">
        <v>93</v>
      </c>
      <c r="H60" s="6" t="s">
        <f>=SUM(I2:H59)/365</f>
      </c>
    </row>
    <row collapsed="false" customFormat="false" customHeight="false" hidden="false" ht="12.1" outlineLevel="0" r="61">
      <c r="A61" s="14"/>
      <c r="B61" s="5" t="s">
        <f>=-SUM(B2:B59)</f>
      </c>
      <c r="C61" s="17" t="s">
        <v>94</v>
      </c>
      <c r="D61" s="17"/>
      <c r="E61" s="17"/>
      <c r="F61" s="7"/>
      <c r="G61" s="15" t="s">
        <v>95</v>
      </c>
      <c r="H61" s="9" t="s">
        <f>=B61/H60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35</v>
      </c>
      <c r="R1" s="0"/>
      <c r="S1" s="0"/>
      <c r="T1" s="4" t="s">
        <v>41</v>
      </c>
      <c r="U1" s="0"/>
      <c r="V1" s="0"/>
      <c r="W1" s="4" t="s">
        <v>47</v>
      </c>
      <c r="X1" s="0"/>
      <c r="Y1" s="0"/>
      <c r="Z1" s="4" t="s">
        <v>51</v>
      </c>
      <c r="AA1" s="0"/>
    </row>
    <row collapsed="false" customFormat="false" customHeight="false" hidden="false" ht="12.1" outlineLevel="0" r="2">
      <c r="A2" s="11" t="n">
        <v>45831</v>
      </c>
      <c r="B2" s="6" t="n">
        <v>858.51</v>
      </c>
      <c r="C2" s="0" t="s">
        <v>96</v>
      </c>
      <c r="D2" s="11" t="n">
        <v>45796</v>
      </c>
      <c r="E2" s="6" t="n">
        <v>1059.64</v>
      </c>
      <c r="F2" s="0" t="s">
        <v>96</v>
      </c>
      <c r="G2" s="11" t="n">
        <v>45810</v>
      </c>
      <c r="H2" s="6" t="n">
        <v>987.9</v>
      </c>
      <c r="I2" s="0" t="s">
        <v>96</v>
      </c>
      <c r="J2" s="11" t="n">
        <v>45788</v>
      </c>
      <c r="K2" s="6" t="n">
        <v>1461.98</v>
      </c>
      <c r="L2" s="0" t="s">
        <v>96</v>
      </c>
      <c r="M2" s="11" t="n">
        <v>45790</v>
      </c>
      <c r="N2" s="6" t="n">
        <v>1388.83</v>
      </c>
      <c r="O2" s="0" t="s">
        <v>96</v>
      </c>
      <c r="P2" s="11" t="n">
        <v>45916</v>
      </c>
      <c r="Q2" s="6" t="n">
        <v>24359.54</v>
      </c>
      <c r="R2" s="0" t="s">
        <v>96</v>
      </c>
      <c r="S2" s="11" t="n">
        <v>45916</v>
      </c>
      <c r="T2" s="6" t="s">
        <f>=141292.67</f>
      </c>
      <c r="U2" s="0" t="s">
        <v>96</v>
      </c>
      <c r="V2" s="11" t="n">
        <v>45782</v>
      </c>
      <c r="W2" s="6" t="s">
        <f>=9212.59</f>
      </c>
      <c r="X2" s="0" t="s">
        <v>96</v>
      </c>
      <c r="Y2" s="11" t="n">
        <v>45768</v>
      </c>
      <c r="Z2" s="6" t="s">
        <f>=909.58</f>
      </c>
      <c r="AA2" s="0" t="s">
        <v>96</v>
      </c>
    </row>
    <row collapsed="false" customFormat="false" customHeight="false" hidden="false" ht="12.1" outlineLevel="0" r="3">
      <c r="A3" s="11" t="n">
        <v>45853</v>
      </c>
      <c r="B3" s="6" t="n">
        <v>-879.47</v>
      </c>
      <c r="C3" s="0" t="s">
        <v>97</v>
      </c>
      <c r="D3" s="11" t="n">
        <v>45810</v>
      </c>
      <c r="E3" s="6" t="n">
        <v>-357.39</v>
      </c>
      <c r="F3" s="0" t="s">
        <v>97</v>
      </c>
      <c r="G3" s="11" t="n">
        <v>45810</v>
      </c>
      <c r="H3" s="6" t="n">
        <v>-999.6</v>
      </c>
      <c r="I3" s="0" t="s">
        <v>97</v>
      </c>
      <c r="J3" s="11" t="n">
        <v>45789</v>
      </c>
      <c r="K3" s="6" t="n">
        <v>-1484.65</v>
      </c>
      <c r="L3" s="0" t="s">
        <v>97</v>
      </c>
      <c r="M3" s="11" t="n">
        <v>45791</v>
      </c>
      <c r="N3" s="6" t="n">
        <v>1350.41</v>
      </c>
      <c r="O3" s="0" t="s">
        <v>96</v>
      </c>
      <c r="P3" s="11" t="n">
        <v>45919</v>
      </c>
      <c r="Q3" s="6" t="n">
        <v>7519.18</v>
      </c>
      <c r="R3" s="0" t="s">
        <v>96</v>
      </c>
      <c r="S3" s="11" t="n">
        <v>45946</v>
      </c>
      <c r="T3" s="6" t="s">
        <f>=-626.46</f>
      </c>
      <c r="U3" s="0" t="s">
        <v>87</v>
      </c>
      <c r="V3" s="11" t="n">
        <v>45782</v>
      </c>
      <c r="W3" s="6" t="s">
        <f>=15635.87</f>
      </c>
      <c r="X3" s="0" t="s">
        <v>96</v>
      </c>
      <c r="Y3" s="11" t="n">
        <v>45768</v>
      </c>
      <c r="Z3" s="6" t="s">
        <f>=12735.64</f>
      </c>
      <c r="AA3" s="0" t="s">
        <v>96</v>
      </c>
    </row>
    <row collapsed="false" customFormat="false" customHeight="false" hidden="false" ht="12.1" outlineLevel="0" r="4">
      <c r="A4" s="11" t="n">
        <v>45853</v>
      </c>
      <c r="B4" s="6" t="n">
        <v>848.51</v>
      </c>
      <c r="C4" s="0" t="s">
        <v>96</v>
      </c>
      <c r="D4" s="11" t="n">
        <v>45810</v>
      </c>
      <c r="E4" s="6" t="n">
        <v>-714.77</v>
      </c>
      <c r="F4" s="0" t="s">
        <v>97</v>
      </c>
      <c r="G4" s="11" t="n">
        <v>45890</v>
      </c>
      <c r="H4" s="6" t="n">
        <v>2353.41</v>
      </c>
      <c r="I4" s="0" t="s">
        <v>96</v>
      </c>
      <c r="J4" s="11" t="n">
        <v>45790</v>
      </c>
      <c r="K4" s="6" t="n">
        <v>1454.41</v>
      </c>
      <c r="L4" s="0" t="s">
        <v>96</v>
      </c>
      <c r="M4" s="11" t="n">
        <v>45896</v>
      </c>
      <c r="N4" s="6" t="n">
        <v>-1359.18</v>
      </c>
      <c r="O4" s="0" t="s">
        <v>97</v>
      </c>
      <c r="P4" s="11" t="n">
        <v>45919</v>
      </c>
      <c r="Q4" s="6" t="n">
        <v>16.75</v>
      </c>
      <c r="R4" s="0" t="s">
        <v>96</v>
      </c>
      <c r="S4" s="11" t="n">
        <v>45960</v>
      </c>
      <c r="T4" s="8" t="s">
        <f>=-Портфель!J10</f>
      </c>
      <c r="U4" s="0" t="s">
        <v>98</v>
      </c>
      <c r="V4" s="11" t="n">
        <v>45782</v>
      </c>
      <c r="W4" s="6" t="s">
        <f>=10106.32</f>
      </c>
      <c r="X4" s="0" t="s">
        <v>96</v>
      </c>
      <c r="Y4" s="11" t="n">
        <v>45800</v>
      </c>
      <c r="Z4" s="6" t="s">
        <f>=-412.9</f>
      </c>
      <c r="AA4" s="0" t="s">
        <v>72</v>
      </c>
    </row>
    <row collapsed="false" customFormat="false" customHeight="false" hidden="false" ht="12.1" outlineLevel="0" r="5">
      <c r="A5" s="11" t="n">
        <v>45853</v>
      </c>
      <c r="B5" s="6" t="n">
        <v>-853.49</v>
      </c>
      <c r="C5" s="0" t="s">
        <v>97</v>
      </c>
      <c r="D5" s="11" t="n">
        <v>45812</v>
      </c>
      <c r="E5" s="6" t="n">
        <v>1106.17</v>
      </c>
      <c r="F5" s="0" t="s">
        <v>96</v>
      </c>
      <c r="G5" s="11" t="n">
        <v>45960</v>
      </c>
      <c r="H5" s="8" t="s">
        <f>=-Портфель!J4</f>
      </c>
      <c r="I5" s="0" t="s">
        <v>98</v>
      </c>
      <c r="J5" s="11" t="n">
        <v>45790</v>
      </c>
      <c r="K5" s="6" t="n">
        <v>-1464.12</v>
      </c>
      <c r="L5" s="0" t="s">
        <v>97</v>
      </c>
      <c r="M5" s="11" t="n">
        <v>45960</v>
      </c>
      <c r="N5" s="8" t="s">
        <f>=-Портфель!J6</f>
      </c>
      <c r="O5" s="0" t="s">
        <v>98</v>
      </c>
      <c r="P5" s="11" t="n">
        <v>45925</v>
      </c>
      <c r="Q5" s="6" t="n">
        <v>19981.41</v>
      </c>
      <c r="R5" s="0" t="s">
        <v>96</v>
      </c>
      <c r="S5" s="0"/>
      <c r="T5" s="10" t="s">
        <f>=XIRR(T2:T4,S2:S4)</f>
      </c>
      <c r="U5" s="0"/>
      <c r="V5" s="11" t="n">
        <v>45782</v>
      </c>
      <c r="W5" s="6" t="s">
        <f>=4594.28</f>
      </c>
      <c r="X5" s="0" t="s">
        <v>96</v>
      </c>
      <c r="Y5" s="11" t="n">
        <v>45891</v>
      </c>
      <c r="Z5" s="6" t="s">
        <f>=-412.9</f>
      </c>
      <c r="AA5" s="0" t="s">
        <v>72</v>
      </c>
    </row>
    <row collapsed="false" customFormat="false" customHeight="false" hidden="false" ht="12.1" outlineLevel="0" r="6">
      <c r="A6" s="11" t="n">
        <v>45853</v>
      </c>
      <c r="B6" s="6" t="n">
        <v>848.51</v>
      </c>
      <c r="C6" s="0" t="s">
        <v>96</v>
      </c>
      <c r="D6" s="11" t="n">
        <v>45817</v>
      </c>
      <c r="E6" s="6" t="n">
        <v>-92.13</v>
      </c>
      <c r="F6" s="0" t="s">
        <v>76</v>
      </c>
      <c r="G6" s="0"/>
      <c r="H6" s="10" t="s">
        <f>=XIRR(H2:H5,G2:G5)</f>
      </c>
      <c r="I6" s="0"/>
      <c r="J6" s="11" t="n">
        <v>45791</v>
      </c>
      <c r="K6" s="6" t="n">
        <v>1448.37</v>
      </c>
      <c r="L6" s="0" t="s">
        <v>96</v>
      </c>
      <c r="M6" s="0"/>
      <c r="N6" s="10" t="s">
        <f>=XIRR(N2:N5,M2:M5)</f>
      </c>
      <c r="O6" s="0"/>
      <c r="P6" s="11" t="n">
        <v>45940</v>
      </c>
      <c r="Q6" s="6" t="n">
        <v>169.08</v>
      </c>
      <c r="R6" s="0" t="s">
        <v>96</v>
      </c>
      <c r="S6" s="0"/>
      <c r="T6" s="8" t="s">
        <f>=-SUM(T2:T4)</f>
      </c>
      <c r="U6" s="0" t="s">
        <v>99</v>
      </c>
      <c r="V6" s="11" t="n">
        <v>45805</v>
      </c>
      <c r="W6" s="6" t="s">
        <f>=5476.95</f>
      </c>
      <c r="X6" s="0" t="s">
        <v>96</v>
      </c>
      <c r="Y6" s="11" t="n">
        <v>45960</v>
      </c>
      <c r="Z6" s="8" t="s">
        <f>=-Портфель!J12</f>
      </c>
      <c r="AA6" s="0" t="s">
        <v>98</v>
      </c>
    </row>
    <row collapsed="false" customFormat="false" customHeight="false" hidden="false" ht="12.1" outlineLevel="0" r="7">
      <c r="A7" s="11" t="n">
        <v>45853</v>
      </c>
      <c r="B7" s="6" t="n">
        <v>-861.48</v>
      </c>
      <c r="C7" s="0" t="s">
        <v>97</v>
      </c>
      <c r="D7" s="11" t="n">
        <v>45859</v>
      </c>
      <c r="E7" s="6" t="n">
        <v>963.13</v>
      </c>
      <c r="F7" s="0" t="s">
        <v>96</v>
      </c>
      <c r="G7" s="0"/>
      <c r="H7" s="8" t="s">
        <f>=-SUM(H2:H5)</f>
      </c>
      <c r="I7" s="0" t="s">
        <v>99</v>
      </c>
      <c r="J7" s="11" t="n">
        <v>45791</v>
      </c>
      <c r="K7" s="6" t="n">
        <v>-1466.12</v>
      </c>
      <c r="L7" s="0" t="s">
        <v>97</v>
      </c>
      <c r="M7" s="0"/>
      <c r="N7" s="8" t="s">
        <f>=-SUM(N2:N5)</f>
      </c>
      <c r="O7" s="0" t="s">
        <v>99</v>
      </c>
      <c r="P7" s="11" t="n">
        <v>45947</v>
      </c>
      <c r="Q7" s="6" t="n">
        <v>32750.73</v>
      </c>
      <c r="R7" s="0" t="s">
        <v>96</v>
      </c>
      <c r="S7" s="0"/>
      <c r="T7" s="0"/>
      <c r="U7" s="0"/>
      <c r="V7" s="11" t="n">
        <v>45806</v>
      </c>
      <c r="W7" s="6" t="s">
        <f>=-411.43</f>
      </c>
      <c r="X7" s="0" t="s">
        <v>74</v>
      </c>
      <c r="Y7" s="0"/>
      <c r="Z7" s="10" t="s">
        <f>=XIRR(Z2:Z6,Y2:Y6)</f>
      </c>
      <c r="AA7" s="0"/>
    </row>
    <row collapsed="false" customFormat="false" customHeight="false" hidden="false" ht="12.1" outlineLevel="0" r="8">
      <c r="A8" s="11" t="n">
        <v>45853</v>
      </c>
      <c r="B8" s="6" t="n">
        <v>848.5</v>
      </c>
      <c r="C8" s="0" t="s">
        <v>96</v>
      </c>
      <c r="D8" s="11" t="n">
        <v>45876</v>
      </c>
      <c r="E8" s="6" t="n">
        <v>-989.41</v>
      </c>
      <c r="F8" s="0" t="s">
        <v>97</v>
      </c>
      <c r="G8" s="0"/>
      <c r="H8" s="0"/>
      <c r="I8" s="0"/>
      <c r="J8" s="11" t="n">
        <v>45791</v>
      </c>
      <c r="K8" s="6" t="n">
        <v>1450.87</v>
      </c>
      <c r="L8" s="0" t="s">
        <v>96</v>
      </c>
      <c r="M8" s="0"/>
      <c r="N8" s="0"/>
      <c r="O8" s="0"/>
      <c r="P8" s="11" t="n">
        <v>45947</v>
      </c>
      <c r="Q8" s="6" t="n">
        <v>1017.63</v>
      </c>
      <c r="R8" s="0" t="s">
        <v>96</v>
      </c>
      <c r="S8" s="0"/>
      <c r="T8" s="0"/>
      <c r="U8" s="0"/>
      <c r="V8" s="11" t="n">
        <v>45836</v>
      </c>
      <c r="W8" s="6" t="s">
        <f>=-469.49</f>
      </c>
      <c r="X8" s="0" t="s">
        <v>78</v>
      </c>
      <c r="Y8" s="0"/>
      <c r="Z8" s="8" t="s">
        <f>=-SUM(Z2:Z6)</f>
      </c>
      <c r="AA8" s="0" t="s">
        <v>99</v>
      </c>
    </row>
    <row collapsed="false" customFormat="false" customHeight="false" hidden="false" ht="12.1" outlineLevel="0" r="9">
      <c r="A9" s="11" t="n">
        <v>45853</v>
      </c>
      <c r="B9" s="6" t="n">
        <v>-869.47</v>
      </c>
      <c r="C9" s="0" t="s">
        <v>97</v>
      </c>
      <c r="D9" s="11" t="n">
        <v>45891</v>
      </c>
      <c r="E9" s="6" t="n">
        <v>2206.32</v>
      </c>
      <c r="F9" s="0" t="s">
        <v>96</v>
      </c>
      <c r="G9" s="0"/>
      <c r="H9" s="0"/>
      <c r="I9" s="0"/>
      <c r="J9" s="11" t="n">
        <v>45960</v>
      </c>
      <c r="K9" s="8" t="s">
        <f>=-Портфель!J5</f>
      </c>
      <c r="L9" s="0" t="s">
        <v>98</v>
      </c>
      <c r="M9" s="0"/>
      <c r="N9" s="0"/>
      <c r="O9" s="0"/>
      <c r="P9" s="11" t="n">
        <v>45957</v>
      </c>
      <c r="Q9" s="6" t="n">
        <v>-13106.17</v>
      </c>
      <c r="R9" s="0" t="s">
        <v>97</v>
      </c>
      <c r="S9" s="0"/>
      <c r="T9" s="0"/>
      <c r="U9" s="0"/>
      <c r="V9" s="11" t="n">
        <v>45866</v>
      </c>
      <c r="W9" s="6" t="s">
        <f>=-469.49</f>
      </c>
      <c r="X9" s="0" t="s">
        <v>78</v>
      </c>
    </row>
    <row collapsed="false" customFormat="false" customHeight="false" hidden="false" ht="12.1" outlineLevel="0" r="10">
      <c r="A10" s="11" t="n">
        <v>45854</v>
      </c>
      <c r="B10" s="6" t="n">
        <v>848.51</v>
      </c>
      <c r="C10" s="0" t="s">
        <v>96</v>
      </c>
      <c r="D10" s="11" t="n">
        <v>45894</v>
      </c>
      <c r="E10" s="6" t="n">
        <v>630.38</v>
      </c>
      <c r="F10" s="0" t="s">
        <v>96</v>
      </c>
      <c r="G10" s="0"/>
      <c r="H10" s="0"/>
      <c r="I10" s="0"/>
      <c r="J10" s="0"/>
      <c r="K10" s="10" t="s">
        <f>=XIRR(K2:K9,J2:J9)</f>
      </c>
      <c r="L10" s="0"/>
      <c r="M10" s="0"/>
      <c r="N10" s="0"/>
      <c r="O10" s="0"/>
      <c r="P10" s="11" t="n">
        <v>45960</v>
      </c>
      <c r="Q10" s="8" t="s">
        <f>=-Портфель!J8</f>
      </c>
      <c r="R10" s="0" t="s">
        <v>98</v>
      </c>
      <c r="S10" s="0"/>
      <c r="T10" s="0"/>
      <c r="U10" s="0"/>
      <c r="V10" s="11" t="n">
        <v>45896</v>
      </c>
      <c r="W10" s="6" t="s">
        <f>=-469.49</f>
      </c>
      <c r="X10" s="0" t="s">
        <v>78</v>
      </c>
    </row>
    <row collapsed="false" customFormat="false" customHeight="false" hidden="false" ht="12.1" outlineLevel="0" r="11">
      <c r="A11" s="11" t="n">
        <v>45856</v>
      </c>
      <c r="B11" s="6" t="n">
        <v>-869.48</v>
      </c>
      <c r="C11" s="0" t="s">
        <v>97</v>
      </c>
      <c r="D11" s="11" t="n">
        <v>45960</v>
      </c>
      <c r="E11" s="8" t="s">
        <f>=-Портфель!J3</f>
      </c>
      <c r="F11" s="0" t="s">
        <v>98</v>
      </c>
      <c r="G11" s="0"/>
      <c r="H11" s="0"/>
      <c r="I11" s="0"/>
      <c r="J11" s="0"/>
      <c r="K11" s="8" t="s">
        <f>=-SUM(K2:K9)</f>
      </c>
      <c r="L11" s="0" t="s">
        <v>99</v>
      </c>
      <c r="M11" s="0"/>
      <c r="N11" s="0"/>
      <c r="O11" s="0"/>
      <c r="P11" s="0"/>
      <c r="Q11" s="10" t="s">
        <f>=XIRR(Q2:Q10,P2:P10)</f>
      </c>
      <c r="R11" s="0"/>
      <c r="S11" s="0"/>
      <c r="T11" s="0"/>
      <c r="U11" s="0"/>
      <c r="V11" s="11" t="n">
        <v>45926</v>
      </c>
      <c r="W11" s="6" t="s">
        <f>=-469.49</f>
      </c>
      <c r="X11" s="0" t="s">
        <v>78</v>
      </c>
    </row>
    <row collapsed="false" customFormat="false" customHeight="false" hidden="false" ht="12.1" outlineLevel="0" r="12">
      <c r="A12" s="11" t="n">
        <v>45898</v>
      </c>
      <c r="B12" s="6" t="n">
        <v>1335.8</v>
      </c>
      <c r="C12" s="0" t="s">
        <v>96</v>
      </c>
      <c r="D12" s="0"/>
      <c r="E12" s="10" t="s">
        <f>=XIRR(E2:E11,D2:D11)</f>
      </c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8" t="s">
        <f>=-SUM(Q2:Q10)</f>
      </c>
      <c r="R12" s="0" t="s">
        <v>99</v>
      </c>
      <c r="S12" s="0"/>
      <c r="T12" s="0"/>
      <c r="U12" s="0"/>
      <c r="V12" s="11" t="n">
        <v>45956</v>
      </c>
      <c r="W12" s="6" t="s">
        <f>=-469.49</f>
      </c>
      <c r="X12" s="0" t="s">
        <v>78</v>
      </c>
    </row>
    <row collapsed="false" customFormat="false" customHeight="false" hidden="false" ht="12.1" outlineLevel="0" r="13">
      <c r="A13" s="11" t="n">
        <v>45902</v>
      </c>
      <c r="B13" s="6" t="n">
        <v>445.27</v>
      </c>
      <c r="C13" s="0" t="s">
        <v>96</v>
      </c>
      <c r="D13" s="0"/>
      <c r="E13" s="8" t="s">
        <f>=-SUM(E2:E11)</f>
      </c>
      <c r="F13" s="0" t="s">
        <v>99</v>
      </c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11" t="n">
        <v>45960</v>
      </c>
      <c r="W13" s="8" t="s">
        <f>=-Портфель!J11</f>
      </c>
      <c r="X13" s="0" t="s">
        <v>98</v>
      </c>
    </row>
    <row collapsed="false" customFormat="false" customHeight="false" hidden="false" ht="12.1" outlineLevel="0" r="14">
      <c r="A14" s="11" t="n">
        <v>45910</v>
      </c>
      <c r="B14" s="6" t="n">
        <v>6177.71</v>
      </c>
      <c r="C14" s="0" t="s">
        <v>96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10" t="s">
        <f>=XIRR(W2:W13,V2:V13)</f>
      </c>
      <c r="X14" s="0"/>
    </row>
    <row collapsed="false" customFormat="false" customHeight="false" hidden="false" ht="12.1" outlineLevel="0" r="15">
      <c r="A15" s="11" t="n">
        <v>45948</v>
      </c>
      <c r="B15" s="6" t="n">
        <v>-313</v>
      </c>
      <c r="C15" s="0" t="s">
        <v>89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8" t="s">
        <f>=-SUM(W2:W13)</f>
      </c>
      <c r="X15" s="0" t="s">
        <v>99</v>
      </c>
    </row>
    <row collapsed="false" customFormat="false" customHeight="false" hidden="false" ht="12.1" outlineLevel="0" r="16">
      <c r="A16" s="11" t="n">
        <v>45960</v>
      </c>
      <c r="B16" s="8" t="s">
        <f>=-Портфель!J2</f>
      </c>
      <c r="C16" s="0" t="s">
        <v>98</v>
      </c>
    </row>
    <row collapsed="false" customFormat="false" customHeight="false" hidden="false" ht="12.1" outlineLevel="0" r="17">
      <c r="A17" s="0"/>
      <c r="B17" s="10" t="s">
        <f>=XIRR(B2:B16,A2:A16)</f>
      </c>
      <c r="C17" s="0"/>
    </row>
    <row collapsed="false" customFormat="false" customHeight="false" hidden="false" ht="12.1" outlineLevel="0" r="18">
      <c r="A18" s="0"/>
      <c r="B18" s="8" t="s">
        <f>=-SUM(B2:B16)</f>
      </c>
      <c r="C18" s="0" t="s">
        <v>99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Y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100</v>
      </c>
      <c r="C1" s="0"/>
      <c r="D1" s="0"/>
      <c r="E1" s="4" t="s">
        <v>101</v>
      </c>
      <c r="F1" s="0"/>
      <c r="G1" s="0"/>
      <c r="H1" s="4" t="s">
        <v>102</v>
      </c>
      <c r="I1" s="0"/>
      <c r="J1" s="0"/>
      <c r="K1" s="4" t="s">
        <v>103</v>
      </c>
      <c r="L1" s="0"/>
      <c r="M1" s="0"/>
      <c r="N1" s="4" t="s">
        <v>104</v>
      </c>
      <c r="O1" s="0"/>
      <c r="P1" s="0"/>
      <c r="Q1" s="4" t="s">
        <v>105</v>
      </c>
      <c r="R1" s="0"/>
      <c r="S1" s="0"/>
      <c r="T1" s="4" t="s">
        <v>106</v>
      </c>
      <c r="U1" s="0"/>
      <c r="V1" s="0"/>
      <c r="W1" s="4" t="s">
        <v>107</v>
      </c>
      <c r="X1" s="0"/>
      <c r="Y1" s="0"/>
      <c r="Z1" s="4" t="s">
        <v>108</v>
      </c>
      <c r="AA1" s="0"/>
      <c r="AB1" s="0"/>
      <c r="AC1" s="4" t="s">
        <v>109</v>
      </c>
      <c r="AD1" s="0"/>
      <c r="AE1" s="0"/>
      <c r="AF1" s="4" t="s">
        <v>110</v>
      </c>
      <c r="AG1" s="0"/>
      <c r="AH1" s="0"/>
      <c r="AI1" s="4" t="s">
        <v>111</v>
      </c>
      <c r="AJ1" s="0"/>
      <c r="AK1" s="0"/>
      <c r="AL1" s="4" t="s">
        <v>112</v>
      </c>
      <c r="AM1" s="0"/>
      <c r="AN1" s="0"/>
      <c r="AO1" s="4" t="s">
        <v>113</v>
      </c>
      <c r="AP1" s="0"/>
      <c r="AQ1" s="0"/>
      <c r="AR1" s="4" t="s">
        <v>114</v>
      </c>
      <c r="AS1" s="0"/>
      <c r="AT1" s="0"/>
      <c r="AU1" s="4" t="s">
        <v>115</v>
      </c>
      <c r="AV1" s="0"/>
      <c r="AW1" s="0"/>
      <c r="AX1" s="4" t="s">
        <v>116</v>
      </c>
      <c r="AY1" s="0"/>
    </row>
    <row collapsed="false" customFormat="false" customHeight="false" hidden="false" ht="12.1" outlineLevel="0" r="2">
      <c r="A2" s="11" t="n">
        <v>45775</v>
      </c>
      <c r="B2" s="6" t="n">
        <v>11917.26</v>
      </c>
      <c r="C2" s="0" t="s">
        <v>96</v>
      </c>
      <c r="D2" s="11" t="n">
        <v>45789</v>
      </c>
      <c r="E2" s="6" t="n">
        <v>11603.02</v>
      </c>
      <c r="F2" s="0" t="s">
        <v>96</v>
      </c>
      <c r="G2" s="11" t="n">
        <v>45789</v>
      </c>
      <c r="H2" s="6" t="n">
        <v>2014.34</v>
      </c>
      <c r="I2" s="0" t="s">
        <v>96</v>
      </c>
      <c r="J2" s="11" t="n">
        <v>45791</v>
      </c>
      <c r="K2" s="6" t="n">
        <v>1144.68</v>
      </c>
      <c r="L2" s="0" t="s">
        <v>96</v>
      </c>
      <c r="M2" s="11" t="n">
        <v>45791</v>
      </c>
      <c r="N2" s="6" t="n">
        <v>976.39</v>
      </c>
      <c r="O2" s="0" t="s">
        <v>96</v>
      </c>
      <c r="P2" s="11" t="n">
        <v>45793</v>
      </c>
      <c r="Q2" s="6" t="n">
        <v>1248.95</v>
      </c>
      <c r="R2" s="0" t="s">
        <v>96</v>
      </c>
      <c r="S2" s="11" t="n">
        <v>45796</v>
      </c>
      <c r="T2" s="6" t="n">
        <v>970.58</v>
      </c>
      <c r="U2" s="0" t="s">
        <v>96</v>
      </c>
      <c r="V2" s="11" t="n">
        <v>45796</v>
      </c>
      <c r="W2" s="6" t="n">
        <v>1115.67</v>
      </c>
      <c r="X2" s="0" t="s">
        <v>96</v>
      </c>
      <c r="Y2" s="11" t="n">
        <v>45798</v>
      </c>
      <c r="Z2" s="6" t="n">
        <v>900.74</v>
      </c>
      <c r="AA2" s="0" t="s">
        <v>96</v>
      </c>
      <c r="AB2" s="11" t="n">
        <v>45800</v>
      </c>
      <c r="AC2" s="6" t="n">
        <v>7003.5</v>
      </c>
      <c r="AD2" s="0" t="s">
        <v>96</v>
      </c>
      <c r="AE2" s="11" t="n">
        <v>45803</v>
      </c>
      <c r="AF2" s="6" t="n">
        <v>984.59</v>
      </c>
      <c r="AG2" s="0" t="s">
        <v>96</v>
      </c>
      <c r="AH2" s="11" t="n">
        <v>45808</v>
      </c>
      <c r="AI2" s="6" t="n">
        <v>1107.87</v>
      </c>
      <c r="AJ2" s="0" t="s">
        <v>96</v>
      </c>
      <c r="AK2" s="11" t="n">
        <v>45810</v>
      </c>
      <c r="AL2" s="6" t="n">
        <v>3204.93</v>
      </c>
      <c r="AM2" s="0" t="s">
        <v>96</v>
      </c>
      <c r="AN2" s="11" t="n">
        <v>45812</v>
      </c>
      <c r="AO2" s="6" t="n">
        <v>3321.99</v>
      </c>
      <c r="AP2" s="0" t="s">
        <v>96</v>
      </c>
      <c r="AQ2" s="11" t="n">
        <v>45812</v>
      </c>
      <c r="AR2" s="6" t="n">
        <v>975.39</v>
      </c>
      <c r="AS2" s="0" t="s">
        <v>96</v>
      </c>
      <c r="AT2" s="11" t="n">
        <v>45812</v>
      </c>
      <c r="AU2" s="6" t="n">
        <v>6462.87</v>
      </c>
      <c r="AV2" s="0" t="s">
        <v>96</v>
      </c>
      <c r="AW2" s="11" t="n">
        <v>45840</v>
      </c>
      <c r="AX2" s="6" t="n">
        <v>1172.7</v>
      </c>
      <c r="AY2" s="0" t="s">
        <v>96</v>
      </c>
    </row>
    <row collapsed="false" customFormat="false" customHeight="false" hidden="false" ht="12.1" outlineLevel="0" r="3">
      <c r="A3" s="11" t="n">
        <v>45775</v>
      </c>
      <c r="B3" s="6" t="n">
        <v>7945.64</v>
      </c>
      <c r="C3" s="0" t="s">
        <v>96</v>
      </c>
      <c r="D3" s="11" t="n">
        <v>45790</v>
      </c>
      <c r="E3" s="6" t="n">
        <v>-4116.54</v>
      </c>
      <c r="F3" s="0" t="s">
        <v>97</v>
      </c>
      <c r="G3" s="11" t="n">
        <v>45798</v>
      </c>
      <c r="H3" s="6" t="n">
        <v>-2034.79</v>
      </c>
      <c r="I3" s="0" t="s">
        <v>97</v>
      </c>
      <c r="J3" s="11" t="n">
        <v>45808</v>
      </c>
      <c r="K3" s="6" t="n">
        <v>-586.05</v>
      </c>
      <c r="L3" s="0" t="s">
        <v>97</v>
      </c>
      <c r="M3" s="11" t="n">
        <v>45831</v>
      </c>
      <c r="N3" s="6" t="n">
        <v>-1031.38</v>
      </c>
      <c r="O3" s="0" t="s">
        <v>97</v>
      </c>
      <c r="P3" s="11" t="n">
        <v>45811</v>
      </c>
      <c r="Q3" s="6" t="n">
        <v>-1267.84</v>
      </c>
      <c r="R3" s="0" t="s">
        <v>97</v>
      </c>
      <c r="S3" s="11" t="n">
        <v>45812</v>
      </c>
      <c r="T3" s="6" t="n">
        <v>-990.41</v>
      </c>
      <c r="U3" s="0" t="s">
        <v>97</v>
      </c>
      <c r="V3" s="11" t="n">
        <v>45838</v>
      </c>
      <c r="W3" s="6" t="n">
        <v>-1124.32</v>
      </c>
      <c r="X3" s="0" t="s">
        <v>97</v>
      </c>
      <c r="Y3" s="11" t="n">
        <v>45807</v>
      </c>
      <c r="Z3" s="6" t="n">
        <v>-912.45</v>
      </c>
      <c r="AA3" s="0" t="s">
        <v>97</v>
      </c>
      <c r="AB3" s="11" t="n">
        <v>45804</v>
      </c>
      <c r="AC3" s="6" t="n">
        <v>-7044.13</v>
      </c>
      <c r="AD3" s="0" t="s">
        <v>97</v>
      </c>
      <c r="AE3" s="11" t="n">
        <v>45812</v>
      </c>
      <c r="AF3" s="6" t="n">
        <v>-999.4</v>
      </c>
      <c r="AG3" s="0" t="s">
        <v>97</v>
      </c>
      <c r="AH3" s="11" t="n">
        <v>45810</v>
      </c>
      <c r="AI3" s="6" t="n">
        <v>-1113.94</v>
      </c>
      <c r="AJ3" s="0" t="s">
        <v>97</v>
      </c>
      <c r="AK3" s="11" t="n">
        <v>45811</v>
      </c>
      <c r="AL3" s="6" t="n">
        <v>-3228.06</v>
      </c>
      <c r="AM3" s="0" t="s">
        <v>97</v>
      </c>
      <c r="AN3" s="11" t="n">
        <v>45812</v>
      </c>
      <c r="AO3" s="6" t="n">
        <v>-3377.97</v>
      </c>
      <c r="AP3" s="0" t="s">
        <v>97</v>
      </c>
      <c r="AQ3" s="11" t="n">
        <v>45866</v>
      </c>
      <c r="AR3" s="6" t="n">
        <v>-1150.81</v>
      </c>
      <c r="AS3" s="0" t="s">
        <v>97</v>
      </c>
      <c r="AT3" s="11" t="n">
        <v>45910</v>
      </c>
      <c r="AU3" s="6" t="n">
        <v>-6583.05</v>
      </c>
      <c r="AV3" s="0" t="s">
        <v>97</v>
      </c>
      <c r="AW3" s="11" t="n">
        <v>45877</v>
      </c>
      <c r="AX3" s="6" t="n">
        <v>-1217.27</v>
      </c>
      <c r="AY3" s="0" t="s">
        <v>97</v>
      </c>
    </row>
    <row collapsed="false" customFormat="false" customHeight="false" hidden="false" ht="12.1" outlineLevel="0" r="4">
      <c r="A4" s="11" t="n">
        <v>45799</v>
      </c>
      <c r="B4" s="6" t="n">
        <v>2025.3</v>
      </c>
      <c r="C4" s="0" t="s">
        <v>96</v>
      </c>
      <c r="D4" s="11" t="n">
        <v>45790</v>
      </c>
      <c r="E4" s="6" t="n">
        <v>-686.09</v>
      </c>
      <c r="F4" s="0" t="s">
        <v>97</v>
      </c>
      <c r="G4" s="0"/>
      <c r="H4" s="10" t="s">
        <f>=XIRR(H2:H3,G2:G3)</f>
      </c>
      <c r="I4" s="0"/>
      <c r="J4" s="11" t="n">
        <v>45808</v>
      </c>
      <c r="K4" s="6" t="n">
        <v>-586.05</v>
      </c>
      <c r="L4" s="0" t="s">
        <v>97</v>
      </c>
      <c r="M4" s="0"/>
      <c r="N4" s="10" t="s">
        <f>=XIRR(N2:N3,M2:M3)</f>
      </c>
      <c r="O4" s="0"/>
      <c r="P4" s="11" t="n">
        <v>45811</v>
      </c>
      <c r="Q4" s="6" t="n">
        <v>1267.56</v>
      </c>
      <c r="R4" s="0" t="s">
        <v>96</v>
      </c>
      <c r="S4" s="0"/>
      <c r="T4" s="10" t="s">
        <f>=XIRR(T2:T3,S2:S3)</f>
      </c>
      <c r="U4" s="0"/>
      <c r="V4" s="0"/>
      <c r="W4" s="10" t="s">
        <f>=XIRR(W2:W3,V2:V3)</f>
      </c>
      <c r="X4" s="0"/>
      <c r="Y4" s="0"/>
      <c r="Z4" s="10" t="s">
        <f>=XIRR(Z2:Z3,Y2:Y3)</f>
      </c>
      <c r="AA4" s="0"/>
      <c r="AB4" s="0"/>
      <c r="AC4" s="10" t="s">
        <f>=XIRR(AC2:AC3,AB2:AB3)</f>
      </c>
      <c r="AD4" s="0"/>
      <c r="AE4" s="0"/>
      <c r="AF4" s="10" t="s">
        <f>=XIRR(AF2:AF3,AE2:AE3)</f>
      </c>
      <c r="AG4" s="0"/>
      <c r="AH4" s="0"/>
      <c r="AI4" s="10" t="s">
        <f>=XIRR(AI2:AI3,AH2:AH3)</f>
      </c>
      <c r="AJ4" s="0"/>
      <c r="AK4" s="0"/>
      <c r="AL4" s="10" t="s">
        <f>=XIRR(AL2:AL3,AK2:AK3)</f>
      </c>
      <c r="AM4" s="0"/>
      <c r="AN4" s="0"/>
      <c r="AO4" s="10" t="s">
        <f>=XIRR(AO2:AO3,AN2:AN3)</f>
      </c>
      <c r="AP4" s="0"/>
      <c r="AQ4" s="11" t="n">
        <v>45867</v>
      </c>
      <c r="AR4" s="6" t="n">
        <v>1113.67</v>
      </c>
      <c r="AS4" s="0" t="s">
        <v>96</v>
      </c>
      <c r="AT4" s="0"/>
      <c r="AU4" s="10" t="s">
        <f>=XIRR(AU2:AU3,AT2:AT3)</f>
      </c>
      <c r="AV4" s="0"/>
      <c r="AW4" s="0"/>
      <c r="AX4" s="10" t="s">
        <f>=XIRR(AX2:AX3,AW2:AW3)</f>
      </c>
      <c r="AY4" s="0"/>
    </row>
    <row collapsed="false" customFormat="false" customHeight="false" hidden="false" ht="12.1" outlineLevel="0" r="5">
      <c r="A5" s="11" t="n">
        <v>45856</v>
      </c>
      <c r="B5" s="6" t="n">
        <v>-1193.26</v>
      </c>
      <c r="C5" s="0" t="s">
        <v>80</v>
      </c>
      <c r="D5" s="11" t="n">
        <v>45790</v>
      </c>
      <c r="E5" s="6" t="n">
        <v>-686.09</v>
      </c>
      <c r="F5" s="0" t="s">
        <v>97</v>
      </c>
      <c r="G5" s="0"/>
      <c r="H5" s="8" t="s">
        <f>=-SUM(H2:H3)</f>
      </c>
      <c r="I5" s="0" t="s">
        <v>99</v>
      </c>
      <c r="J5" s="0"/>
      <c r="K5" s="10" t="s">
        <f>=XIRR(K2:K4,J2:J4)</f>
      </c>
      <c r="L5" s="0"/>
      <c r="M5" s="0"/>
      <c r="N5" s="8" t="s">
        <f>=-SUM(N2:N3)</f>
      </c>
      <c r="O5" s="0" t="s">
        <v>99</v>
      </c>
      <c r="P5" s="11" t="n">
        <v>45811</v>
      </c>
      <c r="Q5" s="6" t="n">
        <v>-1271.24</v>
      </c>
      <c r="R5" s="0" t="s">
        <v>97</v>
      </c>
      <c r="S5" s="0"/>
      <c r="T5" s="8" t="s">
        <f>=-SUM(T2:T3)</f>
      </c>
      <c r="U5" s="0" t="s">
        <v>99</v>
      </c>
      <c r="V5" s="0"/>
      <c r="W5" s="8" t="s">
        <f>=-SUM(W2:W3)</f>
      </c>
      <c r="X5" s="0" t="s">
        <v>99</v>
      </c>
      <c r="Y5" s="0"/>
      <c r="Z5" s="8" t="s">
        <f>=-SUM(Z2:Z3)</f>
      </c>
      <c r="AA5" s="0" t="s">
        <v>99</v>
      </c>
      <c r="AB5" s="0"/>
      <c r="AC5" s="8" t="s">
        <f>=-SUM(AC2:AC3)</f>
      </c>
      <c r="AD5" s="0" t="s">
        <v>99</v>
      </c>
      <c r="AE5" s="0"/>
      <c r="AF5" s="8" t="s">
        <f>=-SUM(AF2:AF3)</f>
      </c>
      <c r="AG5" s="0" t="s">
        <v>99</v>
      </c>
      <c r="AH5" s="0"/>
      <c r="AI5" s="8" t="s">
        <f>=-SUM(AI2:AI3)</f>
      </c>
      <c r="AJ5" s="0" t="s">
        <v>99</v>
      </c>
      <c r="AK5" s="0"/>
      <c r="AL5" s="8" t="s">
        <f>=-SUM(AL2:AL3)</f>
      </c>
      <c r="AM5" s="0" t="s">
        <v>99</v>
      </c>
      <c r="AN5" s="0"/>
      <c r="AO5" s="8" t="s">
        <f>=-SUM(AO2:AO3)</f>
      </c>
      <c r="AP5" s="0" t="s">
        <v>99</v>
      </c>
      <c r="AQ5" s="11" t="n">
        <v>45943</v>
      </c>
      <c r="AR5" s="6" t="n">
        <v>-1281.23</v>
      </c>
      <c r="AS5" s="0" t="s">
        <v>97</v>
      </c>
      <c r="AT5" s="0"/>
      <c r="AU5" s="8" t="s">
        <f>=-SUM(AU2:AU3)</f>
      </c>
      <c r="AV5" s="0" t="s">
        <v>99</v>
      </c>
      <c r="AW5" s="0"/>
      <c r="AX5" s="8" t="s">
        <f>=-SUM(AX2:AX3)</f>
      </c>
      <c r="AY5" s="0" t="s">
        <v>99</v>
      </c>
    </row>
    <row collapsed="false" customFormat="false" customHeight="false" hidden="false" ht="12.1" outlineLevel="0" r="6">
      <c r="A6" s="11" t="n">
        <v>45905</v>
      </c>
      <c r="B6" s="6" t="n">
        <v>-23317.29</v>
      </c>
      <c r="C6" s="0" t="s">
        <v>97</v>
      </c>
      <c r="D6" s="11" t="n">
        <v>45790</v>
      </c>
      <c r="E6" s="6" t="n">
        <v>-6174.82</v>
      </c>
      <c r="F6" s="0" t="s">
        <v>97</v>
      </c>
      <c r="G6" s="0"/>
      <c r="H6" s="0"/>
      <c r="I6" s="0"/>
      <c r="J6" s="0"/>
      <c r="K6" s="8" t="s">
        <f>=-SUM(K2:K4)</f>
      </c>
      <c r="L6" s="0" t="s">
        <v>99</v>
      </c>
      <c r="M6" s="0"/>
      <c r="N6" s="0"/>
      <c r="O6" s="0"/>
      <c r="P6" s="0"/>
      <c r="Q6" s="10" t="s">
        <f>=XIRR(Q2:Q5,P2:P5)</f>
      </c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10" t="s">
        <f>=XIRR(AR2:AR5,AQ2:AQ5)</f>
      </c>
      <c r="AS6" s="0"/>
    </row>
    <row collapsed="false" customFormat="false" customHeight="false" hidden="false" ht="12.1" outlineLevel="0" r="7">
      <c r="A7" s="0"/>
      <c r="B7" s="10" t="s">
        <f>=XIRR(B2:B6,A2:A6)</f>
      </c>
      <c r="C7" s="0"/>
      <c r="D7" s="0"/>
      <c r="E7" s="10" t="s">
        <f>=XIRR(E2:E6,D2:D6)</f>
      </c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8" t="s">
        <f>=-SUM(Q2:Q5)</f>
      </c>
      <c r="R7" s="0" t="s">
        <v>99</v>
      </c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8" t="s">
        <f>=-SUM(AR2:AR5)</f>
      </c>
      <c r="AS7" s="0" t="s">
        <v>99</v>
      </c>
    </row>
    <row collapsed="false" customFormat="false" customHeight="false" hidden="false" ht="12.1" outlineLevel="0" r="8">
      <c r="A8" s="0"/>
      <c r="B8" s="8" t="s">
        <f>=-SUM(B2:B6)</f>
      </c>
      <c r="C8" s="0" t="s">
        <v>99</v>
      </c>
      <c r="D8" s="0"/>
      <c r="E8" s="8" t="s">
        <f>=-SUM(E2:E6)</f>
      </c>
      <c r="F8" s="0" t="s">
        <v>99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117</v>
      </c>
      <c r="C1" s="0"/>
      <c r="D1" s="0"/>
      <c r="E1" s="3" t="s">
        <v>118</v>
      </c>
      <c r="F1" s="0"/>
      <c r="G1" s="0"/>
      <c r="H1" s="3" t="s">
        <v>119</v>
      </c>
      <c r="I1" s="0"/>
      <c r="J1" s="0"/>
      <c r="K1" s="3" t="s">
        <v>120</v>
      </c>
      <c r="L1" s="0"/>
      <c r="M1" s="0"/>
      <c r="N1" s="3" t="s">
        <v>121</v>
      </c>
      <c r="O1" s="0"/>
      <c r="P1" s="0"/>
      <c r="Q1" s="3" t="s">
        <v>122</v>
      </c>
      <c r="R1" s="0"/>
      <c r="S1" s="0"/>
      <c r="T1" s="3" t="s">
        <v>123</v>
      </c>
      <c r="U1" s="0"/>
      <c r="V1" s="0"/>
      <c r="W1" s="3" t="s">
        <v>124</v>
      </c>
      <c r="X1" s="0"/>
      <c r="Y1" s="0"/>
      <c r="Z1" s="3" t="s">
        <v>125</v>
      </c>
      <c r="AA1" s="0"/>
    </row>
    <row collapsed="false" customFormat="false" customHeight="false" hidden="false" ht="12.1" outlineLevel="0" r="2">
      <c r="A2" s="11" t="n">
        <v>45898</v>
      </c>
      <c r="B2" s="6" t="n">
        <v>3</v>
      </c>
      <c r="C2" s="6" t="n">
        <v>1335.8</v>
      </c>
      <c r="D2" s="11" t="n">
        <v>45859</v>
      </c>
      <c r="E2" s="6" t="n">
        <v>300</v>
      </c>
      <c r="F2" s="6" t="n">
        <v>963.13</v>
      </c>
      <c r="G2" s="11" t="n">
        <v>45890</v>
      </c>
      <c r="H2" s="6" t="n">
        <v>16</v>
      </c>
      <c r="I2" s="6" t="n">
        <v>2353.41</v>
      </c>
      <c r="J2" s="11" t="n">
        <v>45791</v>
      </c>
      <c r="K2" s="6" t="n">
        <v>10</v>
      </c>
      <c r="L2" s="6" t="n">
        <v>1450.87</v>
      </c>
      <c r="M2" s="11" t="n">
        <v>45791</v>
      </c>
      <c r="N2" s="6" t="n">
        <v>10</v>
      </c>
      <c r="O2" s="6" t="n">
        <v>1350.41</v>
      </c>
      <c r="P2" s="11" t="n">
        <v>45916</v>
      </c>
      <c r="Q2" s="6" t="n">
        <v>688</v>
      </c>
      <c r="R2" s="6" t="n">
        <v>11494.762359396</v>
      </c>
      <c r="S2" s="11" t="n">
        <v>45916</v>
      </c>
      <c r="T2" s="6" t="n">
        <v>17</v>
      </c>
      <c r="U2" s="6" t="n">
        <v>141292.67</v>
      </c>
      <c r="V2" s="11" t="n">
        <v>45782</v>
      </c>
      <c r="W2" s="6" t="n">
        <v>10</v>
      </c>
      <c r="X2" s="6" t="n">
        <v>9212.59</v>
      </c>
      <c r="Y2" s="11" t="n">
        <v>45768</v>
      </c>
      <c r="Z2" s="6" t="n">
        <v>1</v>
      </c>
      <c r="AA2" s="6" t="n">
        <v>909.58</v>
      </c>
    </row>
    <row collapsed="false" customFormat="false" customHeight="false" hidden="false" ht="12.1" outlineLevel="0" r="3">
      <c r="A3" s="11" t="n">
        <v>45902</v>
      </c>
      <c r="B3" s="6" t="n">
        <v>1</v>
      </c>
      <c r="C3" s="6" t="n">
        <v>445.27</v>
      </c>
      <c r="D3" s="11" t="n">
        <v>45891</v>
      </c>
      <c r="E3" s="6" t="n">
        <v>700</v>
      </c>
      <c r="F3" s="6" t="n">
        <v>2206.32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11" t="n">
        <v>45919</v>
      </c>
      <c r="Q3" s="6" t="n">
        <v>449</v>
      </c>
      <c r="R3" s="6" t="n">
        <v>7519.18</v>
      </c>
      <c r="S3" s="0"/>
      <c r="T3" s="5" t="s">
        <f>=SUM(U2:U2)/SUM(T2:T2)</f>
      </c>
      <c r="U3" s="0" t="s">
        <v>11</v>
      </c>
      <c r="V3" s="11" t="n">
        <v>45782</v>
      </c>
      <c r="W3" s="6" t="n">
        <v>17</v>
      </c>
      <c r="X3" s="6" t="n">
        <v>15635.87</v>
      </c>
      <c r="Y3" s="11" t="n">
        <v>45768</v>
      </c>
      <c r="Z3" s="6" t="n">
        <v>14</v>
      </c>
      <c r="AA3" s="6" t="n">
        <v>12735.64</v>
      </c>
    </row>
    <row collapsed="false" customFormat="false" customHeight="false" hidden="false" ht="12.1" outlineLevel="0" r="4">
      <c r="A4" s="11" t="n">
        <v>45910</v>
      </c>
      <c r="B4" s="6" t="n">
        <v>14</v>
      </c>
      <c r="C4" s="6" t="n">
        <v>6177.71</v>
      </c>
      <c r="D4" s="11" t="n">
        <v>45894</v>
      </c>
      <c r="E4" s="6" t="n">
        <v>200</v>
      </c>
      <c r="F4" s="6" t="n">
        <v>630.38</v>
      </c>
      <c r="G4" s="0"/>
      <c r="H4" s="6" t="n">
        <v>116.3</v>
      </c>
      <c r="I4" s="0" t="s">
        <v>126</v>
      </c>
      <c r="J4" s="0"/>
      <c r="K4" s="6" t="n">
        <v>116.37</v>
      </c>
      <c r="L4" s="0" t="s">
        <v>126</v>
      </c>
      <c r="M4" s="0"/>
      <c r="N4" s="6" t="n">
        <v>110.66</v>
      </c>
      <c r="O4" s="0" t="s">
        <v>126</v>
      </c>
      <c r="P4" s="11" t="n">
        <v>45919</v>
      </c>
      <c r="Q4" s="6" t="n">
        <v>1</v>
      </c>
      <c r="R4" s="6" t="n">
        <v>16.75</v>
      </c>
      <c r="S4" s="0"/>
      <c r="T4" s="6" t="n">
        <v>97.2</v>
      </c>
      <c r="U4" s="0" t="s">
        <v>126</v>
      </c>
      <c r="V4" s="11" t="n">
        <v>45782</v>
      </c>
      <c r="W4" s="6" t="n">
        <v>11</v>
      </c>
      <c r="X4" s="6" t="n">
        <v>10106.32</v>
      </c>
      <c r="Y4" s="0"/>
      <c r="Z4" s="5" t="s">
        <f>=SUM(AA2:AA3)/SUM(Z2:Z3)</f>
      </c>
      <c r="AA4" s="0" t="s">
        <v>11</v>
      </c>
    </row>
    <row collapsed="false" customFormat="false" customHeight="false" hidden="false" ht="12.1" outlineLevel="0" r="5">
      <c r="A5" s="0"/>
      <c r="B5" s="5" t="s">
        <f>=SUM(C2:C4)/SUM(B2:B4)</f>
      </c>
      <c r="C5" s="0" t="s">
        <v>11</v>
      </c>
      <c r="D5" s="0"/>
      <c r="E5" s="5" t="s">
        <f>=SUM(F2:F4)/SUM(E2:E4)</f>
      </c>
      <c r="F5" s="0" t="s">
        <v>11</v>
      </c>
      <c r="G5" s="0"/>
      <c r="H5" s="6" t="n">
        <v>16</v>
      </c>
      <c r="I5" s="0" t="s">
        <v>127</v>
      </c>
      <c r="J5" s="0"/>
      <c r="K5" s="6" t="n">
        <v>10</v>
      </c>
      <c r="L5" s="0" t="s">
        <v>127</v>
      </c>
      <c r="M5" s="0"/>
      <c r="N5" s="6" t="n">
        <v>10</v>
      </c>
      <c r="O5" s="0" t="s">
        <v>127</v>
      </c>
      <c r="P5" s="11" t="n">
        <v>45925</v>
      </c>
      <c r="Q5" s="6" t="n">
        <v>1191</v>
      </c>
      <c r="R5" s="6" t="n">
        <v>19981.41</v>
      </c>
      <c r="S5" s="0"/>
      <c r="T5" s="6" t="n">
        <v>17</v>
      </c>
      <c r="U5" s="0" t="s">
        <v>127</v>
      </c>
      <c r="V5" s="11" t="n">
        <v>45782</v>
      </c>
      <c r="W5" s="6" t="n">
        <v>5</v>
      </c>
      <c r="X5" s="6" t="n">
        <v>4594.28</v>
      </c>
      <c r="Y5" s="0"/>
      <c r="Z5" s="6" t="n">
        <v>94.64</v>
      </c>
      <c r="AA5" s="0" t="s">
        <v>126</v>
      </c>
    </row>
    <row collapsed="false" customFormat="false" customHeight="false" hidden="false" ht="12.1" outlineLevel="0" r="6">
      <c r="A6" s="0"/>
      <c r="B6" s="6" t="n">
        <v>371</v>
      </c>
      <c r="C6" s="0" t="s">
        <v>126</v>
      </c>
      <c r="D6" s="0"/>
      <c r="E6" s="6" t="n">
        <v>2.7715</v>
      </c>
      <c r="F6" s="0" t="s">
        <v>126</v>
      </c>
      <c r="G6" s="0"/>
      <c r="H6" s="5" t="s">
        <f>=H5*(ABS(H4)-ABS(H3))</f>
      </c>
      <c r="I6" s="0" t="s">
        <v>128</v>
      </c>
      <c r="J6" s="0"/>
      <c r="K6" s="5" t="s">
        <f>=K5*(ABS(K4)-ABS(K3))</f>
      </c>
      <c r="L6" s="0" t="s">
        <v>128</v>
      </c>
      <c r="M6" s="0"/>
      <c r="N6" s="5" t="s">
        <f>=N5*(ABS(N4)-ABS(N3))</f>
      </c>
      <c r="O6" s="0" t="s">
        <v>128</v>
      </c>
      <c r="P6" s="11" t="n">
        <v>45940</v>
      </c>
      <c r="Q6" s="6" t="n">
        <v>10</v>
      </c>
      <c r="R6" s="6" t="n">
        <v>169.08</v>
      </c>
      <c r="S6" s="0"/>
      <c r="T6" s="6" t="s">
        <f>=Портфель!G10*Портфель!$Q$17</f>
      </c>
      <c r="U6" s="0" t="s">
        <v>6</v>
      </c>
      <c r="V6" s="11" t="n">
        <v>45805</v>
      </c>
      <c r="W6" s="6" t="n">
        <v>6</v>
      </c>
      <c r="X6" s="6" t="n">
        <v>5476.95</v>
      </c>
      <c r="Y6" s="0"/>
      <c r="Z6" s="6" t="n">
        <v>15</v>
      </c>
      <c r="AA6" s="0" t="s">
        <v>127</v>
      </c>
    </row>
    <row collapsed="false" customFormat="false" customHeight="false" hidden="false" ht="12.1" outlineLevel="0" r="7">
      <c r="A7" s="0"/>
      <c r="B7" s="6" t="n">
        <v>18</v>
      </c>
      <c r="C7" s="0" t="s">
        <v>127</v>
      </c>
      <c r="D7" s="0"/>
      <c r="E7" s="6" t="n">
        <v>1200</v>
      </c>
      <c r="F7" s="0" t="s">
        <v>127</v>
      </c>
      <c r="G7" s="0"/>
      <c r="H7" s="0"/>
      <c r="I7" s="0"/>
      <c r="J7" s="0"/>
      <c r="K7" s="0"/>
      <c r="L7" s="0"/>
      <c r="M7" s="0"/>
      <c r="N7" s="0"/>
      <c r="O7" s="0"/>
      <c r="P7" s="11" t="n">
        <v>45947</v>
      </c>
      <c r="Q7" s="6" t="n">
        <v>1931</v>
      </c>
      <c r="R7" s="6" t="n">
        <v>32750.73</v>
      </c>
      <c r="S7" s="0"/>
      <c r="T7" s="6" t="s">
        <f>=Портфель!H10*Портфель!$Q$13</f>
      </c>
      <c r="U7" s="0" t="s">
        <v>7</v>
      </c>
      <c r="V7" s="0"/>
      <c r="W7" s="5" t="s">
        <f>=SUM(X2:X6)/SUM(W2:W6)</f>
      </c>
      <c r="X7" s="0" t="s">
        <v>11</v>
      </c>
      <c r="Y7" s="0"/>
      <c r="Z7" s="6" t="s">
        <f>=Портфель!G12*Портфель!$Q$13</f>
      </c>
      <c r="AA7" s="0" t="s">
        <v>6</v>
      </c>
    </row>
    <row collapsed="false" customFormat="false" customHeight="false" hidden="false" ht="12.1" outlineLevel="0" r="8">
      <c r="A8" s="0"/>
      <c r="B8" s="5" t="s">
        <f>=B7*(ABS(B6)-ABS(B5))</f>
      </c>
      <c r="C8" s="0" t="s">
        <v>128</v>
      </c>
      <c r="D8" s="0"/>
      <c r="E8" s="5" t="s">
        <f>=E7*(ABS(E6)-ABS(E5))</f>
      </c>
      <c r="F8" s="0" t="s">
        <v>128</v>
      </c>
      <c r="G8" s="0"/>
      <c r="H8" s="0"/>
      <c r="I8" s="0"/>
      <c r="J8" s="0"/>
      <c r="K8" s="0"/>
      <c r="L8" s="0"/>
      <c r="M8" s="0"/>
      <c r="N8" s="0"/>
      <c r="O8" s="0"/>
      <c r="P8" s="11" t="n">
        <v>45947</v>
      </c>
      <c r="Q8" s="6" t="n">
        <v>60</v>
      </c>
      <c r="R8" s="6" t="n">
        <v>1017.63</v>
      </c>
      <c r="S8" s="0"/>
      <c r="T8" s="5" t="s">
        <f>=T5*(T6*T4/100-T3+T7)</f>
      </c>
      <c r="U8" s="0" t="s">
        <v>128</v>
      </c>
      <c r="V8" s="0"/>
      <c r="W8" s="6" t="n">
        <v>98.35</v>
      </c>
      <c r="X8" s="0" t="s">
        <v>126</v>
      </c>
      <c r="Y8" s="0"/>
      <c r="Z8" s="6" t="s">
        <f>=Портфель!H12*Портфель!$Q$13</f>
      </c>
      <c r="AA8" s="0" t="s">
        <v>7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5" t="s">
        <f>=SUM(R2:R8)/SUM(Q2:Q8)</f>
      </c>
      <c r="R9" s="0" t="s">
        <v>11</v>
      </c>
      <c r="S9" s="0"/>
      <c r="T9" s="0"/>
      <c r="U9" s="0"/>
      <c r="V9" s="0"/>
      <c r="W9" s="6" t="n">
        <v>49</v>
      </c>
      <c r="X9" s="0" t="s">
        <v>127</v>
      </c>
      <c r="Y9" s="0"/>
      <c r="Z9" s="5" t="s">
        <f>=Z6*(Z7*Z5/100-Z4+Z8)</f>
      </c>
      <c r="AA9" s="0" t="s">
        <v>128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6" t="n">
        <v>17.0365</v>
      </c>
      <c r="R10" s="0" t="s">
        <v>126</v>
      </c>
      <c r="S10" s="0"/>
      <c r="T10" s="0"/>
      <c r="U10" s="0"/>
      <c r="V10" s="0"/>
      <c r="W10" s="6" t="s">
        <f>=Портфель!G11*Портфель!$Q$13</f>
      </c>
      <c r="X10" s="0" t="s">
        <v>6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6" t="n">
        <v>4330</v>
      </c>
      <c r="R11" s="0" t="s">
        <v>127</v>
      </c>
      <c r="S11" s="0"/>
      <c r="T11" s="0"/>
      <c r="U11" s="0"/>
      <c r="V11" s="0"/>
      <c r="W11" s="6" t="s">
        <f>=Портфель!H11*Портфель!$Q$13</f>
      </c>
      <c r="X11" s="0" t="s">
        <v>7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5" t="s">
        <f>=Q11*(ABS(Q10)-ABS(Q9))</f>
      </c>
      <c r="R12" s="0" t="s">
        <v>128</v>
      </c>
      <c r="S12" s="0"/>
      <c r="T12" s="0"/>
      <c r="U12" s="0"/>
      <c r="V12" s="0"/>
      <c r="W12" s="5" t="s">
        <f>=W9*(W10*W8/100-W7+W11)</f>
      </c>
      <c r="X12" s="0" t="s">
        <v>128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4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62</v>
      </c>
      <c r="B1" s="19" t="s">
        <v>0</v>
      </c>
      <c r="C1" s="19" t="s">
        <v>2</v>
      </c>
      <c r="D1" s="19" t="s">
        <v>129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130</v>
      </c>
      <c r="L1" s="19" t="s">
        <v>131</v>
      </c>
      <c r="M1" s="19" t="s">
        <v>19</v>
      </c>
      <c r="N1" s="19" t="s">
        <v>132</v>
      </c>
    </row>
    <row collapsed="false" customFormat="false" customHeight="false" hidden="false" ht="12.1" outlineLevel="0" r="2">
      <c r="A2" s="22" t="n">
        <v>45761</v>
      </c>
      <c r="B2" s="23" t="s">
        <v>133</v>
      </c>
      <c r="C2" s="23" t="s">
        <v>71</v>
      </c>
      <c r="D2" s="23" t="s">
        <v>133</v>
      </c>
      <c r="E2" s="23" t="s">
        <v>133</v>
      </c>
      <c r="F2" s="23" t="s">
        <v>19</v>
      </c>
      <c r="G2" s="24" t="n">
        <v>1</v>
      </c>
      <c r="H2" s="25" t="n">
        <v>30000</v>
      </c>
      <c r="I2" s="25" t="n">
        <v>30000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6" t="n">
        <v>45765</v>
      </c>
      <c r="B3" s="27" t="s">
        <v>134</v>
      </c>
      <c r="C3" s="27" t="s">
        <v>70</v>
      </c>
      <c r="D3" s="27" t="s">
        <v>134</v>
      </c>
      <c r="E3" s="27" t="s">
        <v>134</v>
      </c>
      <c r="F3" s="27" t="s">
        <v>19</v>
      </c>
      <c r="G3" s="28" t="n">
        <v>1</v>
      </c>
      <c r="H3" s="29" t="n">
        <v>-25000</v>
      </c>
      <c r="I3" s="29" t="n">
        <v>-25000</v>
      </c>
      <c r="J3" s="29" t="n">
        <v>0</v>
      </c>
      <c r="K3" s="29" t="n">
        <v>0</v>
      </c>
      <c r="L3" s="29" t="n">
        <v>0</v>
      </c>
      <c r="M3" s="6" t="s">
        <f>=I3+J3+K3+L3</f>
      </c>
      <c r="N3" s="27"/>
    </row>
    <row collapsed="false" customFormat="false" customHeight="false" hidden="false" ht="12.1" outlineLevel="0" r="4">
      <c r="A4" s="22" t="n">
        <v>45768</v>
      </c>
      <c r="B4" s="23" t="s">
        <v>133</v>
      </c>
      <c r="C4" s="23" t="s">
        <v>71</v>
      </c>
      <c r="D4" s="23" t="s">
        <v>133</v>
      </c>
      <c r="E4" s="23" t="s">
        <v>133</v>
      </c>
      <c r="F4" s="23" t="s">
        <v>19</v>
      </c>
      <c r="G4" s="24" t="n">
        <v>1</v>
      </c>
      <c r="H4" s="25" t="n">
        <v>58763</v>
      </c>
      <c r="I4" s="25" t="n">
        <v>58763</v>
      </c>
      <c r="J4" s="25" t="n">
        <v>0</v>
      </c>
      <c r="K4" s="25" t="n">
        <v>0</v>
      </c>
      <c r="L4" s="25" t="n">
        <v>0</v>
      </c>
      <c r="M4" s="6" t="s">
        <f>=I4+J4+K4+L4</f>
      </c>
      <c r="N4" s="23"/>
    </row>
    <row collapsed="false" customFormat="false" customHeight="false" hidden="false" ht="12.1" outlineLevel="0" r="5">
      <c r="A5" s="21" t="n">
        <v>45768.688958333</v>
      </c>
      <c r="B5" s="17" t="s">
        <v>51</v>
      </c>
      <c r="C5" s="17" t="s">
        <v>135</v>
      </c>
      <c r="D5" s="17" t="s">
        <v>96</v>
      </c>
      <c r="E5" s="17" t="s">
        <v>42</v>
      </c>
      <c r="F5" s="17" t="s">
        <v>19</v>
      </c>
      <c r="G5" s="7" t="n">
        <v>1</v>
      </c>
      <c r="H5" s="6" t="n">
        <v>88.81</v>
      </c>
      <c r="I5" s="6" t="n">
        <v>-888.1</v>
      </c>
      <c r="J5" s="6" t="n">
        <v>-20.88</v>
      </c>
      <c r="K5" s="6" t="n">
        <v>-0.53</v>
      </c>
      <c r="L5" s="6" t="n">
        <v>-0.07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45768.688958333</v>
      </c>
      <c r="B6" s="17" t="s">
        <v>51</v>
      </c>
      <c r="C6" s="17" t="s">
        <v>135</v>
      </c>
      <c r="D6" s="17" t="s">
        <v>96</v>
      </c>
      <c r="E6" s="17" t="s">
        <v>42</v>
      </c>
      <c r="F6" s="17" t="s">
        <v>19</v>
      </c>
      <c r="G6" s="7" t="n">
        <v>14</v>
      </c>
      <c r="H6" s="6" t="n">
        <v>88.82</v>
      </c>
      <c r="I6" s="6" t="n">
        <v>-12434.8</v>
      </c>
      <c r="J6" s="6" t="n">
        <v>-292.32</v>
      </c>
      <c r="K6" s="6" t="n">
        <v>-7.46</v>
      </c>
      <c r="L6" s="6" t="n">
        <v>-1.06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45775.419525463</v>
      </c>
      <c r="B7" s="17" t="s">
        <v>100</v>
      </c>
      <c r="C7" s="17" t="s">
        <v>136</v>
      </c>
      <c r="D7" s="17" t="s">
        <v>96</v>
      </c>
      <c r="E7" s="17" t="s">
        <v>42</v>
      </c>
      <c r="F7" s="17" t="s">
        <v>19</v>
      </c>
      <c r="G7" s="7" t="n">
        <v>12</v>
      </c>
      <c r="H7" s="6" t="n">
        <v>98.49</v>
      </c>
      <c r="I7" s="6" t="n">
        <v>-11818.8</v>
      </c>
      <c r="J7" s="6" t="n">
        <v>-90.36</v>
      </c>
      <c r="K7" s="6" t="n">
        <v>-7.09</v>
      </c>
      <c r="L7" s="6" t="n">
        <v>-1.01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45775.419525463</v>
      </c>
      <c r="B8" s="17" t="s">
        <v>100</v>
      </c>
      <c r="C8" s="17" t="s">
        <v>136</v>
      </c>
      <c r="D8" s="17" t="s">
        <v>96</v>
      </c>
      <c r="E8" s="17" t="s">
        <v>42</v>
      </c>
      <c r="F8" s="17" t="s">
        <v>19</v>
      </c>
      <c r="G8" s="7" t="n">
        <v>8</v>
      </c>
      <c r="H8" s="6" t="n">
        <v>98.5</v>
      </c>
      <c r="I8" s="6" t="n">
        <v>-7880</v>
      </c>
      <c r="J8" s="6" t="n">
        <v>-60.24</v>
      </c>
      <c r="K8" s="6" t="n">
        <v>-4.73</v>
      </c>
      <c r="L8" s="6" t="n">
        <v>-0.67</v>
      </c>
      <c r="M8" s="6" t="s">
        <f>=I8+J8+K8+L8</f>
      </c>
      <c r="N8" s="17"/>
    </row>
    <row collapsed="false" customFormat="false" customHeight="false" hidden="false" ht="12.1" outlineLevel="0" r="9">
      <c r="A9" s="22" t="n">
        <v>45782</v>
      </c>
      <c r="B9" s="23" t="s">
        <v>133</v>
      </c>
      <c r="C9" s="23" t="s">
        <v>71</v>
      </c>
      <c r="D9" s="23" t="s">
        <v>133</v>
      </c>
      <c r="E9" s="23" t="s">
        <v>133</v>
      </c>
      <c r="F9" s="23" t="s">
        <v>19</v>
      </c>
      <c r="G9" s="24" t="n">
        <v>1</v>
      </c>
      <c r="H9" s="25" t="n">
        <v>10000</v>
      </c>
      <c r="I9" s="25" t="n">
        <v>10000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</row>
    <row collapsed="false" customFormat="false" customHeight="false" hidden="false" ht="12.1" outlineLevel="0" r="10">
      <c r="A10" s="21" t="n">
        <v>45782.431284722</v>
      </c>
      <c r="B10" s="17" t="s">
        <v>47</v>
      </c>
      <c r="C10" s="17" t="s">
        <v>137</v>
      </c>
      <c r="D10" s="17" t="s">
        <v>96</v>
      </c>
      <c r="E10" s="17" t="s">
        <v>42</v>
      </c>
      <c r="F10" s="17" t="s">
        <v>19</v>
      </c>
      <c r="G10" s="7" t="n">
        <v>10</v>
      </c>
      <c r="H10" s="6" t="n">
        <v>91.8</v>
      </c>
      <c r="I10" s="6" t="n">
        <v>-9180</v>
      </c>
      <c r="J10" s="6" t="n">
        <v>-25.7</v>
      </c>
      <c r="K10" s="6" t="n">
        <v>-5.51</v>
      </c>
      <c r="L10" s="6" t="n">
        <v>-1.38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45782.432210648</v>
      </c>
      <c r="B11" s="17" t="s">
        <v>47</v>
      </c>
      <c r="C11" s="17" t="s">
        <v>137</v>
      </c>
      <c r="D11" s="17" t="s">
        <v>96</v>
      </c>
      <c r="E11" s="17" t="s">
        <v>42</v>
      </c>
      <c r="F11" s="17" t="s">
        <v>19</v>
      </c>
      <c r="G11" s="7" t="n">
        <v>17</v>
      </c>
      <c r="H11" s="6" t="n">
        <v>91.65</v>
      </c>
      <c r="I11" s="6" t="n">
        <v>-15580.5</v>
      </c>
      <c r="J11" s="6" t="n">
        <v>-43.69</v>
      </c>
      <c r="K11" s="6" t="n">
        <v>-9.35</v>
      </c>
      <c r="L11" s="6" t="n">
        <v>-2.33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45782.437349537</v>
      </c>
      <c r="B12" s="17" t="s">
        <v>47</v>
      </c>
      <c r="C12" s="17" t="s">
        <v>137</v>
      </c>
      <c r="D12" s="17" t="s">
        <v>96</v>
      </c>
      <c r="E12" s="17" t="s">
        <v>42</v>
      </c>
      <c r="F12" s="17" t="s">
        <v>19</v>
      </c>
      <c r="G12" s="7" t="n">
        <v>11</v>
      </c>
      <c r="H12" s="6" t="n">
        <v>91.55</v>
      </c>
      <c r="I12" s="6" t="n">
        <v>-10070.5</v>
      </c>
      <c r="J12" s="6" t="n">
        <v>-28.27</v>
      </c>
      <c r="K12" s="6" t="n">
        <v>-6.04</v>
      </c>
      <c r="L12" s="6" t="n">
        <v>-1.51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45782.440347222</v>
      </c>
      <c r="B13" s="17" t="s">
        <v>47</v>
      </c>
      <c r="C13" s="17" t="s">
        <v>137</v>
      </c>
      <c r="D13" s="17" t="s">
        <v>96</v>
      </c>
      <c r="E13" s="17" t="s">
        <v>42</v>
      </c>
      <c r="F13" s="17" t="s">
        <v>19</v>
      </c>
      <c r="G13" s="7" t="n">
        <v>5</v>
      </c>
      <c r="H13" s="6" t="n">
        <v>91.56</v>
      </c>
      <c r="I13" s="6" t="n">
        <v>-4578</v>
      </c>
      <c r="J13" s="6" t="n">
        <v>-12.85</v>
      </c>
      <c r="K13" s="6" t="n">
        <v>-2.75</v>
      </c>
      <c r="L13" s="6" t="n">
        <v>-0.68</v>
      </c>
      <c r="M13" s="6" t="s">
        <f>=I13+J13+K13+L13</f>
      </c>
      <c r="N13" s="17"/>
    </row>
    <row collapsed="false" customFormat="false" customHeight="false" hidden="false" ht="12.1" outlineLevel="0" r="14">
      <c r="A14" s="22" t="n">
        <v>45788</v>
      </c>
      <c r="B14" s="23" t="s">
        <v>133</v>
      </c>
      <c r="C14" s="23" t="s">
        <v>71</v>
      </c>
      <c r="D14" s="23" t="s">
        <v>133</v>
      </c>
      <c r="E14" s="23" t="s">
        <v>133</v>
      </c>
      <c r="F14" s="23" t="s">
        <v>19</v>
      </c>
      <c r="G14" s="24" t="n">
        <v>1</v>
      </c>
      <c r="H14" s="25" t="n">
        <v>970</v>
      </c>
      <c r="I14" s="25" t="n">
        <v>970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/>
    </row>
    <row collapsed="false" customFormat="false" customHeight="false" hidden="false" ht="12.1" outlineLevel="0" r="15">
      <c r="A15" s="21" t="n">
        <v>45788.509293981</v>
      </c>
      <c r="B15" s="17" t="s">
        <v>27</v>
      </c>
      <c r="C15" s="17" t="s">
        <v>138</v>
      </c>
      <c r="D15" s="17" t="s">
        <v>96</v>
      </c>
      <c r="E15" s="17" t="s">
        <v>17</v>
      </c>
      <c r="F15" s="17" t="s">
        <v>19</v>
      </c>
      <c r="G15" s="7" t="n">
        <v>10</v>
      </c>
      <c r="H15" s="6" t="n">
        <v>146.11</v>
      </c>
      <c r="I15" s="6" t="n">
        <v>-1461.1</v>
      </c>
      <c r="J15" s="6" t="n">
        <v>0</v>
      </c>
      <c r="K15" s="6" t="n">
        <v>-0.88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2" t="n">
        <v>45789</v>
      </c>
      <c r="B16" s="23" t="s">
        <v>133</v>
      </c>
      <c r="C16" s="23" t="s">
        <v>71</v>
      </c>
      <c r="D16" s="23" t="s">
        <v>133</v>
      </c>
      <c r="E16" s="23" t="s">
        <v>133</v>
      </c>
      <c r="F16" s="23" t="s">
        <v>19</v>
      </c>
      <c r="G16" s="24" t="n">
        <v>1</v>
      </c>
      <c r="H16" s="25" t="n">
        <v>12000</v>
      </c>
      <c r="I16" s="25" t="n">
        <v>12000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3"/>
    </row>
    <row collapsed="false" customFormat="false" customHeight="false" hidden="false" ht="12.1" outlineLevel="0" r="17">
      <c r="A17" s="21" t="n">
        <v>45789.41931713</v>
      </c>
      <c r="B17" s="17" t="s">
        <v>101</v>
      </c>
      <c r="C17" s="17" t="s">
        <v>139</v>
      </c>
      <c r="D17" s="17" t="s">
        <v>96</v>
      </c>
      <c r="E17" s="17" t="s">
        <v>42</v>
      </c>
      <c r="F17" s="17" t="s">
        <v>19</v>
      </c>
      <c r="G17" s="7" t="n">
        <v>17</v>
      </c>
      <c r="H17" s="6" t="n">
        <v>94.55</v>
      </c>
      <c r="I17" s="6" t="n">
        <v>-11572.92</v>
      </c>
      <c r="J17" s="6" t="n">
        <v>-21.42</v>
      </c>
      <c r="K17" s="6" t="n">
        <v>-6.94</v>
      </c>
      <c r="L17" s="6" t="n">
        <v>-1.74</v>
      </c>
      <c r="M17" s="6" t="s">
        <f>=I17+J17+K17+L17</f>
      </c>
      <c r="N17" s="17"/>
    </row>
    <row collapsed="false" customFormat="false" customHeight="false" hidden="false" ht="12.1" outlineLevel="0" r="18">
      <c r="A18" s="30" t="n">
        <v>45789.428935185</v>
      </c>
      <c r="B18" s="31" t="s">
        <v>27</v>
      </c>
      <c r="C18" s="31" t="s">
        <v>138</v>
      </c>
      <c r="D18" s="31" t="s">
        <v>97</v>
      </c>
      <c r="E18" s="31" t="s">
        <v>17</v>
      </c>
      <c r="F18" s="31" t="s">
        <v>19</v>
      </c>
      <c r="G18" s="32" t="n">
        <v>-10</v>
      </c>
      <c r="H18" s="33" t="n">
        <v>148.6</v>
      </c>
      <c r="I18" s="33" t="n">
        <v>1486</v>
      </c>
      <c r="J18" s="33" t="n">
        <v>0</v>
      </c>
      <c r="K18" s="33" t="n">
        <v>-0.9</v>
      </c>
      <c r="L18" s="33" t="n">
        <v>-0.45</v>
      </c>
      <c r="M18" s="6" t="s">
        <f>=I18+J18+K18+L18</f>
      </c>
      <c r="N18" s="31"/>
    </row>
    <row collapsed="false" customFormat="false" customHeight="false" hidden="false" ht="12.1" outlineLevel="0" r="19">
      <c r="A19" s="21" t="n">
        <v>45789.546145833</v>
      </c>
      <c r="B19" s="17" t="s">
        <v>102</v>
      </c>
      <c r="C19" s="17" t="s">
        <v>140</v>
      </c>
      <c r="D19" s="17" t="s">
        <v>96</v>
      </c>
      <c r="E19" s="17" t="s">
        <v>42</v>
      </c>
      <c r="F19" s="17" t="s">
        <v>19</v>
      </c>
      <c r="G19" s="7" t="n">
        <v>2</v>
      </c>
      <c r="H19" s="6" t="n">
        <v>96.24</v>
      </c>
      <c r="I19" s="6" t="n">
        <v>-1924.8</v>
      </c>
      <c r="J19" s="6" t="n">
        <v>-88.1</v>
      </c>
      <c r="K19" s="6" t="n">
        <v>-1.15</v>
      </c>
      <c r="L19" s="6" t="n">
        <v>-0.29</v>
      </c>
      <c r="M19" s="6" t="s">
        <f>=I19+J19+K19+L19</f>
      </c>
      <c r="N19" s="17"/>
    </row>
    <row collapsed="false" customFormat="false" customHeight="false" hidden="false" ht="12.1" outlineLevel="0" r="20">
      <c r="A20" s="22" t="n">
        <v>45790</v>
      </c>
      <c r="B20" s="23" t="s">
        <v>133</v>
      </c>
      <c r="C20" s="23" t="s">
        <v>71</v>
      </c>
      <c r="D20" s="23" t="s">
        <v>133</v>
      </c>
      <c r="E20" s="23" t="s">
        <v>133</v>
      </c>
      <c r="F20" s="23" t="s">
        <v>19</v>
      </c>
      <c r="G20" s="24" t="n">
        <v>1</v>
      </c>
      <c r="H20" s="25" t="n">
        <v>2000</v>
      </c>
      <c r="I20" s="25" t="n">
        <v>2000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3"/>
    </row>
    <row collapsed="false" customFormat="false" customHeight="false" hidden="false" ht="12.1" outlineLevel="0" r="21">
      <c r="A21" s="21" t="n">
        <v>45790.487407407</v>
      </c>
      <c r="B21" s="17" t="s">
        <v>27</v>
      </c>
      <c r="C21" s="17" t="s">
        <v>138</v>
      </c>
      <c r="D21" s="17" t="s">
        <v>96</v>
      </c>
      <c r="E21" s="17" t="s">
        <v>17</v>
      </c>
      <c r="F21" s="17" t="s">
        <v>19</v>
      </c>
      <c r="G21" s="7" t="n">
        <v>10</v>
      </c>
      <c r="H21" s="6" t="n">
        <v>145.31</v>
      </c>
      <c r="I21" s="6" t="n">
        <v>-1453.1</v>
      </c>
      <c r="J21" s="6" t="n">
        <v>0</v>
      </c>
      <c r="K21" s="6" t="n">
        <v>-0.87</v>
      </c>
      <c r="L21" s="6" t="n">
        <v>-0.44</v>
      </c>
      <c r="M21" s="6" t="s">
        <f>=I21+J21+K21+L21</f>
      </c>
      <c r="N21" s="17"/>
    </row>
    <row collapsed="false" customFormat="false" customHeight="false" hidden="false" ht="12.1" outlineLevel="0" r="22">
      <c r="A22" s="30" t="n">
        <v>45790.614548611</v>
      </c>
      <c r="B22" s="31" t="s">
        <v>101</v>
      </c>
      <c r="C22" s="31" t="s">
        <v>139</v>
      </c>
      <c r="D22" s="31" t="s">
        <v>97</v>
      </c>
      <c r="E22" s="31" t="s">
        <v>42</v>
      </c>
      <c r="F22" s="31" t="s">
        <v>19</v>
      </c>
      <c r="G22" s="32" t="n">
        <v>-6</v>
      </c>
      <c r="H22" s="33" t="n">
        <v>95.14</v>
      </c>
      <c r="I22" s="33" t="n">
        <v>4110.05</v>
      </c>
      <c r="J22" s="33" t="n">
        <v>9.48</v>
      </c>
      <c r="K22" s="33" t="n">
        <v>-2.47</v>
      </c>
      <c r="L22" s="33" t="n">
        <v>-0.52</v>
      </c>
      <c r="M22" s="6" t="s">
        <f>=I22+J22+K22+L22</f>
      </c>
      <c r="N22" s="31"/>
    </row>
    <row collapsed="false" customFormat="false" customHeight="false" hidden="false" ht="12.1" outlineLevel="0" r="23">
      <c r="A23" s="30" t="n">
        <v>45790.615</v>
      </c>
      <c r="B23" s="31" t="s">
        <v>101</v>
      </c>
      <c r="C23" s="31" t="s">
        <v>139</v>
      </c>
      <c r="D23" s="31" t="s">
        <v>97</v>
      </c>
      <c r="E23" s="31" t="s">
        <v>42</v>
      </c>
      <c r="F23" s="31" t="s">
        <v>19</v>
      </c>
      <c r="G23" s="32" t="n">
        <v>-1</v>
      </c>
      <c r="H23" s="33" t="n">
        <v>95.14</v>
      </c>
      <c r="I23" s="33" t="n">
        <v>685.01</v>
      </c>
      <c r="J23" s="33" t="n">
        <v>1.58</v>
      </c>
      <c r="K23" s="33" t="n">
        <v>-0.41</v>
      </c>
      <c r="L23" s="33" t="n">
        <v>-0.09</v>
      </c>
      <c r="M23" s="6" t="s">
        <f>=I23+J23+K23+L23</f>
      </c>
      <c r="N23" s="31"/>
    </row>
    <row collapsed="false" customFormat="false" customHeight="false" hidden="false" ht="12.1" outlineLevel="0" r="24">
      <c r="A24" s="30" t="n">
        <v>45790.615219907</v>
      </c>
      <c r="B24" s="31" t="s">
        <v>101</v>
      </c>
      <c r="C24" s="31" t="s">
        <v>139</v>
      </c>
      <c r="D24" s="31" t="s">
        <v>97</v>
      </c>
      <c r="E24" s="31" t="s">
        <v>42</v>
      </c>
      <c r="F24" s="31" t="s">
        <v>19</v>
      </c>
      <c r="G24" s="32" t="n">
        <v>-1</v>
      </c>
      <c r="H24" s="33" t="n">
        <v>95.14</v>
      </c>
      <c r="I24" s="33" t="n">
        <v>685.01</v>
      </c>
      <c r="J24" s="33" t="n">
        <v>1.58</v>
      </c>
      <c r="K24" s="33" t="n">
        <v>-0.41</v>
      </c>
      <c r="L24" s="33" t="n">
        <v>-0.09</v>
      </c>
      <c r="M24" s="6" t="s">
        <f>=I24+J24+K24+L24</f>
      </c>
      <c r="N24" s="31"/>
    </row>
    <row collapsed="false" customFormat="false" customHeight="false" hidden="false" ht="12.1" outlineLevel="0" r="25">
      <c r="A25" s="30" t="n">
        <v>45790.618356481</v>
      </c>
      <c r="B25" s="31" t="s">
        <v>101</v>
      </c>
      <c r="C25" s="31" t="s">
        <v>139</v>
      </c>
      <c r="D25" s="31" t="s">
        <v>97</v>
      </c>
      <c r="E25" s="31" t="s">
        <v>42</v>
      </c>
      <c r="F25" s="31" t="s">
        <v>19</v>
      </c>
      <c r="G25" s="32" t="n">
        <v>-9</v>
      </c>
      <c r="H25" s="33" t="n">
        <v>95.14</v>
      </c>
      <c r="I25" s="33" t="n">
        <v>6165.07</v>
      </c>
      <c r="J25" s="33" t="n">
        <v>14.22</v>
      </c>
      <c r="K25" s="33" t="n">
        <v>-3.7</v>
      </c>
      <c r="L25" s="33" t="n">
        <v>-0.77</v>
      </c>
      <c r="M25" s="6" t="s">
        <f>=I25+J25+K25+L25</f>
      </c>
      <c r="N25" s="31"/>
    </row>
    <row collapsed="false" customFormat="false" customHeight="false" hidden="false" ht="12.1" outlineLevel="0" r="26">
      <c r="A26" s="30" t="n">
        <v>45790.677222222</v>
      </c>
      <c r="B26" s="31" t="s">
        <v>27</v>
      </c>
      <c r="C26" s="31" t="s">
        <v>138</v>
      </c>
      <c r="D26" s="31" t="s">
        <v>97</v>
      </c>
      <c r="E26" s="31" t="s">
        <v>17</v>
      </c>
      <c r="F26" s="31" t="s">
        <v>19</v>
      </c>
      <c r="G26" s="32" t="n">
        <v>-10</v>
      </c>
      <c r="H26" s="33" t="n">
        <v>146.5</v>
      </c>
      <c r="I26" s="33" t="n">
        <v>1465</v>
      </c>
      <c r="J26" s="33" t="n">
        <v>0</v>
      </c>
      <c r="K26" s="33" t="n">
        <v>-0.88</v>
      </c>
      <c r="L26" s="33" t="n">
        <v>0</v>
      </c>
      <c r="M26" s="6" t="s">
        <f>=I26+J26+K26+L26</f>
      </c>
      <c r="N26" s="31"/>
    </row>
    <row collapsed="false" customFormat="false" customHeight="false" hidden="false" ht="12.1" outlineLevel="0" r="27">
      <c r="A27" s="21" t="n">
        <v>45790.976979167</v>
      </c>
      <c r="B27" s="17" t="s">
        <v>30</v>
      </c>
      <c r="C27" s="17" t="s">
        <v>141</v>
      </c>
      <c r="D27" s="17" t="s">
        <v>96</v>
      </c>
      <c r="E27" s="17" t="s">
        <v>17</v>
      </c>
      <c r="F27" s="17" t="s">
        <v>19</v>
      </c>
      <c r="G27" s="7" t="n">
        <v>10</v>
      </c>
      <c r="H27" s="6" t="n">
        <v>138.8</v>
      </c>
      <c r="I27" s="6" t="n">
        <v>-1388</v>
      </c>
      <c r="J27" s="6" t="n">
        <v>0</v>
      </c>
      <c r="K27" s="6" t="n">
        <v>-0.83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45791.446331019</v>
      </c>
      <c r="B28" s="17" t="s">
        <v>30</v>
      </c>
      <c r="C28" s="17" t="s">
        <v>141</v>
      </c>
      <c r="D28" s="17" t="s">
        <v>96</v>
      </c>
      <c r="E28" s="17" t="s">
        <v>17</v>
      </c>
      <c r="F28" s="17" t="s">
        <v>19</v>
      </c>
      <c r="G28" s="7" t="n">
        <v>10</v>
      </c>
      <c r="H28" s="6" t="n">
        <v>134.92</v>
      </c>
      <c r="I28" s="6" t="n">
        <v>-1349.2</v>
      </c>
      <c r="J28" s="6" t="n">
        <v>0</v>
      </c>
      <c r="K28" s="6" t="n">
        <v>-0.81</v>
      </c>
      <c r="L28" s="6" t="n">
        <v>-0.4</v>
      </c>
      <c r="M28" s="6" t="s">
        <f>=I28+J28+K28+L28</f>
      </c>
      <c r="N28" s="17"/>
    </row>
    <row collapsed="false" customFormat="false" customHeight="false" hidden="false" ht="12.1" outlineLevel="0" r="29">
      <c r="A29" s="21" t="n">
        <v>45791.462708333</v>
      </c>
      <c r="B29" s="17" t="s">
        <v>27</v>
      </c>
      <c r="C29" s="17" t="s">
        <v>138</v>
      </c>
      <c r="D29" s="17" t="s">
        <v>96</v>
      </c>
      <c r="E29" s="17" t="s">
        <v>17</v>
      </c>
      <c r="F29" s="17" t="s">
        <v>19</v>
      </c>
      <c r="G29" s="7" t="n">
        <v>10</v>
      </c>
      <c r="H29" s="6" t="n">
        <v>144.75</v>
      </c>
      <c r="I29" s="6" t="n">
        <v>-1447.5</v>
      </c>
      <c r="J29" s="6" t="n">
        <v>0</v>
      </c>
      <c r="K29" s="6" t="n">
        <v>-0.87</v>
      </c>
      <c r="L29" s="6" t="n">
        <v>0</v>
      </c>
      <c r="M29" s="6" t="s">
        <f>=I29+J29+K29+L29</f>
      </c>
      <c r="N29" s="17"/>
    </row>
    <row collapsed="false" customFormat="false" customHeight="false" hidden="false" ht="12.1" outlineLevel="0" r="30">
      <c r="A30" s="30" t="n">
        <v>45791.693668981</v>
      </c>
      <c r="B30" s="31" t="s">
        <v>27</v>
      </c>
      <c r="C30" s="31" t="s">
        <v>138</v>
      </c>
      <c r="D30" s="31" t="s">
        <v>97</v>
      </c>
      <c r="E30" s="31" t="s">
        <v>17</v>
      </c>
      <c r="F30" s="31" t="s">
        <v>19</v>
      </c>
      <c r="G30" s="32" t="n">
        <v>-10</v>
      </c>
      <c r="H30" s="33" t="n">
        <v>146.7</v>
      </c>
      <c r="I30" s="33" t="n">
        <v>1467</v>
      </c>
      <c r="J30" s="33" t="n">
        <v>0</v>
      </c>
      <c r="K30" s="33" t="n">
        <v>-0.88</v>
      </c>
      <c r="L30" s="33" t="n">
        <v>0</v>
      </c>
      <c r="M30" s="6" t="s">
        <f>=I30+J30+K30+L30</f>
      </c>
      <c r="N30" s="31"/>
    </row>
    <row collapsed="false" customFormat="false" customHeight="false" hidden="false" ht="12.1" outlineLevel="0" r="31">
      <c r="A31" s="21" t="n">
        <v>45791.826261574</v>
      </c>
      <c r="B31" s="17" t="s">
        <v>103</v>
      </c>
      <c r="C31" s="17" t="s">
        <v>142</v>
      </c>
      <c r="D31" s="17" t="s">
        <v>96</v>
      </c>
      <c r="E31" s="17" t="s">
        <v>17</v>
      </c>
      <c r="F31" s="17" t="s">
        <v>19</v>
      </c>
      <c r="G31" s="7" t="n">
        <v>20</v>
      </c>
      <c r="H31" s="6" t="n">
        <v>57.2</v>
      </c>
      <c r="I31" s="6" t="n">
        <v>-1144</v>
      </c>
      <c r="J31" s="6" t="n">
        <v>0</v>
      </c>
      <c r="K31" s="6" t="n">
        <v>-0.68</v>
      </c>
      <c r="L31" s="6" t="n">
        <v>0</v>
      </c>
      <c r="M31" s="6" t="s">
        <f>=I31+J31+K31+L31</f>
      </c>
      <c r="N31" s="17"/>
    </row>
    <row collapsed="false" customFormat="false" customHeight="false" hidden="false" ht="12.1" outlineLevel="0" r="32">
      <c r="A32" s="21" t="n">
        <v>45791.886180556</v>
      </c>
      <c r="B32" s="17" t="s">
        <v>27</v>
      </c>
      <c r="C32" s="17" t="s">
        <v>138</v>
      </c>
      <c r="D32" s="17" t="s">
        <v>96</v>
      </c>
      <c r="E32" s="17" t="s">
        <v>17</v>
      </c>
      <c r="F32" s="17" t="s">
        <v>19</v>
      </c>
      <c r="G32" s="7" t="n">
        <v>10</v>
      </c>
      <c r="H32" s="6" t="n">
        <v>145</v>
      </c>
      <c r="I32" s="6" t="n">
        <v>-1450</v>
      </c>
      <c r="J32" s="6" t="n">
        <v>0</v>
      </c>
      <c r="K32" s="6" t="n">
        <v>-0.87</v>
      </c>
      <c r="L32" s="6" t="n">
        <v>0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45791.95775463</v>
      </c>
      <c r="B33" s="17" t="s">
        <v>104</v>
      </c>
      <c r="C33" s="17" t="s">
        <v>143</v>
      </c>
      <c r="D33" s="17" t="s">
        <v>96</v>
      </c>
      <c r="E33" s="17" t="s">
        <v>17</v>
      </c>
      <c r="F33" s="17" t="s">
        <v>19</v>
      </c>
      <c r="G33" s="7" t="n">
        <v>10</v>
      </c>
      <c r="H33" s="6" t="n">
        <v>97.58</v>
      </c>
      <c r="I33" s="6" t="n">
        <v>-975.8</v>
      </c>
      <c r="J33" s="6" t="n">
        <v>0</v>
      </c>
      <c r="K33" s="6" t="n">
        <v>-0.59</v>
      </c>
      <c r="L33" s="6" t="n">
        <v>0</v>
      </c>
      <c r="M33" s="6" t="s">
        <f>=I33+J33+K33+L33</f>
      </c>
      <c r="N33" s="17"/>
    </row>
    <row collapsed="false" customFormat="false" customHeight="false" hidden="false" ht="12.1" outlineLevel="0" r="34">
      <c r="A34" s="22" t="n">
        <v>45793</v>
      </c>
      <c r="B34" s="23" t="s">
        <v>133</v>
      </c>
      <c r="C34" s="23" t="s">
        <v>71</v>
      </c>
      <c r="D34" s="23" t="s">
        <v>133</v>
      </c>
      <c r="E34" s="23" t="s">
        <v>133</v>
      </c>
      <c r="F34" s="23" t="s">
        <v>19</v>
      </c>
      <c r="G34" s="24" t="n">
        <v>1</v>
      </c>
      <c r="H34" s="25" t="n">
        <v>4000</v>
      </c>
      <c r="I34" s="25" t="n">
        <v>4000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/>
    </row>
    <row collapsed="false" customFormat="false" customHeight="false" hidden="false" ht="12.1" outlineLevel="0" r="35">
      <c r="A35" s="21" t="n">
        <v>45793.964479167</v>
      </c>
      <c r="B35" s="17" t="s">
        <v>105</v>
      </c>
      <c r="C35" s="17" t="s">
        <v>144</v>
      </c>
      <c r="D35" s="17" t="s">
        <v>96</v>
      </c>
      <c r="E35" s="17" t="s">
        <v>17</v>
      </c>
      <c r="F35" s="17" t="s">
        <v>19</v>
      </c>
      <c r="G35" s="7" t="n">
        <v>40</v>
      </c>
      <c r="H35" s="6" t="n">
        <v>31.205</v>
      </c>
      <c r="I35" s="6" t="n">
        <v>-1248.2</v>
      </c>
      <c r="J35" s="6" t="n">
        <v>0</v>
      </c>
      <c r="K35" s="6" t="n">
        <v>-0.75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2" t="n">
        <v>45796</v>
      </c>
      <c r="B36" s="23" t="s">
        <v>133</v>
      </c>
      <c r="C36" s="23" t="s">
        <v>71</v>
      </c>
      <c r="D36" s="23" t="s">
        <v>133</v>
      </c>
      <c r="E36" s="23" t="s">
        <v>133</v>
      </c>
      <c r="F36" s="23" t="s">
        <v>19</v>
      </c>
      <c r="G36" s="24" t="n">
        <v>1</v>
      </c>
      <c r="H36" s="25" t="n">
        <v>2200</v>
      </c>
      <c r="I36" s="25" t="n">
        <v>2200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3"/>
    </row>
    <row collapsed="false" customFormat="false" customHeight="false" hidden="false" ht="12.1" outlineLevel="0" r="37">
      <c r="A37" s="21" t="n">
        <v>45796.378877315</v>
      </c>
      <c r="B37" s="17" t="s">
        <v>106</v>
      </c>
      <c r="C37" s="17" t="s">
        <v>145</v>
      </c>
      <c r="D37" s="17" t="s">
        <v>96</v>
      </c>
      <c r="E37" s="17" t="s">
        <v>17</v>
      </c>
      <c r="F37" s="17" t="s">
        <v>19</v>
      </c>
      <c r="G37" s="7" t="n">
        <v>20</v>
      </c>
      <c r="H37" s="6" t="n">
        <v>48.5</v>
      </c>
      <c r="I37" s="6" t="n">
        <v>-970</v>
      </c>
      <c r="J37" s="6" t="n">
        <v>0</v>
      </c>
      <c r="K37" s="6" t="n">
        <v>-0.58</v>
      </c>
      <c r="L37" s="6" t="n">
        <v>0</v>
      </c>
      <c r="M37" s="6" t="s">
        <f>=I37+J37+K37+L37</f>
      </c>
      <c r="N37" s="17"/>
    </row>
    <row collapsed="false" customFormat="false" customHeight="false" hidden="false" ht="12.1" outlineLevel="0" r="38">
      <c r="A38" s="21" t="n">
        <v>45796.379201389</v>
      </c>
      <c r="B38" s="17" t="s">
        <v>107</v>
      </c>
      <c r="C38" s="17" t="s">
        <v>146</v>
      </c>
      <c r="D38" s="17" t="s">
        <v>96</v>
      </c>
      <c r="E38" s="17" t="s">
        <v>17</v>
      </c>
      <c r="F38" s="17" t="s">
        <v>19</v>
      </c>
      <c r="G38" s="7" t="n">
        <v>10</v>
      </c>
      <c r="H38" s="6" t="n">
        <v>111.5</v>
      </c>
      <c r="I38" s="6" t="n">
        <v>-1115</v>
      </c>
      <c r="J38" s="6" t="n">
        <v>0</v>
      </c>
      <c r="K38" s="6" t="n">
        <v>-0.67</v>
      </c>
      <c r="L38" s="6" t="n">
        <v>0</v>
      </c>
      <c r="M38" s="6" t="s">
        <f>=I38+J38+K38+L38</f>
      </c>
      <c r="N38" s="17"/>
    </row>
    <row collapsed="false" customFormat="false" customHeight="false" hidden="false" ht="12.1" outlineLevel="0" r="39">
      <c r="A39" s="21" t="n">
        <v>45796.944641204</v>
      </c>
      <c r="B39" s="17" t="s">
        <v>21</v>
      </c>
      <c r="C39" s="17" t="s">
        <v>147</v>
      </c>
      <c r="D39" s="17" t="s">
        <v>96</v>
      </c>
      <c r="E39" s="17" t="s">
        <v>17</v>
      </c>
      <c r="F39" s="17" t="s">
        <v>19</v>
      </c>
      <c r="G39" s="7" t="n">
        <v>300</v>
      </c>
      <c r="H39" s="6" t="n">
        <v>3.53</v>
      </c>
      <c r="I39" s="6" t="n">
        <v>-1059</v>
      </c>
      <c r="J39" s="6" t="n">
        <v>0</v>
      </c>
      <c r="K39" s="6" t="n">
        <v>-0.64</v>
      </c>
      <c r="L39" s="6" t="n">
        <v>0</v>
      </c>
      <c r="M39" s="6" t="s">
        <f>=I39+J39+K39+L39</f>
      </c>
      <c r="N39" s="17"/>
    </row>
    <row collapsed="false" customFormat="false" customHeight="false" hidden="false" ht="12.1" outlineLevel="0" r="40">
      <c r="A40" s="22" t="n">
        <v>45798</v>
      </c>
      <c r="B40" s="23" t="s">
        <v>133</v>
      </c>
      <c r="C40" s="23" t="s">
        <v>71</v>
      </c>
      <c r="D40" s="23" t="s">
        <v>133</v>
      </c>
      <c r="E40" s="23" t="s">
        <v>133</v>
      </c>
      <c r="F40" s="23" t="s">
        <v>19</v>
      </c>
      <c r="G40" s="24" t="n">
        <v>1</v>
      </c>
      <c r="H40" s="25" t="n">
        <v>612.32</v>
      </c>
      <c r="I40" s="25" t="n">
        <v>612.32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3"/>
    </row>
    <row collapsed="false" customFormat="false" customHeight="false" hidden="false" ht="12.1" outlineLevel="0" r="41">
      <c r="A41" s="30" t="n">
        <v>45798.771134259</v>
      </c>
      <c r="B41" s="31" t="s">
        <v>102</v>
      </c>
      <c r="C41" s="31" t="s">
        <v>140</v>
      </c>
      <c r="D41" s="31" t="s">
        <v>97</v>
      </c>
      <c r="E41" s="31" t="s">
        <v>42</v>
      </c>
      <c r="F41" s="31" t="s">
        <v>19</v>
      </c>
      <c r="G41" s="32" t="n">
        <v>-2</v>
      </c>
      <c r="H41" s="33" t="n">
        <v>96.81</v>
      </c>
      <c r="I41" s="33" t="n">
        <v>1936.2</v>
      </c>
      <c r="J41" s="33" t="n">
        <v>99.94</v>
      </c>
      <c r="K41" s="33" t="n">
        <v>-1.16</v>
      </c>
      <c r="L41" s="33" t="n">
        <v>-0.19</v>
      </c>
      <c r="M41" s="6" t="s">
        <f>=I41+J41+K41+L41</f>
      </c>
      <c r="N41" s="31"/>
    </row>
    <row collapsed="false" customFormat="false" customHeight="false" hidden="false" ht="12.1" outlineLevel="0" r="42">
      <c r="A42" s="21" t="n">
        <v>45798.958483796</v>
      </c>
      <c r="B42" s="17" t="s">
        <v>108</v>
      </c>
      <c r="C42" s="17" t="s">
        <v>148</v>
      </c>
      <c r="D42" s="17" t="s">
        <v>96</v>
      </c>
      <c r="E42" s="17" t="s">
        <v>17</v>
      </c>
      <c r="F42" s="17" t="s">
        <v>19</v>
      </c>
      <c r="G42" s="7" t="n">
        <v>2000</v>
      </c>
      <c r="H42" s="6" t="n">
        <v>0.4501</v>
      </c>
      <c r="I42" s="6" t="n">
        <v>-900.2</v>
      </c>
      <c r="J42" s="6" t="n">
        <v>0</v>
      </c>
      <c r="K42" s="6" t="n">
        <v>-0.54</v>
      </c>
      <c r="L42" s="6" t="n">
        <v>0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45799.766006944</v>
      </c>
      <c r="B43" s="17" t="s">
        <v>100</v>
      </c>
      <c r="C43" s="17" t="s">
        <v>136</v>
      </c>
      <c r="D43" s="17" t="s">
        <v>96</v>
      </c>
      <c r="E43" s="17" t="s">
        <v>42</v>
      </c>
      <c r="F43" s="17" t="s">
        <v>19</v>
      </c>
      <c r="G43" s="7" t="n">
        <v>2</v>
      </c>
      <c r="H43" s="6" t="n">
        <v>98.8</v>
      </c>
      <c r="I43" s="6" t="n">
        <v>-1976</v>
      </c>
      <c r="J43" s="6" t="n">
        <v>-47.94</v>
      </c>
      <c r="K43" s="6" t="n">
        <v>-1.19</v>
      </c>
      <c r="L43" s="6" t="n">
        <v>-0.17</v>
      </c>
      <c r="M43" s="6" t="s">
        <f>=I43+J43+K43+L43</f>
      </c>
      <c r="N43" s="17"/>
    </row>
    <row collapsed="false" customFormat="false" customHeight="false" hidden="false" ht="12.1" outlineLevel="0" r="44">
      <c r="A44" s="22" t="n">
        <v>45800</v>
      </c>
      <c r="B44" s="23" t="s">
        <v>149</v>
      </c>
      <c r="C44" s="23" t="s">
        <v>150</v>
      </c>
      <c r="D44" s="23" t="s">
        <v>149</v>
      </c>
      <c r="E44" s="23" t="s">
        <v>149</v>
      </c>
      <c r="F44" s="23" t="s">
        <v>19</v>
      </c>
      <c r="G44" s="24" t="n">
        <v>1</v>
      </c>
      <c r="H44" s="25" t="n">
        <v>474.9</v>
      </c>
      <c r="I44" s="25" t="n">
        <v>474.9</v>
      </c>
      <c r="J44" s="25" t="n">
        <v>0</v>
      </c>
      <c r="K44" s="25" t="n">
        <v>0</v>
      </c>
      <c r="L44" s="25" t="n">
        <v>0</v>
      </c>
      <c r="M44" s="6" t="s">
        <f>=I44+J44+K44+L44</f>
      </c>
      <c r="N44" s="23"/>
    </row>
    <row collapsed="false" customFormat="false" customHeight="false" hidden="false" ht="12.1" outlineLevel="0" r="45">
      <c r="A45" s="21" t="n">
        <v>45800.57943287</v>
      </c>
      <c r="B45" s="17" t="s">
        <v>109</v>
      </c>
      <c r="C45" s="17" t="s">
        <v>151</v>
      </c>
      <c r="D45" s="17" t="s">
        <v>96</v>
      </c>
      <c r="E45" s="17" t="s">
        <v>42</v>
      </c>
      <c r="F45" s="17" t="s">
        <v>19</v>
      </c>
      <c r="G45" s="7" t="n">
        <v>7</v>
      </c>
      <c r="H45" s="6" t="n">
        <v>100</v>
      </c>
      <c r="I45" s="6" t="n">
        <v>-7000</v>
      </c>
      <c r="J45" s="6" t="n">
        <v>0</v>
      </c>
      <c r="K45" s="6" t="n">
        <v>-3.5</v>
      </c>
      <c r="L45" s="6" t="n">
        <v>0</v>
      </c>
      <c r="M45" s="6" t="s">
        <f>=I45+J45+K45+L45</f>
      </c>
      <c r="N45" s="17"/>
    </row>
    <row collapsed="false" customFormat="false" customHeight="false" hidden="false" ht="12.1" outlineLevel="0" r="46">
      <c r="A46" s="21" t="n">
        <v>45803.294618056</v>
      </c>
      <c r="B46" s="17" t="s">
        <v>110</v>
      </c>
      <c r="C46" s="17" t="s">
        <v>152</v>
      </c>
      <c r="D46" s="17" t="s">
        <v>96</v>
      </c>
      <c r="E46" s="17" t="s">
        <v>17</v>
      </c>
      <c r="F46" s="17" t="s">
        <v>19</v>
      </c>
      <c r="G46" s="7" t="n">
        <v>8</v>
      </c>
      <c r="H46" s="6" t="n">
        <v>123</v>
      </c>
      <c r="I46" s="6" t="n">
        <v>-984</v>
      </c>
      <c r="J46" s="6" t="n">
        <v>0</v>
      </c>
      <c r="K46" s="6" t="n">
        <v>-0.59</v>
      </c>
      <c r="L46" s="6" t="n">
        <v>0</v>
      </c>
      <c r="M46" s="6" t="s">
        <f>=I46+J46+K46+L46</f>
      </c>
      <c r="N46" s="17"/>
    </row>
    <row collapsed="false" customFormat="false" customHeight="false" hidden="false" ht="12.1" outlineLevel="0" r="47">
      <c r="A47" s="22" t="n">
        <v>45804</v>
      </c>
      <c r="B47" s="23" t="s">
        <v>133</v>
      </c>
      <c r="C47" s="23" t="s">
        <v>71</v>
      </c>
      <c r="D47" s="23" t="s">
        <v>133</v>
      </c>
      <c r="E47" s="23" t="s">
        <v>133</v>
      </c>
      <c r="F47" s="23" t="s">
        <v>19</v>
      </c>
      <c r="G47" s="24" t="n">
        <v>1</v>
      </c>
      <c r="H47" s="25" t="n">
        <v>17000</v>
      </c>
      <c r="I47" s="25" t="n">
        <v>17000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3"/>
    </row>
    <row collapsed="false" customFormat="false" customHeight="false" hidden="false" ht="12.1" outlineLevel="0" r="48">
      <c r="A48" s="34" t="n">
        <v>45804</v>
      </c>
      <c r="B48" s="35" t="s">
        <v>153</v>
      </c>
      <c r="C48" s="35" t="s">
        <v>154</v>
      </c>
      <c r="D48" s="35" t="s">
        <v>153</v>
      </c>
      <c r="E48" s="35" t="s">
        <v>153</v>
      </c>
      <c r="F48" s="35" t="s">
        <v>19</v>
      </c>
      <c r="G48" s="36" t="n">
        <v>1</v>
      </c>
      <c r="H48" s="37" t="n">
        <v>-38</v>
      </c>
      <c r="I48" s="37" t="n">
        <v>-38</v>
      </c>
      <c r="J48" s="37" t="n">
        <v>0</v>
      </c>
      <c r="K48" s="37" t="n">
        <v>0</v>
      </c>
      <c r="L48" s="37" t="n">
        <v>0</v>
      </c>
      <c r="M48" s="6" t="s">
        <f>=I48+J48+K48+L48</f>
      </c>
      <c r="N48" s="35"/>
    </row>
    <row collapsed="false" customFormat="false" customHeight="false" hidden="false" ht="12.1" outlineLevel="0" r="49">
      <c r="A49" s="26" t="n">
        <v>45804</v>
      </c>
      <c r="B49" s="27" t="s">
        <v>134</v>
      </c>
      <c r="C49" s="27" t="s">
        <v>70</v>
      </c>
      <c r="D49" s="27" t="s">
        <v>134</v>
      </c>
      <c r="E49" s="27" t="s">
        <v>134</v>
      </c>
      <c r="F49" s="27" t="s">
        <v>19</v>
      </c>
      <c r="G49" s="28" t="n">
        <v>1</v>
      </c>
      <c r="H49" s="29" t="n">
        <v>-18435.99</v>
      </c>
      <c r="I49" s="29" t="n">
        <v>-18435.99</v>
      </c>
      <c r="J49" s="29" t="n">
        <v>0</v>
      </c>
      <c r="K49" s="29" t="n">
        <v>0</v>
      </c>
      <c r="L49" s="29" t="n">
        <v>0</v>
      </c>
      <c r="M49" s="6" t="s">
        <f>=I49+J49+K49+L49</f>
      </c>
      <c r="N49" s="27"/>
    </row>
    <row collapsed="false" customFormat="false" customHeight="false" hidden="false" ht="12.1" outlineLevel="0" r="50">
      <c r="A50" s="30" t="n">
        <v>45804.561469907</v>
      </c>
      <c r="B50" s="31" t="s">
        <v>109</v>
      </c>
      <c r="C50" s="31" t="s">
        <v>151</v>
      </c>
      <c r="D50" s="31" t="s">
        <v>97</v>
      </c>
      <c r="E50" s="31" t="s">
        <v>42</v>
      </c>
      <c r="F50" s="31" t="s">
        <v>19</v>
      </c>
      <c r="G50" s="32" t="n">
        <v>-7</v>
      </c>
      <c r="H50" s="33" t="n">
        <v>100.35</v>
      </c>
      <c r="I50" s="33" t="n">
        <v>7024.5</v>
      </c>
      <c r="J50" s="33" t="n">
        <v>24.43</v>
      </c>
      <c r="K50" s="33" t="n">
        <v>-4.21</v>
      </c>
      <c r="L50" s="33" t="n">
        <v>-0.59</v>
      </c>
      <c r="M50" s="6" t="s">
        <f>=I50+J50+K50+L50</f>
      </c>
      <c r="N50" s="31"/>
    </row>
    <row collapsed="false" customFormat="false" customHeight="false" hidden="false" ht="12.1" outlineLevel="0" r="51">
      <c r="A51" s="21" t="n">
        <v>45805.60212963</v>
      </c>
      <c r="B51" s="17" t="s">
        <v>47</v>
      </c>
      <c r="C51" s="17" t="s">
        <v>137</v>
      </c>
      <c r="D51" s="17" t="s">
        <v>96</v>
      </c>
      <c r="E51" s="17" t="s">
        <v>42</v>
      </c>
      <c r="F51" s="17" t="s">
        <v>19</v>
      </c>
      <c r="G51" s="7" t="n">
        <v>6</v>
      </c>
      <c r="H51" s="6" t="n">
        <v>91.22</v>
      </c>
      <c r="I51" s="6" t="n">
        <v>-5473.2</v>
      </c>
      <c r="J51" s="6" t="n">
        <v>0</v>
      </c>
      <c r="K51" s="6" t="n">
        <v>-3.28</v>
      </c>
      <c r="L51" s="6" t="n">
        <v>-0.47</v>
      </c>
      <c r="M51" s="6" t="s">
        <f>=I51+J51+K51+L51</f>
      </c>
      <c r="N51" s="17"/>
    </row>
    <row collapsed="false" customFormat="false" customHeight="false" hidden="false" ht="12.1" outlineLevel="0" r="52">
      <c r="A52" s="22" t="n">
        <v>45806</v>
      </c>
      <c r="B52" s="23" t="s">
        <v>149</v>
      </c>
      <c r="C52" s="23" t="s">
        <v>155</v>
      </c>
      <c r="D52" s="23" t="s">
        <v>149</v>
      </c>
      <c r="E52" s="23" t="s">
        <v>149</v>
      </c>
      <c r="F52" s="23" t="s">
        <v>19</v>
      </c>
      <c r="G52" s="24" t="n">
        <v>1</v>
      </c>
      <c r="H52" s="25" t="n">
        <v>473.43</v>
      </c>
      <c r="I52" s="25" t="n">
        <v>473.43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3"/>
    </row>
    <row collapsed="false" customFormat="false" customHeight="false" hidden="false" ht="12.1" outlineLevel="0" r="53">
      <c r="A53" s="30" t="n">
        <v>45807.522337963</v>
      </c>
      <c r="B53" s="31" t="s">
        <v>108</v>
      </c>
      <c r="C53" s="31" t="s">
        <v>148</v>
      </c>
      <c r="D53" s="31" t="s">
        <v>97</v>
      </c>
      <c r="E53" s="31" t="s">
        <v>17</v>
      </c>
      <c r="F53" s="31" t="s">
        <v>19</v>
      </c>
      <c r="G53" s="32" t="n">
        <v>-2000</v>
      </c>
      <c r="H53" s="33" t="n">
        <v>0.4565</v>
      </c>
      <c r="I53" s="33" t="n">
        <v>913</v>
      </c>
      <c r="J53" s="33" t="n">
        <v>0</v>
      </c>
      <c r="K53" s="33" t="n">
        <v>-0.55</v>
      </c>
      <c r="L53" s="33" t="n">
        <v>0</v>
      </c>
      <c r="M53" s="6" t="s">
        <f>=I53+J53+K53+L53</f>
      </c>
      <c r="N53" s="31"/>
    </row>
    <row collapsed="false" customFormat="false" customHeight="false" hidden="false" ht="12.1" outlineLevel="0" r="54">
      <c r="A54" s="30" t="n">
        <v>45808.456770833</v>
      </c>
      <c r="B54" s="31" t="s">
        <v>103</v>
      </c>
      <c r="C54" s="31" t="s">
        <v>142</v>
      </c>
      <c r="D54" s="31" t="s">
        <v>97</v>
      </c>
      <c r="E54" s="31" t="s">
        <v>17</v>
      </c>
      <c r="F54" s="31" t="s">
        <v>19</v>
      </c>
      <c r="G54" s="32" t="n">
        <v>-10</v>
      </c>
      <c r="H54" s="33" t="n">
        <v>58.64</v>
      </c>
      <c r="I54" s="33" t="n">
        <v>586.4</v>
      </c>
      <c r="J54" s="33" t="n">
        <v>0</v>
      </c>
      <c r="K54" s="33" t="n">
        <v>-0.35</v>
      </c>
      <c r="L54" s="33" t="n">
        <v>0</v>
      </c>
      <c r="M54" s="6" t="s">
        <f>=I54+J54+K54+L54</f>
      </c>
      <c r="N54" s="31"/>
    </row>
    <row collapsed="false" customFormat="false" customHeight="false" hidden="false" ht="12.1" outlineLevel="0" r="55">
      <c r="A55" s="30" t="n">
        <v>45808.458888889</v>
      </c>
      <c r="B55" s="31" t="s">
        <v>103</v>
      </c>
      <c r="C55" s="31" t="s">
        <v>142</v>
      </c>
      <c r="D55" s="31" t="s">
        <v>97</v>
      </c>
      <c r="E55" s="31" t="s">
        <v>17</v>
      </c>
      <c r="F55" s="31" t="s">
        <v>19</v>
      </c>
      <c r="G55" s="32" t="n">
        <v>-10</v>
      </c>
      <c r="H55" s="33" t="n">
        <v>58.64</v>
      </c>
      <c r="I55" s="33" t="n">
        <v>586.4</v>
      </c>
      <c r="J55" s="33" t="n">
        <v>0</v>
      </c>
      <c r="K55" s="33" t="n">
        <v>-0.35</v>
      </c>
      <c r="L55" s="33" t="n">
        <v>0</v>
      </c>
      <c r="M55" s="6" t="s">
        <f>=I55+J55+K55+L55</f>
      </c>
      <c r="N55" s="31"/>
    </row>
    <row collapsed="false" customFormat="false" customHeight="false" hidden="false" ht="12.1" outlineLevel="0" r="56">
      <c r="A56" s="21" t="n">
        <v>45808.4696875</v>
      </c>
      <c r="B56" s="17" t="s">
        <v>111</v>
      </c>
      <c r="C56" s="17" t="s">
        <v>156</v>
      </c>
      <c r="D56" s="17" t="s">
        <v>96</v>
      </c>
      <c r="E56" s="17" t="s">
        <v>17</v>
      </c>
      <c r="F56" s="17" t="s">
        <v>19</v>
      </c>
      <c r="G56" s="7" t="n">
        <v>1</v>
      </c>
      <c r="H56" s="6" t="n">
        <v>1107.2</v>
      </c>
      <c r="I56" s="6" t="n">
        <v>-1107.2</v>
      </c>
      <c r="J56" s="6" t="n">
        <v>0</v>
      </c>
      <c r="K56" s="6" t="n">
        <v>-0.67</v>
      </c>
      <c r="L56" s="6" t="n">
        <v>0</v>
      </c>
      <c r="M56" s="6" t="s">
        <f>=I56+J56+K56+L56</f>
      </c>
      <c r="N56" s="17"/>
    </row>
    <row collapsed="false" customFormat="false" customHeight="false" hidden="false" ht="12.1" outlineLevel="0" r="57">
      <c r="A57" s="30" t="n">
        <v>45810.320231481</v>
      </c>
      <c r="B57" s="31" t="s">
        <v>21</v>
      </c>
      <c r="C57" s="31" t="s">
        <v>147</v>
      </c>
      <c r="D57" s="31" t="s">
        <v>97</v>
      </c>
      <c r="E57" s="31" t="s">
        <v>17</v>
      </c>
      <c r="F57" s="31" t="s">
        <v>19</v>
      </c>
      <c r="G57" s="32" t="n">
        <v>-100</v>
      </c>
      <c r="H57" s="33" t="n">
        <v>3.576</v>
      </c>
      <c r="I57" s="33" t="n">
        <v>357.6</v>
      </c>
      <c r="J57" s="33" t="n">
        <v>0</v>
      </c>
      <c r="K57" s="33" t="n">
        <v>-0.21</v>
      </c>
      <c r="L57" s="33" t="n">
        <v>0</v>
      </c>
      <c r="M57" s="6" t="s">
        <f>=I57+J57+K57+L57</f>
      </c>
      <c r="N57" s="31"/>
    </row>
    <row collapsed="false" customFormat="false" customHeight="false" hidden="false" ht="12.1" outlineLevel="0" r="58">
      <c r="A58" s="30" t="n">
        <v>45810.32025463</v>
      </c>
      <c r="B58" s="31" t="s">
        <v>21</v>
      </c>
      <c r="C58" s="31" t="s">
        <v>147</v>
      </c>
      <c r="D58" s="31" t="s">
        <v>97</v>
      </c>
      <c r="E58" s="31" t="s">
        <v>17</v>
      </c>
      <c r="F58" s="31" t="s">
        <v>19</v>
      </c>
      <c r="G58" s="32" t="n">
        <v>-200</v>
      </c>
      <c r="H58" s="33" t="n">
        <v>3.576</v>
      </c>
      <c r="I58" s="33" t="n">
        <v>715.2</v>
      </c>
      <c r="J58" s="33" t="n">
        <v>0</v>
      </c>
      <c r="K58" s="33" t="n">
        <v>-0.43</v>
      </c>
      <c r="L58" s="33" t="n">
        <v>0</v>
      </c>
      <c r="M58" s="6" t="s">
        <f>=I58+J58+K58+L58</f>
      </c>
      <c r="N58" s="31"/>
    </row>
    <row collapsed="false" customFormat="false" customHeight="false" hidden="false" ht="12.1" outlineLevel="0" r="59">
      <c r="A59" s="21" t="n">
        <v>45810.557800926</v>
      </c>
      <c r="B59" s="17" t="s">
        <v>24</v>
      </c>
      <c r="C59" s="17" t="s">
        <v>157</v>
      </c>
      <c r="D59" s="17" t="s">
        <v>96</v>
      </c>
      <c r="E59" s="17" t="s">
        <v>17</v>
      </c>
      <c r="F59" s="17" t="s">
        <v>19</v>
      </c>
      <c r="G59" s="7" t="n">
        <v>6</v>
      </c>
      <c r="H59" s="6" t="n">
        <v>164.55</v>
      </c>
      <c r="I59" s="6" t="n">
        <v>-987.3</v>
      </c>
      <c r="J59" s="6" t="n">
        <v>0</v>
      </c>
      <c r="K59" s="6" t="n">
        <v>-0.6</v>
      </c>
      <c r="L59" s="6" t="n">
        <v>0</v>
      </c>
      <c r="M59" s="6" t="s">
        <f>=I59+J59+K59+L59</f>
      </c>
      <c r="N59" s="17"/>
    </row>
    <row collapsed="false" customFormat="false" customHeight="false" hidden="false" ht="12.1" outlineLevel="0" r="60">
      <c r="A60" s="30" t="n">
        <v>45810.750069444</v>
      </c>
      <c r="B60" s="31" t="s">
        <v>111</v>
      </c>
      <c r="C60" s="31" t="s">
        <v>156</v>
      </c>
      <c r="D60" s="31" t="s">
        <v>97</v>
      </c>
      <c r="E60" s="31" t="s">
        <v>17</v>
      </c>
      <c r="F60" s="31" t="s">
        <v>19</v>
      </c>
      <c r="G60" s="32" t="n">
        <v>-1</v>
      </c>
      <c r="H60" s="33" t="n">
        <v>1114.6</v>
      </c>
      <c r="I60" s="33" t="n">
        <v>1114.6</v>
      </c>
      <c r="J60" s="33" t="n">
        <v>0</v>
      </c>
      <c r="K60" s="33" t="n">
        <v>-0.66</v>
      </c>
      <c r="L60" s="33" t="n">
        <v>0</v>
      </c>
      <c r="M60" s="6" t="s">
        <f>=I60+J60+K60+L60</f>
      </c>
      <c r="N60" s="31"/>
    </row>
    <row collapsed="false" customFormat="false" customHeight="false" hidden="false" ht="12.1" outlineLevel="0" r="61">
      <c r="A61" s="30" t="n">
        <v>45810.751203704</v>
      </c>
      <c r="B61" s="31" t="s">
        <v>24</v>
      </c>
      <c r="C61" s="31" t="s">
        <v>157</v>
      </c>
      <c r="D61" s="31" t="s">
        <v>97</v>
      </c>
      <c r="E61" s="31" t="s">
        <v>17</v>
      </c>
      <c r="F61" s="31" t="s">
        <v>19</v>
      </c>
      <c r="G61" s="32" t="n">
        <v>-6</v>
      </c>
      <c r="H61" s="33" t="n">
        <v>166.7</v>
      </c>
      <c r="I61" s="33" t="n">
        <v>1000.2</v>
      </c>
      <c r="J61" s="33" t="n">
        <v>0</v>
      </c>
      <c r="K61" s="33" t="n">
        <v>-0.6</v>
      </c>
      <c r="L61" s="33" t="n">
        <v>0</v>
      </c>
      <c r="M61" s="6" t="s">
        <f>=I61+J61+K61+L61</f>
      </c>
      <c r="N61" s="31"/>
    </row>
    <row collapsed="false" customFormat="false" customHeight="false" hidden="false" ht="12.1" outlineLevel="0" r="62">
      <c r="A62" s="21" t="n">
        <v>45810.799270833</v>
      </c>
      <c r="B62" s="17" t="s">
        <v>112</v>
      </c>
      <c r="C62" s="17" t="s">
        <v>158</v>
      </c>
      <c r="D62" s="17" t="s">
        <v>96</v>
      </c>
      <c r="E62" s="17" t="s">
        <v>17</v>
      </c>
      <c r="F62" s="17" t="s">
        <v>19</v>
      </c>
      <c r="G62" s="7" t="n">
        <v>1</v>
      </c>
      <c r="H62" s="6" t="n">
        <v>3203</v>
      </c>
      <c r="I62" s="6" t="n">
        <v>-3203</v>
      </c>
      <c r="J62" s="6" t="n">
        <v>0</v>
      </c>
      <c r="K62" s="6" t="n">
        <v>-1.93</v>
      </c>
      <c r="L62" s="6" t="n">
        <v>0</v>
      </c>
      <c r="M62" s="6" t="s">
        <f>=I62+J62+K62+L62</f>
      </c>
      <c r="N62" s="17"/>
    </row>
    <row collapsed="false" customFormat="false" customHeight="false" hidden="false" ht="12.1" outlineLevel="0" r="63">
      <c r="A63" s="30" t="n">
        <v>45811.319618056</v>
      </c>
      <c r="B63" s="31" t="s">
        <v>105</v>
      </c>
      <c r="C63" s="31" t="s">
        <v>144</v>
      </c>
      <c r="D63" s="31" t="s">
        <v>97</v>
      </c>
      <c r="E63" s="31" t="s">
        <v>17</v>
      </c>
      <c r="F63" s="31" t="s">
        <v>19</v>
      </c>
      <c r="G63" s="32" t="n">
        <v>-40</v>
      </c>
      <c r="H63" s="33" t="n">
        <v>31.715</v>
      </c>
      <c r="I63" s="33" t="n">
        <v>1268.6</v>
      </c>
      <c r="J63" s="33" t="n">
        <v>0</v>
      </c>
      <c r="K63" s="33" t="n">
        <v>-0.76</v>
      </c>
      <c r="L63" s="33" t="n">
        <v>0</v>
      </c>
      <c r="M63" s="6" t="s">
        <f>=I63+J63+K63+L63</f>
      </c>
      <c r="N63" s="31"/>
    </row>
    <row collapsed="false" customFormat="false" customHeight="false" hidden="false" ht="12.1" outlineLevel="0" r="64">
      <c r="A64" s="21" t="n">
        <v>45811.692210648</v>
      </c>
      <c r="B64" s="17" t="s">
        <v>105</v>
      </c>
      <c r="C64" s="17" t="s">
        <v>144</v>
      </c>
      <c r="D64" s="17" t="s">
        <v>96</v>
      </c>
      <c r="E64" s="17" t="s">
        <v>17</v>
      </c>
      <c r="F64" s="17" t="s">
        <v>19</v>
      </c>
      <c r="G64" s="7" t="n">
        <v>40</v>
      </c>
      <c r="H64" s="6" t="n">
        <v>31.67</v>
      </c>
      <c r="I64" s="6" t="n">
        <v>-1266.8</v>
      </c>
      <c r="J64" s="6" t="n">
        <v>0</v>
      </c>
      <c r="K64" s="6" t="n">
        <v>-0.76</v>
      </c>
      <c r="L64" s="6" t="n">
        <v>0</v>
      </c>
      <c r="M64" s="6" t="s">
        <f>=I64+J64+K64+L64</f>
      </c>
      <c r="N64" s="17"/>
    </row>
    <row collapsed="false" customFormat="false" customHeight="false" hidden="false" ht="12.1" outlineLevel="0" r="65">
      <c r="A65" s="30" t="n">
        <v>45811.707083333</v>
      </c>
      <c r="B65" s="31" t="s">
        <v>105</v>
      </c>
      <c r="C65" s="31" t="s">
        <v>144</v>
      </c>
      <c r="D65" s="31" t="s">
        <v>97</v>
      </c>
      <c r="E65" s="31" t="s">
        <v>17</v>
      </c>
      <c r="F65" s="31" t="s">
        <v>19</v>
      </c>
      <c r="G65" s="32" t="n">
        <v>-40</v>
      </c>
      <c r="H65" s="33" t="n">
        <v>31.8</v>
      </c>
      <c r="I65" s="33" t="n">
        <v>1272</v>
      </c>
      <c r="J65" s="33" t="n">
        <v>0</v>
      </c>
      <c r="K65" s="33" t="n">
        <v>-0.76</v>
      </c>
      <c r="L65" s="33" t="n">
        <v>0</v>
      </c>
      <c r="M65" s="6" t="s">
        <f>=I65+J65+K65+L65</f>
      </c>
      <c r="N65" s="31"/>
    </row>
    <row collapsed="false" customFormat="false" customHeight="false" hidden="false" ht="12.1" outlineLevel="0" r="66">
      <c r="A66" s="30" t="n">
        <v>45811.750069444</v>
      </c>
      <c r="B66" s="31" t="s">
        <v>112</v>
      </c>
      <c r="C66" s="31" t="s">
        <v>158</v>
      </c>
      <c r="D66" s="31" t="s">
        <v>97</v>
      </c>
      <c r="E66" s="31" t="s">
        <v>17</v>
      </c>
      <c r="F66" s="31" t="s">
        <v>19</v>
      </c>
      <c r="G66" s="32" t="n">
        <v>-1</v>
      </c>
      <c r="H66" s="33" t="n">
        <v>3230</v>
      </c>
      <c r="I66" s="33" t="n">
        <v>3230</v>
      </c>
      <c r="J66" s="33" t="n">
        <v>0</v>
      </c>
      <c r="K66" s="33" t="n">
        <v>-1.94</v>
      </c>
      <c r="L66" s="33" t="n">
        <v>0</v>
      </c>
      <c r="M66" s="6" t="s">
        <f>=I66+J66+K66+L66</f>
      </c>
      <c r="N66" s="31"/>
    </row>
    <row collapsed="false" customFormat="false" customHeight="false" hidden="false" ht="12.1" outlineLevel="0" r="67">
      <c r="A67" s="30" t="n">
        <v>45812.362094907</v>
      </c>
      <c r="B67" s="31" t="s">
        <v>110</v>
      </c>
      <c r="C67" s="31" t="s">
        <v>152</v>
      </c>
      <c r="D67" s="31" t="s">
        <v>97</v>
      </c>
      <c r="E67" s="31" t="s">
        <v>17</v>
      </c>
      <c r="F67" s="31" t="s">
        <v>19</v>
      </c>
      <c r="G67" s="32" t="n">
        <v>-8</v>
      </c>
      <c r="H67" s="33" t="n">
        <v>125</v>
      </c>
      <c r="I67" s="33" t="n">
        <v>1000</v>
      </c>
      <c r="J67" s="33" t="n">
        <v>0</v>
      </c>
      <c r="K67" s="33" t="n">
        <v>-0.6</v>
      </c>
      <c r="L67" s="33" t="n">
        <v>0</v>
      </c>
      <c r="M67" s="6" t="s">
        <f>=I67+J67+K67+L67</f>
      </c>
      <c r="N67" s="31"/>
    </row>
    <row collapsed="false" customFormat="false" customHeight="false" hidden="false" ht="12.1" outlineLevel="0" r="68">
      <c r="A68" s="21" t="n">
        <v>45812.387824074</v>
      </c>
      <c r="B68" s="17" t="s">
        <v>113</v>
      </c>
      <c r="C68" s="17" t="s">
        <v>159</v>
      </c>
      <c r="D68" s="17" t="s">
        <v>96</v>
      </c>
      <c r="E68" s="17" t="s">
        <v>17</v>
      </c>
      <c r="F68" s="17" t="s">
        <v>19</v>
      </c>
      <c r="G68" s="7" t="n">
        <v>1</v>
      </c>
      <c r="H68" s="6" t="n">
        <v>3320</v>
      </c>
      <c r="I68" s="6" t="n">
        <v>-3320</v>
      </c>
      <c r="J68" s="6" t="n">
        <v>0</v>
      </c>
      <c r="K68" s="6" t="n">
        <v>-1.99</v>
      </c>
      <c r="L68" s="6" t="n">
        <v>0</v>
      </c>
      <c r="M68" s="6" t="s">
        <f>=I68+J68+K68+L68</f>
      </c>
      <c r="N68" s="17"/>
    </row>
    <row collapsed="false" customFormat="false" customHeight="false" hidden="false" ht="12.1" outlineLevel="0" r="69">
      <c r="A69" s="21" t="n">
        <v>45812.563333333</v>
      </c>
      <c r="B69" s="17" t="s">
        <v>114</v>
      </c>
      <c r="C69" s="17" t="s">
        <v>160</v>
      </c>
      <c r="D69" s="17" t="s">
        <v>96</v>
      </c>
      <c r="E69" s="17" t="s">
        <v>17</v>
      </c>
      <c r="F69" s="17" t="s">
        <v>19</v>
      </c>
      <c r="G69" s="7" t="n">
        <v>1</v>
      </c>
      <c r="H69" s="6" t="n">
        <v>974.8</v>
      </c>
      <c r="I69" s="6" t="n">
        <v>-974.8</v>
      </c>
      <c r="J69" s="6" t="n">
        <v>0</v>
      </c>
      <c r="K69" s="6" t="n">
        <v>-0.59</v>
      </c>
      <c r="L69" s="6" t="n">
        <v>0</v>
      </c>
      <c r="M69" s="6" t="s">
        <f>=I69+J69+K69+L69</f>
      </c>
      <c r="N69" s="17"/>
    </row>
    <row collapsed="false" customFormat="false" customHeight="false" hidden="false" ht="12.1" outlineLevel="0" r="70">
      <c r="A70" s="30" t="n">
        <v>45812.624201389</v>
      </c>
      <c r="B70" s="31" t="s">
        <v>106</v>
      </c>
      <c r="C70" s="31" t="s">
        <v>145</v>
      </c>
      <c r="D70" s="31" t="s">
        <v>97</v>
      </c>
      <c r="E70" s="31" t="s">
        <v>17</v>
      </c>
      <c r="F70" s="31" t="s">
        <v>19</v>
      </c>
      <c r="G70" s="32" t="n">
        <v>-20</v>
      </c>
      <c r="H70" s="33" t="n">
        <v>49.55</v>
      </c>
      <c r="I70" s="33" t="n">
        <v>991</v>
      </c>
      <c r="J70" s="33" t="n">
        <v>0</v>
      </c>
      <c r="K70" s="33" t="n">
        <v>-0.59</v>
      </c>
      <c r="L70" s="33" t="n">
        <v>0</v>
      </c>
      <c r="M70" s="6" t="s">
        <f>=I70+J70+K70+L70</f>
      </c>
      <c r="N70" s="31"/>
    </row>
    <row collapsed="false" customFormat="false" customHeight="false" hidden="false" ht="12.1" outlineLevel="0" r="71">
      <c r="A71" s="30" t="n">
        <v>45812.624571759</v>
      </c>
      <c r="B71" s="31" t="s">
        <v>113</v>
      </c>
      <c r="C71" s="31" t="s">
        <v>159</v>
      </c>
      <c r="D71" s="31" t="s">
        <v>97</v>
      </c>
      <c r="E71" s="31" t="s">
        <v>17</v>
      </c>
      <c r="F71" s="31" t="s">
        <v>19</v>
      </c>
      <c r="G71" s="32" t="n">
        <v>-1</v>
      </c>
      <c r="H71" s="33" t="n">
        <v>3380</v>
      </c>
      <c r="I71" s="33" t="n">
        <v>3380</v>
      </c>
      <c r="J71" s="33" t="n">
        <v>0</v>
      </c>
      <c r="K71" s="33" t="n">
        <v>-2.03</v>
      </c>
      <c r="L71" s="33" t="n">
        <v>0</v>
      </c>
      <c r="M71" s="6" t="s">
        <f>=I71+J71+K71+L71</f>
      </c>
      <c r="N71" s="31"/>
    </row>
    <row collapsed="false" customFormat="false" customHeight="false" hidden="false" ht="12.1" outlineLevel="0" r="72">
      <c r="A72" s="21" t="n">
        <v>45812.677939815</v>
      </c>
      <c r="B72" s="17" t="s">
        <v>115</v>
      </c>
      <c r="C72" s="17" t="s">
        <v>161</v>
      </c>
      <c r="D72" s="17" t="s">
        <v>96</v>
      </c>
      <c r="E72" s="17" t="s">
        <v>17</v>
      </c>
      <c r="F72" s="17" t="s">
        <v>19</v>
      </c>
      <c r="G72" s="7" t="n">
        <v>1</v>
      </c>
      <c r="H72" s="6" t="n">
        <v>6459</v>
      </c>
      <c r="I72" s="6" t="n">
        <v>-6459</v>
      </c>
      <c r="J72" s="6" t="n">
        <v>0</v>
      </c>
      <c r="K72" s="6" t="n">
        <v>-3.87</v>
      </c>
      <c r="L72" s="6" t="n">
        <v>0</v>
      </c>
      <c r="M72" s="6" t="s">
        <f>=I72+J72+K72+L72</f>
      </c>
      <c r="N72" s="17"/>
    </row>
    <row collapsed="false" customFormat="false" customHeight="false" hidden="false" ht="12.1" outlineLevel="0" r="73">
      <c r="A73" s="21" t="n">
        <v>45812.678229167</v>
      </c>
      <c r="B73" s="17" t="s">
        <v>21</v>
      </c>
      <c r="C73" s="17" t="s">
        <v>147</v>
      </c>
      <c r="D73" s="17" t="s">
        <v>96</v>
      </c>
      <c r="E73" s="17" t="s">
        <v>17</v>
      </c>
      <c r="F73" s="17" t="s">
        <v>19</v>
      </c>
      <c r="G73" s="7" t="n">
        <v>300</v>
      </c>
      <c r="H73" s="6" t="n">
        <v>3.685</v>
      </c>
      <c r="I73" s="6" t="n">
        <v>-1105.5</v>
      </c>
      <c r="J73" s="6" t="n">
        <v>0</v>
      </c>
      <c r="K73" s="6" t="n">
        <v>-0.67</v>
      </c>
      <c r="L73" s="6" t="n">
        <v>0</v>
      </c>
      <c r="M73" s="6" t="s">
        <f>=I73+J73+K73+L73</f>
      </c>
      <c r="N73" s="17"/>
    </row>
    <row collapsed="false" customFormat="false" customHeight="false" hidden="false" ht="12.1" outlineLevel="0" r="74">
      <c r="A74" s="30" t="n">
        <v>45831.413923611</v>
      </c>
      <c r="B74" s="31" t="s">
        <v>104</v>
      </c>
      <c r="C74" s="31" t="s">
        <v>143</v>
      </c>
      <c r="D74" s="31" t="s">
        <v>97</v>
      </c>
      <c r="E74" s="31" t="s">
        <v>17</v>
      </c>
      <c r="F74" s="31" t="s">
        <v>19</v>
      </c>
      <c r="G74" s="32" t="n">
        <v>-10</v>
      </c>
      <c r="H74" s="33" t="n">
        <v>103.2</v>
      </c>
      <c r="I74" s="33" t="n">
        <v>1032</v>
      </c>
      <c r="J74" s="33" t="n">
        <v>0</v>
      </c>
      <c r="K74" s="33" t="n">
        <v>-0.62</v>
      </c>
      <c r="L74" s="33" t="n">
        <v>0</v>
      </c>
      <c r="M74" s="6" t="s">
        <f>=I74+J74+K74+L74</f>
      </c>
      <c r="N74" s="31"/>
    </row>
    <row collapsed="false" customFormat="false" customHeight="false" hidden="false" ht="12.1" outlineLevel="0" r="75">
      <c r="A75" s="21" t="n">
        <v>45831.60025463</v>
      </c>
      <c r="B75" s="17" t="s">
        <v>16</v>
      </c>
      <c r="C75" s="17" t="s">
        <v>162</v>
      </c>
      <c r="D75" s="17" t="s">
        <v>96</v>
      </c>
      <c r="E75" s="17" t="s">
        <v>17</v>
      </c>
      <c r="F75" s="17" t="s">
        <v>19</v>
      </c>
      <c r="G75" s="7" t="n">
        <v>2</v>
      </c>
      <c r="H75" s="6" t="n">
        <v>429</v>
      </c>
      <c r="I75" s="6" t="n">
        <v>-858</v>
      </c>
      <c r="J75" s="6" t="n">
        <v>0</v>
      </c>
      <c r="K75" s="6" t="n">
        <v>-0.51</v>
      </c>
      <c r="L75" s="6" t="n">
        <v>0</v>
      </c>
      <c r="M75" s="6" t="s">
        <f>=I75+J75+K75+L75</f>
      </c>
      <c r="N75" s="17"/>
    </row>
    <row collapsed="false" customFormat="false" customHeight="false" hidden="false" ht="12.1" outlineLevel="0" r="76">
      <c r="A76" s="22" t="n">
        <v>45834</v>
      </c>
      <c r="B76" s="23" t="s">
        <v>149</v>
      </c>
      <c r="C76" s="23" t="s">
        <v>163</v>
      </c>
      <c r="D76" s="23" t="s">
        <v>149</v>
      </c>
      <c r="E76" s="23" t="s">
        <v>149</v>
      </c>
      <c r="F76" s="23" t="s">
        <v>19</v>
      </c>
      <c r="G76" s="24" t="n">
        <v>1</v>
      </c>
      <c r="H76" s="25" t="n">
        <v>92.12</v>
      </c>
      <c r="I76" s="25" t="n">
        <v>92.12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/>
    </row>
    <row collapsed="false" customFormat="false" customHeight="false" hidden="false" ht="12.1" outlineLevel="0" r="77">
      <c r="A77" s="22" t="n">
        <v>45838</v>
      </c>
      <c r="B77" s="23" t="s">
        <v>149</v>
      </c>
      <c r="C77" s="23" t="s">
        <v>164</v>
      </c>
      <c r="D77" s="23" t="s">
        <v>149</v>
      </c>
      <c r="E77" s="23" t="s">
        <v>149</v>
      </c>
      <c r="F77" s="23" t="s">
        <v>19</v>
      </c>
      <c r="G77" s="24" t="n">
        <v>1</v>
      </c>
      <c r="H77" s="25" t="n">
        <v>539.49</v>
      </c>
      <c r="I77" s="25" t="n">
        <v>539.49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3"/>
    </row>
    <row collapsed="false" customFormat="false" customHeight="false" hidden="false" ht="12.1" outlineLevel="0" r="78">
      <c r="A78" s="30" t="n">
        <v>45838.722152778</v>
      </c>
      <c r="B78" s="31" t="s">
        <v>107</v>
      </c>
      <c r="C78" s="31" t="s">
        <v>146</v>
      </c>
      <c r="D78" s="31" t="s">
        <v>97</v>
      </c>
      <c r="E78" s="31" t="s">
        <v>17</v>
      </c>
      <c r="F78" s="31" t="s">
        <v>19</v>
      </c>
      <c r="G78" s="32" t="n">
        <v>-10</v>
      </c>
      <c r="H78" s="33" t="n">
        <v>112.5</v>
      </c>
      <c r="I78" s="33" t="n">
        <v>1125</v>
      </c>
      <c r="J78" s="33" t="n">
        <v>0</v>
      </c>
      <c r="K78" s="33" t="n">
        <v>-0.68</v>
      </c>
      <c r="L78" s="33" t="n">
        <v>0</v>
      </c>
      <c r="M78" s="6" t="s">
        <f>=I78+J78+K78+L78</f>
      </c>
      <c r="N78" s="31"/>
    </row>
    <row collapsed="false" customFormat="false" customHeight="false" hidden="false" ht="12.1" outlineLevel="0" r="79">
      <c r="A79" s="21" t="n">
        <v>45840.594849537</v>
      </c>
      <c r="B79" s="17" t="s">
        <v>116</v>
      </c>
      <c r="C79" s="17" t="s">
        <v>165</v>
      </c>
      <c r="D79" s="17" t="s">
        <v>96</v>
      </c>
      <c r="E79" s="17" t="s">
        <v>17</v>
      </c>
      <c r="F79" s="17" t="s">
        <v>19</v>
      </c>
      <c r="G79" s="7" t="n">
        <v>2000</v>
      </c>
      <c r="H79" s="6" t="n">
        <v>0.586</v>
      </c>
      <c r="I79" s="6" t="n">
        <v>-1172</v>
      </c>
      <c r="J79" s="6" t="n">
        <v>0</v>
      </c>
      <c r="K79" s="6" t="n">
        <v>-0.7</v>
      </c>
      <c r="L79" s="6" t="n">
        <v>0</v>
      </c>
      <c r="M79" s="6" t="s">
        <f>=I79+J79+K79+L79</f>
      </c>
      <c r="N79" s="17"/>
    </row>
    <row collapsed="false" customFormat="false" customHeight="false" hidden="false" ht="12.1" outlineLevel="0" r="80">
      <c r="A80" s="30" t="n">
        <v>45853.480717593</v>
      </c>
      <c r="B80" s="31" t="s">
        <v>16</v>
      </c>
      <c r="C80" s="31" t="s">
        <v>162</v>
      </c>
      <c r="D80" s="31" t="s">
        <v>97</v>
      </c>
      <c r="E80" s="31" t="s">
        <v>17</v>
      </c>
      <c r="F80" s="31" t="s">
        <v>19</v>
      </c>
      <c r="G80" s="32" t="n">
        <v>-2</v>
      </c>
      <c r="H80" s="33" t="n">
        <v>440</v>
      </c>
      <c r="I80" s="33" t="n">
        <v>880</v>
      </c>
      <c r="J80" s="33" t="n">
        <v>0</v>
      </c>
      <c r="K80" s="33" t="n">
        <v>-0.53</v>
      </c>
      <c r="L80" s="33" t="n">
        <v>0</v>
      </c>
      <c r="M80" s="6" t="s">
        <f>=I80+J80+K80+L80</f>
      </c>
      <c r="N80" s="31"/>
    </row>
    <row collapsed="false" customFormat="false" customHeight="false" hidden="false" ht="12.1" outlineLevel="0" r="81">
      <c r="A81" s="21" t="n">
        <v>45853.521782407</v>
      </c>
      <c r="B81" s="17" t="s">
        <v>16</v>
      </c>
      <c r="C81" s="17" t="s">
        <v>162</v>
      </c>
      <c r="D81" s="17" t="s">
        <v>96</v>
      </c>
      <c r="E81" s="17" t="s">
        <v>17</v>
      </c>
      <c r="F81" s="17" t="s">
        <v>19</v>
      </c>
      <c r="G81" s="7" t="n">
        <v>2</v>
      </c>
      <c r="H81" s="6" t="n">
        <v>424</v>
      </c>
      <c r="I81" s="6" t="n">
        <v>-848</v>
      </c>
      <c r="J81" s="6" t="n">
        <v>0</v>
      </c>
      <c r="K81" s="6" t="n">
        <v>-0.51</v>
      </c>
      <c r="L81" s="6" t="n">
        <v>0</v>
      </c>
      <c r="M81" s="6" t="s">
        <f>=I81+J81+K81+L81</f>
      </c>
      <c r="N81" s="17"/>
    </row>
    <row collapsed="false" customFormat="false" customHeight="false" hidden="false" ht="12.1" outlineLevel="0" r="82">
      <c r="A82" s="30" t="n">
        <v>45853.527881944</v>
      </c>
      <c r="B82" s="31" t="s">
        <v>16</v>
      </c>
      <c r="C82" s="31" t="s">
        <v>162</v>
      </c>
      <c r="D82" s="31" t="s">
        <v>97</v>
      </c>
      <c r="E82" s="31" t="s">
        <v>17</v>
      </c>
      <c r="F82" s="31" t="s">
        <v>19</v>
      </c>
      <c r="G82" s="32" t="n">
        <v>-2</v>
      </c>
      <c r="H82" s="33" t="n">
        <v>427</v>
      </c>
      <c r="I82" s="33" t="n">
        <v>854</v>
      </c>
      <c r="J82" s="33" t="n">
        <v>0</v>
      </c>
      <c r="K82" s="33" t="n">
        <v>-0.51</v>
      </c>
      <c r="L82" s="33" t="n">
        <v>0</v>
      </c>
      <c r="M82" s="6" t="s">
        <f>=I82+J82+K82+L82</f>
      </c>
      <c r="N82" s="31"/>
    </row>
    <row collapsed="false" customFormat="false" customHeight="false" hidden="false" ht="12.1" outlineLevel="0" r="83">
      <c r="A83" s="21" t="n">
        <v>45853.534895833</v>
      </c>
      <c r="B83" s="17" t="s">
        <v>16</v>
      </c>
      <c r="C83" s="17" t="s">
        <v>162</v>
      </c>
      <c r="D83" s="17" t="s">
        <v>96</v>
      </c>
      <c r="E83" s="17" t="s">
        <v>17</v>
      </c>
      <c r="F83" s="17" t="s">
        <v>19</v>
      </c>
      <c r="G83" s="7" t="n">
        <v>2</v>
      </c>
      <c r="H83" s="6" t="n">
        <v>424</v>
      </c>
      <c r="I83" s="6" t="n">
        <v>-848</v>
      </c>
      <c r="J83" s="6" t="n">
        <v>0</v>
      </c>
      <c r="K83" s="6" t="n">
        <v>-0.51</v>
      </c>
      <c r="L83" s="6" t="n">
        <v>0</v>
      </c>
      <c r="M83" s="6" t="s">
        <f>=I83+J83+K83+L83</f>
      </c>
      <c r="N83" s="17"/>
    </row>
    <row collapsed="false" customFormat="false" customHeight="false" hidden="false" ht="12.1" outlineLevel="0" r="84">
      <c r="A84" s="30" t="n">
        <v>45853.570277778</v>
      </c>
      <c r="B84" s="31" t="s">
        <v>16</v>
      </c>
      <c r="C84" s="31" t="s">
        <v>162</v>
      </c>
      <c r="D84" s="31" t="s">
        <v>97</v>
      </c>
      <c r="E84" s="31" t="s">
        <v>17</v>
      </c>
      <c r="F84" s="31" t="s">
        <v>19</v>
      </c>
      <c r="G84" s="32" t="n">
        <v>-2</v>
      </c>
      <c r="H84" s="33" t="n">
        <v>431</v>
      </c>
      <c r="I84" s="33" t="n">
        <v>862</v>
      </c>
      <c r="J84" s="33" t="n">
        <v>0</v>
      </c>
      <c r="K84" s="33" t="n">
        <v>-0.52</v>
      </c>
      <c r="L84" s="33" t="n">
        <v>0</v>
      </c>
      <c r="M84" s="6" t="s">
        <f>=I84+J84+K84+L84</f>
      </c>
      <c r="N84" s="31"/>
    </row>
    <row collapsed="false" customFormat="false" customHeight="false" hidden="false" ht="12.1" outlineLevel="0" r="85">
      <c r="A85" s="21" t="n">
        <v>45853.602708333</v>
      </c>
      <c r="B85" s="17" t="s">
        <v>16</v>
      </c>
      <c r="C85" s="17" t="s">
        <v>162</v>
      </c>
      <c r="D85" s="17" t="s">
        <v>96</v>
      </c>
      <c r="E85" s="17" t="s">
        <v>17</v>
      </c>
      <c r="F85" s="17" t="s">
        <v>19</v>
      </c>
      <c r="G85" s="7" t="n">
        <v>2</v>
      </c>
      <c r="H85" s="6" t="n">
        <v>424</v>
      </c>
      <c r="I85" s="6" t="n">
        <v>-848</v>
      </c>
      <c r="J85" s="6" t="n">
        <v>0</v>
      </c>
      <c r="K85" s="6" t="n">
        <v>-0.5</v>
      </c>
      <c r="L85" s="6" t="n">
        <v>0</v>
      </c>
      <c r="M85" s="6" t="s">
        <f>=I85+J85+K85+L85</f>
      </c>
      <c r="N85" s="17"/>
    </row>
    <row collapsed="false" customFormat="false" customHeight="false" hidden="false" ht="12.1" outlineLevel="0" r="86">
      <c r="A86" s="30" t="n">
        <v>45853.747164352</v>
      </c>
      <c r="B86" s="31" t="s">
        <v>16</v>
      </c>
      <c r="C86" s="31" t="s">
        <v>162</v>
      </c>
      <c r="D86" s="31" t="s">
        <v>97</v>
      </c>
      <c r="E86" s="31" t="s">
        <v>17</v>
      </c>
      <c r="F86" s="31" t="s">
        <v>19</v>
      </c>
      <c r="G86" s="32" t="n">
        <v>-2</v>
      </c>
      <c r="H86" s="33" t="n">
        <v>435</v>
      </c>
      <c r="I86" s="33" t="n">
        <v>870</v>
      </c>
      <c r="J86" s="33" t="n">
        <v>0</v>
      </c>
      <c r="K86" s="33" t="n">
        <v>-0.53</v>
      </c>
      <c r="L86" s="33" t="n">
        <v>0</v>
      </c>
      <c r="M86" s="6" t="s">
        <f>=I86+J86+K86+L86</f>
      </c>
      <c r="N86" s="31"/>
    </row>
    <row collapsed="false" customFormat="false" customHeight="false" hidden="false" ht="12.1" outlineLevel="0" r="87">
      <c r="A87" s="21" t="n">
        <v>45854.441423611</v>
      </c>
      <c r="B87" s="17" t="s">
        <v>16</v>
      </c>
      <c r="C87" s="17" t="s">
        <v>162</v>
      </c>
      <c r="D87" s="17" t="s">
        <v>96</v>
      </c>
      <c r="E87" s="17" t="s">
        <v>17</v>
      </c>
      <c r="F87" s="17" t="s">
        <v>19</v>
      </c>
      <c r="G87" s="7" t="n">
        <v>2</v>
      </c>
      <c r="H87" s="6" t="n">
        <v>424</v>
      </c>
      <c r="I87" s="6" t="n">
        <v>-848</v>
      </c>
      <c r="J87" s="6" t="n">
        <v>0</v>
      </c>
      <c r="K87" s="6" t="n">
        <v>-0.51</v>
      </c>
      <c r="L87" s="6" t="n">
        <v>0</v>
      </c>
      <c r="M87" s="6" t="s">
        <f>=I87+J87+K87+L87</f>
      </c>
      <c r="N87" s="17"/>
    </row>
    <row collapsed="false" customFormat="false" customHeight="false" hidden="false" ht="12.1" outlineLevel="0" r="88">
      <c r="A88" s="22" t="n">
        <v>45856</v>
      </c>
      <c r="B88" s="23" t="s">
        <v>149</v>
      </c>
      <c r="C88" s="23" t="s">
        <v>166</v>
      </c>
      <c r="D88" s="23" t="s">
        <v>149</v>
      </c>
      <c r="E88" s="23" t="s">
        <v>149</v>
      </c>
      <c r="F88" s="23" t="s">
        <v>19</v>
      </c>
      <c r="G88" s="24" t="n">
        <v>1</v>
      </c>
      <c r="H88" s="25" t="n">
        <v>1371.26</v>
      </c>
      <c r="I88" s="25" t="n">
        <v>1371.26</v>
      </c>
      <c r="J88" s="25" t="n">
        <v>0</v>
      </c>
      <c r="K88" s="25" t="n">
        <v>0</v>
      </c>
      <c r="L88" s="25" t="n">
        <v>0</v>
      </c>
      <c r="M88" s="6" t="s">
        <f>=I88+J88+K88+L88</f>
      </c>
      <c r="N88" s="23"/>
    </row>
    <row collapsed="false" customFormat="false" customHeight="false" hidden="false" ht="12.1" outlineLevel="0" r="89">
      <c r="A89" s="26" t="n">
        <v>45856</v>
      </c>
      <c r="B89" s="27" t="s">
        <v>134</v>
      </c>
      <c r="C89" s="27" t="s">
        <v>82</v>
      </c>
      <c r="D89" s="27" t="s">
        <v>134</v>
      </c>
      <c r="E89" s="27" t="s">
        <v>134</v>
      </c>
      <c r="F89" s="27" t="s">
        <v>19</v>
      </c>
      <c r="G89" s="28" t="n">
        <v>1</v>
      </c>
      <c r="H89" s="29" t="n">
        <v>-1910.75</v>
      </c>
      <c r="I89" s="29" t="n">
        <v>-1910.75</v>
      </c>
      <c r="J89" s="29" t="n">
        <v>0</v>
      </c>
      <c r="K89" s="29" t="n">
        <v>0</v>
      </c>
      <c r="L89" s="29" t="n">
        <v>0</v>
      </c>
      <c r="M89" s="6" t="s">
        <f>=I89+J89+K89+L89</f>
      </c>
      <c r="N89" s="27"/>
    </row>
    <row collapsed="false" customFormat="false" customHeight="false" hidden="false" ht="12.1" outlineLevel="0" r="90">
      <c r="A90" s="22" t="n">
        <v>45856</v>
      </c>
      <c r="B90" s="23" t="s">
        <v>133</v>
      </c>
      <c r="C90" s="23" t="s">
        <v>82</v>
      </c>
      <c r="D90" s="23" t="s">
        <v>133</v>
      </c>
      <c r="E90" s="23" t="s">
        <v>133</v>
      </c>
      <c r="F90" s="23" t="s">
        <v>19</v>
      </c>
      <c r="G90" s="24" t="n">
        <v>1</v>
      </c>
      <c r="H90" s="25" t="n">
        <v>1910.75</v>
      </c>
      <c r="I90" s="25" t="n">
        <v>1910.75</v>
      </c>
      <c r="J90" s="25" t="n">
        <v>0</v>
      </c>
      <c r="K90" s="25" t="n">
        <v>0</v>
      </c>
      <c r="L90" s="25" t="n">
        <v>0</v>
      </c>
      <c r="M90" s="6" t="s">
        <f>=I90+J90+K90+L90</f>
      </c>
      <c r="N90" s="23"/>
    </row>
    <row collapsed="false" customFormat="false" customHeight="false" hidden="false" ht="12.1" outlineLevel="0" r="91">
      <c r="A91" s="30" t="n">
        <v>45856.761805556</v>
      </c>
      <c r="B91" s="31" t="s">
        <v>16</v>
      </c>
      <c r="C91" s="31" t="s">
        <v>162</v>
      </c>
      <c r="D91" s="31" t="s">
        <v>97</v>
      </c>
      <c r="E91" s="31" t="s">
        <v>17</v>
      </c>
      <c r="F91" s="31" t="s">
        <v>19</v>
      </c>
      <c r="G91" s="32" t="n">
        <v>-2</v>
      </c>
      <c r="H91" s="33" t="n">
        <v>435</v>
      </c>
      <c r="I91" s="33" t="n">
        <v>870</v>
      </c>
      <c r="J91" s="33" t="n">
        <v>0</v>
      </c>
      <c r="K91" s="33" t="n">
        <v>-0.52</v>
      </c>
      <c r="L91" s="33" t="n">
        <v>0</v>
      </c>
      <c r="M91" s="6" t="s">
        <f>=I91+J91+K91+L91</f>
      </c>
      <c r="N91" s="31"/>
    </row>
    <row collapsed="false" customFormat="false" customHeight="false" hidden="false" ht="12.1" outlineLevel="0" r="92">
      <c r="A92" s="21" t="n">
        <v>45859.370902778</v>
      </c>
      <c r="B92" s="17" t="s">
        <v>21</v>
      </c>
      <c r="C92" s="17" t="s">
        <v>147</v>
      </c>
      <c r="D92" s="17" t="s">
        <v>96</v>
      </c>
      <c r="E92" s="17" t="s">
        <v>17</v>
      </c>
      <c r="F92" s="17" t="s">
        <v>19</v>
      </c>
      <c r="G92" s="7" t="n">
        <v>300</v>
      </c>
      <c r="H92" s="6" t="n">
        <v>3.2085</v>
      </c>
      <c r="I92" s="6" t="n">
        <v>-962.55</v>
      </c>
      <c r="J92" s="6" t="n">
        <v>0</v>
      </c>
      <c r="K92" s="6" t="n">
        <v>-0.58</v>
      </c>
      <c r="L92" s="6" t="n">
        <v>0</v>
      </c>
      <c r="M92" s="6" t="s">
        <f>=I92+J92+K92+L92</f>
      </c>
      <c r="N92" s="17"/>
    </row>
    <row collapsed="false" customFormat="false" customHeight="false" hidden="false" ht="12.1" outlineLevel="0" r="93">
      <c r="A93" s="22" t="n">
        <v>45866</v>
      </c>
      <c r="B93" s="23" t="s">
        <v>149</v>
      </c>
      <c r="C93" s="23" t="s">
        <v>167</v>
      </c>
      <c r="D93" s="23" t="s">
        <v>149</v>
      </c>
      <c r="E93" s="23" t="s">
        <v>149</v>
      </c>
      <c r="F93" s="23" t="s">
        <v>19</v>
      </c>
      <c r="G93" s="24" t="n">
        <v>1</v>
      </c>
      <c r="H93" s="25" t="n">
        <v>539.49</v>
      </c>
      <c r="I93" s="25" t="n">
        <v>539.49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3"/>
    </row>
    <row collapsed="false" customFormat="false" customHeight="false" hidden="false" ht="12.1" outlineLevel="0" r="94">
      <c r="A94" s="30" t="n">
        <v>45866.73724537</v>
      </c>
      <c r="B94" s="31" t="s">
        <v>114</v>
      </c>
      <c r="C94" s="31" t="s">
        <v>160</v>
      </c>
      <c r="D94" s="31" t="s">
        <v>97</v>
      </c>
      <c r="E94" s="31" t="s">
        <v>17</v>
      </c>
      <c r="F94" s="31" t="s">
        <v>19</v>
      </c>
      <c r="G94" s="32" t="n">
        <v>-1</v>
      </c>
      <c r="H94" s="33" t="n">
        <v>1151.5</v>
      </c>
      <c r="I94" s="33" t="n">
        <v>1151.5</v>
      </c>
      <c r="J94" s="33" t="n">
        <v>0</v>
      </c>
      <c r="K94" s="33" t="n">
        <v>-0.69</v>
      </c>
      <c r="L94" s="33" t="n">
        <v>0</v>
      </c>
      <c r="M94" s="6" t="s">
        <f>=I94+J94+K94+L94</f>
      </c>
      <c r="N94" s="31"/>
    </row>
    <row collapsed="false" customFormat="false" customHeight="false" hidden="false" ht="12.1" outlineLevel="0" r="95">
      <c r="A95" s="22" t="n">
        <v>45867</v>
      </c>
      <c r="B95" s="23" t="s">
        <v>133</v>
      </c>
      <c r="C95" s="23" t="s">
        <v>82</v>
      </c>
      <c r="D95" s="23" t="s">
        <v>133</v>
      </c>
      <c r="E95" s="23" t="s">
        <v>133</v>
      </c>
      <c r="F95" s="23" t="s">
        <v>19</v>
      </c>
      <c r="G95" s="24" t="n">
        <v>1</v>
      </c>
      <c r="H95" s="25" t="n">
        <v>539.49</v>
      </c>
      <c r="I95" s="25" t="n">
        <v>539.49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3"/>
    </row>
    <row collapsed="false" customFormat="false" customHeight="false" hidden="false" ht="12.1" outlineLevel="0" r="96">
      <c r="A96" s="26" t="n">
        <v>45867</v>
      </c>
      <c r="B96" s="27" t="s">
        <v>134</v>
      </c>
      <c r="C96" s="27" t="s">
        <v>82</v>
      </c>
      <c r="D96" s="27" t="s">
        <v>134</v>
      </c>
      <c r="E96" s="27" t="s">
        <v>134</v>
      </c>
      <c r="F96" s="27" t="s">
        <v>19</v>
      </c>
      <c r="G96" s="28" t="n">
        <v>1</v>
      </c>
      <c r="H96" s="29" t="n">
        <v>-539.49</v>
      </c>
      <c r="I96" s="29" t="n">
        <v>-539.49</v>
      </c>
      <c r="J96" s="29" t="n">
        <v>0</v>
      </c>
      <c r="K96" s="29" t="n">
        <v>0</v>
      </c>
      <c r="L96" s="29" t="n">
        <v>0</v>
      </c>
      <c r="M96" s="6" t="s">
        <f>=I96+J96+K96+L96</f>
      </c>
      <c r="N96" s="27"/>
    </row>
    <row collapsed="false" customFormat="false" customHeight="false" hidden="false" ht="12.1" outlineLevel="0" r="97">
      <c r="A97" s="21" t="n">
        <v>45867.69369213</v>
      </c>
      <c r="B97" s="17" t="s">
        <v>114</v>
      </c>
      <c r="C97" s="17" t="s">
        <v>160</v>
      </c>
      <c r="D97" s="17" t="s">
        <v>96</v>
      </c>
      <c r="E97" s="17" t="s">
        <v>17</v>
      </c>
      <c r="F97" s="17" t="s">
        <v>19</v>
      </c>
      <c r="G97" s="7" t="n">
        <v>1</v>
      </c>
      <c r="H97" s="6" t="n">
        <v>1113</v>
      </c>
      <c r="I97" s="6" t="n">
        <v>-1113</v>
      </c>
      <c r="J97" s="6" t="n">
        <v>0</v>
      </c>
      <c r="K97" s="6" t="n">
        <v>-0.67</v>
      </c>
      <c r="L97" s="6" t="n">
        <v>0</v>
      </c>
      <c r="M97" s="6" t="s">
        <f>=I97+J97+K97+L97</f>
      </c>
      <c r="N97" s="17"/>
    </row>
    <row collapsed="false" customFormat="false" customHeight="false" hidden="false" ht="12.1" outlineLevel="0" r="98">
      <c r="A98" s="22" t="n">
        <v>45869</v>
      </c>
      <c r="B98" s="23" t="s">
        <v>133</v>
      </c>
      <c r="C98" s="23" t="s">
        <v>82</v>
      </c>
      <c r="D98" s="23" t="s">
        <v>133</v>
      </c>
      <c r="E98" s="23" t="s">
        <v>133</v>
      </c>
      <c r="F98" s="23" t="s">
        <v>19</v>
      </c>
      <c r="G98" s="24" t="n">
        <v>1</v>
      </c>
      <c r="H98" s="25" t="n">
        <v>539.49</v>
      </c>
      <c r="I98" s="25" t="n">
        <v>539.49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3"/>
    </row>
    <row collapsed="false" customFormat="false" customHeight="false" hidden="false" ht="12.1" outlineLevel="0" r="99">
      <c r="A99" s="26" t="n">
        <v>45869</v>
      </c>
      <c r="B99" s="27" t="s">
        <v>134</v>
      </c>
      <c r="C99" s="27" t="s">
        <v>82</v>
      </c>
      <c r="D99" s="27" t="s">
        <v>134</v>
      </c>
      <c r="E99" s="27" t="s">
        <v>134</v>
      </c>
      <c r="F99" s="27" t="s">
        <v>19</v>
      </c>
      <c r="G99" s="28" t="n">
        <v>1</v>
      </c>
      <c r="H99" s="29" t="n">
        <v>-539.49</v>
      </c>
      <c r="I99" s="29" t="n">
        <v>-539.49</v>
      </c>
      <c r="J99" s="29" t="n">
        <v>0</v>
      </c>
      <c r="K99" s="29" t="n">
        <v>0</v>
      </c>
      <c r="L99" s="29" t="n">
        <v>0</v>
      </c>
      <c r="M99" s="6" t="s">
        <f>=I99+J99+K99+L99</f>
      </c>
      <c r="N99" s="27"/>
    </row>
    <row collapsed="false" customFormat="false" customHeight="false" hidden="false" ht="12.1" outlineLevel="0" r="100">
      <c r="A100" s="30" t="n">
        <v>45876.529398148</v>
      </c>
      <c r="B100" s="31" t="s">
        <v>21</v>
      </c>
      <c r="C100" s="31" t="s">
        <v>147</v>
      </c>
      <c r="D100" s="31" t="s">
        <v>97</v>
      </c>
      <c r="E100" s="31" t="s">
        <v>17</v>
      </c>
      <c r="F100" s="31" t="s">
        <v>19</v>
      </c>
      <c r="G100" s="32" t="n">
        <v>-300</v>
      </c>
      <c r="H100" s="33" t="n">
        <v>3.3</v>
      </c>
      <c r="I100" s="33" t="n">
        <v>990</v>
      </c>
      <c r="J100" s="33" t="n">
        <v>0</v>
      </c>
      <c r="K100" s="33" t="n">
        <v>-0.59</v>
      </c>
      <c r="L100" s="33" t="n">
        <v>0</v>
      </c>
      <c r="M100" s="6" t="s">
        <f>=I100+J100+K100+L100</f>
      </c>
      <c r="N100" s="31"/>
    </row>
    <row collapsed="false" customFormat="false" customHeight="false" hidden="false" ht="12.1" outlineLevel="0" r="101">
      <c r="A101" s="30" t="n">
        <v>45877.605520833</v>
      </c>
      <c r="B101" s="31" t="s">
        <v>116</v>
      </c>
      <c r="C101" s="31" t="s">
        <v>165</v>
      </c>
      <c r="D101" s="31" t="s">
        <v>97</v>
      </c>
      <c r="E101" s="31" t="s">
        <v>17</v>
      </c>
      <c r="F101" s="31" t="s">
        <v>19</v>
      </c>
      <c r="G101" s="32" t="n">
        <v>-2000</v>
      </c>
      <c r="H101" s="33" t="n">
        <v>0.609</v>
      </c>
      <c r="I101" s="33" t="n">
        <v>1218</v>
      </c>
      <c r="J101" s="33" t="n">
        <v>0</v>
      </c>
      <c r="K101" s="33" t="n">
        <v>-0.73</v>
      </c>
      <c r="L101" s="33" t="n">
        <v>0</v>
      </c>
      <c r="M101" s="6" t="s">
        <f>=I101+J101+K101+L101</f>
      </c>
      <c r="N101" s="31"/>
    </row>
    <row collapsed="false" customFormat="false" customHeight="false" hidden="false" ht="12.1" outlineLevel="0" r="102">
      <c r="A102" s="21" t="n">
        <v>45890.703159722</v>
      </c>
      <c r="B102" s="17" t="s">
        <v>24</v>
      </c>
      <c r="C102" s="17" t="s">
        <v>157</v>
      </c>
      <c r="D102" s="17" t="s">
        <v>96</v>
      </c>
      <c r="E102" s="17" t="s">
        <v>17</v>
      </c>
      <c r="F102" s="17" t="s">
        <v>19</v>
      </c>
      <c r="G102" s="7" t="n">
        <v>16</v>
      </c>
      <c r="H102" s="6" t="n">
        <v>147</v>
      </c>
      <c r="I102" s="6" t="n">
        <v>-2352</v>
      </c>
      <c r="J102" s="6" t="n">
        <v>0</v>
      </c>
      <c r="K102" s="6" t="n">
        <v>-1.41</v>
      </c>
      <c r="L102" s="6" t="n">
        <v>0</v>
      </c>
      <c r="M102" s="6" t="s">
        <f>=I102+J102+K102+L102</f>
      </c>
      <c r="N102" s="17"/>
    </row>
    <row collapsed="false" customFormat="false" customHeight="false" hidden="false" ht="12.1" outlineLevel="0" r="103">
      <c r="A103" s="22" t="n">
        <v>45891</v>
      </c>
      <c r="B103" s="23" t="s">
        <v>149</v>
      </c>
      <c r="C103" s="23" t="s">
        <v>168</v>
      </c>
      <c r="D103" s="23" t="s">
        <v>149</v>
      </c>
      <c r="E103" s="23" t="s">
        <v>149</v>
      </c>
      <c r="F103" s="23" t="s">
        <v>19</v>
      </c>
      <c r="G103" s="24" t="n">
        <v>1</v>
      </c>
      <c r="H103" s="25" t="n">
        <v>474.9</v>
      </c>
      <c r="I103" s="25" t="n">
        <v>474.9</v>
      </c>
      <c r="J103" s="25" t="n">
        <v>0</v>
      </c>
      <c r="K103" s="25" t="n">
        <v>0</v>
      </c>
      <c r="L103" s="25" t="n">
        <v>0</v>
      </c>
      <c r="M103" s="6" t="s">
        <f>=I103+J103+K103+L103</f>
      </c>
      <c r="N103" s="23"/>
    </row>
    <row collapsed="false" customFormat="false" customHeight="false" hidden="false" ht="12.1" outlineLevel="0" r="104">
      <c r="A104" s="26" t="n">
        <v>45891</v>
      </c>
      <c r="B104" s="27" t="s">
        <v>134</v>
      </c>
      <c r="C104" s="27" t="s">
        <v>82</v>
      </c>
      <c r="D104" s="27" t="s">
        <v>134</v>
      </c>
      <c r="E104" s="27" t="s">
        <v>134</v>
      </c>
      <c r="F104" s="27" t="s">
        <v>19</v>
      </c>
      <c r="G104" s="28" t="n">
        <v>1</v>
      </c>
      <c r="H104" s="29" t="n">
        <v>-474.9</v>
      </c>
      <c r="I104" s="29" t="n">
        <v>-474.9</v>
      </c>
      <c r="J104" s="29" t="n">
        <v>0</v>
      </c>
      <c r="K104" s="29" t="n">
        <v>0</v>
      </c>
      <c r="L104" s="29" t="n">
        <v>0</v>
      </c>
      <c r="M104" s="6" t="s">
        <f>=I104+J104+K104+L104</f>
      </c>
      <c r="N104" s="27"/>
    </row>
    <row collapsed="false" customFormat="false" customHeight="false" hidden="false" ht="12.1" outlineLevel="0" r="105">
      <c r="A105" s="22" t="n">
        <v>45891</v>
      </c>
      <c r="B105" s="23" t="s">
        <v>133</v>
      </c>
      <c r="C105" s="23" t="s">
        <v>82</v>
      </c>
      <c r="D105" s="23" t="s">
        <v>133</v>
      </c>
      <c r="E105" s="23" t="s">
        <v>133</v>
      </c>
      <c r="F105" s="23" t="s">
        <v>19</v>
      </c>
      <c r="G105" s="24" t="n">
        <v>1</v>
      </c>
      <c r="H105" s="25" t="n">
        <v>474.9</v>
      </c>
      <c r="I105" s="25" t="n">
        <v>474.9</v>
      </c>
      <c r="J105" s="25" t="n">
        <v>0</v>
      </c>
      <c r="K105" s="25" t="n">
        <v>0</v>
      </c>
      <c r="L105" s="25" t="n">
        <v>0</v>
      </c>
      <c r="M105" s="6" t="s">
        <f>=I105+J105+K105+L105</f>
      </c>
      <c r="N105" s="23"/>
    </row>
    <row collapsed="false" customFormat="false" customHeight="false" hidden="false" ht="12.1" outlineLevel="0" r="106">
      <c r="A106" s="21" t="n">
        <v>45891.462280093</v>
      </c>
      <c r="B106" s="17" t="s">
        <v>21</v>
      </c>
      <c r="C106" s="17" t="s">
        <v>147</v>
      </c>
      <c r="D106" s="17" t="s">
        <v>96</v>
      </c>
      <c r="E106" s="17" t="s">
        <v>17</v>
      </c>
      <c r="F106" s="17" t="s">
        <v>19</v>
      </c>
      <c r="G106" s="7" t="n">
        <v>700</v>
      </c>
      <c r="H106" s="6" t="n">
        <v>3.15</v>
      </c>
      <c r="I106" s="6" t="n">
        <v>-2205</v>
      </c>
      <c r="J106" s="6" t="n">
        <v>0</v>
      </c>
      <c r="K106" s="6" t="n">
        <v>-1.32</v>
      </c>
      <c r="L106" s="6" t="n">
        <v>0</v>
      </c>
      <c r="M106" s="6" t="s">
        <f>=I106+J106+K106+L106</f>
      </c>
      <c r="N106" s="17"/>
    </row>
    <row collapsed="false" customFormat="false" customHeight="false" hidden="false" ht="12.1" outlineLevel="0" r="107">
      <c r="A107" s="21" t="n">
        <v>45894.470104167</v>
      </c>
      <c r="B107" s="17" t="s">
        <v>21</v>
      </c>
      <c r="C107" s="17" t="s">
        <v>147</v>
      </c>
      <c r="D107" s="17" t="s">
        <v>96</v>
      </c>
      <c r="E107" s="17" t="s">
        <v>17</v>
      </c>
      <c r="F107" s="17" t="s">
        <v>19</v>
      </c>
      <c r="G107" s="7" t="n">
        <v>200</v>
      </c>
      <c r="H107" s="6" t="n">
        <v>3.15</v>
      </c>
      <c r="I107" s="6" t="n">
        <v>-630</v>
      </c>
      <c r="J107" s="6" t="n">
        <v>0</v>
      </c>
      <c r="K107" s="6" t="n">
        <v>-0.38</v>
      </c>
      <c r="L107" s="6" t="n">
        <v>0</v>
      </c>
      <c r="M107" s="6" t="s">
        <f>=I107+J107+K107+L107</f>
      </c>
      <c r="N107" s="17"/>
    </row>
    <row collapsed="false" customFormat="false" customHeight="false" hidden="false" ht="12.1" outlineLevel="0" r="108">
      <c r="A108" s="22" t="n">
        <v>45896</v>
      </c>
      <c r="B108" s="23" t="s">
        <v>133</v>
      </c>
      <c r="C108" s="23" t="s">
        <v>82</v>
      </c>
      <c r="D108" s="23" t="s">
        <v>133</v>
      </c>
      <c r="E108" s="23" t="s">
        <v>133</v>
      </c>
      <c r="F108" s="23" t="s">
        <v>19</v>
      </c>
      <c r="G108" s="24" t="n">
        <v>1</v>
      </c>
      <c r="H108" s="25" t="n">
        <v>539.49</v>
      </c>
      <c r="I108" s="25" t="n">
        <v>539.49</v>
      </c>
      <c r="J108" s="25" t="n">
        <v>0</v>
      </c>
      <c r="K108" s="25" t="n">
        <v>0</v>
      </c>
      <c r="L108" s="25" t="n">
        <v>0</v>
      </c>
      <c r="M108" s="6" t="s">
        <f>=I108+J108+K108+L108</f>
      </c>
      <c r="N108" s="23"/>
    </row>
    <row collapsed="false" customFormat="false" customHeight="false" hidden="false" ht="12.1" outlineLevel="0" r="109">
      <c r="A109" s="26" t="n">
        <v>45896</v>
      </c>
      <c r="B109" s="27" t="s">
        <v>134</v>
      </c>
      <c r="C109" s="27" t="s">
        <v>82</v>
      </c>
      <c r="D109" s="27" t="s">
        <v>134</v>
      </c>
      <c r="E109" s="27" t="s">
        <v>134</v>
      </c>
      <c r="F109" s="27" t="s">
        <v>19</v>
      </c>
      <c r="G109" s="28" t="n">
        <v>1</v>
      </c>
      <c r="H109" s="29" t="n">
        <v>-539.49</v>
      </c>
      <c r="I109" s="29" t="n">
        <v>-539.49</v>
      </c>
      <c r="J109" s="29" t="n">
        <v>0</v>
      </c>
      <c r="K109" s="29" t="n">
        <v>0</v>
      </c>
      <c r="L109" s="29" t="n">
        <v>0</v>
      </c>
      <c r="M109" s="6" t="s">
        <f>=I109+J109+K109+L109</f>
      </c>
      <c r="N109" s="27"/>
    </row>
    <row collapsed="false" customFormat="false" customHeight="false" hidden="false" ht="12.1" outlineLevel="0" r="110">
      <c r="A110" s="22" t="n">
        <v>45896</v>
      </c>
      <c r="B110" s="23" t="s">
        <v>149</v>
      </c>
      <c r="C110" s="23" t="s">
        <v>169</v>
      </c>
      <c r="D110" s="23" t="s">
        <v>149</v>
      </c>
      <c r="E110" s="23" t="s">
        <v>149</v>
      </c>
      <c r="F110" s="23" t="s">
        <v>19</v>
      </c>
      <c r="G110" s="24" t="n">
        <v>1</v>
      </c>
      <c r="H110" s="25" t="n">
        <v>539.49</v>
      </c>
      <c r="I110" s="25" t="n">
        <v>539.49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3"/>
    </row>
    <row collapsed="false" customFormat="false" customHeight="false" hidden="false" ht="12.1" outlineLevel="0" r="111">
      <c r="A111" s="30" t="n">
        <v>45896.558738426</v>
      </c>
      <c r="B111" s="31" t="s">
        <v>30</v>
      </c>
      <c r="C111" s="31" t="s">
        <v>141</v>
      </c>
      <c r="D111" s="31" t="s">
        <v>97</v>
      </c>
      <c r="E111" s="31" t="s">
        <v>17</v>
      </c>
      <c r="F111" s="31" t="s">
        <v>19</v>
      </c>
      <c r="G111" s="32" t="n">
        <v>-10</v>
      </c>
      <c r="H111" s="33" t="n">
        <v>136</v>
      </c>
      <c r="I111" s="33" t="n">
        <v>1360</v>
      </c>
      <c r="J111" s="33" t="n">
        <v>0</v>
      </c>
      <c r="K111" s="33" t="n">
        <v>-0.82</v>
      </c>
      <c r="L111" s="33" t="n">
        <v>0</v>
      </c>
      <c r="M111" s="6" t="s">
        <f>=I111+J111+K111+L111</f>
      </c>
      <c r="N111" s="31"/>
    </row>
    <row collapsed="false" customFormat="false" customHeight="false" hidden="false" ht="12.1" outlineLevel="0" r="112">
      <c r="A112" s="21" t="n">
        <v>45898.715636574</v>
      </c>
      <c r="B112" s="17" t="s">
        <v>16</v>
      </c>
      <c r="C112" s="17" t="s">
        <v>162</v>
      </c>
      <c r="D112" s="17" t="s">
        <v>96</v>
      </c>
      <c r="E112" s="17" t="s">
        <v>17</v>
      </c>
      <c r="F112" s="17" t="s">
        <v>19</v>
      </c>
      <c r="G112" s="7" t="n">
        <v>3</v>
      </c>
      <c r="H112" s="6" t="n">
        <v>445</v>
      </c>
      <c r="I112" s="6" t="n">
        <v>-1335</v>
      </c>
      <c r="J112" s="6" t="n">
        <v>0</v>
      </c>
      <c r="K112" s="6" t="n">
        <v>-0.8</v>
      </c>
      <c r="L112" s="6" t="n">
        <v>0</v>
      </c>
      <c r="M112" s="6" t="s">
        <f>=I112+J112+K112+L112</f>
      </c>
      <c r="N112" s="17"/>
    </row>
    <row collapsed="false" customFormat="false" customHeight="false" hidden="false" ht="12.1" outlineLevel="0" r="113">
      <c r="A113" s="21" t="n">
        <v>45902.755138889</v>
      </c>
      <c r="B113" s="17" t="s">
        <v>16</v>
      </c>
      <c r="C113" s="17" t="s">
        <v>162</v>
      </c>
      <c r="D113" s="17" t="s">
        <v>96</v>
      </c>
      <c r="E113" s="17" t="s">
        <v>17</v>
      </c>
      <c r="F113" s="17" t="s">
        <v>19</v>
      </c>
      <c r="G113" s="7" t="n">
        <v>1</v>
      </c>
      <c r="H113" s="6" t="n">
        <v>445</v>
      </c>
      <c r="I113" s="6" t="n">
        <v>-445</v>
      </c>
      <c r="J113" s="6" t="n">
        <v>0</v>
      </c>
      <c r="K113" s="6" t="n">
        <v>-0.27</v>
      </c>
      <c r="L113" s="6" t="n">
        <v>0</v>
      </c>
      <c r="M113" s="6" t="s">
        <f>=I113+J113+K113+L113</f>
      </c>
      <c r="N113" s="17"/>
    </row>
    <row collapsed="false" customFormat="false" customHeight="false" hidden="false" ht="12.1" outlineLevel="0" r="114">
      <c r="A114" s="22" t="n">
        <v>45905</v>
      </c>
      <c r="B114" s="23" t="s">
        <v>133</v>
      </c>
      <c r="C114" s="23" t="s">
        <v>71</v>
      </c>
      <c r="D114" s="23" t="s">
        <v>133</v>
      </c>
      <c r="E114" s="23" t="s">
        <v>133</v>
      </c>
      <c r="F114" s="23" t="s">
        <v>19</v>
      </c>
      <c r="G114" s="24" t="n">
        <v>1</v>
      </c>
      <c r="H114" s="25" t="n">
        <v>115660</v>
      </c>
      <c r="I114" s="25" t="n">
        <v>115660</v>
      </c>
      <c r="J114" s="25" t="n">
        <v>0</v>
      </c>
      <c r="K114" s="25" t="n">
        <v>0</v>
      </c>
      <c r="L114" s="25" t="n">
        <v>0</v>
      </c>
      <c r="M114" s="6" t="s">
        <f>=I114+J114+K114+L114</f>
      </c>
      <c r="N114" s="23"/>
    </row>
    <row collapsed="false" customFormat="false" customHeight="false" hidden="false" ht="12.1" outlineLevel="0" r="115">
      <c r="A115" s="30" t="n">
        <v>45905.548206019</v>
      </c>
      <c r="B115" s="31" t="s">
        <v>100</v>
      </c>
      <c r="C115" s="31" t="s">
        <v>136</v>
      </c>
      <c r="D115" s="31" t="s">
        <v>97</v>
      </c>
      <c r="E115" s="31" t="s">
        <v>42</v>
      </c>
      <c r="F115" s="31" t="s">
        <v>19</v>
      </c>
      <c r="G115" s="32" t="n">
        <v>-22</v>
      </c>
      <c r="H115" s="33" t="n">
        <v>102.5</v>
      </c>
      <c r="I115" s="33" t="n">
        <v>22550</v>
      </c>
      <c r="J115" s="33" t="n">
        <v>783.64</v>
      </c>
      <c r="K115" s="33" t="n">
        <v>-13.53</v>
      </c>
      <c r="L115" s="33" t="n">
        <v>-2.82</v>
      </c>
      <c r="M115" s="6" t="s">
        <f>=I115+J115+K115+L115</f>
      </c>
      <c r="N115" s="31"/>
    </row>
    <row collapsed="false" customFormat="false" customHeight="false" hidden="false" ht="12.1" outlineLevel="0" r="116">
      <c r="A116" s="26" t="n">
        <v>45908</v>
      </c>
      <c r="B116" s="27" t="s">
        <v>134</v>
      </c>
      <c r="C116" s="27" t="s">
        <v>70</v>
      </c>
      <c r="D116" s="27" t="s">
        <v>134</v>
      </c>
      <c r="E116" s="27" t="s">
        <v>134</v>
      </c>
      <c r="F116" s="27" t="s">
        <v>19</v>
      </c>
      <c r="G116" s="28" t="n">
        <v>1</v>
      </c>
      <c r="H116" s="29" t="n">
        <v>-115033.73</v>
      </c>
      <c r="I116" s="29" t="n">
        <v>-115033.73</v>
      </c>
      <c r="J116" s="29" t="n">
        <v>0</v>
      </c>
      <c r="K116" s="29" t="n">
        <v>0</v>
      </c>
      <c r="L116" s="29" t="n">
        <v>0</v>
      </c>
      <c r="M116" s="6" t="s">
        <f>=I116+J116+K116+L116</f>
      </c>
      <c r="N116" s="27"/>
    </row>
    <row collapsed="false" customFormat="false" customHeight="false" hidden="false" ht="12.1" outlineLevel="0" r="117">
      <c r="A117" s="34" t="n">
        <v>45908</v>
      </c>
      <c r="B117" s="35" t="s">
        <v>153</v>
      </c>
      <c r="C117" s="35" t="s">
        <v>154</v>
      </c>
      <c r="D117" s="35" t="s">
        <v>153</v>
      </c>
      <c r="E117" s="35" t="s">
        <v>153</v>
      </c>
      <c r="F117" s="35" t="s">
        <v>19</v>
      </c>
      <c r="G117" s="36" t="n">
        <v>1</v>
      </c>
      <c r="H117" s="37" t="n">
        <v>-744</v>
      </c>
      <c r="I117" s="37" t="n">
        <v>-744</v>
      </c>
      <c r="J117" s="37" t="n">
        <v>0</v>
      </c>
      <c r="K117" s="37" t="n">
        <v>0</v>
      </c>
      <c r="L117" s="37" t="n">
        <v>0</v>
      </c>
      <c r="M117" s="6" t="s">
        <f>=I117+J117+K117+L117</f>
      </c>
      <c r="N117" s="35"/>
    </row>
    <row collapsed="false" customFormat="false" customHeight="false" hidden="false" ht="12.1" outlineLevel="0" r="118">
      <c r="A118" s="26" t="n">
        <v>45908</v>
      </c>
      <c r="B118" s="27" t="s">
        <v>134</v>
      </c>
      <c r="C118" s="27" t="s">
        <v>70</v>
      </c>
      <c r="D118" s="27" t="s">
        <v>134</v>
      </c>
      <c r="E118" s="27" t="s">
        <v>134</v>
      </c>
      <c r="F118" s="27" t="s">
        <v>19</v>
      </c>
      <c r="G118" s="28" t="n">
        <v>1</v>
      </c>
      <c r="H118" s="29" t="n">
        <v>-23317.29</v>
      </c>
      <c r="I118" s="29" t="n">
        <v>-23317.29</v>
      </c>
      <c r="J118" s="29" t="n">
        <v>0</v>
      </c>
      <c r="K118" s="29" t="n">
        <v>0</v>
      </c>
      <c r="L118" s="29" t="n">
        <v>0</v>
      </c>
      <c r="M118" s="6" t="s">
        <f>=I118+J118+K118+L118</f>
      </c>
      <c r="N118" s="27"/>
    </row>
    <row collapsed="false" customFormat="false" customHeight="false" hidden="false" ht="12.1" outlineLevel="0" r="119">
      <c r="A119" s="22" t="n">
        <v>45909</v>
      </c>
      <c r="B119" s="23" t="s">
        <v>133</v>
      </c>
      <c r="C119" s="23" t="s">
        <v>71</v>
      </c>
      <c r="D119" s="23" t="s">
        <v>133</v>
      </c>
      <c r="E119" s="23" t="s">
        <v>133</v>
      </c>
      <c r="F119" s="23" t="s">
        <v>19</v>
      </c>
      <c r="G119" s="24" t="n">
        <v>1</v>
      </c>
      <c r="H119" s="25" t="n">
        <v>140000</v>
      </c>
      <c r="I119" s="25" t="n">
        <v>140000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3"/>
    </row>
    <row collapsed="false" customFormat="false" customHeight="false" hidden="false" ht="12.1" outlineLevel="0" r="120">
      <c r="A120" s="22" t="n">
        <v>45909</v>
      </c>
      <c r="B120" s="23" t="s">
        <v>133</v>
      </c>
      <c r="C120" s="23" t="s">
        <v>71</v>
      </c>
      <c r="D120" s="23" t="s">
        <v>133</v>
      </c>
      <c r="E120" s="23" t="s">
        <v>133</v>
      </c>
      <c r="F120" s="23" t="s">
        <v>19</v>
      </c>
      <c r="G120" s="24" t="n">
        <v>1</v>
      </c>
      <c r="H120" s="25" t="n">
        <v>100</v>
      </c>
      <c r="I120" s="25" t="n">
        <v>100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3"/>
    </row>
    <row collapsed="false" customFormat="false" customHeight="false" hidden="false" ht="12.1" outlineLevel="0" r="121">
      <c r="A121" s="30" t="n">
        <v>45910.474930556</v>
      </c>
      <c r="B121" s="31" t="s">
        <v>115</v>
      </c>
      <c r="C121" s="31" t="s">
        <v>161</v>
      </c>
      <c r="D121" s="31" t="s">
        <v>97</v>
      </c>
      <c r="E121" s="31" t="s">
        <v>17</v>
      </c>
      <c r="F121" s="31" t="s">
        <v>19</v>
      </c>
      <c r="G121" s="32" t="n">
        <v>-1</v>
      </c>
      <c r="H121" s="33" t="n">
        <v>6587</v>
      </c>
      <c r="I121" s="33" t="n">
        <v>6587</v>
      </c>
      <c r="J121" s="33" t="n">
        <v>0</v>
      </c>
      <c r="K121" s="33" t="n">
        <v>-3.95</v>
      </c>
      <c r="L121" s="33" t="n">
        <v>0</v>
      </c>
      <c r="M121" s="6" t="s">
        <f>=I121+J121+K121+L121</f>
      </c>
      <c r="N121" s="31"/>
    </row>
    <row collapsed="false" customFormat="false" customHeight="false" hidden="false" ht="12.1" outlineLevel="0" r="122">
      <c r="A122" s="21" t="n">
        <v>45910.554791667</v>
      </c>
      <c r="B122" s="17" t="s">
        <v>16</v>
      </c>
      <c r="C122" s="17" t="s">
        <v>162</v>
      </c>
      <c r="D122" s="17" t="s">
        <v>96</v>
      </c>
      <c r="E122" s="17" t="s">
        <v>17</v>
      </c>
      <c r="F122" s="17" t="s">
        <v>19</v>
      </c>
      <c r="G122" s="7" t="n">
        <v>14</v>
      </c>
      <c r="H122" s="6" t="n">
        <v>441</v>
      </c>
      <c r="I122" s="6" t="n">
        <v>-6174</v>
      </c>
      <c r="J122" s="6" t="n">
        <v>0</v>
      </c>
      <c r="K122" s="6" t="n">
        <v>-3.71</v>
      </c>
      <c r="L122" s="6" t="n">
        <v>0</v>
      </c>
      <c r="M122" s="6" t="s">
        <f>=I122+J122+K122+L122</f>
      </c>
      <c r="N122" s="17"/>
    </row>
    <row collapsed="false" customFormat="false" customHeight="false" hidden="false" ht="12.1" outlineLevel="0" r="123">
      <c r="A123" s="22" t="n">
        <v>45916</v>
      </c>
      <c r="B123" s="23" t="s">
        <v>133</v>
      </c>
      <c r="C123" s="23" t="s">
        <v>71</v>
      </c>
      <c r="D123" s="23" t="s">
        <v>133</v>
      </c>
      <c r="E123" s="23" t="s">
        <v>133</v>
      </c>
      <c r="F123" s="23" t="s">
        <v>19</v>
      </c>
      <c r="G123" s="24" t="n">
        <v>1</v>
      </c>
      <c r="H123" s="25" t="n">
        <v>24000</v>
      </c>
      <c r="I123" s="25" t="n">
        <v>24000</v>
      </c>
      <c r="J123" s="25" t="n">
        <v>0</v>
      </c>
      <c r="K123" s="25" t="n">
        <v>0</v>
      </c>
      <c r="L123" s="25" t="n">
        <v>0</v>
      </c>
      <c r="M123" s="6" t="s">
        <f>=I123+J123+K123+L123</f>
      </c>
      <c r="N123" s="23"/>
    </row>
    <row collapsed="false" customFormat="false" customHeight="false" hidden="false" ht="12.1" outlineLevel="0" r="124">
      <c r="A124" s="21" t="n">
        <v>45916.590497685</v>
      </c>
      <c r="B124" s="17" t="s">
        <v>41</v>
      </c>
      <c r="C124" s="17" t="s">
        <v>170</v>
      </c>
      <c r="D124" s="17" t="s">
        <v>96</v>
      </c>
      <c r="E124" s="17" t="s">
        <v>42</v>
      </c>
      <c r="F124" s="17" t="s">
        <v>19</v>
      </c>
      <c r="G124" s="7" t="n">
        <v>17</v>
      </c>
      <c r="H124" s="6" t="n">
        <v>100</v>
      </c>
      <c r="I124" s="6" t="n">
        <v>-141222.06</v>
      </c>
      <c r="J124" s="6" t="n">
        <v>0</v>
      </c>
      <c r="K124" s="6" t="n">
        <v>-70.61</v>
      </c>
      <c r="L124" s="6" t="n">
        <v>0</v>
      </c>
      <c r="M124" s="6" t="s">
        <f>=I124+J124+K124+L124</f>
      </c>
      <c r="N124" s="17"/>
    </row>
    <row collapsed="false" customFormat="false" customHeight="false" hidden="false" ht="12.1" outlineLevel="0" r="125">
      <c r="A125" s="21" t="n">
        <v>45916.97787037</v>
      </c>
      <c r="B125" s="17" t="s">
        <v>35</v>
      </c>
      <c r="C125" s="17" t="s">
        <v>171</v>
      </c>
      <c r="D125" s="17" t="s">
        <v>96</v>
      </c>
      <c r="E125" s="17" t="s">
        <v>36</v>
      </c>
      <c r="F125" s="17" t="s">
        <v>19</v>
      </c>
      <c r="G125" s="7" t="n">
        <v>1458</v>
      </c>
      <c r="H125" s="6" t="n">
        <v>16.7075</v>
      </c>
      <c r="I125" s="6" t="n">
        <v>-24359.54</v>
      </c>
      <c r="J125" s="6" t="n">
        <v>0</v>
      </c>
      <c r="K125" s="6" t="n">
        <v>0</v>
      </c>
      <c r="L125" s="6" t="n">
        <v>0</v>
      </c>
      <c r="M125" s="6" t="s">
        <f>=I125+J125+K125+L125</f>
      </c>
      <c r="N125" s="17"/>
    </row>
    <row collapsed="false" customFormat="false" customHeight="false" hidden="false" ht="12.1" outlineLevel="0" r="126">
      <c r="A126" s="22" t="n">
        <v>45919</v>
      </c>
      <c r="B126" s="23" t="s">
        <v>133</v>
      </c>
      <c r="C126" s="23" t="s">
        <v>71</v>
      </c>
      <c r="D126" s="23" t="s">
        <v>133</v>
      </c>
      <c r="E126" s="23" t="s">
        <v>133</v>
      </c>
      <c r="F126" s="23" t="s">
        <v>19</v>
      </c>
      <c r="G126" s="24" t="n">
        <v>1</v>
      </c>
      <c r="H126" s="25" t="n">
        <v>7500</v>
      </c>
      <c r="I126" s="25" t="n">
        <v>7500</v>
      </c>
      <c r="J126" s="25" t="n">
        <v>0</v>
      </c>
      <c r="K126" s="25" t="n">
        <v>0</v>
      </c>
      <c r="L126" s="25" t="n">
        <v>0</v>
      </c>
      <c r="M126" s="6" t="s">
        <f>=I126+J126+K126+L126</f>
      </c>
      <c r="N126" s="23"/>
    </row>
    <row collapsed="false" customFormat="false" customHeight="false" hidden="false" ht="12.1" outlineLevel="0" r="127">
      <c r="A127" s="21" t="n">
        <v>45919.796921296</v>
      </c>
      <c r="B127" s="17" t="s">
        <v>35</v>
      </c>
      <c r="C127" s="17" t="s">
        <v>171</v>
      </c>
      <c r="D127" s="17" t="s">
        <v>96</v>
      </c>
      <c r="E127" s="17" t="s">
        <v>36</v>
      </c>
      <c r="F127" s="17" t="s">
        <v>19</v>
      </c>
      <c r="G127" s="7" t="n">
        <v>449</v>
      </c>
      <c r="H127" s="6" t="n">
        <v>16.7465</v>
      </c>
      <c r="I127" s="6" t="n">
        <v>-7519.18</v>
      </c>
      <c r="J127" s="6" t="n">
        <v>0</v>
      </c>
      <c r="K127" s="6" t="n">
        <v>0</v>
      </c>
      <c r="L127" s="6" t="n">
        <v>0</v>
      </c>
      <c r="M127" s="6" t="s">
        <f>=I127+J127+K127+L127</f>
      </c>
      <c r="N127" s="17"/>
    </row>
    <row collapsed="false" customFormat="false" customHeight="false" hidden="false" ht="12.1" outlineLevel="0" r="128">
      <c r="A128" s="21" t="n">
        <v>45919.80900463</v>
      </c>
      <c r="B128" s="17" t="s">
        <v>35</v>
      </c>
      <c r="C128" s="17" t="s">
        <v>171</v>
      </c>
      <c r="D128" s="17" t="s">
        <v>96</v>
      </c>
      <c r="E128" s="17" t="s">
        <v>36</v>
      </c>
      <c r="F128" s="17" t="s">
        <v>19</v>
      </c>
      <c r="G128" s="7" t="n">
        <v>1</v>
      </c>
      <c r="H128" s="6" t="n">
        <v>16.7465</v>
      </c>
      <c r="I128" s="6" t="n">
        <v>-16.75</v>
      </c>
      <c r="J128" s="6" t="n">
        <v>0</v>
      </c>
      <c r="K128" s="6" t="n">
        <v>0</v>
      </c>
      <c r="L128" s="6" t="n">
        <v>0</v>
      </c>
      <c r="M128" s="6" t="s">
        <f>=I128+J128+K128+L128</f>
      </c>
      <c r="N128" s="17"/>
    </row>
    <row collapsed="false" customFormat="false" customHeight="false" hidden="false" ht="12.1" outlineLevel="0" r="129">
      <c r="A129" s="22" t="n">
        <v>45925</v>
      </c>
      <c r="B129" s="23" t="s">
        <v>133</v>
      </c>
      <c r="C129" s="23" t="s">
        <v>71</v>
      </c>
      <c r="D129" s="23" t="s">
        <v>133</v>
      </c>
      <c r="E129" s="23" t="s">
        <v>133</v>
      </c>
      <c r="F129" s="23" t="s">
        <v>19</v>
      </c>
      <c r="G129" s="24" t="n">
        <v>1</v>
      </c>
      <c r="H129" s="25" t="n">
        <v>20000</v>
      </c>
      <c r="I129" s="25" t="n">
        <v>20000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3"/>
    </row>
    <row collapsed="false" customFormat="false" customHeight="false" hidden="false" ht="12.1" outlineLevel="0" r="130">
      <c r="A130" s="21" t="n">
        <v>45925.932037037</v>
      </c>
      <c r="B130" s="17" t="s">
        <v>35</v>
      </c>
      <c r="C130" s="17" t="s">
        <v>171</v>
      </c>
      <c r="D130" s="17" t="s">
        <v>96</v>
      </c>
      <c r="E130" s="17" t="s">
        <v>36</v>
      </c>
      <c r="F130" s="17" t="s">
        <v>19</v>
      </c>
      <c r="G130" s="7" t="n">
        <v>1191</v>
      </c>
      <c r="H130" s="6" t="n">
        <v>16.777</v>
      </c>
      <c r="I130" s="6" t="n">
        <v>-19981.41</v>
      </c>
      <c r="J130" s="6" t="n">
        <v>0</v>
      </c>
      <c r="K130" s="6" t="n">
        <v>0</v>
      </c>
      <c r="L130" s="6" t="n">
        <v>0</v>
      </c>
      <c r="M130" s="6" t="s">
        <f>=I130+J130+K130+L130</f>
      </c>
      <c r="N130" s="17"/>
    </row>
    <row collapsed="false" customFormat="false" customHeight="false" hidden="false" ht="12.1" outlineLevel="0" r="131">
      <c r="A131" s="22" t="n">
        <v>45926</v>
      </c>
      <c r="B131" s="23" t="s">
        <v>149</v>
      </c>
      <c r="C131" s="23" t="s">
        <v>172</v>
      </c>
      <c r="D131" s="23" t="s">
        <v>149</v>
      </c>
      <c r="E131" s="23" t="s">
        <v>149</v>
      </c>
      <c r="F131" s="23" t="s">
        <v>19</v>
      </c>
      <c r="G131" s="24" t="n">
        <v>1</v>
      </c>
      <c r="H131" s="25" t="n">
        <v>539.49</v>
      </c>
      <c r="I131" s="25" t="n">
        <v>539.49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3"/>
    </row>
    <row collapsed="false" customFormat="false" customHeight="false" hidden="false" ht="12.1" outlineLevel="0" r="132">
      <c r="A132" s="21" t="n">
        <v>45940.724212963</v>
      </c>
      <c r="B132" s="17" t="s">
        <v>35</v>
      </c>
      <c r="C132" s="17" t="s">
        <v>171</v>
      </c>
      <c r="D132" s="17" t="s">
        <v>96</v>
      </c>
      <c r="E132" s="17" t="s">
        <v>36</v>
      </c>
      <c r="F132" s="17" t="s">
        <v>19</v>
      </c>
      <c r="G132" s="7" t="n">
        <v>10</v>
      </c>
      <c r="H132" s="6" t="n">
        <v>16.9075</v>
      </c>
      <c r="I132" s="6" t="n">
        <v>-169.08</v>
      </c>
      <c r="J132" s="6" t="n">
        <v>0</v>
      </c>
      <c r="K132" s="6" t="n">
        <v>0</v>
      </c>
      <c r="L132" s="6" t="n">
        <v>0</v>
      </c>
      <c r="M132" s="6" t="s">
        <f>=I132+J132+K132+L132</f>
      </c>
      <c r="N132" s="17"/>
    </row>
    <row collapsed="false" customFormat="false" customHeight="false" hidden="false" ht="12.1" outlineLevel="0" r="133">
      <c r="A133" s="22" t="n">
        <v>45943</v>
      </c>
      <c r="B133" s="23" t="s">
        <v>133</v>
      </c>
      <c r="C133" s="23" t="s">
        <v>71</v>
      </c>
      <c r="D133" s="23" t="s">
        <v>133</v>
      </c>
      <c r="E133" s="23" t="s">
        <v>133</v>
      </c>
      <c r="F133" s="23" t="s">
        <v>19</v>
      </c>
      <c r="G133" s="24" t="n">
        <v>1</v>
      </c>
      <c r="H133" s="25" t="n">
        <v>13500</v>
      </c>
      <c r="I133" s="25" t="n">
        <v>13500</v>
      </c>
      <c r="J133" s="25" t="n">
        <v>0</v>
      </c>
      <c r="K133" s="25" t="n">
        <v>0</v>
      </c>
      <c r="L133" s="25" t="n">
        <v>0</v>
      </c>
      <c r="M133" s="6" t="s">
        <f>=I133+J133+K133+L133</f>
      </c>
      <c r="N133" s="23"/>
    </row>
    <row collapsed="false" customFormat="false" customHeight="false" hidden="false" ht="12.1" outlineLevel="0" r="134">
      <c r="A134" s="30" t="n">
        <v>45943.623530093</v>
      </c>
      <c r="B134" s="31" t="s">
        <v>114</v>
      </c>
      <c r="C134" s="31" t="s">
        <v>160</v>
      </c>
      <c r="D134" s="31" t="s">
        <v>97</v>
      </c>
      <c r="E134" s="31" t="s">
        <v>17</v>
      </c>
      <c r="F134" s="31" t="s">
        <v>19</v>
      </c>
      <c r="G134" s="32" t="n">
        <v>-1</v>
      </c>
      <c r="H134" s="33" t="n">
        <v>1282</v>
      </c>
      <c r="I134" s="33" t="n">
        <v>1282</v>
      </c>
      <c r="J134" s="33" t="n">
        <v>0</v>
      </c>
      <c r="K134" s="33" t="n">
        <v>-0.77</v>
      </c>
      <c r="L134" s="33" t="n">
        <v>0</v>
      </c>
      <c r="M134" s="6" t="s">
        <f>=I134+J134+K134+L134</f>
      </c>
      <c r="N134" s="31"/>
    </row>
    <row collapsed="false" customFormat="false" customHeight="false" hidden="false" ht="12.1" outlineLevel="0" r="135">
      <c r="A135" s="22" t="n">
        <v>45946</v>
      </c>
      <c r="B135" s="23" t="s">
        <v>149</v>
      </c>
      <c r="C135" s="23" t="s">
        <v>173</v>
      </c>
      <c r="D135" s="23" t="s">
        <v>149</v>
      </c>
      <c r="E135" s="23" t="s">
        <v>149</v>
      </c>
      <c r="F135" s="23" t="s">
        <v>19</v>
      </c>
      <c r="G135" s="24" t="n">
        <v>1</v>
      </c>
      <c r="H135" s="25" t="n">
        <v>720.46</v>
      </c>
      <c r="I135" s="25" t="n">
        <v>720.46</v>
      </c>
      <c r="J135" s="25" t="n">
        <v>0</v>
      </c>
      <c r="K135" s="25" t="n">
        <v>0</v>
      </c>
      <c r="L135" s="25" t="n">
        <v>0</v>
      </c>
      <c r="M135" s="6" t="s">
        <f>=I135+J135+K135+L135</f>
      </c>
      <c r="N135" s="23"/>
    </row>
    <row collapsed="false" customFormat="false" customHeight="false" hidden="false" ht="12.1" outlineLevel="0" r="136">
      <c r="A136" s="22" t="n">
        <v>45947</v>
      </c>
      <c r="B136" s="23" t="s">
        <v>133</v>
      </c>
      <c r="C136" s="23" t="s">
        <v>71</v>
      </c>
      <c r="D136" s="23" t="s">
        <v>133</v>
      </c>
      <c r="E136" s="23" t="s">
        <v>133</v>
      </c>
      <c r="F136" s="23" t="s">
        <v>19</v>
      </c>
      <c r="G136" s="24" t="n">
        <v>1</v>
      </c>
      <c r="H136" s="25" t="n">
        <v>18000</v>
      </c>
      <c r="I136" s="25" t="n">
        <v>18000</v>
      </c>
      <c r="J136" s="25" t="n">
        <v>0</v>
      </c>
      <c r="K136" s="25" t="n">
        <v>0</v>
      </c>
      <c r="L136" s="25" t="n">
        <v>0</v>
      </c>
      <c r="M136" s="6" t="s">
        <f>=I136+J136+K136+L136</f>
      </c>
      <c r="N136" s="23"/>
    </row>
    <row collapsed="false" customFormat="false" customHeight="false" hidden="false" ht="12.1" outlineLevel="0" r="137">
      <c r="A137" s="22" t="n">
        <v>45947</v>
      </c>
      <c r="B137" s="23" t="s">
        <v>133</v>
      </c>
      <c r="C137" s="23" t="s">
        <v>71</v>
      </c>
      <c r="D137" s="23" t="s">
        <v>133</v>
      </c>
      <c r="E137" s="23" t="s">
        <v>133</v>
      </c>
      <c r="F137" s="23" t="s">
        <v>19</v>
      </c>
      <c r="G137" s="24" t="n">
        <v>1</v>
      </c>
      <c r="H137" s="25" t="n">
        <v>1000</v>
      </c>
      <c r="I137" s="25" t="n">
        <v>1000</v>
      </c>
      <c r="J137" s="25" t="n">
        <v>0</v>
      </c>
      <c r="K137" s="25" t="n">
        <v>0</v>
      </c>
      <c r="L137" s="25" t="n">
        <v>0</v>
      </c>
      <c r="M137" s="6" t="s">
        <f>=I137+J137+K137+L137</f>
      </c>
      <c r="N137" s="23"/>
    </row>
    <row collapsed="false" customFormat="false" customHeight="false" hidden="false" ht="12.1" outlineLevel="0" r="138">
      <c r="A138" s="21" t="n">
        <v>45947.526631944</v>
      </c>
      <c r="B138" s="17" t="s">
        <v>35</v>
      </c>
      <c r="C138" s="17" t="s">
        <v>171</v>
      </c>
      <c r="D138" s="17" t="s">
        <v>96</v>
      </c>
      <c r="E138" s="17" t="s">
        <v>36</v>
      </c>
      <c r="F138" s="17" t="s">
        <v>19</v>
      </c>
      <c r="G138" s="7" t="n">
        <v>1931</v>
      </c>
      <c r="H138" s="6" t="n">
        <v>16.9605</v>
      </c>
      <c r="I138" s="6" t="n">
        <v>-32750.73</v>
      </c>
      <c r="J138" s="6" t="n">
        <v>0</v>
      </c>
      <c r="K138" s="6" t="n">
        <v>0</v>
      </c>
      <c r="L138" s="6" t="n">
        <v>0</v>
      </c>
      <c r="M138" s="6" t="s">
        <f>=I138+J138+K138+L138</f>
      </c>
      <c r="N138" s="17"/>
    </row>
    <row collapsed="false" customFormat="false" customHeight="false" hidden="false" ht="12.1" outlineLevel="0" r="139">
      <c r="A139" s="21" t="n">
        <v>45947.526631944</v>
      </c>
      <c r="B139" s="17" t="s">
        <v>35</v>
      </c>
      <c r="C139" s="17" t="s">
        <v>171</v>
      </c>
      <c r="D139" s="17" t="s">
        <v>96</v>
      </c>
      <c r="E139" s="17" t="s">
        <v>36</v>
      </c>
      <c r="F139" s="17" t="s">
        <v>19</v>
      </c>
      <c r="G139" s="7" t="n">
        <v>60</v>
      </c>
      <c r="H139" s="6" t="n">
        <v>16.9605</v>
      </c>
      <c r="I139" s="6" t="n">
        <v>-1017.63</v>
      </c>
      <c r="J139" s="6" t="n">
        <v>0</v>
      </c>
      <c r="K139" s="6" t="n">
        <v>0</v>
      </c>
      <c r="L139" s="6" t="n">
        <v>0</v>
      </c>
      <c r="M139" s="6" t="s">
        <f>=I139+J139+K139+L139</f>
      </c>
      <c r="N139" s="17"/>
    </row>
    <row collapsed="false" customFormat="false" customHeight="false" hidden="false" ht="12.1" outlineLevel="0" r="140">
      <c r="A140" s="22" t="n">
        <v>45957</v>
      </c>
      <c r="B140" s="23" t="s">
        <v>174</v>
      </c>
      <c r="C140" s="23" t="s">
        <v>175</v>
      </c>
      <c r="D140" s="23" t="s">
        <v>149</v>
      </c>
      <c r="E140" s="23" t="s">
        <v>149</v>
      </c>
      <c r="F140" s="23" t="s">
        <v>19</v>
      </c>
      <c r="G140" s="24" t="n">
        <v>-7.63</v>
      </c>
      <c r="H140" s="25" t="n">
        <v>1</v>
      </c>
      <c r="I140" s="25" t="n">
        <v>-7.63</v>
      </c>
      <c r="J140" s="25" t="n">
        <v>0</v>
      </c>
      <c r="K140" s="25" t="n">
        <v>-0.13</v>
      </c>
      <c r="L140" s="25" t="n">
        <v>0</v>
      </c>
      <c r="M140" s="6" t="s">
        <f>=I140+J140+K140+L140</f>
      </c>
      <c r="N140" s="23"/>
    </row>
    <row collapsed="false" customFormat="false" customHeight="false" hidden="false" ht="12.1" outlineLevel="0" r="141">
      <c r="A141" s="34" t="n">
        <v>45957</v>
      </c>
      <c r="B141" s="35" t="s">
        <v>153</v>
      </c>
      <c r="C141" s="35" t="s">
        <v>154</v>
      </c>
      <c r="D141" s="35" t="s">
        <v>153</v>
      </c>
      <c r="E141" s="35" t="s">
        <v>153</v>
      </c>
      <c r="F141" s="35" t="s">
        <v>19</v>
      </c>
      <c r="G141" s="36" t="n">
        <v>1</v>
      </c>
      <c r="H141" s="37" t="n">
        <v>-201</v>
      </c>
      <c r="I141" s="37" t="n">
        <v>-201</v>
      </c>
      <c r="J141" s="37" t="n">
        <v>0</v>
      </c>
      <c r="K141" s="37" t="n">
        <v>0</v>
      </c>
      <c r="L141" s="37" t="n">
        <v>0</v>
      </c>
      <c r="M141" s="6" t="s">
        <f>=I141+J141+K141+L141</f>
      </c>
      <c r="N141" s="35"/>
    </row>
    <row collapsed="false" customFormat="false" customHeight="false" hidden="false" ht="12.1" outlineLevel="0" r="142">
      <c r="A142" s="26" t="n">
        <v>45957</v>
      </c>
      <c r="B142" s="27" t="s">
        <v>134</v>
      </c>
      <c r="C142" s="27" t="s">
        <v>70</v>
      </c>
      <c r="D142" s="27" t="s">
        <v>134</v>
      </c>
      <c r="E142" s="27" t="s">
        <v>134</v>
      </c>
      <c r="F142" s="27" t="s">
        <v>19</v>
      </c>
      <c r="G142" s="28" t="n">
        <v>1</v>
      </c>
      <c r="H142" s="29" t="n">
        <v>-12790.6</v>
      </c>
      <c r="I142" s="29" t="n">
        <v>-12790.6</v>
      </c>
      <c r="J142" s="29" t="n">
        <v>0</v>
      </c>
      <c r="K142" s="29" t="n">
        <v>0</v>
      </c>
      <c r="L142" s="29" t="n">
        <v>0</v>
      </c>
      <c r="M142" s="6" t="s">
        <f>=I142+J142+K142+L142</f>
      </c>
      <c r="N142" s="27"/>
    </row>
    <row collapsed="false" customFormat="false" customHeight="false" hidden="false" ht="12.1" outlineLevel="0" r="143">
      <c r="A143" s="30" t="n">
        <v>45957.50287037</v>
      </c>
      <c r="B143" s="31" t="s">
        <v>35</v>
      </c>
      <c r="C143" s="31" t="s">
        <v>171</v>
      </c>
      <c r="D143" s="31" t="s">
        <v>97</v>
      </c>
      <c r="E143" s="31" t="s">
        <v>36</v>
      </c>
      <c r="F143" s="31" t="s">
        <v>19</v>
      </c>
      <c r="G143" s="32" t="n">
        <v>-770</v>
      </c>
      <c r="H143" s="33" t="n">
        <v>17.021</v>
      </c>
      <c r="I143" s="33" t="n">
        <v>13106.17</v>
      </c>
      <c r="J143" s="33" t="n">
        <v>0</v>
      </c>
      <c r="K143" s="33" t="n">
        <v>0</v>
      </c>
      <c r="L143" s="33" t="n">
        <v>0</v>
      </c>
      <c r="M143" s="6" t="s">
        <f>=I143+J143+K143+L143</f>
      </c>
      <c r="N143" s="31"/>
    </row>
    <row collapsed="false" customFormat="false" customHeight="false" hidden="false" ht="12.1" outlineLevel="0" r="144">
      <c r="A144" s="22" t="n">
        <v>45958</v>
      </c>
      <c r="B144" s="23" t="s">
        <v>149</v>
      </c>
      <c r="C144" s="23" t="s">
        <v>176</v>
      </c>
      <c r="D144" s="23" t="s">
        <v>149</v>
      </c>
      <c r="E144" s="23" t="s">
        <v>149</v>
      </c>
      <c r="F144" s="23" t="s">
        <v>19</v>
      </c>
      <c r="G144" s="24" t="n">
        <v>1</v>
      </c>
      <c r="H144" s="25" t="n">
        <v>539.49</v>
      </c>
      <c r="I144" s="25" t="n">
        <v>539.49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3"/>
    </row>
    <row collapsed="false" customFormat="false" customHeight="false" hidden="false" ht="12.1" outlineLevel="0" r="14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 t="s">
        <v>177</v>
      </c>
      <c r="M145" s="5" t="s">
        <f>=SUM(M2:M144)</f>
      </c>
      <c r="N145" s="4"/>
    </row>
  </sheetData>
  <autoFilter ref="A1:N14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62</v>
      </c>
      <c r="B1" s="39" t="s">
        <v>178</v>
      </c>
      <c r="C1" s="39" t="s">
        <v>0</v>
      </c>
      <c r="D1" s="39" t="s">
        <v>2</v>
      </c>
      <c r="E1" s="39" t="s">
        <v>179</v>
      </c>
      <c r="F1" s="39" t="s">
        <v>3</v>
      </c>
      <c r="G1" s="39" t="s">
        <v>180</v>
      </c>
      <c r="H1" s="39" t="s">
        <v>181</v>
      </c>
      <c r="I1" s="39" t="s">
        <v>182</v>
      </c>
      <c r="J1" s="39" t="s">
        <v>183</v>
      </c>
      <c r="K1" s="39" t="s">
        <v>184</v>
      </c>
      <c r="L1" s="39" t="s">
        <v>185</v>
      </c>
      <c r="M1" s="39" t="s">
        <v>186</v>
      </c>
      <c r="N1" s="39" t="s">
        <v>187</v>
      </c>
    </row>
    <row collapsed="false" customFormat="false" customHeight="false" hidden="false" ht="12.1" outlineLevel="0" r="2">
      <c r="A2" s="38" t="n">
        <v>45817</v>
      </c>
      <c r="B2" s="17" t="s">
        <v>188</v>
      </c>
      <c r="C2" s="17" t="s">
        <v>21</v>
      </c>
      <c r="D2" s="17" t="s">
        <v>22</v>
      </c>
      <c r="E2" s="7" t="n">
        <v>300</v>
      </c>
      <c r="F2" s="17" t="s">
        <v>19</v>
      </c>
      <c r="G2" s="6" t="n">
        <v>0.3538</v>
      </c>
      <c r="H2" s="6" t="n">
        <v>3.276</v>
      </c>
      <c r="I2" s="6" t="n">
        <v>3.69</v>
      </c>
      <c r="J2" s="6" t="n">
        <v>14</v>
      </c>
      <c r="K2" s="6" t="n">
        <v>106.127</v>
      </c>
      <c r="L2" s="6" t="n">
        <v>92.13</v>
      </c>
      <c r="M2" s="6" t="n">
        <v>8.33</v>
      </c>
      <c r="N2" s="6" t="n">
        <v>9.37</v>
      </c>
    </row>
    <row collapsed="false" customFormat="false" customHeight="false" hidden="false" ht="12.1" outlineLevel="0" r="3">
      <c r="A3" s="38" t="n">
        <v>45948</v>
      </c>
      <c r="B3" s="17" t="s">
        <v>188</v>
      </c>
      <c r="C3" s="17" t="s">
        <v>16</v>
      </c>
      <c r="D3" s="17" t="s">
        <v>18</v>
      </c>
      <c r="E3" s="7" t="n">
        <v>18</v>
      </c>
      <c r="F3" s="17" t="s">
        <v>19</v>
      </c>
      <c r="G3" s="6" t="n">
        <v>20</v>
      </c>
      <c r="H3" s="6" t="n">
        <v>392.4</v>
      </c>
      <c r="I3" s="6" t="n">
        <v>442.15</v>
      </c>
      <c r="J3" s="6" t="n">
        <v>47</v>
      </c>
      <c r="K3" s="6" t="n">
        <v>360</v>
      </c>
      <c r="L3" s="6" t="n">
        <v>313</v>
      </c>
      <c r="M3" s="6" t="n">
        <v>3.93</v>
      </c>
      <c r="N3" s="6" t="n">
        <v>4.43</v>
      </c>
    </row>
  </sheetData>
  <autoFilter ref="A1:N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62</v>
      </c>
      <c r="B1" s="39" t="s">
        <v>178</v>
      </c>
      <c r="C1" s="39" t="s">
        <v>0</v>
      </c>
      <c r="D1" s="39" t="s">
        <v>2</v>
      </c>
      <c r="E1" s="39" t="s">
        <v>6</v>
      </c>
      <c r="F1" s="39" t="s">
        <v>179</v>
      </c>
      <c r="G1" s="39" t="s">
        <v>189</v>
      </c>
      <c r="H1" s="39" t="s">
        <v>183</v>
      </c>
      <c r="I1" s="39" t="s">
        <v>184</v>
      </c>
      <c r="J1" s="39" t="s">
        <v>185</v>
      </c>
    </row>
    <row collapsed="false" customFormat="false" customHeight="false" hidden="false" ht="12.1" outlineLevel="0" r="2">
      <c r="A2" s="40" t="n">
        <v>45799</v>
      </c>
      <c r="B2" s="17" t="s">
        <v>188</v>
      </c>
      <c r="C2" s="17" t="s">
        <v>51</v>
      </c>
      <c r="D2" s="17" t="s">
        <v>52</v>
      </c>
      <c r="E2" s="6" t="n">
        <v>1000</v>
      </c>
      <c r="F2" s="7" t="n">
        <v>15</v>
      </c>
      <c r="G2" s="6" t="n">
        <v>31.66</v>
      </c>
      <c r="H2" s="6" t="n">
        <v>62</v>
      </c>
      <c r="I2" s="6" t="n">
        <v>474.9</v>
      </c>
      <c r="J2" s="6" t="n">
        <v>412.9</v>
      </c>
    </row>
    <row collapsed="false" customFormat="false" customHeight="false" hidden="false" ht="12.1" outlineLevel="0" r="3">
      <c r="A3" s="40" t="n">
        <v>45805</v>
      </c>
      <c r="B3" s="17" t="s">
        <v>188</v>
      </c>
      <c r="C3" s="17" t="s">
        <v>47</v>
      </c>
      <c r="D3" s="17" t="s">
        <v>48</v>
      </c>
      <c r="E3" s="6" t="n">
        <v>1000</v>
      </c>
      <c r="F3" s="7" t="n">
        <v>43</v>
      </c>
      <c r="G3" s="6" t="n">
        <v>11.01</v>
      </c>
      <c r="H3" s="6" t="n">
        <v>62</v>
      </c>
      <c r="I3" s="6" t="n">
        <v>473.43</v>
      </c>
      <c r="J3" s="6" t="n">
        <v>411.43</v>
      </c>
    </row>
    <row collapsed="false" customFormat="false" customHeight="false" hidden="false" ht="12.1" outlineLevel="0" r="4">
      <c r="A4" s="40" t="n">
        <v>45835</v>
      </c>
      <c r="B4" s="17" t="s">
        <v>188</v>
      </c>
      <c r="C4" s="17" t="s">
        <v>47</v>
      </c>
      <c r="D4" s="17" t="s">
        <v>48</v>
      </c>
      <c r="E4" s="6" t="n">
        <v>1000</v>
      </c>
      <c r="F4" s="7" t="n">
        <v>49</v>
      </c>
      <c r="G4" s="6" t="n">
        <v>11.01</v>
      </c>
      <c r="H4" s="6" t="n">
        <v>70</v>
      </c>
      <c r="I4" s="6" t="n">
        <v>539.49</v>
      </c>
      <c r="J4" s="6" t="n">
        <v>469.49</v>
      </c>
    </row>
    <row collapsed="false" customFormat="false" customHeight="false" hidden="false" ht="12.1" outlineLevel="0" r="5">
      <c r="A5" s="40" t="n">
        <v>45855</v>
      </c>
      <c r="B5" s="17" t="s">
        <v>188</v>
      </c>
      <c r="C5" s="17" t="s">
        <v>100</v>
      </c>
      <c r="D5" s="17" t="s">
        <v>190</v>
      </c>
      <c r="E5" s="6" t="n">
        <v>1000</v>
      </c>
      <c r="F5" s="7" t="n">
        <v>22</v>
      </c>
      <c r="G5" s="6" t="n">
        <v>62.33</v>
      </c>
      <c r="H5" s="6" t="n">
        <v>178</v>
      </c>
      <c r="I5" s="6" t="n">
        <v>1371.26</v>
      </c>
      <c r="J5" s="6" t="n">
        <v>1193.26</v>
      </c>
    </row>
    <row collapsed="false" customFormat="false" customHeight="false" hidden="false" ht="12.1" outlineLevel="0" r="6">
      <c r="A6" s="40" t="n">
        <v>45865</v>
      </c>
      <c r="B6" s="17" t="s">
        <v>188</v>
      </c>
      <c r="C6" s="17" t="s">
        <v>47</v>
      </c>
      <c r="D6" s="17" t="s">
        <v>48</v>
      </c>
      <c r="E6" s="6" t="n">
        <v>1000</v>
      </c>
      <c r="F6" s="7" t="n">
        <v>49</v>
      </c>
      <c r="G6" s="6" t="n">
        <v>11.01</v>
      </c>
      <c r="H6" s="6" t="n">
        <v>70</v>
      </c>
      <c r="I6" s="6" t="n">
        <v>539.49</v>
      </c>
      <c r="J6" s="6" t="n">
        <v>469.49</v>
      </c>
    </row>
    <row collapsed="false" customFormat="false" customHeight="false" hidden="false" ht="12.1" outlineLevel="0" r="7">
      <c r="A7" s="40" t="n">
        <v>45890</v>
      </c>
      <c r="B7" s="17" t="s">
        <v>188</v>
      </c>
      <c r="C7" s="17" t="s">
        <v>51</v>
      </c>
      <c r="D7" s="17" t="s">
        <v>52</v>
      </c>
      <c r="E7" s="6" t="n">
        <v>1000</v>
      </c>
      <c r="F7" s="7" t="n">
        <v>15</v>
      </c>
      <c r="G7" s="6" t="n">
        <v>31.66</v>
      </c>
      <c r="H7" s="6" t="n">
        <v>62</v>
      </c>
      <c r="I7" s="6" t="n">
        <v>474.9</v>
      </c>
      <c r="J7" s="6" t="n">
        <v>412.9</v>
      </c>
    </row>
    <row collapsed="false" customFormat="false" customHeight="false" hidden="false" ht="12.1" outlineLevel="0" r="8">
      <c r="A8" s="40" t="n">
        <v>45895</v>
      </c>
      <c r="B8" s="17" t="s">
        <v>188</v>
      </c>
      <c r="C8" s="17" t="s">
        <v>47</v>
      </c>
      <c r="D8" s="17" t="s">
        <v>48</v>
      </c>
      <c r="E8" s="6" t="n">
        <v>1000</v>
      </c>
      <c r="F8" s="7" t="n">
        <v>49</v>
      </c>
      <c r="G8" s="6" t="n">
        <v>11.01</v>
      </c>
      <c r="H8" s="6" t="n">
        <v>70</v>
      </c>
      <c r="I8" s="6" t="n">
        <v>539.49</v>
      </c>
      <c r="J8" s="6" t="n">
        <v>469.49</v>
      </c>
    </row>
    <row collapsed="false" customFormat="false" customHeight="false" hidden="false" ht="12.1" outlineLevel="0" r="9">
      <c r="A9" s="40" t="n">
        <v>45925</v>
      </c>
      <c r="B9" s="17" t="s">
        <v>188</v>
      </c>
      <c r="C9" s="17" t="s">
        <v>47</v>
      </c>
      <c r="D9" s="17" t="s">
        <v>48</v>
      </c>
      <c r="E9" s="6" t="n">
        <v>1000</v>
      </c>
      <c r="F9" s="7" t="n">
        <v>49</v>
      </c>
      <c r="G9" s="6" t="n">
        <v>11.01</v>
      </c>
      <c r="H9" s="6" t="n">
        <v>70</v>
      </c>
      <c r="I9" s="6" t="n">
        <v>539.49</v>
      </c>
      <c r="J9" s="6" t="n">
        <v>469.49</v>
      </c>
    </row>
    <row collapsed="false" customFormat="false" customHeight="false" hidden="false" ht="12.1" outlineLevel="0" r="10">
      <c r="A10" s="40" t="n">
        <v>45945</v>
      </c>
      <c r="B10" s="17" t="s">
        <v>188</v>
      </c>
      <c r="C10" s="17" t="s">
        <v>41</v>
      </c>
      <c r="D10" s="17" t="s">
        <v>43</v>
      </c>
      <c r="E10" s="6" t="n">
        <v>100</v>
      </c>
      <c r="F10" s="7" t="n">
        <v>17</v>
      </c>
      <c r="G10" s="6" t="n">
        <v>42.38</v>
      </c>
      <c r="H10" s="6" t="n">
        <v>94</v>
      </c>
      <c r="I10" s="6" t="n">
        <v>720.46</v>
      </c>
      <c r="J10" s="6" t="n">
        <v>626.46</v>
      </c>
    </row>
    <row collapsed="false" customFormat="false" customHeight="false" hidden="false" ht="12.1" outlineLevel="0" r="11">
      <c r="A11" s="40" t="n">
        <v>45955</v>
      </c>
      <c r="B11" s="17" t="s">
        <v>188</v>
      </c>
      <c r="C11" s="17" t="s">
        <v>47</v>
      </c>
      <c r="D11" s="17" t="s">
        <v>48</v>
      </c>
      <c r="E11" s="6" t="n">
        <v>1000</v>
      </c>
      <c r="F11" s="7" t="n">
        <v>49</v>
      </c>
      <c r="G11" s="6" t="n">
        <v>11.01</v>
      </c>
      <c r="H11" s="6" t="n">
        <v>70</v>
      </c>
      <c r="I11" s="6" t="n">
        <v>539.49</v>
      </c>
      <c r="J11" s="6" t="n">
        <v>469.49</v>
      </c>
    </row>
    <row collapsed="false" customFormat="false" customHeight="false" hidden="false" ht="12.1" outlineLevel="0" r="12">
      <c r="A12" s="40"/>
      <c r="B12" s="17"/>
      <c r="C12" s="17"/>
      <c r="D12" s="17"/>
      <c r="E12" s="6"/>
      <c r="F12" s="7"/>
      <c r="G12" s="6"/>
      <c r="H12" s="6"/>
      <c r="I12" s="6"/>
      <c r="J12" s="6"/>
    </row>
    <row collapsed="false" customFormat="false" customHeight="false" hidden="false" ht="12.1" outlineLevel="0" r="13">
      <c r="A13" s="40" t="n">
        <v>45975</v>
      </c>
      <c r="B13" s="17" t="s">
        <v>188</v>
      </c>
      <c r="C13" s="17" t="s">
        <v>41</v>
      </c>
      <c r="D13" s="17" t="s">
        <v>43</v>
      </c>
      <c r="E13" s="6" t="n">
        <v>100</v>
      </c>
      <c r="F13" s="7" t="n">
        <v>17</v>
      </c>
      <c r="G13" s="6" t="n">
        <v>42.12</v>
      </c>
      <c r="H13" s="6" t="n">
        <v>93</v>
      </c>
      <c r="I13" s="6" t="n">
        <v>716.04</v>
      </c>
      <c r="J13" s="6" t="n">
        <v>623.04</v>
      </c>
    </row>
    <row collapsed="false" customFormat="false" customHeight="false" hidden="false" ht="12.1" outlineLevel="0" r="14">
      <c r="A14" s="40" t="n">
        <v>45981</v>
      </c>
      <c r="B14" s="17" t="s">
        <v>188</v>
      </c>
      <c r="C14" s="17" t="s">
        <v>51</v>
      </c>
      <c r="D14" s="17" t="s">
        <v>52</v>
      </c>
      <c r="E14" s="6" t="n">
        <v>1000</v>
      </c>
      <c r="F14" s="7" t="n">
        <v>15</v>
      </c>
      <c r="G14" s="6" t="n">
        <v>31.66</v>
      </c>
      <c r="H14" s="6" t="n">
        <v>62</v>
      </c>
      <c r="I14" s="6" t="n">
        <v>474.9</v>
      </c>
      <c r="J14" s="6" t="n">
        <v>412.9</v>
      </c>
    </row>
    <row collapsed="false" customFormat="false" customHeight="false" hidden="false" ht="12.1" outlineLevel="0" r="15">
      <c r="A15" s="40" t="n">
        <v>45985</v>
      </c>
      <c r="B15" s="17" t="s">
        <v>188</v>
      </c>
      <c r="C15" s="17" t="s">
        <v>47</v>
      </c>
      <c r="D15" s="17" t="s">
        <v>48</v>
      </c>
      <c r="E15" s="6" t="n">
        <v>1000</v>
      </c>
      <c r="F15" s="7" t="n">
        <v>49</v>
      </c>
      <c r="G15" s="6" t="n">
        <v>11.01</v>
      </c>
      <c r="H15" s="6" t="n">
        <v>70</v>
      </c>
      <c r="I15" s="6" t="n">
        <v>539.49</v>
      </c>
      <c r="J15" s="6" t="n">
        <v>469.49</v>
      </c>
    </row>
    <row collapsed="false" customFormat="false" customHeight="false" hidden="false" ht="12.1" outlineLevel="0" r="16">
      <c r="A16" s="40" t="n">
        <v>46005</v>
      </c>
      <c r="B16" s="17" t="s">
        <v>188</v>
      </c>
      <c r="C16" s="17" t="s">
        <v>41</v>
      </c>
      <c r="D16" s="17" t="s">
        <v>43</v>
      </c>
      <c r="E16" s="6" t="n">
        <v>100</v>
      </c>
      <c r="F16" s="7" t="n">
        <v>17</v>
      </c>
      <c r="G16" s="6" t="n">
        <v>42.12</v>
      </c>
      <c r="H16" s="6" t="n">
        <v>93</v>
      </c>
      <c r="I16" s="6" t="n">
        <v>716.04</v>
      </c>
      <c r="J16" s="6" t="n">
        <v>623.04</v>
      </c>
    </row>
    <row collapsed="false" customFormat="false" customHeight="false" hidden="false" ht="12.1" outlineLevel="0" r="17">
      <c r="A17" s="40" t="n">
        <v>46015</v>
      </c>
      <c r="B17" s="17" t="s">
        <v>188</v>
      </c>
      <c r="C17" s="17" t="s">
        <v>47</v>
      </c>
      <c r="D17" s="17" t="s">
        <v>48</v>
      </c>
      <c r="E17" s="6" t="n">
        <v>1000</v>
      </c>
      <c r="F17" s="7" t="n">
        <v>49</v>
      </c>
      <c r="G17" s="6" t="n">
        <v>11.01</v>
      </c>
      <c r="H17" s="6" t="n">
        <v>70</v>
      </c>
      <c r="I17" s="6" t="n">
        <v>539.49</v>
      </c>
      <c r="J17" s="6" t="n">
        <v>469.49</v>
      </c>
    </row>
    <row collapsed="false" customFormat="false" customHeight="false" hidden="false" ht="12.1" outlineLevel="0" r="18">
      <c r="A18" s="40" t="n">
        <v>46035</v>
      </c>
      <c r="B18" s="17" t="s">
        <v>188</v>
      </c>
      <c r="C18" s="17" t="s">
        <v>41</v>
      </c>
      <c r="D18" s="17" t="s">
        <v>43</v>
      </c>
      <c r="E18" s="6" t="n">
        <v>100</v>
      </c>
      <c r="F18" s="7" t="n">
        <v>17</v>
      </c>
      <c r="G18" s="6" t="n">
        <v>42.12</v>
      </c>
      <c r="H18" s="6" t="n">
        <v>93</v>
      </c>
      <c r="I18" s="6" t="n">
        <v>716.04</v>
      </c>
      <c r="J18" s="6" t="n">
        <v>623.04</v>
      </c>
    </row>
    <row collapsed="false" customFormat="false" customHeight="false" hidden="false" ht="12.1" outlineLevel="0" r="19">
      <c r="A19" s="40" t="n">
        <v>46045</v>
      </c>
      <c r="B19" s="17" t="s">
        <v>188</v>
      </c>
      <c r="C19" s="17" t="s">
        <v>47</v>
      </c>
      <c r="D19" s="17" t="s">
        <v>48</v>
      </c>
      <c r="E19" s="6" t="n">
        <v>1000</v>
      </c>
      <c r="F19" s="7" t="n">
        <v>49</v>
      </c>
      <c r="G19" s="6" t="n">
        <v>11.01</v>
      </c>
      <c r="H19" s="6" t="n">
        <v>70</v>
      </c>
      <c r="I19" s="6" t="n">
        <v>539.49</v>
      </c>
      <c r="J19" s="6" t="n">
        <v>469.49</v>
      </c>
    </row>
    <row collapsed="false" customFormat="false" customHeight="false" hidden="false" ht="12.1" outlineLevel="0" r="20">
      <c r="A20" s="40" t="n">
        <v>46065</v>
      </c>
      <c r="B20" s="17" t="s">
        <v>188</v>
      </c>
      <c r="C20" s="17" t="s">
        <v>41</v>
      </c>
      <c r="D20" s="17" t="s">
        <v>43</v>
      </c>
      <c r="E20" s="6" t="n">
        <v>100</v>
      </c>
      <c r="F20" s="7" t="n">
        <v>17</v>
      </c>
      <c r="G20" s="6" t="n">
        <v>42.12</v>
      </c>
      <c r="H20" s="6" t="n">
        <v>93</v>
      </c>
      <c r="I20" s="6" t="n">
        <v>716.04</v>
      </c>
      <c r="J20" s="6" t="n">
        <v>623.04</v>
      </c>
    </row>
    <row collapsed="false" customFormat="false" customHeight="false" hidden="false" ht="12.1" outlineLevel="0" r="21">
      <c r="A21" s="40" t="n">
        <v>46072</v>
      </c>
      <c r="B21" s="17" t="s">
        <v>188</v>
      </c>
      <c r="C21" s="17" t="s">
        <v>51</v>
      </c>
      <c r="D21" s="17" t="s">
        <v>52</v>
      </c>
      <c r="E21" s="6" t="n">
        <v>1000</v>
      </c>
      <c r="F21" s="7" t="n">
        <v>15</v>
      </c>
      <c r="G21" s="6" t="n">
        <v>31.66</v>
      </c>
      <c r="H21" s="6" t="n">
        <v>62</v>
      </c>
      <c r="I21" s="6" t="n">
        <v>474.9</v>
      </c>
      <c r="J21" s="6" t="n">
        <v>412.9</v>
      </c>
    </row>
    <row collapsed="false" customFormat="false" customHeight="false" hidden="false" ht="12.1" outlineLevel="0" r="22">
      <c r="A22" s="40" t="n">
        <v>46095</v>
      </c>
      <c r="B22" s="17" t="s">
        <v>188</v>
      </c>
      <c r="C22" s="17" t="s">
        <v>41</v>
      </c>
      <c r="D22" s="17" t="s">
        <v>43</v>
      </c>
      <c r="E22" s="6" t="n">
        <v>100</v>
      </c>
      <c r="F22" s="7" t="n">
        <v>17</v>
      </c>
      <c r="G22" s="6" t="n">
        <v>42.12</v>
      </c>
      <c r="H22" s="6" t="n">
        <v>93</v>
      </c>
      <c r="I22" s="6" t="n">
        <v>716.04</v>
      </c>
      <c r="J22" s="6" t="n">
        <v>623.04</v>
      </c>
    </row>
    <row collapsed="false" customFormat="false" customHeight="false" hidden="false" ht="12.1" outlineLevel="0" r="23">
      <c r="A23" s="40" t="n">
        <v>46125</v>
      </c>
      <c r="B23" s="17" t="s">
        <v>188</v>
      </c>
      <c r="C23" s="17" t="s">
        <v>41</v>
      </c>
      <c r="D23" s="17" t="s">
        <v>43</v>
      </c>
      <c r="E23" s="6" t="n">
        <v>100</v>
      </c>
      <c r="F23" s="7" t="n">
        <v>17</v>
      </c>
      <c r="G23" s="6" t="n">
        <v>42.12</v>
      </c>
      <c r="H23" s="6" t="n">
        <v>93</v>
      </c>
      <c r="I23" s="6" t="n">
        <v>716.04</v>
      </c>
      <c r="J23" s="6" t="n">
        <v>623.04</v>
      </c>
    </row>
    <row collapsed="false" customFormat="false" customHeight="false" hidden="false" ht="12.1" outlineLevel="0" r="24">
      <c r="A24" s="40" t="n">
        <v>46155</v>
      </c>
      <c r="B24" s="17" t="s">
        <v>188</v>
      </c>
      <c r="C24" s="17" t="s">
        <v>41</v>
      </c>
      <c r="D24" s="17" t="s">
        <v>43</v>
      </c>
      <c r="E24" s="6" t="n">
        <v>100</v>
      </c>
      <c r="F24" s="7" t="n">
        <v>17</v>
      </c>
      <c r="G24" s="6" t="n">
        <v>42.12</v>
      </c>
      <c r="H24" s="6" t="n">
        <v>93</v>
      </c>
      <c r="I24" s="6" t="n">
        <v>716.04</v>
      </c>
      <c r="J24" s="6" t="n">
        <v>623.04</v>
      </c>
    </row>
    <row collapsed="false" customFormat="false" customHeight="false" hidden="false" ht="12.1" outlineLevel="0" r="25">
      <c r="A25" s="40" t="n">
        <v>46163</v>
      </c>
      <c r="B25" s="17" t="s">
        <v>188</v>
      </c>
      <c r="C25" s="17" t="s">
        <v>51</v>
      </c>
      <c r="D25" s="17" t="s">
        <v>52</v>
      </c>
      <c r="E25" s="6" t="n">
        <v>1000</v>
      </c>
      <c r="F25" s="7" t="n">
        <v>15</v>
      </c>
      <c r="G25" s="6" t="n">
        <v>31.66</v>
      </c>
      <c r="H25" s="6" t="n">
        <v>62</v>
      </c>
      <c r="I25" s="6" t="n">
        <v>474.9</v>
      </c>
      <c r="J25" s="6" t="n">
        <v>412.9</v>
      </c>
    </row>
    <row collapsed="false" customFormat="false" customHeight="false" hidden="false" ht="12.1" outlineLevel="0" r="26">
      <c r="A26" s="40" t="n">
        <v>46185</v>
      </c>
      <c r="B26" s="17" t="s">
        <v>188</v>
      </c>
      <c r="C26" s="17" t="s">
        <v>41</v>
      </c>
      <c r="D26" s="17" t="s">
        <v>43</v>
      </c>
      <c r="E26" s="6" t="n">
        <v>100</v>
      </c>
      <c r="F26" s="7" t="n">
        <v>17</v>
      </c>
      <c r="G26" s="6" t="n">
        <v>42.12</v>
      </c>
      <c r="H26" s="6" t="n">
        <v>93</v>
      </c>
      <c r="I26" s="6" t="n">
        <v>716.04</v>
      </c>
      <c r="J26" s="6" t="n">
        <v>623.04</v>
      </c>
    </row>
    <row collapsed="false" customFormat="false" customHeight="false" hidden="false" ht="12.1" outlineLevel="0" r="27">
      <c r="A27" s="40" t="n">
        <v>46215</v>
      </c>
      <c r="B27" s="17" t="s">
        <v>188</v>
      </c>
      <c r="C27" s="17" t="s">
        <v>41</v>
      </c>
      <c r="D27" s="17" t="s">
        <v>43</v>
      </c>
      <c r="E27" s="6" t="n">
        <v>100</v>
      </c>
      <c r="F27" s="7" t="n">
        <v>17</v>
      </c>
      <c r="G27" s="6" t="n">
        <v>42.12</v>
      </c>
      <c r="H27" s="6" t="n">
        <v>93</v>
      </c>
      <c r="I27" s="6" t="n">
        <v>716.04</v>
      </c>
      <c r="J27" s="6" t="n">
        <v>623.04</v>
      </c>
    </row>
    <row collapsed="false" customFormat="false" customHeight="false" hidden="false" ht="12.1" outlineLevel="0" r="28">
      <c r="A28" s="40" t="n">
        <v>46245</v>
      </c>
      <c r="B28" s="17" t="s">
        <v>188</v>
      </c>
      <c r="C28" s="17" t="s">
        <v>41</v>
      </c>
      <c r="D28" s="17" t="s">
        <v>43</v>
      </c>
      <c r="E28" s="6" t="n">
        <v>100</v>
      </c>
      <c r="F28" s="7" t="n">
        <v>17</v>
      </c>
      <c r="G28" s="6" t="n">
        <v>42.12</v>
      </c>
      <c r="H28" s="6" t="n">
        <v>93</v>
      </c>
      <c r="I28" s="6" t="n">
        <v>716.04</v>
      </c>
      <c r="J28" s="6" t="n">
        <v>623.04</v>
      </c>
    </row>
    <row collapsed="false" customFormat="false" customHeight="false" hidden="false" ht="12.1" outlineLevel="0" r="29">
      <c r="A29" s="40" t="n">
        <v>46275</v>
      </c>
      <c r="B29" s="17" t="s">
        <v>188</v>
      </c>
      <c r="C29" s="17" t="s">
        <v>41</v>
      </c>
      <c r="D29" s="17" t="s">
        <v>43</v>
      </c>
      <c r="E29" s="6" t="n">
        <v>100</v>
      </c>
      <c r="F29" s="7" t="n">
        <v>17</v>
      </c>
      <c r="G29" s="6" t="n">
        <v>42.12</v>
      </c>
      <c r="H29" s="6" t="n">
        <v>93</v>
      </c>
      <c r="I29" s="6" t="n">
        <v>716.04</v>
      </c>
      <c r="J29" s="6" t="n">
        <v>623.04</v>
      </c>
    </row>
    <row collapsed="false" customFormat="false" customHeight="false" hidden="false" ht="12.1" outlineLevel="0" r="30">
      <c r="A30" s="40" t="n">
        <v>46305</v>
      </c>
      <c r="B30" s="17" t="s">
        <v>188</v>
      </c>
      <c r="C30" s="17" t="s">
        <v>41</v>
      </c>
      <c r="D30" s="17" t="s">
        <v>43</v>
      </c>
      <c r="E30" s="6" t="n">
        <v>100</v>
      </c>
      <c r="F30" s="7" t="n">
        <v>17</v>
      </c>
      <c r="G30" s="6" t="n">
        <v>42.12</v>
      </c>
      <c r="H30" s="6" t="n">
        <v>93</v>
      </c>
      <c r="I30" s="6" t="n">
        <v>716.04</v>
      </c>
      <c r="J30" s="6" t="n">
        <v>623.04</v>
      </c>
    </row>
    <row collapsed="false" customFormat="false" customHeight="false" hidden="false" ht="12.1" outlineLevel="0" r="31">
      <c r="A31" s="40" t="n">
        <v>46335</v>
      </c>
      <c r="B31" s="17" t="s">
        <v>188</v>
      </c>
      <c r="C31" s="17" t="s">
        <v>41</v>
      </c>
      <c r="D31" s="17" t="s">
        <v>43</v>
      </c>
      <c r="E31" s="6" t="n">
        <v>100</v>
      </c>
      <c r="F31" s="7" t="n">
        <v>17</v>
      </c>
      <c r="G31" s="6" t="n">
        <v>42.12</v>
      </c>
      <c r="H31" s="6" t="n">
        <v>93</v>
      </c>
      <c r="I31" s="6" t="n">
        <v>716.04</v>
      </c>
      <c r="J31" s="6" t="n">
        <v>623.04</v>
      </c>
    </row>
    <row collapsed="false" customFormat="false" customHeight="false" hidden="false" ht="12.1" outlineLevel="0" r="32">
      <c r="A32" s="40" t="n">
        <v>46365</v>
      </c>
      <c r="B32" s="17" t="s">
        <v>188</v>
      </c>
      <c r="C32" s="17" t="s">
        <v>41</v>
      </c>
      <c r="D32" s="17" t="s">
        <v>43</v>
      </c>
      <c r="E32" s="6" t="n">
        <v>100</v>
      </c>
      <c r="F32" s="7" t="n">
        <v>17</v>
      </c>
      <c r="G32" s="6" t="n">
        <v>42.12</v>
      </c>
      <c r="H32" s="6" t="n">
        <v>93</v>
      </c>
      <c r="I32" s="6" t="n">
        <v>716.04</v>
      </c>
      <c r="J32" s="6" t="n">
        <v>623.04</v>
      </c>
    </row>
    <row collapsed="false" customFormat="false" customHeight="false" hidden="false" ht="12.1" outlineLevel="0" r="33">
      <c r="A33" s="40" t="n">
        <v>46395</v>
      </c>
      <c r="B33" s="17" t="s">
        <v>188</v>
      </c>
      <c r="C33" s="17" t="s">
        <v>41</v>
      </c>
      <c r="D33" s="17" t="s">
        <v>43</v>
      </c>
      <c r="E33" s="6" t="n">
        <v>100</v>
      </c>
      <c r="F33" s="7" t="n">
        <v>17</v>
      </c>
      <c r="G33" s="6" t="n">
        <v>42.12</v>
      </c>
      <c r="H33" s="6" t="n">
        <v>93</v>
      </c>
      <c r="I33" s="6" t="n">
        <v>716.04</v>
      </c>
      <c r="J33" s="6" t="n">
        <v>623.04</v>
      </c>
    </row>
    <row collapsed="false" customFormat="false" customHeight="false" hidden="false" ht="12.1" outlineLevel="0" r="34">
      <c r="A34" s="40" t="n">
        <v>46425</v>
      </c>
      <c r="B34" s="17" t="s">
        <v>188</v>
      </c>
      <c r="C34" s="17" t="s">
        <v>41</v>
      </c>
      <c r="D34" s="17" t="s">
        <v>43</v>
      </c>
      <c r="E34" s="6" t="n">
        <v>100</v>
      </c>
      <c r="F34" s="7" t="n">
        <v>17</v>
      </c>
      <c r="G34" s="6" t="n">
        <v>42.12</v>
      </c>
      <c r="H34" s="6" t="n">
        <v>93</v>
      </c>
      <c r="I34" s="6" t="n">
        <v>716.04</v>
      </c>
      <c r="J34" s="6" t="n">
        <v>623.04</v>
      </c>
    </row>
    <row collapsed="false" customFormat="false" customHeight="false" hidden="false" ht="12.1" outlineLevel="0" r="35">
      <c r="A35" s="40" t="n">
        <v>46455</v>
      </c>
      <c r="B35" s="17" t="s">
        <v>188</v>
      </c>
      <c r="C35" s="17" t="s">
        <v>41</v>
      </c>
      <c r="D35" s="17" t="s">
        <v>43</v>
      </c>
      <c r="E35" s="6" t="n">
        <v>100</v>
      </c>
      <c r="F35" s="7" t="n">
        <v>17</v>
      </c>
      <c r="G35" s="6" t="n">
        <v>42.12</v>
      </c>
      <c r="H35" s="6" t="n">
        <v>93</v>
      </c>
      <c r="I35" s="6" t="n">
        <v>716.04</v>
      </c>
      <c r="J35" s="6" t="n">
        <v>623.04</v>
      </c>
    </row>
    <row collapsed="false" customFormat="false" customHeight="false" hidden="false" ht="12.1" outlineLevel="0" r="36">
      <c r="A36" s="40" t="n">
        <v>46485</v>
      </c>
      <c r="B36" s="17" t="s">
        <v>188</v>
      </c>
      <c r="C36" s="17" t="s">
        <v>41</v>
      </c>
      <c r="D36" s="17" t="s">
        <v>43</v>
      </c>
      <c r="E36" s="6" t="n">
        <v>100</v>
      </c>
      <c r="F36" s="7" t="n">
        <v>17</v>
      </c>
      <c r="G36" s="6" t="n">
        <v>42.12</v>
      </c>
      <c r="H36" s="6" t="n">
        <v>93</v>
      </c>
      <c r="I36" s="6" t="n">
        <v>716.04</v>
      </c>
      <c r="J36" s="6" t="n">
        <v>623.04</v>
      </c>
    </row>
    <row collapsed="false" customFormat="false" customHeight="false" hidden="false" ht="12.1" outlineLevel="0" r="37">
      <c r="A37" s="40" t="n">
        <v>46515</v>
      </c>
      <c r="B37" s="17" t="s">
        <v>188</v>
      </c>
      <c r="C37" s="17" t="s">
        <v>41</v>
      </c>
      <c r="D37" s="17" t="s">
        <v>43</v>
      </c>
      <c r="E37" s="6" t="n">
        <v>100</v>
      </c>
      <c r="F37" s="7" t="n">
        <v>17</v>
      </c>
      <c r="G37" s="6" t="n">
        <v>42.12</v>
      </c>
      <c r="H37" s="6" t="n">
        <v>93</v>
      </c>
      <c r="I37" s="6" t="n">
        <v>716.04</v>
      </c>
      <c r="J37" s="6" t="n">
        <v>623.04</v>
      </c>
    </row>
    <row collapsed="false" customFormat="false" customHeight="false" hidden="false" ht="12.1" outlineLevel="0" r="38">
      <c r="A38" s="40" t="n">
        <v>46545</v>
      </c>
      <c r="B38" s="17" t="s">
        <v>188</v>
      </c>
      <c r="C38" s="17" t="s">
        <v>41</v>
      </c>
      <c r="D38" s="17" t="s">
        <v>43</v>
      </c>
      <c r="E38" s="6" t="n">
        <v>100</v>
      </c>
      <c r="F38" s="7" t="n">
        <v>17</v>
      </c>
      <c r="G38" s="6" t="n">
        <v>42.12</v>
      </c>
      <c r="H38" s="6" t="n">
        <v>93</v>
      </c>
      <c r="I38" s="6" t="n">
        <v>716.04</v>
      </c>
      <c r="J38" s="6" t="n">
        <v>623.04</v>
      </c>
    </row>
    <row collapsed="false" customFormat="false" customHeight="false" hidden="false" ht="12.1" outlineLevel="0" r="39">
      <c r="A39" s="40" t="n">
        <v>46575</v>
      </c>
      <c r="B39" s="17" t="s">
        <v>188</v>
      </c>
      <c r="C39" s="17" t="s">
        <v>41</v>
      </c>
      <c r="D39" s="17" t="s">
        <v>43</v>
      </c>
      <c r="E39" s="6" t="n">
        <v>100</v>
      </c>
      <c r="F39" s="7" t="n">
        <v>17</v>
      </c>
      <c r="G39" s="6" t="n">
        <v>42.12</v>
      </c>
      <c r="H39" s="6" t="n">
        <v>93</v>
      </c>
      <c r="I39" s="6" t="n">
        <v>716.04</v>
      </c>
      <c r="J39" s="6" t="n">
        <v>623.04</v>
      </c>
    </row>
    <row collapsed="false" customFormat="false" customHeight="false" hidden="false" ht="12.1" outlineLevel="0" r="40">
      <c r="A40" s="40" t="n">
        <v>46605</v>
      </c>
      <c r="B40" s="17" t="s">
        <v>188</v>
      </c>
      <c r="C40" s="17" t="s">
        <v>41</v>
      </c>
      <c r="D40" s="17" t="s">
        <v>43</v>
      </c>
      <c r="E40" s="6" t="n">
        <v>100</v>
      </c>
      <c r="F40" s="7" t="n">
        <v>17</v>
      </c>
      <c r="G40" s="6" t="n">
        <v>42.12</v>
      </c>
      <c r="H40" s="6" t="n">
        <v>93</v>
      </c>
      <c r="I40" s="6" t="n">
        <v>716.04</v>
      </c>
      <c r="J40" s="6" t="n">
        <v>623.04</v>
      </c>
    </row>
    <row collapsed="false" customFormat="false" customHeight="false" hidden="false" ht="12.1" outlineLevel="0" r="41">
      <c r="A41" s="40" t="n">
        <v>46635</v>
      </c>
      <c r="B41" s="17" t="s">
        <v>188</v>
      </c>
      <c r="C41" s="17" t="s">
        <v>41</v>
      </c>
      <c r="D41" s="17" t="s">
        <v>43</v>
      </c>
      <c r="E41" s="6" t="n">
        <v>100</v>
      </c>
      <c r="F41" s="7" t="n">
        <v>17</v>
      </c>
      <c r="G41" s="6" t="n">
        <v>42.12</v>
      </c>
      <c r="H41" s="6" t="n">
        <v>93</v>
      </c>
      <c r="I41" s="6" t="n">
        <v>716.04</v>
      </c>
      <c r="J41" s="6" t="n">
        <v>623.04</v>
      </c>
    </row>
    <row collapsed="false" customFormat="false" customHeight="false" hidden="false" ht="12.1" outlineLevel="0" r="42">
      <c r="A42" s="40" t="n">
        <v>46665</v>
      </c>
      <c r="B42" s="17" t="s">
        <v>188</v>
      </c>
      <c r="C42" s="17" t="s">
        <v>41</v>
      </c>
      <c r="D42" s="17" t="s">
        <v>43</v>
      </c>
      <c r="E42" s="6" t="n">
        <v>100</v>
      </c>
      <c r="F42" s="7" t="n">
        <v>17</v>
      </c>
      <c r="G42" s="6" t="n">
        <v>42.12</v>
      </c>
      <c r="H42" s="6" t="n">
        <v>93</v>
      </c>
      <c r="I42" s="6" t="n">
        <v>716.04</v>
      </c>
      <c r="J42" s="6" t="n">
        <v>623.04</v>
      </c>
    </row>
    <row collapsed="false" customFormat="false" customHeight="false" hidden="false" ht="12.1" outlineLevel="0" r="43">
      <c r="A43" s="40" t="n">
        <v>46695</v>
      </c>
      <c r="B43" s="17" t="s">
        <v>188</v>
      </c>
      <c r="C43" s="17" t="s">
        <v>41</v>
      </c>
      <c r="D43" s="17" t="s">
        <v>43</v>
      </c>
      <c r="E43" s="6" t="n">
        <v>100</v>
      </c>
      <c r="F43" s="7" t="n">
        <v>17</v>
      </c>
      <c r="G43" s="6" t="n">
        <v>42.12</v>
      </c>
      <c r="H43" s="6" t="n">
        <v>93</v>
      </c>
      <c r="I43" s="6" t="n">
        <v>716.04</v>
      </c>
      <c r="J43" s="6" t="n">
        <v>623.04</v>
      </c>
    </row>
    <row collapsed="false" customFormat="false" customHeight="false" hidden="false" ht="12.1" outlineLevel="0" r="44">
      <c r="A44" s="40" t="n">
        <v>46725</v>
      </c>
      <c r="B44" s="17" t="s">
        <v>188</v>
      </c>
      <c r="C44" s="17" t="s">
        <v>41</v>
      </c>
      <c r="D44" s="17" t="s">
        <v>43</v>
      </c>
      <c r="E44" s="6" t="n">
        <v>100</v>
      </c>
      <c r="F44" s="7" t="n">
        <v>17</v>
      </c>
      <c r="G44" s="6" t="n">
        <v>42.12</v>
      </c>
      <c r="H44" s="6" t="n">
        <v>93</v>
      </c>
      <c r="I44" s="6" t="n">
        <v>716.04</v>
      </c>
      <c r="J44" s="6" t="n">
        <v>623.04</v>
      </c>
    </row>
    <row collapsed="false" customFormat="false" customHeight="false" hidden="false" ht="12.1" outlineLevel="0" r="45">
      <c r="A45" s="40" t="n">
        <v>46755</v>
      </c>
      <c r="B45" s="17" t="s">
        <v>188</v>
      </c>
      <c r="C45" s="17" t="s">
        <v>41</v>
      </c>
      <c r="D45" s="17" t="s">
        <v>43</v>
      </c>
      <c r="E45" s="6" t="n">
        <v>100</v>
      </c>
      <c r="F45" s="7" t="n">
        <v>17</v>
      </c>
      <c r="G45" s="6" t="n">
        <v>42.12</v>
      </c>
      <c r="H45" s="6" t="n">
        <v>93</v>
      </c>
      <c r="I45" s="6" t="n">
        <v>716.04</v>
      </c>
      <c r="J45" s="6" t="n">
        <v>623.04</v>
      </c>
    </row>
    <row collapsed="false" customFormat="false" customHeight="false" hidden="false" ht="12.1" outlineLevel="0" r="46">
      <c r="A46" s="40" t="n">
        <v>46785</v>
      </c>
      <c r="B46" s="17" t="s">
        <v>188</v>
      </c>
      <c r="C46" s="17" t="s">
        <v>41</v>
      </c>
      <c r="D46" s="17" t="s">
        <v>43</v>
      </c>
      <c r="E46" s="6" t="n">
        <v>100</v>
      </c>
      <c r="F46" s="7" t="n">
        <v>17</v>
      </c>
      <c r="G46" s="6" t="n">
        <v>42.12</v>
      </c>
      <c r="H46" s="6" t="n">
        <v>93</v>
      </c>
      <c r="I46" s="6" t="n">
        <v>716.04</v>
      </c>
      <c r="J46" s="6" t="n">
        <v>623.04</v>
      </c>
    </row>
    <row collapsed="false" customFormat="false" customHeight="false" hidden="false" ht="12.1" outlineLevel="0" r="47">
      <c r="A47" s="40" t="n">
        <v>46815</v>
      </c>
      <c r="B47" s="17" t="s">
        <v>188</v>
      </c>
      <c r="C47" s="17" t="s">
        <v>41</v>
      </c>
      <c r="D47" s="17" t="s">
        <v>43</v>
      </c>
      <c r="E47" s="6" t="n">
        <v>100</v>
      </c>
      <c r="F47" s="7" t="n">
        <v>17</v>
      </c>
      <c r="G47" s="6" t="n">
        <v>42.12</v>
      </c>
      <c r="H47" s="6" t="n">
        <v>93</v>
      </c>
      <c r="I47" s="6" t="n">
        <v>716.04</v>
      </c>
      <c r="J47" s="6" t="n">
        <v>623.04</v>
      </c>
    </row>
    <row collapsed="false" customFormat="false" customHeight="false" hidden="false" ht="12.1" outlineLevel="0" r="48">
      <c r="A48" s="40" t="n">
        <v>46845</v>
      </c>
      <c r="B48" s="17" t="s">
        <v>188</v>
      </c>
      <c r="C48" s="17" t="s">
        <v>41</v>
      </c>
      <c r="D48" s="17" t="s">
        <v>43</v>
      </c>
      <c r="E48" s="6" t="n">
        <v>100</v>
      </c>
      <c r="F48" s="7" t="n">
        <v>17</v>
      </c>
      <c r="G48" s="6" t="n">
        <v>42.12</v>
      </c>
      <c r="H48" s="6" t="n">
        <v>93</v>
      </c>
      <c r="I48" s="6" t="n">
        <v>716.04</v>
      </c>
      <c r="J48" s="6" t="n">
        <v>623.04</v>
      </c>
    </row>
    <row collapsed="false" customFormat="false" customHeight="false" hidden="false" ht="12.1" outlineLevel="0" r="49">
      <c r="A49" s="40" t="n">
        <v>46875</v>
      </c>
      <c r="B49" s="17" t="s">
        <v>188</v>
      </c>
      <c r="C49" s="17" t="s">
        <v>41</v>
      </c>
      <c r="D49" s="17" t="s">
        <v>43</v>
      </c>
      <c r="E49" s="6" t="n">
        <v>100</v>
      </c>
      <c r="F49" s="7" t="n">
        <v>17</v>
      </c>
      <c r="G49" s="6" t="n">
        <v>42.12</v>
      </c>
      <c r="H49" s="6" t="n">
        <v>93</v>
      </c>
      <c r="I49" s="6" t="n">
        <v>716.04</v>
      </c>
      <c r="J49" s="6" t="n">
        <v>623.04</v>
      </c>
    </row>
    <row collapsed="false" customFormat="false" customHeight="false" hidden="false" ht="12.1" outlineLevel="0" r="50">
      <c r="A50" s="40" t="n">
        <v>46905</v>
      </c>
      <c r="B50" s="17" t="s">
        <v>188</v>
      </c>
      <c r="C50" s="17" t="s">
        <v>41</v>
      </c>
      <c r="D50" s="17" t="s">
        <v>43</v>
      </c>
      <c r="E50" s="6" t="n">
        <v>100</v>
      </c>
      <c r="F50" s="7" t="n">
        <v>17</v>
      </c>
      <c r="G50" s="6" t="n">
        <v>42.12</v>
      </c>
      <c r="H50" s="6" t="n">
        <v>93</v>
      </c>
      <c r="I50" s="6" t="n">
        <v>716.04</v>
      </c>
      <c r="J50" s="6" t="n">
        <v>623.04</v>
      </c>
    </row>
    <row collapsed="false" customFormat="false" customHeight="false" hidden="false" ht="12.1" outlineLevel="0" r="51">
      <c r="A51" s="40" t="n">
        <v>46935</v>
      </c>
      <c r="B51" s="17" t="s">
        <v>188</v>
      </c>
      <c r="C51" s="17" t="s">
        <v>41</v>
      </c>
      <c r="D51" s="17" t="s">
        <v>43</v>
      </c>
      <c r="E51" s="6" t="n">
        <v>100</v>
      </c>
      <c r="F51" s="7" t="n">
        <v>17</v>
      </c>
      <c r="G51" s="6" t="n">
        <v>42.12</v>
      </c>
      <c r="H51" s="6" t="n">
        <v>93</v>
      </c>
      <c r="I51" s="6" t="n">
        <v>716.04</v>
      </c>
      <c r="J51" s="6" t="n">
        <v>623.04</v>
      </c>
    </row>
    <row collapsed="false" customFormat="false" customHeight="false" hidden="false" ht="12.1" outlineLevel="0" r="52">
      <c r="A52" s="40" t="n">
        <v>46965</v>
      </c>
      <c r="B52" s="17" t="s">
        <v>188</v>
      </c>
      <c r="C52" s="17" t="s">
        <v>41</v>
      </c>
      <c r="D52" s="17" t="s">
        <v>43</v>
      </c>
      <c r="E52" s="6" t="n">
        <v>100</v>
      </c>
      <c r="F52" s="7" t="n">
        <v>17</v>
      </c>
      <c r="G52" s="6" t="n">
        <v>42.12</v>
      </c>
      <c r="H52" s="6" t="n">
        <v>93</v>
      </c>
      <c r="I52" s="6" t="n">
        <v>716.04</v>
      </c>
      <c r="J52" s="6" t="n">
        <v>623.04</v>
      </c>
    </row>
    <row collapsed="false" customFormat="false" customHeight="false" hidden="false" ht="12.1" outlineLevel="0" r="53">
      <c r="A53" s="40" t="n">
        <v>46995</v>
      </c>
      <c r="B53" s="17" t="s">
        <v>188</v>
      </c>
      <c r="C53" s="17" t="s">
        <v>41</v>
      </c>
      <c r="D53" s="17" t="s">
        <v>43</v>
      </c>
      <c r="E53" s="6" t="n">
        <v>100</v>
      </c>
      <c r="F53" s="7" t="n">
        <v>17</v>
      </c>
      <c r="G53" s="6" t="n">
        <v>42.12</v>
      </c>
      <c r="H53" s="6" t="n">
        <v>93</v>
      </c>
      <c r="I53" s="6" t="n">
        <v>716.04</v>
      </c>
      <c r="J53" s="6" t="n">
        <v>623.04</v>
      </c>
    </row>
    <row collapsed="false" customFormat="false" customHeight="false" hidden="false" ht="12.1" outlineLevel="0" r="54">
      <c r="A54" s="40" t="n">
        <v>47025</v>
      </c>
      <c r="B54" s="17" t="s">
        <v>188</v>
      </c>
      <c r="C54" s="17" t="s">
        <v>41</v>
      </c>
      <c r="D54" s="17" t="s">
        <v>43</v>
      </c>
      <c r="E54" s="6" t="n">
        <v>100</v>
      </c>
      <c r="F54" s="7" t="n">
        <v>17</v>
      </c>
      <c r="G54" s="6" t="n">
        <v>42.12</v>
      </c>
      <c r="H54" s="6" t="n">
        <v>93</v>
      </c>
      <c r="I54" s="6" t="n">
        <v>716.04</v>
      </c>
      <c r="J54" s="6" t="n">
        <v>623.04</v>
      </c>
    </row>
    <row collapsed="false" customFormat="false" customHeight="false" hidden="false" ht="12.1" outlineLevel="0" r="55">
      <c r="A55" s="40" t="n">
        <v>47055</v>
      </c>
      <c r="B55" s="17" t="s">
        <v>188</v>
      </c>
      <c r="C55" s="17" t="s">
        <v>41</v>
      </c>
      <c r="D55" s="17" t="s">
        <v>43</v>
      </c>
      <c r="E55" s="6" t="n">
        <v>100</v>
      </c>
      <c r="F55" s="7" t="n">
        <v>17</v>
      </c>
      <c r="G55" s="6" t="n">
        <v>42.12</v>
      </c>
      <c r="H55" s="6" t="n">
        <v>93</v>
      </c>
      <c r="I55" s="6" t="n">
        <v>716.04</v>
      </c>
      <c r="J55" s="6" t="n">
        <v>623.04</v>
      </c>
    </row>
    <row collapsed="false" customFormat="false" customHeight="false" hidden="false" ht="12.1" outlineLevel="0" r="56">
      <c r="A56" s="40" t="n">
        <v>47085</v>
      </c>
      <c r="B56" s="17" t="s">
        <v>188</v>
      </c>
      <c r="C56" s="17" t="s">
        <v>41</v>
      </c>
      <c r="D56" s="17" t="s">
        <v>43</v>
      </c>
      <c r="E56" s="6" t="n">
        <v>100</v>
      </c>
      <c r="F56" s="7" t="n">
        <v>17</v>
      </c>
      <c r="G56" s="6" t="n">
        <v>42.12</v>
      </c>
      <c r="H56" s="6" t="n">
        <v>93</v>
      </c>
      <c r="I56" s="6" t="n">
        <v>716.04</v>
      </c>
      <c r="J56" s="6" t="n">
        <v>623.04</v>
      </c>
    </row>
    <row collapsed="false" customFormat="false" customHeight="false" hidden="false" ht="12.1" outlineLevel="0" r="57">
      <c r="A57" s="40" t="n">
        <v>47115</v>
      </c>
      <c r="B57" s="17" t="s">
        <v>188</v>
      </c>
      <c r="C57" s="17" t="s">
        <v>41</v>
      </c>
      <c r="D57" s="17" t="s">
        <v>43</v>
      </c>
      <c r="E57" s="6" t="n">
        <v>100</v>
      </c>
      <c r="F57" s="7" t="n">
        <v>17</v>
      </c>
      <c r="G57" s="6" t="n">
        <v>42.12</v>
      </c>
      <c r="H57" s="6" t="n">
        <v>93</v>
      </c>
      <c r="I57" s="6" t="n">
        <v>716.04</v>
      </c>
      <c r="J57" s="6" t="n">
        <v>623.04</v>
      </c>
    </row>
    <row collapsed="false" customFormat="false" customHeight="false" hidden="false" ht="12.1" outlineLevel="0" r="58">
      <c r="A58" s="40" t="n">
        <v>47145</v>
      </c>
      <c r="B58" s="17" t="s">
        <v>188</v>
      </c>
      <c r="C58" s="17" t="s">
        <v>41</v>
      </c>
      <c r="D58" s="17" t="s">
        <v>43</v>
      </c>
      <c r="E58" s="6" t="n">
        <v>100</v>
      </c>
      <c r="F58" s="7" t="n">
        <v>17</v>
      </c>
      <c r="G58" s="6" t="n">
        <v>42.12</v>
      </c>
      <c r="H58" s="6" t="n">
        <v>93</v>
      </c>
      <c r="I58" s="6" t="n">
        <v>716.04</v>
      </c>
      <c r="J58" s="6" t="n">
        <v>623.04</v>
      </c>
    </row>
    <row collapsed="false" customFormat="false" customHeight="false" hidden="false" ht="12.1" outlineLevel="0" r="59">
      <c r="A59" s="40" t="n">
        <v>47175</v>
      </c>
      <c r="B59" s="17" t="s">
        <v>188</v>
      </c>
      <c r="C59" s="17" t="s">
        <v>41</v>
      </c>
      <c r="D59" s="17" t="s">
        <v>43</v>
      </c>
      <c r="E59" s="6" t="n">
        <v>100</v>
      </c>
      <c r="F59" s="7" t="n">
        <v>17</v>
      </c>
      <c r="G59" s="6" t="n">
        <v>42.12</v>
      </c>
      <c r="H59" s="6" t="n">
        <v>93</v>
      </c>
      <c r="I59" s="6" t="n">
        <v>716.04</v>
      </c>
      <c r="J59" s="6" t="n">
        <v>623.04</v>
      </c>
    </row>
    <row collapsed="false" customFormat="false" customHeight="false" hidden="false" ht="12.1" outlineLevel="0" r="60">
      <c r="A60" s="40" t="n">
        <v>47205</v>
      </c>
      <c r="B60" s="17" t="s">
        <v>188</v>
      </c>
      <c r="C60" s="17" t="s">
        <v>41</v>
      </c>
      <c r="D60" s="17" t="s">
        <v>43</v>
      </c>
      <c r="E60" s="6" t="n">
        <v>100</v>
      </c>
      <c r="F60" s="7" t="n">
        <v>17</v>
      </c>
      <c r="G60" s="6" t="n">
        <v>42.12</v>
      </c>
      <c r="H60" s="6" t="n">
        <v>93</v>
      </c>
      <c r="I60" s="6" t="n">
        <v>716.04</v>
      </c>
      <c r="J60" s="6" t="n">
        <v>623.04</v>
      </c>
    </row>
    <row collapsed="false" customFormat="false" customHeight="false" hidden="false" ht="12.1" outlineLevel="0" r="61">
      <c r="A61" s="40" t="n">
        <v>47235</v>
      </c>
      <c r="B61" s="17" t="s">
        <v>188</v>
      </c>
      <c r="C61" s="17" t="s">
        <v>41</v>
      </c>
      <c r="D61" s="17" t="s">
        <v>43</v>
      </c>
      <c r="E61" s="6" t="n">
        <v>100</v>
      </c>
      <c r="F61" s="7" t="n">
        <v>17</v>
      </c>
      <c r="G61" s="6" t="n">
        <v>42.12</v>
      </c>
      <c r="H61" s="6" t="n">
        <v>93</v>
      </c>
      <c r="I61" s="6" t="n">
        <v>716.04</v>
      </c>
      <c r="J61" s="6" t="n">
        <v>623.04</v>
      </c>
    </row>
    <row collapsed="false" customFormat="false" customHeight="false" hidden="false" ht="12.1" outlineLevel="0" r="62">
      <c r="A62" s="40" t="n">
        <v>47265</v>
      </c>
      <c r="B62" s="17" t="s">
        <v>188</v>
      </c>
      <c r="C62" s="17" t="s">
        <v>41</v>
      </c>
      <c r="D62" s="17" t="s">
        <v>43</v>
      </c>
      <c r="E62" s="6" t="n">
        <v>100</v>
      </c>
      <c r="F62" s="7" t="n">
        <v>17</v>
      </c>
      <c r="G62" s="6" t="n">
        <v>42.12</v>
      </c>
      <c r="H62" s="6" t="n">
        <v>93</v>
      </c>
      <c r="I62" s="6" t="n">
        <v>716.04</v>
      </c>
      <c r="J62" s="6" t="n">
        <v>623.04</v>
      </c>
    </row>
    <row collapsed="false" customFormat="false" customHeight="false" hidden="false" ht="12.1" outlineLevel="0" r="63">
      <c r="A63" s="40" t="n">
        <v>47295</v>
      </c>
      <c r="B63" s="17" t="s">
        <v>188</v>
      </c>
      <c r="C63" s="17" t="s">
        <v>41</v>
      </c>
      <c r="D63" s="17" t="s">
        <v>43</v>
      </c>
      <c r="E63" s="6" t="n">
        <v>100</v>
      </c>
      <c r="F63" s="7" t="n">
        <v>17</v>
      </c>
      <c r="G63" s="6" t="n">
        <v>42.12</v>
      </c>
      <c r="H63" s="6" t="n">
        <v>93</v>
      </c>
      <c r="I63" s="6" t="n">
        <v>716.04</v>
      </c>
      <c r="J63" s="6" t="n">
        <v>623.04</v>
      </c>
    </row>
    <row collapsed="false" customFormat="false" customHeight="false" hidden="false" ht="12.1" outlineLevel="0" r="64">
      <c r="A64" s="40" t="n">
        <v>47325</v>
      </c>
      <c r="B64" s="17" t="s">
        <v>188</v>
      </c>
      <c r="C64" s="17" t="s">
        <v>41</v>
      </c>
      <c r="D64" s="17" t="s">
        <v>43</v>
      </c>
      <c r="E64" s="6" t="n">
        <v>100</v>
      </c>
      <c r="F64" s="7" t="n">
        <v>17</v>
      </c>
      <c r="G64" s="6" t="n">
        <v>42.12</v>
      </c>
      <c r="H64" s="6" t="n">
        <v>93</v>
      </c>
      <c r="I64" s="6" t="n">
        <v>716.04</v>
      </c>
      <c r="J64" s="6" t="n">
        <v>623.04</v>
      </c>
    </row>
    <row collapsed="false" customFormat="false" customHeight="false" hidden="false" ht="12.1" outlineLevel="0" r="65">
      <c r="A65" s="40" t="n">
        <v>47355</v>
      </c>
      <c r="B65" s="17" t="s">
        <v>188</v>
      </c>
      <c r="C65" s="17" t="s">
        <v>41</v>
      </c>
      <c r="D65" s="17" t="s">
        <v>43</v>
      </c>
      <c r="E65" s="6" t="n">
        <v>100</v>
      </c>
      <c r="F65" s="7" t="n">
        <v>17</v>
      </c>
      <c r="G65" s="6" t="n">
        <v>42.12</v>
      </c>
      <c r="H65" s="6" t="n">
        <v>93</v>
      </c>
      <c r="I65" s="6" t="n">
        <v>716.04</v>
      </c>
      <c r="J65" s="6" t="n">
        <v>623.04</v>
      </c>
    </row>
  </sheetData>
  <autoFilter ref="A1:J6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62</v>
      </c>
      <c r="B1" s="39" t="s">
        <v>178</v>
      </c>
      <c r="C1" s="39" t="s">
        <v>0</v>
      </c>
      <c r="D1" s="39" t="s">
        <v>2</v>
      </c>
      <c r="E1" s="39" t="s">
        <v>179</v>
      </c>
      <c r="F1" s="39" t="s">
        <v>191</v>
      </c>
      <c r="G1" s="39" t="s">
        <v>192</v>
      </c>
      <c r="H1" s="39" t="s">
        <v>66</v>
      </c>
      <c r="I1" s="39" t="s">
        <v>193</v>
      </c>
      <c r="J1" s="39" t="s">
        <v>182</v>
      </c>
      <c r="K1" s="39" t="s">
        <v>194</v>
      </c>
      <c r="L1" s="39" t="s">
        <v>195</v>
      </c>
      <c r="M1" s="39" t="s">
        <v>196</v>
      </c>
      <c r="N1" s="39" t="s">
        <v>197</v>
      </c>
    </row>
    <row collapsed="false" customFormat="false" customHeight="false" hidden="false" ht="12.1" outlineLevel="0" r="2">
      <c r="A2" s="41" t="n">
        <v>45898</v>
      </c>
      <c r="B2" s="17" t="s">
        <v>188</v>
      </c>
      <c r="C2" s="17" t="s">
        <v>16</v>
      </c>
      <c r="D2" s="17" t="s">
        <v>18</v>
      </c>
      <c r="E2" s="18" t="n">
        <v>3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63</v>
      </c>
      <c r="J2" s="18" t="n">
        <v>445.26666666667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45902</v>
      </c>
      <c r="B3" s="17" t="s">
        <v>188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59</v>
      </c>
      <c r="J3" s="18" t="n">
        <v>445.27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45910</v>
      </c>
      <c r="B4" s="17" t="s">
        <v>188</v>
      </c>
      <c r="C4" s="17" t="s">
        <v>16</v>
      </c>
      <c r="D4" s="17" t="s">
        <v>18</v>
      </c>
      <c r="E4" s="18" t="n">
        <v>14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51</v>
      </c>
      <c r="J4" s="18" t="n">
        <v>441.265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45859</v>
      </c>
      <c r="B5" s="17" t="s">
        <v>188</v>
      </c>
      <c r="C5" s="17" t="s">
        <v>21</v>
      </c>
      <c r="D5" s="17" t="s">
        <v>22</v>
      </c>
      <c r="E5" s="18" t="n">
        <v>300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102</v>
      </c>
      <c r="J5" s="18" t="n">
        <v>3.2104333333333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45891</v>
      </c>
      <c r="B6" s="17" t="s">
        <v>188</v>
      </c>
      <c r="C6" s="17" t="s">
        <v>21</v>
      </c>
      <c r="D6" s="17" t="s">
        <v>22</v>
      </c>
      <c r="E6" s="18" t="n">
        <v>700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70</v>
      </c>
      <c r="J6" s="18" t="n">
        <v>3.1518857142857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45894</v>
      </c>
      <c r="B7" s="17" t="s">
        <v>188</v>
      </c>
      <c r="C7" s="17" t="s">
        <v>21</v>
      </c>
      <c r="D7" s="17" t="s">
        <v>22</v>
      </c>
      <c r="E7" s="18" t="n">
        <v>200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67</v>
      </c>
      <c r="J7" s="18" t="n">
        <v>3.1519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45890</v>
      </c>
      <c r="B8" s="17" t="s">
        <v>188</v>
      </c>
      <c r="C8" s="17" t="s">
        <v>24</v>
      </c>
      <c r="D8" s="17" t="s">
        <v>25</v>
      </c>
      <c r="E8" s="18" t="n">
        <v>16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71</v>
      </c>
      <c r="J8" s="18" t="n">
        <v>147.088125</v>
      </c>
      <c r="K8" s="6" t="s">
        <f>=Портфель!F4*Портфель!$Q$13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45791</v>
      </c>
      <c r="B9" s="17" t="s">
        <v>188</v>
      </c>
      <c r="C9" s="17" t="s">
        <v>27</v>
      </c>
      <c r="D9" s="17" t="s">
        <v>28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170</v>
      </c>
      <c r="J9" s="18" t="n">
        <v>145.087</v>
      </c>
      <c r="K9" s="6" t="s">
        <f>=Портфель!F5*Портфель!$Q$13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45791</v>
      </c>
      <c r="B10" s="17" t="s">
        <v>188</v>
      </c>
      <c r="C10" s="17" t="s">
        <v>30</v>
      </c>
      <c r="D10" s="17" t="s">
        <v>31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170</v>
      </c>
      <c r="J10" s="18" t="n">
        <v>135.041</v>
      </c>
      <c r="K10" s="6" t="s">
        <f>=Портфель!F6*Портфель!$Q$13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45916</v>
      </c>
      <c r="B11" s="17" t="s">
        <v>188</v>
      </c>
      <c r="C11" s="17" t="s">
        <v>35</v>
      </c>
      <c r="D11" s="17" t="s">
        <v>37</v>
      </c>
      <c r="E11" s="18" t="n">
        <v>688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45</v>
      </c>
      <c r="J11" s="18" t="n">
        <v>16.707503429355</v>
      </c>
      <c r="K11" s="6" t="s">
        <f>=Портфель!F8*Портфель!$Q$13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45919</v>
      </c>
      <c r="B12" s="17" t="s">
        <v>188</v>
      </c>
      <c r="C12" s="17" t="s">
        <v>35</v>
      </c>
      <c r="D12" s="17" t="s">
        <v>37</v>
      </c>
      <c r="E12" s="18" t="n">
        <v>449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42</v>
      </c>
      <c r="J12" s="18" t="n">
        <v>16.746503340757</v>
      </c>
      <c r="K12" s="6" t="s">
        <f>=Портфель!F8*Портфель!$Q$13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45919</v>
      </c>
      <c r="B13" s="17" t="s">
        <v>188</v>
      </c>
      <c r="C13" s="17" t="s">
        <v>35</v>
      </c>
      <c r="D13" s="17" t="s">
        <v>37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42</v>
      </c>
      <c r="J13" s="18" t="n">
        <v>16.75</v>
      </c>
      <c r="K13" s="6" t="s">
        <f>=Портфель!F8*Портфель!$Q$13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45925</v>
      </c>
      <c r="B14" s="17" t="s">
        <v>188</v>
      </c>
      <c r="C14" s="17" t="s">
        <v>35</v>
      </c>
      <c r="D14" s="17" t="s">
        <v>37</v>
      </c>
      <c r="E14" s="18" t="n">
        <v>1191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36</v>
      </c>
      <c r="J14" s="18" t="n">
        <v>16.777002518892</v>
      </c>
      <c r="K14" s="6" t="s">
        <f>=Портфель!F8*Портфель!$Q$13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45940</v>
      </c>
      <c r="B15" s="17" t="s">
        <v>188</v>
      </c>
      <c r="C15" s="17" t="s">
        <v>35</v>
      </c>
      <c r="D15" s="17" t="s">
        <v>37</v>
      </c>
      <c r="E15" s="18" t="n">
        <v>10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21</v>
      </c>
      <c r="J15" s="18" t="n">
        <v>16.908</v>
      </c>
      <c r="K15" s="6" t="s">
        <f>=Портфель!F8*Портфель!$Q$13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45947</v>
      </c>
      <c r="B16" s="17" t="s">
        <v>188</v>
      </c>
      <c r="C16" s="17" t="s">
        <v>35</v>
      </c>
      <c r="D16" s="17" t="s">
        <v>37</v>
      </c>
      <c r="E16" s="18" t="n">
        <v>1931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14</v>
      </c>
      <c r="J16" s="18" t="n">
        <v>16.960502330399</v>
      </c>
      <c r="K16" s="6" t="s">
        <f>=Портфель!F8*Портфель!$Q$13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45947</v>
      </c>
      <c r="B17" s="17" t="s">
        <v>188</v>
      </c>
      <c r="C17" s="17" t="s">
        <v>35</v>
      </c>
      <c r="D17" s="17" t="s">
        <v>37</v>
      </c>
      <c r="E17" s="18" t="n">
        <v>60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14</v>
      </c>
      <c r="J17" s="18" t="n">
        <v>16.9605</v>
      </c>
      <c r="K17" s="6" t="s">
        <f>=Портфель!F8*Портфель!$Q$13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45916</v>
      </c>
      <c r="B18" s="17" t="s">
        <v>188</v>
      </c>
      <c r="C18" s="17" t="s">
        <v>41</v>
      </c>
      <c r="D18" s="17" t="s">
        <v>43</v>
      </c>
      <c r="E18" s="18" t="n">
        <v>17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45</v>
      </c>
      <c r="J18" s="18" t="n">
        <v>8311.3335294118</v>
      </c>
      <c r="K18" s="6" t="s">
        <f>=Портфель!F10*Портфель!G10/100*Портфель!$Q$17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45782</v>
      </c>
      <c r="B19" s="17" t="s">
        <v>188</v>
      </c>
      <c r="C19" s="17" t="s">
        <v>47</v>
      </c>
      <c r="D19" s="17" t="s">
        <v>48</v>
      </c>
      <c r="E19" s="18" t="n">
        <v>10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179</v>
      </c>
      <c r="J19" s="18" t="n">
        <v>921.259</v>
      </c>
      <c r="K19" s="6" t="s">
        <f>=Портфель!F11*Портфель!G11/100*Портфель!$Q$13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45782</v>
      </c>
      <c r="B20" s="17" t="s">
        <v>188</v>
      </c>
      <c r="C20" s="17" t="s">
        <v>47</v>
      </c>
      <c r="D20" s="17" t="s">
        <v>48</v>
      </c>
      <c r="E20" s="18" t="n">
        <v>17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179</v>
      </c>
      <c r="J20" s="18" t="n">
        <v>919.75705882353</v>
      </c>
      <c r="K20" s="6" t="s">
        <f>=Портфель!F11*Портфель!G11/100*Портфель!$Q$13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45782</v>
      </c>
      <c r="B21" s="17" t="s">
        <v>188</v>
      </c>
      <c r="C21" s="17" t="s">
        <v>47</v>
      </c>
      <c r="D21" s="17" t="s">
        <v>48</v>
      </c>
      <c r="E21" s="18" t="n">
        <v>11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179</v>
      </c>
      <c r="J21" s="18" t="n">
        <v>918.75636363636</v>
      </c>
      <c r="K21" s="6" t="s">
        <f>=Портфель!F11*Портфель!G11/100*Портфель!$Q$13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45782</v>
      </c>
      <c r="B22" s="17" t="s">
        <v>188</v>
      </c>
      <c r="C22" s="17" t="s">
        <v>47</v>
      </c>
      <c r="D22" s="17" t="s">
        <v>48</v>
      </c>
      <c r="E22" s="18" t="n">
        <v>5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179</v>
      </c>
      <c r="J22" s="18" t="n">
        <v>918.856</v>
      </c>
      <c r="K22" s="6" t="s">
        <f>=Портфель!F11*Портфель!G11/100*Портфель!$Q$13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45805</v>
      </c>
      <c r="B23" s="17" t="s">
        <v>188</v>
      </c>
      <c r="C23" s="17" t="s">
        <v>47</v>
      </c>
      <c r="D23" s="17" t="s">
        <v>48</v>
      </c>
      <c r="E23" s="18" t="n">
        <v>6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156</v>
      </c>
      <c r="J23" s="18" t="n">
        <v>912.825</v>
      </c>
      <c r="K23" s="6" t="s">
        <f>=Портфель!F11*Портфель!G11/100*Портфель!$Q$13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45768</v>
      </c>
      <c r="B24" s="17" t="s">
        <v>188</v>
      </c>
      <c r="C24" s="17" t="s">
        <v>51</v>
      </c>
      <c r="D24" s="17" t="s">
        <v>52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193</v>
      </c>
      <c r="J24" s="18" t="n">
        <v>909.58</v>
      </c>
      <c r="K24" s="6" t="s">
        <f>=Портфель!F12*Портфель!G12/100*Портфель!$Q$13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45768</v>
      </c>
      <c r="B25" s="17" t="s">
        <v>188</v>
      </c>
      <c r="C25" s="17" t="s">
        <v>51</v>
      </c>
      <c r="D25" s="17" t="s">
        <v>52</v>
      </c>
      <c r="E25" s="18" t="n">
        <v>14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193</v>
      </c>
      <c r="J25" s="18" t="n">
        <v>909.68857142857</v>
      </c>
      <c r="K25" s="6" t="s">
        <f>=Портфель!F12*Портфель!G12/100*Портфель!$Q$13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0</v>
      </c>
      <c r="B26" s="17" t="s">
        <v>198</v>
      </c>
      <c r="C26" s="17" t="s">
        <v>198</v>
      </c>
      <c r="D26" s="17" t="s">
        <v>198</v>
      </c>
      <c r="E26" s="18" t="n">
        <v> </v>
      </c>
      <c r="F26" s="7" t="n">
        <v> </v>
      </c>
      <c r="G26" s="18" t="n">
        <v> </v>
      </c>
      <c r="H26" s="17" t="s">
        <v>198</v>
      </c>
      <c r="I26" s="7" t="n">
        <v> </v>
      </c>
      <c r="J26" s="18" t="n">
        <v> </v>
      </c>
      <c r="K26" s="18" t="n">
        <v> </v>
      </c>
      <c r="L26" s="18" t="n">
        <v> </v>
      </c>
      <c r="M26" s="18" t="n">
        <v> </v>
      </c>
    </row>
    <row collapsed="false" customFormat="false" customHeight="false" hidden="false" ht="12.1" outlineLevel="0" r="27">
      <c r="A27" s="41"/>
      <c r="B27" s="17"/>
      <c r="C27" s="17"/>
      <c r="D27" s="17" t="s">
        <v>199</v>
      </c>
      <c r="E27" s="18" t="n">
        <v> </v>
      </c>
      <c r="F27" s="7" t="n">
        <v> </v>
      </c>
      <c r="G27" s="18" t="n">
        <v> </v>
      </c>
      <c r="H27" s="17" t="s">
        <v>198</v>
      </c>
      <c r="I27" s="7" t="n">
        <v> </v>
      </c>
      <c r="J27" s="18" t="n">
        <v> </v>
      </c>
      <c r="K27" s="18" t="n">
        <v> </v>
      </c>
      <c r="L27" s="18" t="n">
        <v> </v>
      </c>
      <c r="M27" s="18" t="n">
        <v> </v>
      </c>
    </row>
  </sheetData>
  <autoFilter ref="A1:N2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2025-10-31T01:01:00.00Z</dcterms:created>
  <dc:creator>izi-invest.ru</dc:creator>
  <cp:revision>0</cp:revision>
</cp:coreProperties>
</file>