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<sst xmlns="http://schemas.openxmlformats.org/spreadsheetml/2006/main" count="354" uniqueCount="110">
  <si>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</si>
  <si>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</si>
  <si>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</si>
  <si>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</si>
  <si>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</si>
  <si>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</si>
  <si>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</si>
  <si>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</si>
  <si>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</si>
  <si>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</si>
  <si>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</si>
  <si>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</si>
  <si>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</si>
  <si>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</si>
  <si>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</si>
  <si>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</si>
  <si>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USD</t>
  </si>
  <si>
    <t>ITSW.ITS</t>
  </si>
  <si>
    <t>share</t>
  </si>
  <si>
    <t>Индекс ITS World (ITSW)</t>
  </si>
  <si>
    <t>USD</t>
  </si>
  <si>
    <t>AMD</t>
  </si>
  <si>
    <t>SLV</t>
  </si>
  <si>
    <t>iShares Silver Trust</t>
  </si>
  <si>
    <t>BYN</t>
  </si>
  <si>
    <t>MSFT</t>
  </si>
  <si>
    <t>Microsoft Corporation</t>
  </si>
  <si>
    <t>CAD</t>
  </si>
  <si>
    <t>SOFI</t>
  </si>
  <si>
    <t>SoFi Technologies, Inc.</t>
  </si>
  <si>
    <t>CHF</t>
  </si>
  <si>
    <t>Сумма по акциям:</t>
  </si>
  <si>
    <t>CNY</t>
  </si>
  <si>
    <t>URA</t>
  </si>
  <si>
    <t>etf</t>
  </si>
  <si>
    <t>Global X Uranium ETF</t>
  </si>
  <si>
    <t>EUR</t>
  </si>
  <si>
    <t>COPX</t>
  </si>
  <si>
    <t>Global X Copper Miners ETF</t>
  </si>
  <si>
    <t>GBP</t>
  </si>
  <si>
    <t>Сумма по фондам:</t>
  </si>
  <si>
    <t>GLD</t>
  </si>
  <si>
    <t>Сумма:</t>
  </si>
  <si>
    <t>HKD</t>
  </si>
  <si>
    <t>JPY</t>
  </si>
  <si>
    <t>KZT</t>
  </si>
  <si>
    <t>RUR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</si>
  <si>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</si>
  <si>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</si>
  <si>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</si>
  <si>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</si>
  <si>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</si>
  <si>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</si>
  <si>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</si>
  <si>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</si>
  <si>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</si>
  <si>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</si>
  <si>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MSFT - Microsoft Corporation 0.3шт. по 0.91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</si>
  <si>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</si>
  <si>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</si>
  <si>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</si>
  <si>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</si>
  <si>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</si>
  <si>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При сроке расчёта менее 1 года, последняя дата принимается как первая +1 год. Это уменьшает расчётное значение, но позволяет избежать неадекватно больших цифр при маленьких сроках.</t>
  </si>
  <si>
    <t>buy</t>
  </si>
  <si>
    <t>Стоимость сейчас</t>
  </si>
  <si>
    <t>Полный доход</t>
  </si>
  <si>
    <t>ITSW.ITS
Индекс ITS World (ITSW)</t>
  </si>
  <si>
    <t>SLV
iShares Silver Trust</t>
  </si>
  <si>
    <t>MSFT
Microsoft Corporation</t>
  </si>
  <si>
    <t>SOFI
SoFi Technologies, Inc.</t>
  </si>
  <si>
    <t>URA
Global X Uranium ETF</t>
  </si>
  <si>
    <t>COPX
Global X Copper Miners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</si>
  <si>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</si>
  <si>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</si>
  <si>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</si>
  <si>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</si>
  <si>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</si>
  <si>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</si>
  <si>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</si>
  <si>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</si>
  <si>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Paidax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</si>
  <si>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</si>
  <si>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</si>
  <si>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</si>
  <si>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</si>
  <si>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</si>
  <si>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</si>
  <si>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</si>
  <si>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</si>
  <si>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</si>
  <si>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</si>
  <si>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</si>
  <si>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1 миллион доллар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</si>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</sst>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7" t="n">
        <v>45</v>
      </c>
      <c r="F2" s="6" t="n">
        <v>13.0081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-0.0056</v>
      </c>
      <c r="L2" s="6" t="n">
        <v>13.08</v>
      </c>
      <c r="M2" s="17" t="n">
        <v>38.79</v>
      </c>
      <c r="N2" s="16"/>
      <c r="O2" s="16" t="s">
        <v>21</v>
      </c>
      <c r="P2" s="17" t="n">
        <v>0.203825</v>
      </c>
      <c r="Q2" s="6" t="s">
        <f>=P2/$P$17</f>
      </c>
    </row>
    <row collapsed="false" customFormat="false" customHeight="false" hidden="false" ht="12.1" outlineLevel="0" r="3">
      <c r="A3" s="16" t="s">
        <v>22</v>
      </c>
      <c r="B3" s="16" t="s">
        <v>18</v>
      </c>
      <c r="C3" s="16" t="s">
        <v>23</v>
      </c>
      <c r="D3" s="16" t="s">
        <v>20</v>
      </c>
      <c r="E3" s="7" t="n">
        <v>2</v>
      </c>
      <c r="F3" s="6" t="n">
        <v>69.08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-0.1104</v>
      </c>
      <c r="L3" s="6" t="n">
        <v>77.63</v>
      </c>
      <c r="M3" s="17" t="n">
        <v>9.16</v>
      </c>
      <c r="N3" s="16"/>
      <c r="O3" s="16" t="s">
        <v>24</v>
      </c>
      <c r="P3" s="17" t="n">
        <v>26.59</v>
      </c>
      <c r="Q3" s="6" t="s">
        <f>=P3/$P$17</f>
      </c>
    </row>
    <row collapsed="false" customFormat="false" customHeight="false" hidden="false" ht="12.1" outlineLevel="0" r="4">
      <c r="A4" s="16" t="s">
        <v>25</v>
      </c>
      <c r="B4" s="16" t="s">
        <v>18</v>
      </c>
      <c r="C4" s="16" t="s">
        <v>26</v>
      </c>
      <c r="D4" s="16" t="s">
        <v>20</v>
      </c>
      <c r="E4" s="7" t="n">
        <v>0.3</v>
      </c>
      <c r="F4" s="6" t="n">
        <v>384.37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-0.0937</v>
      </c>
      <c r="L4" s="6" t="n">
        <v>425.03</v>
      </c>
      <c r="M4" s="17" t="n">
        <v>7.64</v>
      </c>
      <c r="N4" s="16"/>
      <c r="O4" s="16" t="s">
        <v>27</v>
      </c>
      <c r="P4" s="17" t="n">
        <v>55.87833030853</v>
      </c>
      <c r="Q4" s="6" t="s">
        <f>=P4/$P$17</f>
      </c>
    </row>
    <row collapsed="false" customFormat="false" customHeight="false" hidden="false" ht="12.1" outlineLevel="0" r="5">
      <c r="A5" s="16" t="s">
        <v>28</v>
      </c>
      <c r="B5" s="16" t="s">
        <v>18</v>
      </c>
      <c r="C5" s="16" t="s">
        <v>29</v>
      </c>
      <c r="D5" s="16" t="s">
        <v>20</v>
      </c>
      <c r="E5" s="7" t="n">
        <v>5</v>
      </c>
      <c r="F5" s="6" t="n">
        <v>16.22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-0.3146</v>
      </c>
      <c r="L5" s="6" t="n">
        <v>23.61</v>
      </c>
      <c r="M5" s="17" t="n">
        <v>5.37</v>
      </c>
      <c r="N5" s="16"/>
      <c r="O5" s="16" t="s">
        <v>30</v>
      </c>
      <c r="P5" s="17" t="n">
        <v>97.4088</v>
      </c>
      <c r="Q5" s="6" t="s">
        <f>=P5/$P$17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31</v>
      </c>
      <c r="I6" s="4"/>
      <c r="J6" s="5" t="s">
        <f>=SUM(J2:J5)</f>
      </c>
      <c r="K6" s="4"/>
      <c r="L6" s="4"/>
      <c r="M6" s="10" t="s">
        <f>=J6/J10</f>
      </c>
      <c r="N6" s="16"/>
      <c r="O6" s="16" t="s">
        <v>32</v>
      </c>
      <c r="P6" s="17" t="n">
        <v>11.2521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34</v>
      </c>
      <c r="C7" s="16" t="s">
        <v>35</v>
      </c>
      <c r="D7" s="16" t="s">
        <v>20</v>
      </c>
      <c r="E7" s="7" t="n">
        <v>10</v>
      </c>
      <c r="F7" s="6" t="n">
        <v>50.96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-0.1232</v>
      </c>
      <c r="L7" s="6" t="n">
        <v>58.12</v>
      </c>
      <c r="M7" s="17" t="n">
        <v>33.77</v>
      </c>
      <c r="N7" s="16"/>
      <c r="O7" s="16" t="s">
        <v>36</v>
      </c>
      <c r="P7" s="17" t="n">
        <v>90.012</v>
      </c>
      <c r="Q7" s="6" t="s">
        <f>=P7/$P$17</f>
      </c>
    </row>
    <row collapsed="false" customFormat="false" customHeight="false" hidden="false" ht="12.1" outlineLevel="0" r="8">
      <c r="A8" s="16" t="s">
        <v>37</v>
      </c>
      <c r="B8" s="16" t="s">
        <v>34</v>
      </c>
      <c r="C8" s="16" t="s">
        <v>38</v>
      </c>
      <c r="D8" s="16" t="s">
        <v>20</v>
      </c>
      <c r="E8" s="7" t="n">
        <v>1</v>
      </c>
      <c r="F8" s="6" t="n">
        <v>83.52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-0.1101</v>
      </c>
      <c r="L8" s="6" t="n">
        <v>93.83</v>
      </c>
      <c r="M8" s="17" t="n">
        <v>5.53</v>
      </c>
      <c r="N8" s="16"/>
      <c r="O8" s="16" t="s">
        <v>39</v>
      </c>
      <c r="P8" s="17" t="n">
        <v>103.2585</v>
      </c>
      <c r="Q8" s="6" t="s">
        <f>=P8/$P$17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40</v>
      </c>
      <c r="I9" s="4"/>
      <c r="J9" s="5" t="s">
        <f>=SUM(J7:J8)</f>
      </c>
      <c r="K9" s="4"/>
      <c r="L9" s="4"/>
      <c r="M9" s="10" t="s">
        <f>=J9/J10</f>
      </c>
      <c r="N9" s="16"/>
      <c r="O9" s="16" t="s">
        <v>41</v>
      </c>
      <c r="P9" s="17" t="n">
        <v>11551</v>
      </c>
      <c r="Q9" s="6" t="s">
        <f>=P9/$P$17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=J6+J9</f>
      </c>
      <c r="K10" s="17"/>
      <c r="L10" s="6"/>
      <c r="M10" s="17"/>
      <c r="N10" s="16"/>
      <c r="O10" s="16" t="s">
        <v>43</v>
      </c>
      <c r="P10" s="17" t="n">
        <v>10.369</v>
      </c>
      <c r="Q10" s="6" t="s">
        <f>=P10/$P$17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44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45</v>
      </c>
      <c r="P12" s="17" t="n">
        <v>0.1642</v>
      </c>
      <c r="Q12" s="6" t="s">
        <f>=P12/$P$17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46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22</v>
      </c>
      <c r="P14" s="17" t="n">
        <v>181.7</v>
      </c>
      <c r="Q14" s="6" t="s">
        <f>=P14/$P$17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47</v>
      </c>
      <c r="P15" s="17" t="n">
        <v>1.777</v>
      </c>
      <c r="Q15" s="6" t="s">
        <f>=P15/$P$17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48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20</v>
      </c>
      <c r="P17" s="17" t="n">
        <v>76.9724</v>
      </c>
      <c r="Q17" s="6" t="s">
        <f>=P17/$P$17</f>
      </c>
    </row>
  </sheetData>
  <mergeCells>
    <mergeCell ref="H6:I6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46051</v>
      </c>
      <c r="B2" s="6" t="n">
        <v>348.27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46051</v>
      </c>
      <c r="B3" s="6" t="n">
        <v>97.51</v>
      </c>
      <c r="C3" s="16" t="s">
        <v>56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46051</v>
      </c>
      <c r="B4" s="6" t="n">
        <v>127.51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46051</v>
      </c>
      <c r="B5" s="6" t="n">
        <v>232.91</v>
      </c>
      <c r="C5" s="16" t="s">
        <v>56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46051</v>
      </c>
      <c r="B6" s="6" t="n">
        <v>93.83</v>
      </c>
      <c r="C6" s="16" t="s">
        <v>56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46051</v>
      </c>
      <c r="B7" s="6" t="n">
        <v>764.33</v>
      </c>
      <c r="C7" s="16" t="s">
        <v>56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46072</v>
      </c>
      <c r="B8" s="6" t="n">
        <v>-0.273</v>
      </c>
      <c r="C8" s="16" t="s">
        <v>57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2" t="n">
        <v>46416</v>
      </c>
      <c r="B9" s="5" t="n">
        <v>-1509.01</v>
      </c>
      <c r="C9" s="14" t="s">
        <v>58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/>
      <c r="B10" s="9" t="s">
        <f>=XIRR(B2:B9,A2:A9)</f>
      </c>
      <c r="C10" s="16" t="s">
        <v>59</v>
      </c>
      <c r="D10" s="16"/>
      <c r="E10" s="16"/>
      <c r="F10" s="7"/>
      <c r="G10" s="2" t="s">
        <v>60</v>
      </c>
      <c r="H10" s="6" t="s">
        <f>=SUM(I2:H9)/365</f>
      </c>
    </row>
    <row collapsed="false" customFormat="false" customHeight="false" hidden="false" ht="12.1" outlineLevel="0" r="11">
      <c r="A11" s="13"/>
      <c r="B11" s="5" t="s">
        <f>=-SUM(B2:B9)</f>
      </c>
      <c r="C11" s="16" t="s">
        <v>61</v>
      </c>
      <c r="D11" s="16"/>
      <c r="E11" s="16"/>
      <c r="F11" s="7"/>
      <c r="G11" s="14" t="s">
        <v>62</v>
      </c>
      <c r="H11" s="9" t="s">
        <f>=B11/H10</f>
      </c>
    </row>
    <row collapsed="false" customFormat="false" customHeight="false" hidden="false" ht="12.1" outlineLevel="0" r="12">
      <c r="A12" s="19"/>
    </row>
    <row collapsed="false" customFormat="false" customHeight="false" hidden="false" ht="12.1" outlineLevel="0" r="13">
      <c r="A13" s="19"/>
    </row>
    <row collapsed="false" customFormat="false" customHeight="false" hidden="false" ht="12.1" outlineLevel="0" r="14">
      <c r="A14" s="15" t="s">
        <v>63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22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33</v>
      </c>
      <c r="O1" s="0"/>
      <c r="P1" s="0"/>
      <c r="Q1" s="4" t="s">
        <v>37</v>
      </c>
      <c r="R1" s="0"/>
    </row>
    <row collapsed="false" customFormat="false" customHeight="false" hidden="false" ht="12.1" outlineLevel="0" r="2">
      <c r="A2" s="11" t="n">
        <v>46077</v>
      </c>
      <c r="B2" s="6" t="n">
        <v>66.56</v>
      </c>
      <c r="C2" s="0" t="s">
        <v>64</v>
      </c>
      <c r="D2" s="11" t="n">
        <v>46092</v>
      </c>
      <c r="E2" s="6" t="n">
        <v>155.26</v>
      </c>
      <c r="F2" s="0" t="s">
        <v>64</v>
      </c>
      <c r="G2" s="11" t="n">
        <v>46051</v>
      </c>
      <c r="H2" s="6" t="n">
        <v>127.51</v>
      </c>
      <c r="I2" s="0" t="s">
        <v>64</v>
      </c>
      <c r="J2" s="11" t="n">
        <v>46051</v>
      </c>
      <c r="K2" s="6" t="n">
        <v>97.51</v>
      </c>
      <c r="L2" s="0" t="s">
        <v>64</v>
      </c>
      <c r="M2" s="11" t="n">
        <v>46051</v>
      </c>
      <c r="N2" s="6" t="n">
        <v>348.27</v>
      </c>
      <c r="O2" s="0" t="s">
        <v>64</v>
      </c>
      <c r="P2" s="11" t="n">
        <v>46051</v>
      </c>
      <c r="Q2" s="6" t="n">
        <v>93.83</v>
      </c>
      <c r="R2" s="0" t="s">
        <v>64</v>
      </c>
    </row>
    <row collapsed="false" customFormat="false" customHeight="false" hidden="false" ht="12.1" outlineLevel="0" r="3">
      <c r="A3" s="11" t="n">
        <v>46077</v>
      </c>
      <c r="B3" s="6" t="n">
        <v>13.34</v>
      </c>
      <c r="C3" s="0" t="s">
        <v>64</v>
      </c>
      <c r="D3" s="11" t="n">
        <v>46457</v>
      </c>
      <c r="E3" s="8" t="s">
        <f>=-Портфель!J3</f>
      </c>
      <c r="F3" s="0" t="s">
        <v>65</v>
      </c>
      <c r="G3" s="11" t="n">
        <v>46072</v>
      </c>
      <c r="H3" s="6" t="n">
        <v>-0.273</v>
      </c>
      <c r="I3" s="0" t="s">
        <v>57</v>
      </c>
      <c r="J3" s="11" t="n">
        <v>46064</v>
      </c>
      <c r="K3" s="6" t="n">
        <v>20.53</v>
      </c>
      <c r="L3" s="0" t="s">
        <v>64</v>
      </c>
      <c r="M3" s="11" t="n">
        <v>46051</v>
      </c>
      <c r="N3" s="6" t="n">
        <v>232.91</v>
      </c>
      <c r="O3" s="0" t="s">
        <v>64</v>
      </c>
      <c r="P3" s="11" t="n">
        <v>46416</v>
      </c>
      <c r="Q3" s="8" t="s">
        <f>=-Портфель!J8</f>
      </c>
      <c r="R3" s="0" t="s">
        <v>65</v>
      </c>
    </row>
    <row collapsed="false" customFormat="false" customHeight="false" hidden="false" ht="12.1" outlineLevel="0" r="4">
      <c r="A4" s="11" t="n">
        <v>46083</v>
      </c>
      <c r="B4" s="6" t="n">
        <v>79.11</v>
      </c>
      <c r="C4" s="0" t="s">
        <v>64</v>
      </c>
      <c r="D4" s="0"/>
      <c r="E4" s="10" t="s">
        <f>=XIRR(E2:E3,D2:D3)</f>
      </c>
      <c r="F4" s="0"/>
      <c r="G4" s="11" t="n">
        <v>46416</v>
      </c>
      <c r="H4" s="8" t="s">
        <f>=-Портфель!J4</f>
      </c>
      <c r="I4" s="0" t="s">
        <v>65</v>
      </c>
      <c r="J4" s="11" t="n">
        <v>46416</v>
      </c>
      <c r="K4" s="8" t="s">
        <f>=-Портфель!J5</f>
      </c>
      <c r="L4" s="0" t="s">
        <v>65</v>
      </c>
      <c r="M4" s="11" t="n">
        <v>46416</v>
      </c>
      <c r="N4" s="8" t="s">
        <f>=-Портфель!J7</f>
      </c>
      <c r="O4" s="0" t="s">
        <v>65</v>
      </c>
      <c r="P4" s="0"/>
      <c r="Q4" s="10" t="s">
        <f>=XIRR(Q2:Q3,P2:P3)</f>
      </c>
      <c r="R4" s="0"/>
    </row>
    <row collapsed="false" customFormat="false" customHeight="false" hidden="false" ht="12.1" outlineLevel="0" r="5">
      <c r="A5" s="11" t="n">
        <v>46092</v>
      </c>
      <c r="B5" s="6" t="n">
        <v>65.36</v>
      </c>
      <c r="C5" s="0" t="s">
        <v>64</v>
      </c>
      <c r="D5" s="0"/>
      <c r="E5" s="8" t="s">
        <f>=-SUM(E2:E3)</f>
      </c>
      <c r="F5" s="0" t="s">
        <v>66</v>
      </c>
      <c r="G5" s="0"/>
      <c r="H5" s="10" t="s">
        <f>=XIRR(H2:H4,G2:G4)</f>
      </c>
      <c r="I5" s="0"/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8" t="s">
        <f>=-SUM(Q2:Q3)</f>
      </c>
      <c r="R5" s="0" t="s">
        <v>66</v>
      </c>
    </row>
    <row collapsed="false" customFormat="false" customHeight="false" hidden="false" ht="12.1" outlineLevel="0" r="6">
      <c r="A6" s="11" t="n">
        <v>46093</v>
      </c>
      <c r="B6" s="6" t="n">
        <v>260.17</v>
      </c>
      <c r="C6" s="0" t="s">
        <v>64</v>
      </c>
      <c r="D6" s="0"/>
      <c r="E6" s="0"/>
      <c r="F6" s="0"/>
      <c r="G6" s="0"/>
      <c r="H6" s="8" t="s">
        <f>=-SUM(H2:H4)</f>
      </c>
      <c r="I6" s="0" t="s">
        <v>66</v>
      </c>
      <c r="J6" s="0"/>
      <c r="K6" s="8" t="s">
        <f>=-SUM(K2:K4)</f>
      </c>
      <c r="L6" s="0" t="s">
        <v>66</v>
      </c>
      <c r="M6" s="0"/>
      <c r="N6" s="8" t="s">
        <f>=-SUM(N2:N4)</f>
      </c>
      <c r="O6" s="0" t="s">
        <v>66</v>
      </c>
    </row>
    <row collapsed="false" customFormat="false" customHeight="false" hidden="false" ht="12.1" outlineLevel="0" r="7">
      <c r="A7" s="11" t="n">
        <v>46093</v>
      </c>
      <c r="B7" s="6" t="n">
        <v>104</v>
      </c>
      <c r="C7" s="0" t="s">
        <v>64</v>
      </c>
    </row>
    <row collapsed="false" customFormat="false" customHeight="false" hidden="false" ht="12.1" outlineLevel="0" r="8">
      <c r="A8" s="11" t="n">
        <v>46442</v>
      </c>
      <c r="B8" s="8" t="s">
        <f>=-Портфель!J2</f>
      </c>
      <c r="C8" s="0" t="s">
        <v>65</v>
      </c>
    </row>
    <row collapsed="false" customFormat="false" customHeight="false" hidden="false" ht="12.1" outlineLevel="0" r="9">
      <c r="A9" s="0"/>
      <c r="B9" s="10" t="s">
        <f>=XIRR(B2:B8,A2:A8)</f>
      </c>
      <c r="C9" s="0"/>
    </row>
    <row collapsed="false" customFormat="false" customHeight="false" hidden="false" ht="12.1" outlineLevel="0" r="10">
      <c r="A10" s="0"/>
      <c r="B10" s="8" t="s">
        <f>=-SUM(B2:B8)</f>
      </c>
      <c r="C10" s="0" t="s">
        <v>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67</v>
      </c>
      <c r="C1" s="0"/>
      <c r="D1" s="0"/>
      <c r="E1" s="3" t="s">
        <v>68</v>
      </c>
      <c r="F1" s="0"/>
      <c r="G1" s="0"/>
      <c r="H1" s="3" t="s">
        <v>69</v>
      </c>
      <c r="I1" s="0"/>
      <c r="J1" s="0"/>
      <c r="K1" s="3" t="s">
        <v>70</v>
      </c>
      <c r="L1" s="0"/>
      <c r="M1" s="0"/>
      <c r="N1" s="3" t="s">
        <v>71</v>
      </c>
      <c r="O1" s="0"/>
      <c r="P1" s="0"/>
      <c r="Q1" s="3" t="s">
        <v>72</v>
      </c>
      <c r="R1" s="0"/>
    </row>
    <row collapsed="false" customFormat="false" customHeight="false" hidden="false" ht="12.1" outlineLevel="0" r="2">
      <c r="A2" s="11" t="n">
        <v>46077</v>
      </c>
      <c r="B2" s="6" t="n">
        <v>5</v>
      </c>
      <c r="C2" s="6" t="n">
        <v>66.56</v>
      </c>
      <c r="D2" s="11" t="n">
        <v>46092</v>
      </c>
      <c r="E2" s="6" t="n">
        <v>2</v>
      </c>
      <c r="F2" s="6" t="n">
        <v>155.26</v>
      </c>
      <c r="G2" s="11" t="n">
        <v>46051</v>
      </c>
      <c r="H2" s="6" t="n">
        <v>0.3</v>
      </c>
      <c r="I2" s="6" t="n">
        <v>127.51</v>
      </c>
      <c r="J2" s="11" t="n">
        <v>46051</v>
      </c>
      <c r="K2" s="6" t="n">
        <v>4</v>
      </c>
      <c r="L2" s="6" t="n">
        <v>97.51</v>
      </c>
      <c r="M2" s="11" t="n">
        <v>46051</v>
      </c>
      <c r="N2" s="6" t="n">
        <v>6</v>
      </c>
      <c r="O2" s="6" t="n">
        <v>348.27</v>
      </c>
      <c r="P2" s="11" t="n">
        <v>46051</v>
      </c>
      <c r="Q2" s="6" t="n">
        <v>1</v>
      </c>
      <c r="R2" s="6" t="n">
        <v>93.83</v>
      </c>
    </row>
    <row collapsed="false" customFormat="false" customHeight="false" hidden="false" ht="12.1" outlineLevel="0" r="3">
      <c r="A3" s="11" t="n">
        <v>46077</v>
      </c>
      <c r="B3" s="6" t="n">
        <v>1</v>
      </c>
      <c r="C3" s="6" t="n">
        <v>13.34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11" t="n">
        <v>46064</v>
      </c>
      <c r="K3" s="6" t="n">
        <v>1</v>
      </c>
      <c r="L3" s="6" t="n">
        <v>20.53</v>
      </c>
      <c r="M3" s="11" t="n">
        <v>46051</v>
      </c>
      <c r="N3" s="6" t="n">
        <v>4</v>
      </c>
      <c r="O3" s="6" t="n">
        <v>232.91</v>
      </c>
      <c r="P3" s="0"/>
      <c r="Q3" s="5" t="s">
        <f>=SUM(R2:R2)/SUM(Q2:Q2)</f>
      </c>
      <c r="R3" s="0" t="s">
        <v>11</v>
      </c>
    </row>
    <row collapsed="false" customFormat="false" customHeight="false" hidden="false" ht="12.1" outlineLevel="0" r="4">
      <c r="A4" s="11" t="n">
        <v>46083</v>
      </c>
      <c r="B4" s="6" t="n">
        <v>6</v>
      </c>
      <c r="C4" s="6" t="n">
        <v>79.11</v>
      </c>
      <c r="D4" s="0"/>
      <c r="E4" s="6" t="n">
        <v>69.08</v>
      </c>
      <c r="F4" s="0" t="s">
        <v>73</v>
      </c>
      <c r="G4" s="0"/>
      <c r="H4" s="6" t="n">
        <v>384.37</v>
      </c>
      <c r="I4" s="0" t="s">
        <v>73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0"/>
      <c r="Q4" s="6" t="n">
        <v>83.52</v>
      </c>
      <c r="R4" s="0" t="s">
        <v>73</v>
      </c>
    </row>
    <row collapsed="false" customFormat="false" customHeight="false" hidden="false" ht="12.1" outlineLevel="0" r="5">
      <c r="A5" s="11" t="n">
        <v>46092</v>
      </c>
      <c r="B5" s="6" t="n">
        <v>5</v>
      </c>
      <c r="C5" s="6" t="n">
        <v>65.36</v>
      </c>
      <c r="D5" s="0"/>
      <c r="E5" s="6" t="n">
        <v>2</v>
      </c>
      <c r="F5" s="0" t="s">
        <v>74</v>
      </c>
      <c r="G5" s="0"/>
      <c r="H5" s="6" t="n">
        <v>0.3</v>
      </c>
      <c r="I5" s="0" t="s">
        <v>74</v>
      </c>
      <c r="J5" s="0"/>
      <c r="K5" s="6" t="n">
        <v>16.22</v>
      </c>
      <c r="L5" s="0" t="s">
        <v>73</v>
      </c>
      <c r="M5" s="0"/>
      <c r="N5" s="6" t="n">
        <v>50.96</v>
      </c>
      <c r="O5" s="0" t="s">
        <v>73</v>
      </c>
      <c r="P5" s="0"/>
      <c r="Q5" s="6" t="n">
        <v>1</v>
      </c>
      <c r="R5" s="0" t="s">
        <v>74</v>
      </c>
    </row>
    <row collapsed="false" customFormat="false" customHeight="false" hidden="false" ht="12.1" outlineLevel="0" r="6">
      <c r="A6" s="11" t="n">
        <v>46093</v>
      </c>
      <c r="B6" s="6" t="n">
        <v>20</v>
      </c>
      <c r="C6" s="6" t="n">
        <v>260.17</v>
      </c>
      <c r="D6" s="0"/>
      <c r="E6" s="5" t="s">
        <f>=E5*(ABS(E4)-ABS(E3))</f>
      </c>
      <c r="F6" s="0" t="s">
        <v>75</v>
      </c>
      <c r="G6" s="0"/>
      <c r="H6" s="5" t="s">
        <f>=H5*(ABS(H4)-ABS(H3))</f>
      </c>
      <c r="I6" s="0" t="s">
        <v>75</v>
      </c>
      <c r="J6" s="0"/>
      <c r="K6" s="6" t="n">
        <v>5</v>
      </c>
      <c r="L6" s="0" t="s">
        <v>74</v>
      </c>
      <c r="M6" s="0"/>
      <c r="N6" s="6" t="n">
        <v>10</v>
      </c>
      <c r="O6" s="0" t="s">
        <v>74</v>
      </c>
      <c r="P6" s="0"/>
      <c r="Q6" s="5" t="s">
        <f>=Q5*(ABS(Q4)-ABS(Q3))</f>
      </c>
      <c r="R6" s="0" t="s">
        <v>75</v>
      </c>
    </row>
    <row collapsed="false" customFormat="false" customHeight="false" hidden="false" ht="12.1" outlineLevel="0" r="7">
      <c r="A7" s="11" t="n">
        <v>46093</v>
      </c>
      <c r="B7" s="6" t="n">
        <v>8</v>
      </c>
      <c r="C7" s="6" t="n">
        <v>104</v>
      </c>
      <c r="D7" s="0"/>
      <c r="E7" s="0"/>
      <c r="F7" s="0"/>
      <c r="G7" s="0"/>
      <c r="H7" s="0"/>
      <c r="I7" s="0"/>
      <c r="J7" s="0"/>
      <c r="K7" s="5" t="s">
        <f>=K6*(ABS(K5)-ABS(K4))</f>
      </c>
      <c r="L7" s="0" t="s">
        <v>75</v>
      </c>
      <c r="M7" s="0"/>
      <c r="N7" s="5" t="s">
        <f>=N6*(ABS(N5)-ABS(N4))</f>
      </c>
      <c r="O7" s="0" t="s">
        <v>75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</row>
    <row collapsed="false" customFormat="false" customHeight="false" hidden="false" ht="12.1" outlineLevel="0" r="9">
      <c r="A9" s="0"/>
      <c r="B9" s="6" t="n">
        <v>13.0081</v>
      </c>
      <c r="C9" s="0" t="s">
        <v>73</v>
      </c>
    </row>
    <row collapsed="false" customFormat="false" customHeight="false" hidden="false" ht="12.1" outlineLevel="0" r="10">
      <c r="A10" s="0"/>
      <c r="B10" s="6" t="n">
        <v>45</v>
      </c>
      <c r="C10" s="0" t="s">
        <v>74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75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76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77</v>
      </c>
      <c r="L1" s="18" t="s">
        <v>78</v>
      </c>
      <c r="M1" s="18" t="s">
        <v>20</v>
      </c>
      <c r="N1" s="18" t="s">
        <v>79</v>
      </c>
    </row>
    <row collapsed="false" customFormat="false" customHeight="false" hidden="false" ht="12.1" outlineLevel="0" r="2">
      <c r="A2" s="21" t="n">
        <v>46051.25</v>
      </c>
      <c r="B2" s="22" t="s">
        <v>80</v>
      </c>
      <c r="C2" s="22" t="s">
        <v>56</v>
      </c>
      <c r="D2" s="22" t="s">
        <v>80</v>
      </c>
      <c r="E2" s="22" t="s">
        <v>80</v>
      </c>
      <c r="F2" s="22" t="s">
        <v>20</v>
      </c>
      <c r="G2" s="23" t="n">
        <v>348.27</v>
      </c>
      <c r="H2" s="24" t="n">
        <v>1</v>
      </c>
      <c r="I2" s="24" t="n">
        <v>348.27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 t="s">
        <v>81</v>
      </c>
    </row>
    <row collapsed="false" customFormat="false" customHeight="false" hidden="false" ht="12.1" outlineLevel="0" r="3">
      <c r="A3" s="21" t="n">
        <v>46051.250694444</v>
      </c>
      <c r="B3" s="22" t="s">
        <v>80</v>
      </c>
      <c r="C3" s="22" t="s">
        <v>56</v>
      </c>
      <c r="D3" s="22" t="s">
        <v>80</v>
      </c>
      <c r="E3" s="22" t="s">
        <v>80</v>
      </c>
      <c r="F3" s="22" t="s">
        <v>20</v>
      </c>
      <c r="G3" s="23" t="n">
        <v>97.51</v>
      </c>
      <c r="H3" s="24" t="n">
        <v>1</v>
      </c>
      <c r="I3" s="24" t="n">
        <v>97.51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46051.251388889</v>
      </c>
      <c r="B4" s="22" t="s">
        <v>80</v>
      </c>
      <c r="C4" s="22" t="s">
        <v>56</v>
      </c>
      <c r="D4" s="22" t="s">
        <v>80</v>
      </c>
      <c r="E4" s="22" t="s">
        <v>80</v>
      </c>
      <c r="F4" s="22" t="s">
        <v>20</v>
      </c>
      <c r="G4" s="23" t="n">
        <v>127.51</v>
      </c>
      <c r="H4" s="24" t="n">
        <v>1</v>
      </c>
      <c r="I4" s="24" t="n">
        <v>127.51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 t="s">
        <v>81</v>
      </c>
    </row>
    <row collapsed="false" customFormat="false" customHeight="false" hidden="false" ht="12.1" outlineLevel="0" r="5">
      <c r="A5" s="21" t="n">
        <v>46051.253472222</v>
      </c>
      <c r="B5" s="22" t="s">
        <v>80</v>
      </c>
      <c r="C5" s="22" t="s">
        <v>56</v>
      </c>
      <c r="D5" s="22" t="s">
        <v>80</v>
      </c>
      <c r="E5" s="22" t="s">
        <v>80</v>
      </c>
      <c r="F5" s="22" t="s">
        <v>20</v>
      </c>
      <c r="G5" s="23" t="n">
        <v>232.91</v>
      </c>
      <c r="H5" s="24" t="n">
        <v>1</v>
      </c>
      <c r="I5" s="24" t="n">
        <v>232.91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 t="s">
        <v>81</v>
      </c>
    </row>
    <row collapsed="false" customFormat="false" customHeight="false" hidden="false" ht="12.1" outlineLevel="0" r="6">
      <c r="A6" s="21" t="n">
        <v>46051.254166667</v>
      </c>
      <c r="B6" s="22" t="s">
        <v>80</v>
      </c>
      <c r="C6" s="22" t="s">
        <v>56</v>
      </c>
      <c r="D6" s="22" t="s">
        <v>80</v>
      </c>
      <c r="E6" s="22" t="s">
        <v>80</v>
      </c>
      <c r="F6" s="22" t="s">
        <v>20</v>
      </c>
      <c r="G6" s="23" t="n">
        <v>93.83</v>
      </c>
      <c r="H6" s="24" t="n">
        <v>1</v>
      </c>
      <c r="I6" s="24" t="n">
        <v>93.83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 t="s">
        <v>81</v>
      </c>
    </row>
    <row collapsed="false" customFormat="false" customHeight="false" hidden="false" ht="12.1" outlineLevel="0" r="7">
      <c r="A7" s="21" t="n">
        <v>46051.254861111</v>
      </c>
      <c r="B7" s="22" t="s">
        <v>80</v>
      </c>
      <c r="C7" s="22" t="s">
        <v>56</v>
      </c>
      <c r="D7" s="22" t="s">
        <v>80</v>
      </c>
      <c r="E7" s="22" t="s">
        <v>80</v>
      </c>
      <c r="F7" s="22" t="s">
        <v>20</v>
      </c>
      <c r="G7" s="23" t="n">
        <v>764.33</v>
      </c>
      <c r="H7" s="24" t="n">
        <v>1</v>
      </c>
      <c r="I7" s="24" t="n">
        <v>764.33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 t="s">
        <v>81</v>
      </c>
    </row>
    <row collapsed="false" customFormat="false" customHeight="false" hidden="false" ht="12.1" outlineLevel="0" r="8">
      <c r="A8" s="20" t="n">
        <v>46051.765277778</v>
      </c>
      <c r="B8" s="16" t="s">
        <v>33</v>
      </c>
      <c r="C8" s="16" t="s">
        <v>35</v>
      </c>
      <c r="D8" s="16" t="s">
        <v>64</v>
      </c>
      <c r="E8" s="16" t="s">
        <v>34</v>
      </c>
      <c r="F8" s="16" t="s">
        <v>20</v>
      </c>
      <c r="G8" s="7" t="n">
        <v>6</v>
      </c>
      <c r="H8" s="6" t="n">
        <v>57.92</v>
      </c>
      <c r="I8" s="6" t="n">
        <v>-347.52</v>
      </c>
      <c r="J8" s="6" t="n">
        <v>0</v>
      </c>
      <c r="K8" s="6" t="n">
        <v>-0.75</v>
      </c>
      <c r="L8" s="6" t="n">
        <v>0</v>
      </c>
      <c r="M8" s="6" t="s">
        <f>=I8+J8+K8+L8</f>
      </c>
      <c r="N8" s="16" t="s">
        <v>81</v>
      </c>
    </row>
    <row collapsed="false" customFormat="false" customHeight="false" hidden="false" ht="12.1" outlineLevel="0" r="9">
      <c r="A9" s="20" t="n">
        <v>46051.767361111</v>
      </c>
      <c r="B9" s="16" t="s">
        <v>28</v>
      </c>
      <c r="C9" s="16" t="s">
        <v>29</v>
      </c>
      <c r="D9" s="16" t="s">
        <v>64</v>
      </c>
      <c r="E9" s="16" t="s">
        <v>18</v>
      </c>
      <c r="F9" s="16" t="s">
        <v>20</v>
      </c>
      <c r="G9" s="7" t="n">
        <v>4</v>
      </c>
      <c r="H9" s="6" t="n">
        <v>24.32</v>
      </c>
      <c r="I9" s="6" t="n">
        <v>-97.28</v>
      </c>
      <c r="J9" s="6" t="n">
        <v>0</v>
      </c>
      <c r="K9" s="6" t="n">
        <v>-0.23</v>
      </c>
      <c r="L9" s="6" t="n">
        <v>0</v>
      </c>
      <c r="M9" s="6" t="s">
        <f>=I9+J9+K9+L9</f>
      </c>
      <c r="N9" s="16" t="s">
        <v>81</v>
      </c>
    </row>
    <row collapsed="false" customFormat="false" customHeight="false" hidden="false" ht="12.1" outlineLevel="0" r="10">
      <c r="A10" s="20" t="n">
        <v>46051.781944444</v>
      </c>
      <c r="B10" s="16" t="s">
        <v>25</v>
      </c>
      <c r="C10" s="16" t="s">
        <v>26</v>
      </c>
      <c r="D10" s="16" t="s">
        <v>64</v>
      </c>
      <c r="E10" s="16" t="s">
        <v>18</v>
      </c>
      <c r="F10" s="16" t="s">
        <v>20</v>
      </c>
      <c r="G10" s="7" t="n">
        <v>0.3</v>
      </c>
      <c r="H10" s="6" t="n">
        <v>424</v>
      </c>
      <c r="I10" s="6" t="n">
        <v>-127.2</v>
      </c>
      <c r="J10" s="6" t="n">
        <v>0</v>
      </c>
      <c r="K10" s="6" t="n">
        <v>-0.31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46051.786111111</v>
      </c>
      <c r="B11" s="16" t="s">
        <v>33</v>
      </c>
      <c r="C11" s="16" t="s">
        <v>35</v>
      </c>
      <c r="D11" s="16" t="s">
        <v>64</v>
      </c>
      <c r="E11" s="16" t="s">
        <v>34</v>
      </c>
      <c r="F11" s="16" t="s">
        <v>20</v>
      </c>
      <c r="G11" s="7" t="n">
        <v>4</v>
      </c>
      <c r="H11" s="6" t="n">
        <v>58.1</v>
      </c>
      <c r="I11" s="6" t="n">
        <v>-232.4</v>
      </c>
      <c r="J11" s="6" t="n">
        <v>0</v>
      </c>
      <c r="K11" s="6" t="n">
        <v>-0.51</v>
      </c>
      <c r="L11" s="6" t="n">
        <v>0</v>
      </c>
      <c r="M11" s="6" t="s">
        <f>=I11+J11+K11+L11</f>
      </c>
      <c r="N11" s="16" t="s">
        <v>81</v>
      </c>
    </row>
    <row collapsed="false" customFormat="false" customHeight="false" hidden="false" ht="12.1" outlineLevel="0" r="12">
      <c r="A12" s="20" t="n">
        <v>46051.788888889</v>
      </c>
      <c r="B12" s="16" t="s">
        <v>37</v>
      </c>
      <c r="C12" s="16" t="s">
        <v>38</v>
      </c>
      <c r="D12" s="16" t="s">
        <v>64</v>
      </c>
      <c r="E12" s="16" t="s">
        <v>34</v>
      </c>
      <c r="F12" s="16" t="s">
        <v>20</v>
      </c>
      <c r="G12" s="7" t="n">
        <v>1</v>
      </c>
      <c r="H12" s="6" t="n">
        <v>93.62</v>
      </c>
      <c r="I12" s="6" t="n">
        <v>-93.62</v>
      </c>
      <c r="J12" s="6" t="n">
        <v>0</v>
      </c>
      <c r="K12" s="6" t="n">
        <v>-0.21</v>
      </c>
      <c r="L12" s="6" t="n">
        <v>0</v>
      </c>
      <c r="M12" s="6" t="s">
        <f>=I12+J12+K12+L12</f>
      </c>
      <c r="N12" s="16" t="s">
        <v>81</v>
      </c>
    </row>
    <row collapsed="false" customFormat="false" customHeight="false" hidden="false" ht="12.1" outlineLevel="0" r="13">
      <c r="A13" s="20" t="n">
        <v>46064.764583333</v>
      </c>
      <c r="B13" s="16" t="s">
        <v>28</v>
      </c>
      <c r="C13" s="16" t="s">
        <v>29</v>
      </c>
      <c r="D13" s="16" t="s">
        <v>64</v>
      </c>
      <c r="E13" s="16" t="s">
        <v>18</v>
      </c>
      <c r="F13" s="16" t="s">
        <v>20</v>
      </c>
      <c r="G13" s="7" t="n">
        <v>1</v>
      </c>
      <c r="H13" s="6" t="n">
        <v>20.46</v>
      </c>
      <c r="I13" s="6" t="n">
        <v>-20.46</v>
      </c>
      <c r="J13" s="6" t="n">
        <v>0</v>
      </c>
      <c r="K13" s="6" t="n">
        <v>-0.07</v>
      </c>
      <c r="L13" s="6" t="n">
        <v>0</v>
      </c>
      <c r="M13" s="6" t="s">
        <f>=I13+J13+K13+L13</f>
      </c>
      <c r="N13" s="16" t="s">
        <v>81</v>
      </c>
    </row>
    <row collapsed="false" customFormat="false" customHeight="false" hidden="false" ht="12.1" outlineLevel="0" r="14">
      <c r="A14" s="20" t="n">
        <v>46077.03125</v>
      </c>
      <c r="B14" s="16" t="s">
        <v>17</v>
      </c>
      <c r="C14" s="16" t="s">
        <v>19</v>
      </c>
      <c r="D14" s="16" t="s">
        <v>64</v>
      </c>
      <c r="E14" s="16" t="s">
        <v>18</v>
      </c>
      <c r="F14" s="16" t="s">
        <v>20</v>
      </c>
      <c r="G14" s="7" t="n">
        <v>5</v>
      </c>
      <c r="H14" s="6" t="n">
        <v>13.28</v>
      </c>
      <c r="I14" s="6" t="n">
        <v>-66.4</v>
      </c>
      <c r="J14" s="6" t="n">
        <v>0</v>
      </c>
      <c r="K14" s="6" t="n">
        <v>-0.16</v>
      </c>
      <c r="L14" s="6" t="n">
        <v>0</v>
      </c>
      <c r="M14" s="6" t="s">
        <f>=I14+J14+K14+L14</f>
      </c>
      <c r="N14" s="16" t="s">
        <v>81</v>
      </c>
    </row>
    <row collapsed="false" customFormat="false" customHeight="false" hidden="false" ht="12.1" outlineLevel="0" r="15">
      <c r="A15" s="20" t="n">
        <v>46077.431944444</v>
      </c>
      <c r="B15" s="16" t="s">
        <v>17</v>
      </c>
      <c r="C15" s="16" t="s">
        <v>19</v>
      </c>
      <c r="D15" s="16" t="s">
        <v>64</v>
      </c>
      <c r="E15" s="16" t="s">
        <v>18</v>
      </c>
      <c r="F15" s="16" t="s">
        <v>20</v>
      </c>
      <c r="G15" s="7" t="n">
        <v>1</v>
      </c>
      <c r="H15" s="6" t="n">
        <v>13.29</v>
      </c>
      <c r="I15" s="6" t="n">
        <v>-13.29</v>
      </c>
      <c r="J15" s="6" t="n">
        <v>0</v>
      </c>
      <c r="K15" s="6" t="n">
        <v>-0.05</v>
      </c>
      <c r="L15" s="6" t="n">
        <v>0</v>
      </c>
      <c r="M15" s="6" t="s">
        <f>=I15+J15+K15+L15</f>
      </c>
      <c r="N15" s="16" t="s">
        <v>81</v>
      </c>
    </row>
    <row collapsed="false" customFormat="false" customHeight="false" hidden="false" ht="12.1" outlineLevel="0" r="16">
      <c r="A16" s="20" t="n">
        <v>46083.416666667</v>
      </c>
      <c r="B16" s="16" t="s">
        <v>17</v>
      </c>
      <c r="C16" s="16" t="s">
        <v>19</v>
      </c>
      <c r="D16" s="16" t="s">
        <v>64</v>
      </c>
      <c r="E16" s="16" t="s">
        <v>18</v>
      </c>
      <c r="F16" s="16" t="s">
        <v>20</v>
      </c>
      <c r="G16" s="7" t="n">
        <v>6</v>
      </c>
      <c r="H16" s="6" t="n">
        <v>13.18</v>
      </c>
      <c r="I16" s="6" t="n">
        <v>-79.08</v>
      </c>
      <c r="J16" s="6" t="n">
        <v>0</v>
      </c>
      <c r="K16" s="6" t="n">
        <v>-0.03</v>
      </c>
      <c r="L16" s="6" t="n">
        <v>0</v>
      </c>
      <c r="M16" s="6" t="s">
        <f>=I16+J16+K16+L16</f>
      </c>
      <c r="N16" s="16" t="s">
        <v>81</v>
      </c>
    </row>
    <row collapsed="false" customFormat="false" customHeight="false" hidden="false" ht="12.1" outlineLevel="0" r="17">
      <c r="A17" s="20" t="n">
        <v>46092.797916667</v>
      </c>
      <c r="B17" s="16" t="s">
        <v>22</v>
      </c>
      <c r="C17" s="16" t="s">
        <v>23</v>
      </c>
      <c r="D17" s="16" t="s">
        <v>64</v>
      </c>
      <c r="E17" s="16" t="s">
        <v>18</v>
      </c>
      <c r="F17" s="16" t="s">
        <v>20</v>
      </c>
      <c r="G17" s="7" t="n">
        <v>2</v>
      </c>
      <c r="H17" s="6" t="n">
        <v>77.46</v>
      </c>
      <c r="I17" s="6" t="n">
        <v>-154.92</v>
      </c>
      <c r="J17" s="6" t="n">
        <v>0</v>
      </c>
      <c r="K17" s="6" t="n">
        <v>-0.34</v>
      </c>
      <c r="L17" s="6" t="n">
        <v>0</v>
      </c>
      <c r="M17" s="6" t="s">
        <f>=I17+J17+K17+L17</f>
      </c>
      <c r="N17" s="16" t="s">
        <v>81</v>
      </c>
    </row>
    <row collapsed="false" customFormat="false" customHeight="false" hidden="false" ht="12.1" outlineLevel="0" r="18">
      <c r="A18" s="20" t="n">
        <v>46092.840972222</v>
      </c>
      <c r="B18" s="16" t="s">
        <v>17</v>
      </c>
      <c r="C18" s="16" t="s">
        <v>19</v>
      </c>
      <c r="D18" s="16" t="s">
        <v>64</v>
      </c>
      <c r="E18" s="16" t="s">
        <v>18</v>
      </c>
      <c r="F18" s="16" t="s">
        <v>20</v>
      </c>
      <c r="G18" s="7" t="n">
        <v>5</v>
      </c>
      <c r="H18" s="6" t="n">
        <v>13.04</v>
      </c>
      <c r="I18" s="6" t="n">
        <v>-65.2</v>
      </c>
      <c r="J18" s="6" t="n">
        <v>0</v>
      </c>
      <c r="K18" s="6" t="n">
        <v>-0.16</v>
      </c>
      <c r="L18" s="6" t="n">
        <v>0</v>
      </c>
      <c r="M18" s="6" t="s">
        <f>=I18+J18+K18+L18</f>
      </c>
      <c r="N18" s="16" t="s">
        <v>81</v>
      </c>
    </row>
    <row collapsed="false" customFormat="false" customHeight="false" hidden="false" ht="12.1" outlineLevel="0" r="19">
      <c r="A19" s="20" t="n">
        <v>46093.416666667</v>
      </c>
      <c r="B19" s="16" t="s">
        <v>17</v>
      </c>
      <c r="C19" s="16" t="s">
        <v>19</v>
      </c>
      <c r="D19" s="16" t="s">
        <v>64</v>
      </c>
      <c r="E19" s="16" t="s">
        <v>18</v>
      </c>
      <c r="F19" s="16" t="s">
        <v>20</v>
      </c>
      <c r="G19" s="7" t="n">
        <v>20</v>
      </c>
      <c r="H19" s="6" t="n">
        <v>12.98</v>
      </c>
      <c r="I19" s="6" t="n">
        <v>-259.6</v>
      </c>
      <c r="J19" s="6" t="n">
        <v>0</v>
      </c>
      <c r="K19" s="6" t="n">
        <v>-0.57</v>
      </c>
      <c r="L19" s="6" t="n">
        <v>0</v>
      </c>
      <c r="M19" s="6" t="s">
        <f>=I19+J19+K19+L19</f>
      </c>
      <c r="N19" s="16" t="s">
        <v>81</v>
      </c>
    </row>
    <row collapsed="false" customFormat="false" customHeight="false" hidden="false" ht="12.1" outlineLevel="0" r="20">
      <c r="A20" s="20" t="n">
        <v>46093.4375</v>
      </c>
      <c r="B20" s="16" t="s">
        <v>17</v>
      </c>
      <c r="C20" s="16" t="s">
        <v>19</v>
      </c>
      <c r="D20" s="16" t="s">
        <v>64</v>
      </c>
      <c r="E20" s="16" t="s">
        <v>18</v>
      </c>
      <c r="F20" s="16" t="s">
        <v>20</v>
      </c>
      <c r="G20" s="7" t="n">
        <v>8</v>
      </c>
      <c r="H20" s="6" t="n">
        <v>12.97</v>
      </c>
      <c r="I20" s="6" t="n">
        <v>-103.76</v>
      </c>
      <c r="J20" s="6" t="n">
        <v>0</v>
      </c>
      <c r="K20" s="6" t="n">
        <v>-0.24</v>
      </c>
      <c r="L20" s="6" t="n">
        <v>0</v>
      </c>
      <c r="M20" s="6" t="s">
        <f>=I20+J20+K20+L20</f>
      </c>
      <c r="N20" s="16" t="s">
        <v>81</v>
      </c>
    </row>
    <row collapsed="false" customFormat="false" customHeight="false" hidden="false" ht="12.1" outlineLevel="0"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 t="s">
        <v>82</v>
      </c>
      <c r="M21" s="5" t="s">
        <f>=SUM(M2:M20)</f>
      </c>
      <c r="N21" s="4"/>
    </row>
  </sheetData>
  <autoFilter ref="A1:N2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49</v>
      </c>
      <c r="B1" s="26" t="s">
        <v>83</v>
      </c>
      <c r="C1" s="26" t="s">
        <v>0</v>
      </c>
      <c r="D1" s="26" t="s">
        <v>2</v>
      </c>
      <c r="E1" s="26" t="s">
        <v>84</v>
      </c>
      <c r="F1" s="26" t="s">
        <v>3</v>
      </c>
      <c r="G1" s="26" t="s">
        <v>85</v>
      </c>
      <c r="H1" s="26" t="s">
        <v>86</v>
      </c>
      <c r="I1" s="26" t="s">
        <v>87</v>
      </c>
      <c r="J1" s="26" t="s">
        <v>88</v>
      </c>
      <c r="K1" s="26" t="s">
        <v>89</v>
      </c>
      <c r="L1" s="26" t="s">
        <v>90</v>
      </c>
      <c r="M1" s="26" t="s">
        <v>91</v>
      </c>
      <c r="N1" s="26" t="s">
        <v>92</v>
      </c>
    </row>
    <row collapsed="false" customFormat="false" customHeight="false" hidden="false" ht="12.1" outlineLevel="0" r="2">
      <c r="A2" s="25" t="n">
        <v>46072</v>
      </c>
      <c r="B2" s="16" t="s">
        <v>93</v>
      </c>
      <c r="C2" s="16" t="s">
        <v>25</v>
      </c>
      <c r="D2" s="16" t="s">
        <v>26</v>
      </c>
      <c r="E2" s="7" t="n">
        <v>0.3</v>
      </c>
      <c r="F2" s="16" t="s">
        <v>20</v>
      </c>
      <c r="G2" s="6" t="n">
        <v>0.91</v>
      </c>
      <c r="H2" s="6" t="n">
        <v>398.69</v>
      </c>
      <c r="I2" s="6" t="n">
        <v>425.03</v>
      </c>
      <c r="J2" s="6" t="n">
        <v>0</v>
      </c>
      <c r="K2" s="6" t="n">
        <v>0.273</v>
      </c>
      <c r="L2" s="6" t="n">
        <v>0.27</v>
      </c>
      <c r="M2" s="6" t="n">
        <v>0.21</v>
      </c>
      <c r="N2" s="6" t="n">
        <v>0.23</v>
      </c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49</v>
      </c>
      <c r="B1" s="26" t="s">
        <v>83</v>
      </c>
      <c r="C1" s="26" t="s">
        <v>0</v>
      </c>
      <c r="D1" s="26" t="s">
        <v>2</v>
      </c>
      <c r="E1" s="26" t="s">
        <v>84</v>
      </c>
      <c r="F1" s="26" t="s">
        <v>94</v>
      </c>
      <c r="G1" s="26" t="s">
        <v>95</v>
      </c>
      <c r="H1" s="26" t="s">
        <v>53</v>
      </c>
      <c r="I1" s="26" t="s">
        <v>96</v>
      </c>
      <c r="J1" s="26" t="s">
        <v>97</v>
      </c>
      <c r="K1" s="26" t="s">
        <v>98</v>
      </c>
      <c r="L1" s="26" t="s">
        <v>99</v>
      </c>
      <c r="M1" s="26" t="s">
        <v>100</v>
      </c>
      <c r="N1" s="26" t="s">
        <v>101</v>
      </c>
      <c r="O1" s="26" t="s">
        <v>102</v>
      </c>
    </row>
    <row collapsed="false" customFormat="false" customHeight="false" hidden="false" ht="12.1" outlineLevel="0" r="2">
      <c r="A2" s="27" t="n">
        <v>46077</v>
      </c>
      <c r="B2" s="16" t="s">
        <v>93</v>
      </c>
      <c r="C2" s="16" t="s">
        <v>17</v>
      </c>
      <c r="D2" s="16" t="s">
        <v>19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51</v>
      </c>
      <c r="J2" s="17" t="n">
        <v>13.312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46077</v>
      </c>
      <c r="B3" s="16" t="s">
        <v>93</v>
      </c>
      <c r="C3" s="16" t="s">
        <v>17</v>
      </c>
      <c r="D3" s="16" t="s">
        <v>19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51</v>
      </c>
      <c r="J3" s="17" t="n">
        <v>13.34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46083</v>
      </c>
      <c r="B4" s="16" t="s">
        <v>93</v>
      </c>
      <c r="C4" s="16" t="s">
        <v>17</v>
      </c>
      <c r="D4" s="16" t="s">
        <v>19</v>
      </c>
      <c r="E4" s="17" t="n">
        <v>6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45</v>
      </c>
      <c r="J4" s="17" t="n">
        <v>13.185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46092</v>
      </c>
      <c r="B5" s="16" t="s">
        <v>93</v>
      </c>
      <c r="C5" s="16" t="s">
        <v>17</v>
      </c>
      <c r="D5" s="16" t="s">
        <v>19</v>
      </c>
      <c r="E5" s="17" t="n">
        <v>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35</v>
      </c>
      <c r="J5" s="17" t="n">
        <v>13.072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46093</v>
      </c>
      <c r="B6" s="16" t="s">
        <v>93</v>
      </c>
      <c r="C6" s="16" t="s">
        <v>17</v>
      </c>
      <c r="D6" s="16" t="s">
        <v>19</v>
      </c>
      <c r="E6" s="17" t="n">
        <v>20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35</v>
      </c>
      <c r="J6" s="17" t="n">
        <v>13.0085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46093</v>
      </c>
      <c r="B7" s="16" t="s">
        <v>93</v>
      </c>
      <c r="C7" s="16" t="s">
        <v>17</v>
      </c>
      <c r="D7" s="16" t="s">
        <v>19</v>
      </c>
      <c r="E7" s="17" t="n">
        <v>8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35</v>
      </c>
      <c r="J7" s="17" t="n">
        <v>13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46092</v>
      </c>
      <c r="B8" s="16" t="s">
        <v>93</v>
      </c>
      <c r="C8" s="16" t="s">
        <v>22</v>
      </c>
      <c r="D8" s="16" t="s">
        <v>23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35</v>
      </c>
      <c r="J8" s="17" t="n">
        <v>77.63</v>
      </c>
      <c r="K8" s="6" t="s">
        <f>=Портфель!F3*Портфель!$Q$17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46051</v>
      </c>
      <c r="B9" s="16" t="s">
        <v>93</v>
      </c>
      <c r="C9" s="16" t="s">
        <v>25</v>
      </c>
      <c r="D9" s="16" t="s">
        <v>26</v>
      </c>
      <c r="E9" s="17" t="n">
        <v>0.3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76</v>
      </c>
      <c r="J9" s="17" t="n">
        <v>425.03333333333</v>
      </c>
      <c r="K9" s="6" t="s">
        <f>=Портфель!F4*Портфель!$Q$17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46051</v>
      </c>
      <c r="B10" s="16" t="s">
        <v>93</v>
      </c>
      <c r="C10" s="16" t="s">
        <v>28</v>
      </c>
      <c r="D10" s="16" t="s">
        <v>29</v>
      </c>
      <c r="E10" s="17" t="n">
        <v>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76</v>
      </c>
      <c r="J10" s="17" t="n">
        <v>24.3775</v>
      </c>
      <c r="K10" s="6" t="s">
        <f>=Портфель!F5*Портфель!$Q$17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46064</v>
      </c>
      <c r="B11" s="16" t="s">
        <v>93</v>
      </c>
      <c r="C11" s="16" t="s">
        <v>28</v>
      </c>
      <c r="D11" s="16" t="s">
        <v>29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63</v>
      </c>
      <c r="J11" s="17" t="n">
        <v>20.53</v>
      </c>
      <c r="K11" s="6" t="s">
        <f>=Портфель!F5*Портфель!$Q$17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46051</v>
      </c>
      <c r="B12" s="16" t="s">
        <v>93</v>
      </c>
      <c r="C12" s="16" t="s">
        <v>33</v>
      </c>
      <c r="D12" s="16" t="s">
        <v>35</v>
      </c>
      <c r="E12" s="17" t="n">
        <v>6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76</v>
      </c>
      <c r="J12" s="17" t="n">
        <v>58.045</v>
      </c>
      <c r="K12" s="6" t="s">
        <f>=Портфель!F7*Портфель!$Q$17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46051</v>
      </c>
      <c r="B13" s="16" t="s">
        <v>93</v>
      </c>
      <c r="C13" s="16" t="s">
        <v>33</v>
      </c>
      <c r="D13" s="16" t="s">
        <v>35</v>
      </c>
      <c r="E13" s="17" t="n">
        <v>4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76</v>
      </c>
      <c r="J13" s="17" t="n">
        <v>58.2275</v>
      </c>
      <c r="K13" s="6" t="s">
        <f>=Портфель!F7*Портфель!$Q$17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46051</v>
      </c>
      <c r="B14" s="16" t="s">
        <v>93</v>
      </c>
      <c r="C14" s="16" t="s">
        <v>37</v>
      </c>
      <c r="D14" s="16" t="s">
        <v>38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76</v>
      </c>
      <c r="J14" s="17" t="n">
        <v>93.83</v>
      </c>
      <c r="K14" s="6" t="s">
        <f>=Портфель!F8*Портфель!$Q$17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/>
      <c r="B15" s="16"/>
      <c r="C15" s="16"/>
      <c r="D15" s="16"/>
      <c r="E15" s="17"/>
      <c r="F15" s="7"/>
      <c r="G15" s="17"/>
      <c r="H15" s="16"/>
      <c r="I15" s="7"/>
      <c r="J15" s="17"/>
      <c r="K15" s="4" t="s">
        <v>42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103</v>
      </c>
      <c r="D1" s="26" t="s">
        <v>104</v>
      </c>
      <c r="E1" s="26" t="s">
        <v>87</v>
      </c>
      <c r="F1" s="26" t="s">
        <v>105</v>
      </c>
      <c r="G1" s="26" t="s">
        <v>84</v>
      </c>
      <c r="H1" s="26" t="s">
        <v>106</v>
      </c>
      <c r="I1" s="26" t="s">
        <v>107</v>
      </c>
      <c r="J1" s="26" t="s">
        <v>108</v>
      </c>
      <c r="K1" s="26" t="s">
        <v>109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2026-04-15T12:42:11.00Z</dcterms:created>
  <dc:creator>izi-invest.ru</dc:creator>
  <cp:revision>0</cp:revision>
</cp:coreProperties>
</file>