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<sst xmlns="http://schemas.openxmlformats.org/spreadsheetml/2006/main" count="5744" uniqueCount="868">
  <si>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</si>
  <si>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</si>
  <si>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</si>
  <si>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</si>
  <si>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</si>
  <si>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</si>
  <si>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</si>
  <si>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</si>
  <si>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</si>
  <si>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</si>
  <si>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</si>
  <si>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</si>
  <si>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</si>
  <si>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</si>
  <si>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</si>
  <si>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</si>
  <si>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NVDA</t>
  </si>
  <si>
    <t>share</t>
  </si>
  <si>
    <t>NVIDIA Corporation</t>
  </si>
  <si>
    <t>USD</t>
  </si>
  <si>
    <t>AMD</t>
  </si>
  <si>
    <t>VRSB</t>
  </si>
  <si>
    <t>ТНСэнВорон</t>
  </si>
  <si>
    <t>RUR</t>
  </si>
  <si>
    <t>BYN</t>
  </si>
  <si>
    <t>AAPL</t>
  </si>
  <si>
    <t>Apple Inc.</t>
  </si>
  <si>
    <t>CAD</t>
  </si>
  <si>
    <t>MA</t>
  </si>
  <si>
    <t>Mastercard Incorporated Common Stock</t>
  </si>
  <si>
    <t>CHF</t>
  </si>
  <si>
    <t>SBER</t>
  </si>
  <si>
    <t>Сбербанк</t>
  </si>
  <si>
    <t>CNY</t>
  </si>
  <si>
    <t>SPGI</t>
  </si>
  <si>
    <t>S&amp;P Global Inc. Common Stock</t>
  </si>
  <si>
    <t>EUR</t>
  </si>
  <si>
    <t>NLMK</t>
  </si>
  <si>
    <t>НЛМК ао</t>
  </si>
  <si>
    <t>GBP</t>
  </si>
  <si>
    <t>KO</t>
  </si>
  <si>
    <t>Coca-Cola Company (The) Common Stock</t>
  </si>
  <si>
    <t>GLD</t>
  </si>
  <si>
    <t>V</t>
  </si>
  <si>
    <t>Visa Inc.</t>
  </si>
  <si>
    <t>HKD</t>
  </si>
  <si>
    <t>RAGR</t>
  </si>
  <si>
    <t>Русагро</t>
  </si>
  <si>
    <t>JPY</t>
  </si>
  <si>
    <t>T</t>
  </si>
  <si>
    <t>Т-Техно ао</t>
  </si>
  <si>
    <t>KZT</t>
  </si>
  <si>
    <t>MSFT</t>
  </si>
  <si>
    <t>Microsoft Corporation</t>
  </si>
  <si>
    <t>TRV</t>
  </si>
  <si>
    <t>The Travelers Companies, Inc. Common Stock</t>
  </si>
  <si>
    <t>SLV</t>
  </si>
  <si>
    <t>TTLK</t>
  </si>
  <si>
    <t>Таттел. ао</t>
  </si>
  <si>
    <t>TRY</t>
  </si>
  <si>
    <t>AKRN</t>
  </si>
  <si>
    <t>Акрон</t>
  </si>
  <si>
    <t>UAH</t>
  </si>
  <si>
    <t>YNDX</t>
  </si>
  <si>
    <t>Yandex clA</t>
  </si>
  <si>
    <t>PVH</t>
  </si>
  <si>
    <t>PVH Corp. Common Stock</t>
  </si>
  <si>
    <t>KZOS</t>
  </si>
  <si>
    <t>ОргСинт ао</t>
  </si>
  <si>
    <t>F</t>
  </si>
  <si>
    <t>Ford Motor Company Common Stock</t>
  </si>
  <si>
    <t>MTSS</t>
  </si>
  <si>
    <t>МТС-ао</t>
  </si>
  <si>
    <t>PFE</t>
  </si>
  <si>
    <t>Pfizer, Inc. Common Stock</t>
  </si>
  <si>
    <t>BABA</t>
  </si>
  <si>
    <t>Alibaba Group Holding Limited American Depositary Shares eac</t>
  </si>
  <si>
    <t>WMT</t>
  </si>
  <si>
    <t>Walmart Inc. Common Stock</t>
  </si>
  <si>
    <t>AT&amp;T Inc.</t>
  </si>
  <si>
    <t>ALRS</t>
  </si>
  <si>
    <t>АЛРОСА ао</t>
  </si>
  <si>
    <t>ROSN</t>
  </si>
  <si>
    <t>Роснефть</t>
  </si>
  <si>
    <t>NTLA</t>
  </si>
  <si>
    <t>Intellia Therapeutics, Inc.</t>
  </si>
  <si>
    <t>BSPB</t>
  </si>
  <si>
    <t>БСП ао</t>
  </si>
  <si>
    <t>WBD</t>
  </si>
  <si>
    <t>Warner Bros. Discovery, Inc.</t>
  </si>
  <si>
    <t>AFKS</t>
  </si>
  <si>
    <t>Система ао</t>
  </si>
  <si>
    <t>MGTSP</t>
  </si>
  <si>
    <t>МГТС-4ап</t>
  </si>
  <si>
    <t>Сумма по акциям:</t>
  </si>
  <si>
    <t>FXMM</t>
  </si>
  <si>
    <t>etf</t>
  </si>
  <si>
    <t>FXMM ETF</t>
  </si>
  <si>
    <t>FXWO</t>
  </si>
  <si>
    <t>FXWO ETF</t>
  </si>
  <si>
    <t>FXIT</t>
  </si>
  <si>
    <t>iFXIT ETF</t>
  </si>
  <si>
    <t>FXCN</t>
  </si>
  <si>
    <t>FXCN ETF</t>
  </si>
  <si>
    <t>RUSE</t>
  </si>
  <si>
    <t>RUSE ETF</t>
  </si>
  <si>
    <t>FXDE</t>
  </si>
  <si>
    <t>FXDE ETF</t>
  </si>
  <si>
    <t>RUSB</t>
  </si>
  <si>
    <t>RUSB ETF</t>
  </si>
  <si>
    <t>FXRU</t>
  </si>
  <si>
    <t>FXRU ETF</t>
  </si>
  <si>
    <t>FXRL</t>
  </si>
  <si>
    <t>FXRL ETF</t>
  </si>
  <si>
    <t>AKNX</t>
  </si>
  <si>
    <t>AKNX ETF</t>
  </si>
  <si>
    <t>TUSD</t>
  </si>
  <si>
    <t>TUSD ETF</t>
  </si>
  <si>
    <t>Сумма по фондам:</t>
  </si>
  <si>
    <t>RU000A1015A8</t>
  </si>
  <si>
    <t>bond</t>
  </si>
  <si>
    <t>ДетМир БО5</t>
  </si>
  <si>
    <t>2026-12-01</t>
  </si>
  <si>
    <t>RU000A101012</t>
  </si>
  <si>
    <t>Систем1P12</t>
  </si>
  <si>
    <t>2029-10-23</t>
  </si>
  <si>
    <t>RU000A0JXS59</t>
  </si>
  <si>
    <t>ПочтаРБ1P3</t>
  </si>
  <si>
    <t>2027-05-19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</si>
  <si>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</si>
  <si>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</si>
  <si>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</si>
  <si>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</si>
  <si>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</si>
  <si>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</si>
  <si>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</si>
  <si>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</si>
  <si>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</si>
  <si>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</si>
  <si>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</si>
  <si>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</si>
  <si>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</si>
  <si>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</si>
  <si>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Дивиденд по TATNP - Татнфт 3ап 10шт. по 22.26 RUR - налог 29 RUR (данные из БД)</t>
  </si>
  <si>
    <t>Выплата дивидендов Татнфт 3ап/ 10 шт. (данные из сделок)</t>
  </si>
  <si>
    <t>Дивиденд по AAPL - Apple Inc. 1шт. по 0.73 USD - налог 0.07 USD, по курсу 66.0199 USD/RUR (данные из БД)</t>
  </si>
  <si>
    <t>Выплата дивидендов Apple/ 1 шт. (данные из сделок)</t>
  </si>
  <si>
    <t>Дивиденд по KZOS - ОргСинт ао 200шт. по 7.79 RUR - налог 203 RUR (данные из БД)</t>
  </si>
  <si>
    <t>Дивиденд по AAPL - Apple Inc. 1шт. по 0.77 USD - налог 0.08 USD, по курсу 65.2287 USD/RUR (данные из БД)</t>
  </si>
  <si>
    <t>Дивиденд по TTLK - Таттел. ао 50000шт. по 0.02 RUR - налог 126 RUR (данные из БД)</t>
  </si>
  <si>
    <t>Выплата дивидендов ОргСинт ао/ 200 шт. (данные из сделок)</t>
  </si>
  <si>
    <t>Дивиденд по PVH - PVH Corp. Common Stock 2шт. по 0.04 USD - налог 0.01 USD, по курсу 64.4888 USD/RUR (данные из БД)</t>
  </si>
  <si>
    <t>Выплата дивидендов Таттел. ао/ 50000 шт. (данные из сделок)</t>
  </si>
  <si>
    <t>Дивиденд по BSPB - БСП ао 10шт. по 3.71 RUR - налог 5 RUR (данные из БД)</t>
  </si>
  <si>
    <t>Дивиденд по SBER - Сбербанк 40шт. по 16 RUR - налог 83 RUR (данные из БД)</t>
  </si>
  <si>
    <t>Дивиденд по KO - Coca-Cola Company (The) Common Stock 8шт. по 0.4 USD - налог 0.32 USD, по курсу 64.5158 USD/RUR (данные из БД)</t>
  </si>
  <si>
    <t>Дивиденд по ROSN - Роснефть 10шт. по 11.33 RUR - налог 15 RUR (данные из БД)</t>
  </si>
  <si>
    <t>Выплата дивидендов БСП ао/ 10 шт. (данные из сделок)</t>
  </si>
  <si>
    <t>Купон по RU000A0JUQF8 - ЯрОбл 2014 150шт. по 5.09 RUR - налог 0 RUR (данные из БД)</t>
  </si>
  <si>
    <t>Амортизация ЯрОбл 2014: 150 шт. по 100 RUR.  (данные из БД)</t>
  </si>
  <si>
    <t>Выплата купонов ЯрОбл 2014/ 150 шт. (данные из сделок)</t>
  </si>
  <si>
    <t>Частичное погашение облигации (амортизация номинала) ЯрОбл 2014/ 150 шт. (данные из сделок)</t>
  </si>
  <si>
    <t>Выплата дивидендов Сбербанк/ 40 шт. (данные из сделок)</t>
  </si>
  <si>
    <t>Выплата дивидендов PVH Corp-ао/ 2 шт. (данные из сделок)</t>
  </si>
  <si>
    <t>Выплата дивидендов Роснефть/ 10 шт. (данные из сделок)</t>
  </si>
  <si>
    <t>Купон по RU000A0JVUH4 - Хакас2015 50шт. по 12.22 RUR - налог 0 RUR (данные из БД)</t>
  </si>
  <si>
    <t>Выплата купонов Хакас2015/ 50 шт. (данные из сделок)</t>
  </si>
  <si>
    <t>Дивиденд по MGTSP - МГТС-4ап 7шт. по 232 RUR - налог 211 RUR (данные из БД)</t>
  </si>
  <si>
    <t>Выплата дивидендов Coca-Cola Co-ао/ 8 шт. (данные из сделок)</t>
  </si>
  <si>
    <t>Купон по RU000A0JVV49 - Мордовия02 32шт. по 20.57 RUR - налог 0 RUR (данные из БД)</t>
  </si>
  <si>
    <t>Амортизация Мордовия02: 32 шт. по 300 RUR.  (данные из БД)</t>
  </si>
  <si>
    <t>Дивиденд по AFKS - Система ао 2000шт. по 0.11 RUR - налог 29 RUR (данные из БД)</t>
  </si>
  <si>
    <t>Частичное погашение облигации (амортизация номинала) Мордовия02/ 32 шт. (данные из сделок)</t>
  </si>
  <si>
    <t>Выплата купонов Мордовия02/ 32 шт. (данные из сделок)</t>
  </si>
  <si>
    <t>Выплата дивидендов МГТС-4ап/ 7 шт. (данные из сделок)</t>
  </si>
  <si>
    <t>Выплата дивидендов Система ао/ 2000 шт. (данные из сделок)</t>
  </si>
  <si>
    <t>Дивиденд по WMT - Walmart Inc. Common Stock 1шт. по 0.53 USD - налог 0.05 USD, по курсу 65.0932 USD/RUR (данные из БД)</t>
  </si>
  <si>
    <t>Дивиденд по AAPL - Apple Inc. 2шт. по 0.77 USD - налог 0.15 USD, по курсу 65.1299 USD/RUR (данные из БД)</t>
  </si>
  <si>
    <t>Выплата дивидендов Apple/ 2 шт. (данные из сделок)</t>
  </si>
  <si>
    <t>Купон по RU000A0JVPR3 - НижгорОб10 30шт. по 19.67 RUR - налог 0 RUR (данные из БД)</t>
  </si>
  <si>
    <t>Выплата купонов НижгорОб10/ 30 шт. (данные из сделок)</t>
  </si>
  <si>
    <t>Дивиденд по PVH - PVH Corp. Common Stock 2шт. по 0.04 USD - налог 0.01 USD, по курсу 66.4127 USD/RUR (данные из БД)</t>
  </si>
  <si>
    <t>Дивиденд по KO - Coca-Cola Company (The) Common Stock 10шт. по 0.4 USD - налог 0.4 USD, по курсу 65.1909 USD/RUR (данные из БД)</t>
  </si>
  <si>
    <t>Выплата дивидендов Walmart-ао/ 1 шт. (данные из сделок)</t>
  </si>
  <si>
    <t>Купон по RU000A0JUQF8 - ЯрОбл 2014 150шт. по 2.54 RUR - налог 0 RUR (данные из БД)</t>
  </si>
  <si>
    <t>Погашение облигации ЯрОбл 2014/ 150 шт. (данные из сделок)</t>
  </si>
  <si>
    <t>Купон по RU000A0JVUH4 - Хакас2015 50шт. по 12.35 RUR - налог 0 RUR (данные из БД)</t>
  </si>
  <si>
    <t>Амортизация Хакас2015: 50 шт. по 200 RUR.  (данные из БД)</t>
  </si>
  <si>
    <t>Частичное погашение облигации (амортизация номинала) Хакас2015/ 50 шт. (данные из сделок)</t>
  </si>
  <si>
    <t>Дивиденд по NLMK - НЛМК ао 700шт. по 3.68 RUR - налог 335 RUR (данные из БД)</t>
  </si>
  <si>
    <t>Дивиденд по ROSN - Роснефть 10шт. по 15.34 RUR - налог 20 RUR (данные из БД)</t>
  </si>
  <si>
    <t>Дивиденд по ALRS - АЛРОСА ао 280шт. по 3.84 RUR - налог 140 RUR (данные из БД)</t>
  </si>
  <si>
    <t>Купон по RU000A0JVV49 - Мордовия02 32шт. по 10.28 RUR - налог 0 RUR (данные из БД)</t>
  </si>
  <si>
    <t>Выплата дивидендов Coca-Cola Co-ао/ 10 шт. (данные из сделок)</t>
  </si>
  <si>
    <t>Выплата дивидендов НЛМК ао/ 700 шт. (данные из сделок)</t>
  </si>
  <si>
    <t>Выплата дивидендов АЛРОСА ао/ 280 шт. (данные из сделок)</t>
  </si>
  <si>
    <t>Дивиденд по AAPL - Apple Inc. 2шт. по 0.77 USD - налог 0.15 USD, по курсу 63.588 USD/RUR (данные из БД)</t>
  </si>
  <si>
    <t>Амортизация НижгорОб10: 240 шт. по 300 RUR.  (данные из БД)</t>
  </si>
  <si>
    <t>Купон по RU000A0JVPR3 - НижгорОб10 240шт. по 19.67 RUR - налог 0 RUR (данные из БД)</t>
  </si>
  <si>
    <t>Дивиденд по PVH - PVH Corp. Common Stock 2шт. по 0.04 USD - налог 0.01 USD, по курсу 63.7637 USD/RUR (данные из БД)</t>
  </si>
  <si>
    <t>Частичное погашение облигации (амортизация номинала) НижгорОб10/ 240 шт. (данные из сделок)</t>
  </si>
  <si>
    <t>Выплата купонов НижгорОб10/ 240 шт. (данные из сделок)</t>
  </si>
  <si>
    <t>Дивиденд по KO - Coca-Cola Company (The) Common Stock 10шт. по 0.4 USD - налог 0.4 USD, по курсу 64.1005 USD/RUR (данные из БД)</t>
  </si>
  <si>
    <t>Дивиденд по WMT - Walmart Inc. Common Stock 1шт. по 0.53 USD - налог 0.05 USD, по курсу 64.1948 USD/RUR (данные из БД)</t>
  </si>
  <si>
    <t>Дивиденд по NLMK - НЛМК ао 700шт. по 3.22 RUR - налог 293 RUR (данные из БД)</t>
  </si>
  <si>
    <t>Купон по RU000A0JVUH4 - Хакас2015 50шт. по 6.18 RUR - налог 0 RUR (данные из БД)</t>
  </si>
  <si>
    <t>Дивиденд по AAPL - Apple Inc. 2шт. по 0.77 USD - налог 0.15 USD, по курсу 62.7977 USD/RUR (данные из БД)</t>
  </si>
  <si>
    <t>Дивиденд по V - Visa Inc. 1шт. по 0.3 USD - налог 0.03 USD, по курсу 63.047 USD/RUR (данные из БД)</t>
  </si>
  <si>
    <t>Дивиденд по MSFT - Microsoft Corporation 1шт. по 0.51 USD - налог 0.05 USD, по курсу 63.7698 USD/RUR (данные из БД)</t>
  </si>
  <si>
    <t>Купон по RU000A0JVPR3 - НижгорОб10 240шт. по 9.09 RUR - налог 0 RUR (данные из БД)</t>
  </si>
  <si>
    <t>Погашение облигации FXJP ETF/ 21 шт. (данные из сделок)</t>
  </si>
  <si>
    <t>Дивиденд по TRV - The Travelers Companies, Inc. Common Stock 1шт. по 0.82 USD - налог 0.08 USD, по курсу 67.5175 USD/RUR (данные из БД)</t>
  </si>
  <si>
    <t>Выплата дивидендов Visa Inc-A-ао/ 1 шт. (данные из сделок)</t>
  </si>
  <si>
    <t>Дивиденд по KO - Coca-Cola Company (The) Common Stock 10шт. по 0.41 USD - налог 0.41 USD, по курсу 74.0274 USD/RUR (данные из БД)</t>
  </si>
  <si>
    <t>Дивиденд по WMT - Walmart Inc. Common Stock 1шт. по 0.54 USD - налог 0.05 USD, по курсу 77.2131 USD/RUR (данные из БД)</t>
  </si>
  <si>
    <t>Дивиденд по PVH - PVH Corp. Common Stock 2шт. по 0.04 USD - налог 0.01 USD, по курсу 77.2131 USD/RUR (данные из БД)</t>
  </si>
  <si>
    <t>Выплата дивидендов Microsoft/ 1 шт. (данные из сделок)</t>
  </si>
  <si>
    <t>Дивиденд по T - Т-Техно ао 11шт. по 15.13 RUR - налог 22 RUR (данные из БД)</t>
  </si>
  <si>
    <t>Выплата дивидендов TCS Group Holding PLC GDR/ 11 шт. (данные из сделок)</t>
  </si>
  <si>
    <t>Выплата дивидендов Travelers Companies-ао/ 1 шт. (данные из сделок)</t>
  </si>
  <si>
    <t>Дивиденд по MA - Mastercard Incorporated Common Stock 3шт. по 0.4 USD - налог 0.12 USD, по курсу 75.455 USD/RUR (данные из БД)</t>
  </si>
  <si>
    <t>Дивиденд по T - AT&amp;T Inc. 5шт. по 0.52 USD - налог 0.26 USD, по курсу 75.455 USD/RUR (данные из БД)</t>
  </si>
  <si>
    <t>Дивиденд по AKRN - Акрон 1шт. по 157 RUR - налог 20 RUR (данные из БД)</t>
  </si>
  <si>
    <t>Дивиденд по AGRO - AGRO-гдр 50шт. по 21.18 RUR - налог 138 RUR (данные из БД)</t>
  </si>
  <si>
    <t>Выплата дивидендов Акрон/ 1 шт. (данные из сделок)</t>
  </si>
  <si>
    <t>Купон по RU000A101012 - Систем1P12 20шт. по 39.14 RUR - налог 0 RUR (данные из БД)</t>
  </si>
  <si>
    <t>Дивиденд по WMT - Walmart Inc. Common Stock 1шт. по 0.54 USD - налог 0.05 USD, по курсу 72.7263 USD/RUR (данные из БД)</t>
  </si>
  <si>
    <t>Дивиденд по PFE - Pfizer, Inc. Common Stock 5шт. по 0.38 USD - налог 0.19 USD, по курсу 73.9719 USD/RUR (данные из БД)</t>
  </si>
  <si>
    <t>Дивиденд по AAPL - Apple Inc. 2шт. по 0.82 USD - налог 0.16 USD, по курсу 74.1169 USD/RUR (данные из БД)</t>
  </si>
  <si>
    <t>Дивиденд по TTLK - Таттел. ао 30000шт. по 0.02 RUR - налог 79 RUR (данные из БД)</t>
  </si>
  <si>
    <t>Дивиденд по V - Visa Inc. 2шт. по 0.3 USD - налог 0.06 USD, по курсу 73.4326 USD/RUR (данные из БД)</t>
  </si>
  <si>
    <t>Дивиденд по MSFT - Microsoft Corporation 1шт. по 0.51 USD - налог 0.05 USD, по курсу 72.3918 USD/RUR (данные из БД)</t>
  </si>
  <si>
    <t>Дивиденд по SPGI - S&amp;P Global Inc. Common Stock 3шт. по 0.67 USD - налог 0.2 USD, по курсу 71.5962 USD/RUR (данные из БД)</t>
  </si>
  <si>
    <t>Купон по RU000A0JXS59 - ПочтаРБ1P3 1шт. по 42.13 RUR - налог 0 RUR (данные из БД)</t>
  </si>
  <si>
    <t>Дивиденд по T - Т-Техно ао 11шт. по 10.04 RUR - налог 14 RUR (данные из БД)</t>
  </si>
  <si>
    <t>Купон по RU000A1013Y3 - ЧеркизБ1P2 100шт. по 18.7 RUR - налог 0 RUR (данные из БД)</t>
  </si>
  <si>
    <t>Дивиденд по NVDA - NVIDIA Corporation 2шт. по 0.16 USD - налог 0.03 USD, по курсу 68.3413 USD/RUR (данные из БД)</t>
  </si>
  <si>
    <t>Купон по RU000A0JWSQ7 - Мордовия03 100шт. по 20.42 RUR - налог 0 RUR (данные из БД)</t>
  </si>
  <si>
    <t>Дивиденд по TRV - The Travelers Companies, Inc. Common Stock 1шт. по 0.85 USD - налог 0.09 USD, по курсу 68.6319 USD/RUR (данные из БД)</t>
  </si>
  <si>
    <t>Купон по RU000A1015A8 - ДетМир БО5 110шт. по 36.15 RUR - налог 0 RUR (данные из БД)</t>
  </si>
  <si>
    <t>Дивиденд по TRV - The Travelers Companies, Inc. Common Stock 1шт. по 0.85 USD - налог 0.09 USD, по курсу 68.3123 USD/RUR (данные из БД)</t>
  </si>
  <si>
    <t>Дивиденд по AKRN - Акрон 1шт. по 275 RUR - налог 36 RUR (данные из БД)</t>
  </si>
  <si>
    <t>Дивиденд по NLMK - НЛМК ао 730шт. по 3.12 RUR - налог 296 RUR (данные из БД)</t>
  </si>
  <si>
    <t>Дивиденд по KO - Coca-Cola Company (The) Common Stock 10шт. по 0.41 USD - налог 0.41 USD, по курсу 69.1219 USD/RUR (данные из БД)</t>
  </si>
  <si>
    <t>Дивиденд по ROSN - Роснефть 10шт. по 18.07 RUR - налог 23 RUR (данные из БД)</t>
  </si>
  <si>
    <t>Купон по RU000A101GW3 - ЛЕГЕНДА1P2 1шт. по 31.64 RUR - налог 0 RUR (данные из БД)</t>
  </si>
  <si>
    <t>Дивиденд по MA - Mastercard Incorporated Common Stock 3шт. по 0.4 USD - налог 0.12 USD, по курсу 72.1719 USD/RUR (данные из БД)</t>
  </si>
  <si>
    <t>Дивиденд по MTSS - МТС-ао 50шт. по 20.57 RUR - налог 134 RUR (данные из БД)</t>
  </si>
  <si>
    <t>Дивиденд по T - AT&amp;T Inc. 5шт. по 0.52 USD - налог 0.26 USD, по курсу 71.2379 USD/RUR (данные из БД)</t>
  </si>
  <si>
    <t>Дивиденд по KZOS - ОргСинт ао 200шт. по 4.55 RUR - налог 118 RUR (данные из БД)</t>
  </si>
  <si>
    <t>Дивиденд по NLMK - НЛМК ао 730шт. по 3.21 RUR - налог 305 RUR (данные из БД)</t>
  </si>
  <si>
    <t>Дивиденд по ALRS - АЛРОСА ао 280шт. по 2.63 RUR - налог 96 RUR (данные из БД)</t>
  </si>
  <si>
    <t>Дивиденд по AFKS - Система ао 100шт. по 0.13 RUR - налог 2 RUR (данные из БД)</t>
  </si>
  <si>
    <t>Дивиденд по PFE - Pfizer, Inc. Common Stock 5шт. по 0.38 USD - налог 0.19 USD, по курсу 72.2348 USD/RUR (данные из БД)</t>
  </si>
  <si>
    <t>Дивиденд по AAPL - Apple Inc. 2шт. по 0.82 USD - налог 0.16 USD, по курсу 73.6376 USD/RUR (данные из БД)</t>
  </si>
  <si>
    <t>Дивиденд по WMT - Walmart Inc. Common Stock 1шт. по 0.54 USD - налог 0.05 USD, по курсу 73.1522 USD/RUR (данные из БД)</t>
  </si>
  <si>
    <t>Дивиденд по V - Visa Inc. 2шт. по 0.3 USD - налог 0.06 USD, по курсу 73.2351 USD/RUR (данные из БД)</t>
  </si>
  <si>
    <t>Купон по RU000A0JW5C7 - НорНик БО5 100шт. по 57.84 RUR - налог 752 RUR (данные из БД)</t>
  </si>
  <si>
    <t>Дивиденд по VRSB - ТНСэнВорон 500шт. по 1.74 RUR - налог 113 RUR (данные из БД)</t>
  </si>
  <si>
    <t>Дивиденд по MSFT - Microsoft Corporation 1шт. по 0.51 USD - налог 0.05 USD, по курсу 73.4321 USD/RUR (данные из БД)</t>
  </si>
  <si>
    <t>Дивиденд по T - Т-Техно ао 11шт. по 12.65 RUR - налог 18 RUR (данные из БД)</t>
  </si>
  <si>
    <t>Дивиденд по SPGI - S&amp;P Global Inc. Common Stock 3шт. по 0.67 USD - налог 0.2 USD, по курсу 74.4184 USD/RUR (данные из БД)</t>
  </si>
  <si>
    <t>Дивиденд по NVDA - NVIDIA Corporation 2шт. по 0.16 USD - налог 0.03 USD, по курсу 73.8039 USD/RUR (данные из БД)</t>
  </si>
  <si>
    <t>Амортизация Мордовия03: 100 шт. по 300 RUR.  (данные из БД)</t>
  </si>
  <si>
    <t>Дивиденд по TRV - The Travelers Companies, Inc. Common Stock 1шт. по 0.85 USD - налог 0.09 USD, по курсу 75.9645 USD/RUR (данные из БД)</t>
  </si>
  <si>
    <t>Дивиденд по KO - Coca-Cola Company (The) Common Stock 10шт. по 0.41 USD - налог 0.41 USD, по курсу 74.8896 USD/RUR (данные из БД)</t>
  </si>
  <si>
    <t>Купон по RU000A101GW3 - ЛЕГЕНДА1P2 1шт. по 27.42 RUR - налог 1 RUR (данные из БД)</t>
  </si>
  <si>
    <t>Дивиденд по AGRO - AGRO-гдр 50шт. по 13.9 RUR - налог 90 RUR (данные из БД)</t>
  </si>
  <si>
    <t>Дивиденд по SBER - Сбербанк 340шт. по 18.7 RUR - налог 827 RUR (данные из БД)</t>
  </si>
  <si>
    <t>Дивиденд по MA - Mastercard Incorporated Common Stock 3шт. по 0.4 USD - налог 0.12 USD, по курсу 78.0921 USD/RUR (данные из БД)</t>
  </si>
  <si>
    <t>Дивиденд по T - AT&amp;T Inc. 5шт. по 0.52 USD - налог 0.26 USD, по курсу 78.0921 USD/RUR (данные из БД)</t>
  </si>
  <si>
    <t>Дивиденд по MTSS - МТС-ао 50шт. по 8.93 RUR - налог 58 RUR (данные из БД)</t>
  </si>
  <si>
    <t>Дивиденд по NLMK - НЛМК ао 730шт. по 4.75 RUR - налог 451 RUR (данные из БД)</t>
  </si>
  <si>
    <t>Дивиденд по PFE - Pfizer, Inc. Common Stock 5шт. по 0.38 USD - налог 0.19 USD, по курсу 80.0006 USD/RUR (данные из БД)</t>
  </si>
  <si>
    <t>Дивиденд по AAPL - Apple Inc. 8шт. по 0.21 USD - налог 0.16 USD, по курсу 78.4559 USD/RUR (данные из БД)</t>
  </si>
  <si>
    <t>Дивиденд по V - Visa Inc. 2шт. по 0.32 USD - налог 0.06 USD, по курсу 76.2075 USD/RUR (данные из БД)</t>
  </si>
  <si>
    <t>Дивиденд по MSFT - Microsoft Corporation 1шт. по 0.56 USD - налог 0.06 USD, по курсу 76.253 USD/RUR (данные из БД)</t>
  </si>
  <si>
    <t>Дивиденд по SPGI - S&amp;P Global Inc. Common Stock 3шт. по 0.67 USD - налог 0.2 USD, по курсу 76.012 USD/RUR (данные из БД)</t>
  </si>
  <si>
    <t>Дивиденд по SPGI - S&amp;P Global Inc. Common Stock 3шт. по 0.67 USD - налог 0.2 USD, по курсу 75.76 USD/RUR (данные из БД)</t>
  </si>
  <si>
    <t>Дивиденд по T - Т-Техно ао 11шт. по 19.1 RUR - налог 27 RUR (данные из БД)</t>
  </si>
  <si>
    <t>Купон по RU000A0JXS59 - ПочтаРБ1P3 1шт. по 29.92 RUR - налог 0 RUR (данные из БД)</t>
  </si>
  <si>
    <t>Дивиденд по KO - Coca-Cola Company (The) Common Stock 10шт. по 0.41 USD - налог 0.41 USD, по курсу 75.8599 USD/RUR (данные из БД)</t>
  </si>
  <si>
    <t>Дивиденд по NVDA - NVIDIA Corporation 2шт. по 0.16 USD - налог 0.03 USD, по курсу 75.6151 USD/RUR (данные из БД)</t>
  </si>
  <si>
    <t>Купон по RU000A0JWSQ7 - Мордовия03 100шт. по 11.67 RUR - налог 0 RUR (данные из БД)</t>
  </si>
  <si>
    <t>Дивиденд по WMT - Walmart Inc. Common Stock 1шт. по 0.54 USD - налог 0.05 USD, по курсу 73.6618 USD/RUR (данные из БД)</t>
  </si>
  <si>
    <t>Дивиденд по TRV - The Travelers Companies, Inc. Common Stock 1шт. по 0.85 USD - налог 0.09 USD, по курсу 73.6618 USD/RUR (данные из БД)</t>
  </si>
  <si>
    <t>Дивиденд по RUSE - RUSE ETF 70шт. по 81.38 RUR - налог 741 RUR (данные из БД)</t>
  </si>
  <si>
    <t>Дивиденд по BSPB - БСП ао 10шт. по 3.33 RUR - налог 4 RUR (данные из БД)</t>
  </si>
  <si>
    <t>Купон по RU000A101GW3 - ЛЕГЕНДА1P2 1шт. по 27.42 RUR - налог 2 RUR (данные из БД)</t>
  </si>
  <si>
    <t>Дивиденд по NLMK - НЛМК ао 730шт. по 6.43 RUR - налог 610 RUR (данные из БД)</t>
  </si>
  <si>
    <t>Дивиденд по MA - Mastercard Incorporated Common Stock 3шт. по 0.44 USD - налог 0.13 USD, по курсу 73.8757 USD/RUR (данные из БД)</t>
  </si>
  <si>
    <t>Дивиденд по T - AT&amp;T Inc. 5шт. по 0.52 USD - налог 0.26 USD, по курсу 73.8757 USD/RUR (данные из БД)</t>
  </si>
  <si>
    <t>Дивиденд по PFE - Pfizer, Inc. Common Stock 5шт. по 0.39 USD - налог 0.2 USD, по курсу 75.6354 USD/RUR (данные из БД)</t>
  </si>
  <si>
    <t>Дивиденд по AAPL - Apple Inc. 8шт. по 0.21 USD - налог 0.16 USD, по курсу 75.7293 USD/RUR (данные из БД)</t>
  </si>
  <si>
    <t>Дивиденд по V - Visa Inc. 2шт. по 0.32 USD - налог 0.06 USD, по курсу 73.8526 USD/RUR (данные из БД)</t>
  </si>
  <si>
    <t>Дивиденд по MSFT - Microsoft Corporation 1шт. по 0.56 USD - налог 0.06 USD, по курсу 73.2895 USD/RUR (данные из БД)</t>
  </si>
  <si>
    <t>Дивиденд по SPGI - S&amp;P Global Inc. Common Stock 3шт. по 0.77 USD - налог 0.23 USD, по курсу 73.9833 USD/RUR (данные из БД)</t>
  </si>
  <si>
    <t>Купон по RU000A1013Y3 - ЧеркизБ1P2 100шт. по 18.7 RUR - налог 243 RUR (данные из БД)</t>
  </si>
  <si>
    <t>Купон по RU000A0JWSQ7 - Мордовия03 100шт. по 11.67 RUR - налог 152 RUR (данные из БД)</t>
  </si>
  <si>
    <t>Дивиденд по TRV - The Travelers Companies, Inc. Common Stock 1шт. по 0.85 USD - налог 0.09 USD, по курсу 74.4275 USD/RUR (данные из БД)</t>
  </si>
  <si>
    <t>Дивиденд по NVDA - NVIDIA Corporation 2шт. по 0.16 USD - налог 0.03 USD, по курсу 74.4275 USD/RUR (данные из БД)</t>
  </si>
  <si>
    <t>Дивиденд по KO - Coca-Cola Company (The) Common Stock 10шт. по 0.42 USD - налог 0.42 USD, по курсу 73.4996 USD/RUR (данные из БД)</t>
  </si>
  <si>
    <t>Купон по RU000A101GW3 - ЛЕГЕНДА1P2 1шт. по 27.42 RUR - налог 4 RUR (данные из БД)</t>
  </si>
  <si>
    <t>Дивиденд по WMT - Walmart Inc. Common Stock 1шт. по 0.55 USD - налог 0.06 USD, по курсу 73.1019 USD/RUR (данные из БД)</t>
  </si>
  <si>
    <t>Дивиденд по T - Т-Техно ао 11шт. по 18.53 RUR - налог 26 RUR (данные из БД)</t>
  </si>
  <si>
    <t>Дивиденд по T - AT&amp;T Inc. 5шт. по 0.52 USD - налог 0.26 USD, по курсу 77.773 USD/RUR (данные из БД)</t>
  </si>
  <si>
    <t>Дивиденд по MA - Mastercard Incorporated Common Stock 3шт. по 0.44 USD - налог 0.13 USD, по курсу 77.773 USD/RUR (данные из БД)</t>
  </si>
  <si>
    <t>Дивиденд по AGRO - AGRO-гдр 50шт. по 76.44 RUR - налог 497 RUR (данные из БД)</t>
  </si>
  <si>
    <t>Купон по RU000A101012 - Систем1P12 20шт. по 39.14 RUR - налог 102 RUR (данные из БД)</t>
  </si>
  <si>
    <t>Дивиденд по KZOS - ОргСинт ао 200шт. по 3.36 RUR - налог 87 RUR (данные из БД)</t>
  </si>
  <si>
    <t>Дивиденд по PFE - Pfizer, Inc. Common Stock 5шт. по 0.39 USD - налог 0.2 USD, по курсу 74.8617 USD/RUR (данные из БД)</t>
  </si>
  <si>
    <t>Дивиденд по WMT - Walmart Inc. Common Stock 1шт. по 0.55 USD - налог 0.06 USD, по курсу 74.8617 USD/RUR (данные из БД)</t>
  </si>
  <si>
    <t>Дивиденд по AAPL - Apple Inc. 8шт. по 0.22 USD - налог 0.18 USD, по курсу 74.577 USD/RUR (данные из БД)</t>
  </si>
  <si>
    <t>Дивиденд по NLMK - НЛМК ао 730шт. по 7.25 RUR - налог 688 RUR (данные из БД)</t>
  </si>
  <si>
    <t>Дивиденд по V - Visa Inc. 2шт. по 0.32 USD - налог 0.06 USD, по курсу 74.04 USD/RUR (данные из БД)</t>
  </si>
  <si>
    <t>Дивиденд по MSFT - Microsoft Corporation 1шт. по 0.56 USD - налог 0.06 USD, по курсу 73.6992 USD/RUR (данные из БД)</t>
  </si>
  <si>
    <t>Дивиденд по SPGI - S&amp;P Global Inc. Common Stock 3шт. по 0.77 USD - налог 0.23 USD, по курсу 73.5266 USD/RUR (данные из БД)</t>
  </si>
  <si>
    <t>Купон по RU000A0JXS59 - ПочтаРБ1P3 1шт. по 29.92 RUR - налог 4 RUR (данные из БД)</t>
  </si>
  <si>
    <t>Дивиденд по TTLK - Таттел. ао 30000шт. по 0.04 RUR - налог 153 RUR (данные из БД)</t>
  </si>
  <si>
    <t>Дивиденд по BSPB - БСП ао 10шт. по 4.56 RUR - налог 6 RUR (данные из БД)</t>
  </si>
  <si>
    <t>Дивиденд по AKRN - Акрон 1шт. по 30 RUR - налог 4 RUR (данные из БД)</t>
  </si>
  <si>
    <t>Купон по RU000A1015A8 - ДетМир БО5 110шт. по 36.15 RUR - налог 517 RUR (данные из БД)</t>
  </si>
  <si>
    <t>Дивиденд по TRV - The Travelers Companies, Inc. Common Stock 1шт. по 0.88 USD - налог 0.09 USD, по курсу 72.8256 USD/RUR (данные из БД)</t>
  </si>
  <si>
    <t>Дивиденд по NVDA - NVIDIA Corporation 2шт. по 0.16 USD - налог 0.03 USD, по курсу 72.8256 USD/RUR (данные из БД)</t>
  </si>
  <si>
    <t>Дивиденд по KO - Coca-Cola Company (The) Common Stock 10шт. по 0.42 USD - налог 0.42 USD, по курсу 71.6797 USD/RUR (данные из БД)</t>
  </si>
  <si>
    <t>Дивиденд по ROSN - Роснефть 10шт. по 6.94 RUR - налог 9 RUR (данные из БД)</t>
  </si>
  <si>
    <t>Дивиденд по NLMK - НЛМК ао 730шт. по 7.71 RUR - налог 732 RUR (данные из БД)</t>
  </si>
  <si>
    <t>Дивиденд по ALRS - АЛРОСА ао 280шт. по 9.54 RUR - налог 347 RUR (данные из БД)</t>
  </si>
  <si>
    <t>Дивиденд по MTSS - МТС-ао 50шт. по 26.51 RUR - налог 172 RUR (данные из БД)</t>
  </si>
  <si>
    <t>Дивиденд по T - AT&amp;T Inc. 5шт. по 0.52 USD - налог 0.26 USD, по курсу 74.058 USD/RUR (данные из БД)</t>
  </si>
  <si>
    <t>Дивиденд по MA - Mastercard Incorporated Common Stock 3шт. по 0.44 USD - налог 0.13 USD, по курсу 74.058 USD/RUR (данные из БД)</t>
  </si>
  <si>
    <t>Дивиденд по AFKS - Система ао 100шт. по 0.31 RUR - налог 4 RUR (данные из БД)</t>
  </si>
  <si>
    <t>Дивиденд по PFE - Pfizer, Inc. Common Stock 5шт. по 0.39 USD - налог 0.2 USD, по курсу 73.6088 USD/RUR (данные из БД)</t>
  </si>
  <si>
    <t>Дивиденд по AAPL - Apple Inc. 8шт. по 0.22 USD - налог 0.18 USD, по курсу 73.1304 USD/RUR (данные из БД)</t>
  </si>
  <si>
    <t>Дивиденд по WMT - Walmart Inc. Common Stock 1шт. по 0.55 USD - налог 0.06 USD, по курсу 73.5962 USD/RUR (данные из БД)</t>
  </si>
  <si>
    <t>Дивиденд по V - Visa Inc. 2шт. по 0.32 USD - налог 0.06 USD, по курсу 73.5962 USD/RUR (данные из БД)</t>
  </si>
  <si>
    <t>Дивиденд по MSFT - Microsoft Corporation 1шт. по 0.56 USD - налог 0.06 USD, по курсу 73.4633 USD/RUR (данные из БД)</t>
  </si>
  <si>
    <t>Дивиденд по SPGI - S&amp;P Global Inc. Common Stock 3шт. по 0.77 USD - налог 0.23 USD, по курсу 73.9465 USD/RUR (данные из БД)</t>
  </si>
  <si>
    <t>Амортизация Мордовия03: 100 шт. по 400 RUR.  (данные из БД)</t>
  </si>
  <si>
    <t>Дивиденд по NLMK - НЛМК ао 730шт. по 13.62 RUR - налог 1293 RUR (данные из БД)</t>
  </si>
  <si>
    <t>Дивиденд по AGRO - AGRO-гдр 50шт. по 65.5 RUR - налог 426 RUR (данные из БД)</t>
  </si>
  <si>
    <t>Дивиденд по TRV - The Travelers Companies, Inc. Common Stock 1шт. по 0.88 USD - налог 0.09 USD, по курсу 73.129 USD/RUR (данные из БД)</t>
  </si>
  <si>
    <t>Амортизация ЛЕГЕНДА1P2: 1 шт. по 100 RUR.  (данные из БД)</t>
  </si>
  <si>
    <t>Дивиденд по KO - Coca-Cola Company (The) Common Stock 10шт. по 0.42 USD - налог 0.42 USD, по курсу 72.7171 USD/RUR (данные из БД)</t>
  </si>
  <si>
    <t>Дивиденд по KZOS - ОргСинт ао 200шт. по 5.75 RUR - налог 149 RUR (данные из БД)</t>
  </si>
  <si>
    <t>Дивиденд по MA - Mastercard Incorporated Common Stock 3шт. по 0.44 USD - налог 0.13 USD, по курсу 72.5682 USD/RUR (данные из БД)</t>
  </si>
  <si>
    <t>Дивиденд по T - AT&amp;T Inc. 5шт. по 0.52 USD - налог 0.26 USD, по курсу 72.2854 USD/RUR (данные из БД)</t>
  </si>
  <si>
    <t>Дивиденд по ROSN - Роснефть 10шт. по 18.03 RUR - налог 23 RUR (данные из БД)</t>
  </si>
  <si>
    <t>Дивиденд по MTSS - МТС-ао 50шт. по 10.55 RUR - налог 69 RUR (данные из БД)</t>
  </si>
  <si>
    <t>Дивиденд по ALRS - АЛРОСА ао 280шт. по 8.79 RUR - налог 320 RUR (данные из БД)</t>
  </si>
  <si>
    <t>Дивиденд по PFE - Pfizer, Inc. Common Stock 5шт. по 0.39 USD - налог 0.2 USD, по курсу 71.4876 USD/RUR (данные из БД)</t>
  </si>
  <si>
    <t>Дивиденд по V - Visa Inc. 2шт. по 0.38 USD - налог 0.08 USD, по курсу 71.3975 USD/RUR (данные из БД)</t>
  </si>
  <si>
    <t>Дивиденд по AAPL - Apple Inc. 8шт. по 0.22 USD - налог 0.18 USD, по курсу 71.8118 USD/RUR (данные из БД)</t>
  </si>
  <si>
    <t>Дивиденд по F - Ford Motor Company Common Stock 13шт. по 0.1 USD - налог 0.13 USD, по курсу 72.5553 USD/RUR (данные из БД)</t>
  </si>
  <si>
    <t>Дивиденд по MSFT - Microsoft Corporation 1шт. по 0.62 USD - налог 0.06 USD, по курсу 72.8228 USD/RUR (данные из БД)</t>
  </si>
  <si>
    <t>Дивиденд по PVH - PVH Corp. Common Stock 2шт. по 0.04 USD - налог 0.01 USD, по курсу 73.4506 USD/RUR (данные из БД)</t>
  </si>
  <si>
    <t>Дивиденд по SPGI - S&amp;P Global Inc. Common Stock 3шт. по 0.77 USD - налог 0.23 USD, по курсу 74.8327 USD/RUR (данные из БД)</t>
  </si>
  <si>
    <t>Дивиденд по KO - Coca-Cola Company (The) Common Stock 10шт. по 0.42 USD - налог 0.42 USD, по курсу 75.5873 USD/RUR (данные из БД)</t>
  </si>
  <si>
    <t>Дивиденд по RUSE - RUSE ETF 70шт. по 1.16 RUR - налог 11 RUR (данные из БД)</t>
  </si>
  <si>
    <t>Дивиденд по NVDA - NVIDIA Corporation 8шт. по 0.04 USD - налог 0.03 USD, по курсу 73.9746 USD/RUR (данные из БД)</t>
  </si>
  <si>
    <t>Дивиденд по NLMK - НЛМК ао 730шт. по 13.33 RUR - налог 1265 RUR (данные из БД)</t>
  </si>
  <si>
    <t>Дивиденд по TRV - The Travelers Companies, Inc. Common Stock 1шт. по 0.88 USD - налог 0.09 USD, по курсу 74.1399 USD/RUR (данные из БД)</t>
  </si>
  <si>
    <t>Дивиденд по WMT - Walmart Inc. Common Stock 1шт. по 0.55 USD - налог 0.06 USD, по курсу 74.1399 USD/RUR (данные из БД)</t>
  </si>
  <si>
    <t>Дивиденд по TRV - The Travelers Companies, Inc. Common Stock 1шт. по 0.88 USD - налог 0.09 USD, по курсу 73.8453 USD/RUR (данные из БД)</t>
  </si>
  <si>
    <t>Купон по RU000A101GW3 - ЛЕГЕНДА1P2 1шт. по 24.68 RUR - налог 3 RUR (данные из БД)</t>
  </si>
  <si>
    <t>Дивиденд по AKRN - Акрон 1шт. по 720 RUR - налог 94 RUR (данные из БД)</t>
  </si>
  <si>
    <t>Дивиденд по MA - Mastercard Incorporated Common Stock 3шт. по 0.49 USD - налог 0.15 USD, по курсу 74.2926 USD/RUR (данные из БД)</t>
  </si>
  <si>
    <t>Дивиденд по T - AT&amp;T Inc. 5шт. по 0.52 USD - налог 0.26 USD, по курсу 74.2926 USD/RUR (данные из БД)</t>
  </si>
  <si>
    <t>Дивиденд по PFE - Pfizer, Inc. Common Stock 5шт. по 0.4 USD - налог 0.2 USD, по курсу 78.9437 USD/RUR (данные из БД)</t>
  </si>
  <si>
    <t>Дивиденд по F - Ford Motor Company Common Stock 13шт. по 0.1 USD - налог 0.13 USD, по курсу 78.947 USD/RUR (данные из БД)</t>
  </si>
  <si>
    <t>Дивиденд по AAPL - Apple Inc. 8шт. по 0.22 USD - налог 0.18 USD, по курсу 76.6501 USD/RUR (данные из БД)</t>
  </si>
  <si>
    <t>Дивиденд по SPGI - S&amp;P Global Inc. Common Stock 3шт. по 0.77 USD - налог 0.23 USD, по курсу 75.3042 USD/RUR (данные из БД)</t>
  </si>
  <si>
    <t>Дивиденд по V - Visa Inc. 2шт. по 0.38 USD - налог 0.08 USD, по курсу 74.8015 USD/RUR (данные из БД)</t>
  </si>
  <si>
    <t>Дивиденд по MSFT - Microsoft Corporation 1шт. по 0.62 USD - налог 0.06 USD, по курсу 76.166 USD/RUR (данные из БД)</t>
  </si>
  <si>
    <t>Дивиденд по NVDA - NVIDIA Corporation 8шт. по 0.04 USD - налог 0.03 USD, по курсу 91.7457 USD/RUR (данные из БД)</t>
  </si>
  <si>
    <t>Дивиденд по AKRN - Акрон 1шт. по 240 RUR - налог 31 RUR (данные из БД)</t>
  </si>
  <si>
    <t>Дивиденд по TRV - The Travelers Companies, Inc. Common Stock 1шт. по 0.88 USD - налог 0.09 USD, по курсу 105.8124 USD/RUR (данные из БД)</t>
  </si>
  <si>
    <t>Дивиденд по PVH - PVH Corp. Common Stock 2шт. по 0.04 USD - налог 0.01 USD, по курсу 116.0847 USD/RUR (данные из БД)</t>
  </si>
  <si>
    <t>Амортизация ЛЕГЕНДА1P2: 1 шт. по 160 RUR.  (данные из БД)</t>
  </si>
  <si>
    <t>Дивиденд по KO - Coca-Cola Company (The) Common Stock 10шт. по 0.44 USD - налог 0.44 USD, по курсу 116.7517 USD/RUR (данные из БД)</t>
  </si>
  <si>
    <t>Купон по RU000A101GW3 - ЛЕГЕНДА1P2 1шт. по 21.94 RUR - налог 3 RUR (данные из БД)</t>
  </si>
  <si>
    <t>Дивиденд по WMT - Walmart Inc. Common Stock 1шт. по 0.56 USD - налог 0.06 USD, по курсу 108.0521 USD/RUR (данные из БД)</t>
  </si>
  <si>
    <t>Дивиденд по MA - Mastercard Incorporated Common Stock 3шт. по 0.49 USD - налог 0.15 USD, по курсу 82.5962 USD/RUR (данные из БД)</t>
  </si>
  <si>
    <t>Дивиденд по T - AT&amp;T Inc. 5шт. по 0.28 USD - налог 0.14 USD, по курсу 79.6274 USD/RUR (данные из БД)</t>
  </si>
  <si>
    <t>Дивиденд по F - Ford Motor Company Common Stock 13шт. по 0.1 USD - налог 0.13 USD, по курсу 73.505 USD/RUR (данные из БД)</t>
  </si>
  <si>
    <t>Дивиденд по WMT - Walmart Inc. Common Stock 1шт. по 0.56 USD - налог 0.06 USD, по курсу 69.416 USD/RUR (данные из БД)</t>
  </si>
  <si>
    <t>Дивиденд по AAPL - Apple Inc. 8шт. по 0.23 USD - налог 0.18 USD, по курсу 66.2378 USD/RUR (данные из БД)</t>
  </si>
  <si>
    <t>Дивиденд по PFE - Pfizer, Inc. Common Stock 5шт. по 0.4 USD - налог 0.2 USD, по курсу 68.8389 USD/RUR (данные из БД)</t>
  </si>
  <si>
    <t>Дивиденд по V - Visa Inc. 2шт. по 0.38 USD - налог 0.08 USD, по курсу 68.8389 USD/RUR (данные из БД)</t>
  </si>
  <si>
    <t>Дивиденд по TTLK - Таттел. ао 30000шт. по 0.04 RUR - налог 167 RUR (данные из БД)</t>
  </si>
  <si>
    <t>Дивиденд по MSFT - Microsoft Corporation 1шт. по 0.62 USD - налог 0.06 USD, по курсу 63.5428 USD/RUR (данные из БД)</t>
  </si>
  <si>
    <t>Дивиденд по SPGI - S&amp;P Global Inc. Common Stock 3шт. по 0.85 USD - налог 0.26 USD, по курсу 56.2996 USD/RUR (данные из БД)</t>
  </si>
  <si>
    <t>Дивиденд по PVH - PVH Corp. Common Stock 2шт. по 0.04 USD - налог 0.01 USD, по курсу 61.1094 USD/RUR (данные из БД)</t>
  </si>
  <si>
    <t>Дивиденд по NVDA - NVIDIA Corporation 8шт. по 0.04 USD - налог 0.03 USD, по курсу 60.9565 USD/RUR (данные из БД)</t>
  </si>
  <si>
    <t>Дивиденд по TRV - The Travelers Companies, Inc. Common Stock 1шт. по 0.93 USD - налог 0.09 USD, по курсу 60.2282 USD/RUR (данные из БД)</t>
  </si>
  <si>
    <t>Купон по RU000A101GW3 - ЛЕГЕНДА1P2 1шт. по 17.55 RUR - налог 2 RUR (данные из БД)</t>
  </si>
  <si>
    <t>Дивиденд по KO - Coca-Cola Company (The) Common Stock 10шт. по 0.44 USD - налог 0.44 USD, по курсу 57.778 USD/RUR (данные из БД)</t>
  </si>
  <si>
    <t>Дивиденд по MA - Mastercard Incorporated Common Stock 3шт. по 0.49 USD - налог 0.15 USD, по курсу 62.911 USD/RUR (данные из БД)</t>
  </si>
  <si>
    <t>Дивиденд по T - AT&amp;T Inc. 5шт. по 0.28 USD - налог 0.14 USD, по курсу 63.1427 USD/RUR (данные из БД)</t>
  </si>
  <si>
    <t>Дивиденд по KZOS - ОргСинт ао 200шт. по 3.97 RUR - налог 103 RUR (данные из БД)</t>
  </si>
  <si>
    <t>Дивиденд по ROSN - Роснефть 10шт. по 23.63 RUR - налог 31 RUR (данные из БД)</t>
  </si>
  <si>
    <t>Дивиденд по MTSS - МТС-ао 50шт. по 33.85 RUR - налог 220 RUR (данные из БД)</t>
  </si>
  <si>
    <t>Дивиденд по VRSB - ТНСэнВорон 500шт. по 14.69 RUR - налог 955 RUR (данные из БД)</t>
  </si>
  <si>
    <t>Дивиденд по PFE - Pfizer, Inc. Common Stock 5шт. по 0.4 USD - налог 0.2 USD, по курсу 60.2198 USD/RUR (данные из БД)</t>
  </si>
  <si>
    <t>Дивиденд по AAPL - Apple Inc. 8шт. по 0.23 USD - налог 0.18 USD, по курсу 60.258 USD/RUR (данные из БД)</t>
  </si>
  <si>
    <t>Дивиденд по F - Ford Motor Company Common Stock 13шт. по 0.15 USD - налог 0.2 USD, по курсу 60.3814 USD/RUR (данные из БД)</t>
  </si>
  <si>
    <t>Дивиденд по V - Visa Inc. 2шт. по 0.38 USD - налог 0.08 USD, по курсу 60.4542 USD/RUR (данные из БД)</t>
  </si>
  <si>
    <t>Дивиденд по WMT - Walmart Inc. Common Stock 1шт. по 0.56 USD - налог 0.06 USD, по курсу 60.4542 USD/RUR (данные из БД)</t>
  </si>
  <si>
    <t>Дивиденд по MSFT - Microsoft Corporation 1шт. по 0.62 USD - налог 0.06 USD, по курсу 61.4247 USD/RUR (данные из БД)</t>
  </si>
  <si>
    <t>Дивиденд по SPGI - S&amp;P Global Inc. Common Stock 3шт. по 0.85 USD - налог 0.26 USD, по курсу 59.9974 USD/RUR (данные из БД)</t>
  </si>
  <si>
    <t>Дивиденд по BSPB - БСП ао 10шт. по 11.81 RUR - налог 15 RUR (данные из БД)</t>
  </si>
  <si>
    <t>Дивиденд по PVH - PVH Corp. Common Stock 2шт. по 0.04 USD - налог 0.01 USD, по курсу 60.9033 USD/RUR (данные из БД)</t>
  </si>
  <si>
    <t>Дивиденд по NVDA - NVIDIA Corporation 8шт. по 0.04 USD - налог 0.03 USD, по курсу 60.8544 USD/RUR (данные из БД)</t>
  </si>
  <si>
    <t>Дивиденд по TRV - The Travelers Companies, Inc. Common Stock 1шт. по 0.93 USD - налог 0.09 USD, по курсу 61.1814 USD/RUR (данные из БД)</t>
  </si>
  <si>
    <t>Купон по RU000A101GW3 - ЛЕГЕНДА1P2 1шт. по 13.16 RUR - налог 2 RUR (данные из БД)</t>
  </si>
  <si>
    <t>Дивиденд по KO - Coca-Cola Company (The) Common Stock 10шт. по 0.44 USD - налог 0.44 USD, по курсу 59.7751 USD/RUR (данные из БД)</t>
  </si>
  <si>
    <t>Дивиденд по MA - Mastercard Incorporated Common Stock 3шт. по 0.49 USD - налог 0.15 USD, по курсу 59.4043 USD/RUR (данные из БД)</t>
  </si>
  <si>
    <t>Дивиденд по T - AT&amp;T Inc. 5шт. по 0.28 USD - налог 0.14 USD, по курсу 59.4043 USD/RUR (данные из БД)</t>
  </si>
  <si>
    <t>Дивиденд по PFE - Pfizer, Inc. Common Stock 5шт. по 0.4 USD - налог 0.2 USD, по курсу 61.6175 USD/RUR (данные из БД)</t>
  </si>
  <si>
    <t>Дивиденд по AAPL - Apple Inc. 8шт. по 0.23 USD - налог 0.18 USD, по курсу 62.0955 USD/RUR (данные из БД)</t>
  </si>
  <si>
    <t>Дивиденд по V - Visa Inc. 2шт. по 0.45 USD - налог 0.09 USD, по курсу 60.9774 USD/RUR (данные из БД)</t>
  </si>
  <si>
    <t>Дивиденд по F - Ford Motor Company Common Stock 13шт. по 0.15 USD - налог 0.2 USD, по курсу 60.2179 USD/RUR (данные из БД)</t>
  </si>
  <si>
    <t>Дивиденд по MSFT - Microsoft Corporation 1шт. по 0.68 USD - налог 0.07 USD, по курсу 60.3116 USD/RUR (данные из БД)</t>
  </si>
  <si>
    <t>Дивиденд по SPGI - S&amp;P Global Inc. Common Stock 3шт. по 0.85 USD - налог 0.26 USD, по курсу 60.3866 USD/RUR (данные из БД)</t>
  </si>
  <si>
    <t>Дивиденд по PVH - PVH Corp. Common Stock 2шт. по 0.04 USD - налог 0.01 USD, по курсу 60.752 USD/RUR (данные из БД)</t>
  </si>
  <si>
    <t>Дивиденд по NVDA - NVIDIA Corporation 8шт. по 0.04 USD - налог 0.03 USD, по курсу 61.0742 USD/RUR (данные из БД)</t>
  </si>
  <si>
    <t>Дивиденд по KO - Coca-Cola Company (The) Common Stock 10шт. по 0.44 USD - налог 0.44 USD, по курсу 61.0742 USD/RUR (данные из БД)</t>
  </si>
  <si>
    <t>Дивиденд по TRV - The Travelers Companies, Inc. Common Stock 1шт. по 0.93 USD - налог 0.09 USD, по курсу 62.9372 USD/RUR (данные из БД)</t>
  </si>
  <si>
    <t>Дивиденд по WMT - Walmart Inc. Common Stock 1шт. по 0.56 USD - налог 0.06 USD, по курсу 62.9372 USD/RUR (данные из БД)</t>
  </si>
  <si>
    <t>Купон по RU000A101GW3 - ЛЕГЕНДА1P2 1шт. по 8.78 RUR - налог 1 RUR (данные из БД)</t>
  </si>
  <si>
    <t>Дивиденд по MA - Mastercard Incorporated Common Stock 3шт. по 0.57 USD - налог 0.17 USD, по курсу 70.3375 USD/RUR (данные из БД)</t>
  </si>
  <si>
    <t>Дивиденд по T - AT&amp;T Inc. 5шт. по 0.28 USD - налог 0.14 USD, по курсу 70.3375 USD/RUR (данные из БД)</t>
  </si>
  <si>
    <t>Дивиденд по ROSN - Роснефть 10шт. по 20.39 RUR - налог 27 RUR (данные из БД)</t>
  </si>
  <si>
    <t>Дивиденд по PFE - Pfizer, Inc. Common Stock 5шт. по 0.41 USD - налог 0.21 USD, по курсу 68.9573 USD/RUR (данные из БД)</t>
  </si>
  <si>
    <t>Дивиденд по V - Visa Inc. 2шт. по 0.45 USD - налог 0.09 USD, по курсу 71.5763 USD/RUR (данные из БД)</t>
  </si>
  <si>
    <t>Дивиденд по F - Ford Motor Company Common Stock 13шт. по 0.8 USD - налог 1.04 USD, по курсу 72.8949 USD/RUR (данные из БД)</t>
  </si>
  <si>
    <t>Дивиденд по AAPL - Apple Inc. 8шт. по 0.23 USD - налог 0.18 USD, по курсу 72.8949 USD/RUR (данные из БД)</t>
  </si>
  <si>
    <t>Дивиденд по MSFT - Microsoft Corporation 1шт. по 0.68 USD - налог 0.07 USD, по курсу 73.8645 USD/RUR (данные из БД)</t>
  </si>
  <si>
    <t>Дивиденд по SPGI - S&amp;P Global Inc. Common Stock 3шт. по 0.9 USD - налог 0.27 USD, по курсу 74.7087 USD/RUR (данные из БД)</t>
  </si>
  <si>
    <t>Дивиденд по NVDA - NVIDIA Corporation 8шт. по 0.04 USD - налог 0.03 USD, по курсу 75.4728 USD/RUR (данные из БД)</t>
  </si>
  <si>
    <t>Дивиденд по PVH - PVH Corp. Common Stock 2шт. по 0.04 USD - налог 0.01 USD, по курсу 75.4728 USD/RUR (данные из БД)</t>
  </si>
  <si>
    <t>Дивиденд по TRV - The Travelers Companies, Inc. Common Stock 1шт. по 0.93 USD - налог 0.09 USD, по курсу 75.4577 USD/RUR (данные из БД)</t>
  </si>
  <si>
    <t>Купон по RU000A101GW3 - ЛЕГЕНДА1P2 1шт. по 4.39 RUR - налог 1 RUR (данные из БД)</t>
  </si>
  <si>
    <t>Дивиденд по WMT - Walmart Inc. Common Stock 1шт. по 0.57 USD - налог 0.06 USD, по курсу 75.7457 USD/RUR (данные из БД)</t>
  </si>
  <si>
    <t>Дивиденд по KO - Coca-Cola Company (The) Common Stock 10шт. по 0.46 USD - налог 0.46 USD, по курсу 77.3233 USD/RUR (данные из БД)</t>
  </si>
  <si>
    <t>Дивиденд по MA - Mastercard Incorporated Common Stock 3шт. по 0.57 USD - налог 0.17 USD, по курсу 79.3563 USD/RUR (данные из БД)</t>
  </si>
  <si>
    <t>Дивиденд по T - AT&amp;T Inc. 5шт. по 0.28 USD - налог 0.14 USD, по курсу 79.4961 USD/RUR (данные из БД)</t>
  </si>
  <si>
    <t>Дивиденд по TTLK - Таттел. ао 30000шт. по 0.05 RUR - налог 198 RUR (данные из БД)</t>
  </si>
  <si>
    <t>Дивиденд по F - Ford Motor Company Common Stock 13шт. по 0.15 USD - налог 0.2 USD, по курсу 81.2745 USD/RUR (данные из БД)</t>
  </si>
  <si>
    <t>Дивиденд по WMT - Walmart Inc. Common Stock 1шт. по 0.57 USD - налог 0.06 USD, по курсу 79.3071 USD/RUR (данные из БД)</t>
  </si>
  <si>
    <t>Дивиденд по BSPB - БСП ао 10шт. по 21.16 RUR - налог 28 RUR (данные из БД)</t>
  </si>
  <si>
    <t>Дивиденд по SBER - Сбербанк 340шт. по 25 RUR - налог 1105 RUR (данные из БД)</t>
  </si>
  <si>
    <t>Дивиденд по V - Visa Inc. 2шт. по 0.45 USD - налог 0.09 USD, по курсу 76.6929 USD/RUR (данные из БД)</t>
  </si>
  <si>
    <t>Дивиденд по PFE - Pfizer, Inc. Common Stock 5шт. по 0.41 USD - налог 0.21 USD, по курсу 76.6929 USD/RUR (данные из БД)</t>
  </si>
  <si>
    <t>Дивиденд по AAPL - Apple Inc. 8шт. по 0.24 USD - налог 0.19 USD, по курсу 75.8846 USD/RUR (данные из БД)</t>
  </si>
  <si>
    <t>Дивиденд по MSFT - Microsoft Corporation 1шт. по 0.68 USD - налог 0.07 USD, по курсу 79.9798 USD/RUR (данные из БД)</t>
  </si>
  <si>
    <t>Дивиденд по VRSB - ТНСэнВорон 500шт. по 4.67 RUR - налог 304 RUR (данные из БД)</t>
  </si>
  <si>
    <t>Амортизация ЧеркизБ1P2: 100 шт. по 1000 RUR.  (данные из БД)</t>
  </si>
  <si>
    <t>Дивиденд по SPGI - S&amp;P Global Inc. Common Stock 3шт. по 0.9 USD - налог 0.27 USD, по курсу 79.9669 USD/RUR (данные из БД)</t>
  </si>
  <si>
    <t>Дивиденд по PVH - PVH Corp. Common Stock 2шт. по 0.04 USD - налог 0.01 USD, по курсу 81.3294 USD/RUR (данные из БД)</t>
  </si>
  <si>
    <t>Дивиденд по NVDA - NVIDIA Corporation 8шт. по 0.04 USD - налог 0.03 USD, по курсу 81.2502 USD/RUR (данные из БД)</t>
  </si>
  <si>
    <t>Дивиденд по TRV - The Travelers Companies, Inc. Common Stock 1шт. по 1 USD - налог 0.1 USD, по курсу 81.4581 USD/RUR (данные из БД)</t>
  </si>
  <si>
    <t>Дивиденд по KO - Coca-Cola Company (The) Common Stock 10шт. по 0.46 USD - налог 0.46 USD, по курсу 84.3249 USD/RUR (данные из БД)</t>
  </si>
  <si>
    <t>Дивиденд по MTSS - МТС-ао 50шт. по 34.29 RUR - налог 223 RUR (данные из БД)</t>
  </si>
  <si>
    <t>Дивиденд по MA - Mastercard Incorporated Common Stock 3шт. по 0.57 USD - налог 0.17 USD, по курсу 90.338 USD/RUR (данные из БД)</t>
  </si>
  <si>
    <t>Дивиденд по T - AT&amp;T Inc. 5шт. по 0.28 USD - налог 0.14 USD, по курсу 92.5695 USD/RUR (данные из БД)</t>
  </si>
  <si>
    <t>Дивиденд по KZOS - ОргСинт ао 200шт. по 9.1 RUR - налог 237 RUR (данные из БД)</t>
  </si>
  <si>
    <t>Дивиденд по ROSN - Роснефть 10шт. по 17.97 RUR - налог 23 RUR (данные из БД)</t>
  </si>
  <si>
    <t>Дивиденд по AFKS - Система ао 100шт. по 0.41 RUR - налог 5 RUR (данные из БД)</t>
  </si>
  <si>
    <t>Дивиденд по F - Ford Motor Company Common Stock 13шт. по 0.15 USD - налог 0.2 USD, по курсу 90.3846 USD/RUR (данные из БД)</t>
  </si>
  <si>
    <t>Дивиденд по PFE - Pfizer, Inc. Common Stock 5шт. по 0.41 USD - налог 0.21 USD, по курсу 90.0468 USD/RUR (данные из БД)</t>
  </si>
  <si>
    <t>Дивиденд по V - Visa Inc. 2шт. по 0.45 USD - налог 0.09 USD, по курсу 97.3999 USD/RUR (данные из БД)</t>
  </si>
  <si>
    <t>Дивиденд по WMT - Walmart Inc. Common Stock 1шт. по 0.57 USD - налог 0.06 USD, по курсу 97.3999 USD/RUR (данные из БД)</t>
  </si>
  <si>
    <t>Дивиденд по AAPL - Apple Inc. 8шт. по 0.24 USD - налог 0.19 USD, по курсу 97.2794 USD/RUR (данные из БД)</t>
  </si>
  <si>
    <t>Дивиденд по MSFT - Microsoft Corporation 1шт. по 0.68 USD - налог 0.07 USD, по курсу 97.4217 USD/RUR (данные из БД)</t>
  </si>
  <si>
    <t>Дивиденд по SPGI - S&amp;P Global Inc. Common Stock 3шт. по 0.9 USD - налог 0.27 USD, по курсу 94.4007 USD/RUR (данные из БД)</t>
  </si>
  <si>
    <t>Дивиденд по PVH - PVH Corp. Common Stock 2шт. по 0.04 USD - налог 0.01 USD, по курсу 96.6199 USD/RUR (данные из БД)</t>
  </si>
  <si>
    <t>Дивиденд по NVDA - NVIDIA Corporation 8шт. по 0.04 USD - налог 0.03 USD, по курсу 97.5383 USD/RUR (данные из БД)</t>
  </si>
  <si>
    <t>Дивиденд по TRV - The Travelers Companies, Inc. Common Stock 1шт. по 1 USD - налог 0.1 USD, по курсу 97.8439 USD/RUR (данные из БД)</t>
  </si>
  <si>
    <t>Дивиденд по KO - Coca-Cola Company (The) Common Stock 10шт. по 0.46 USD - налог 0.46 USD, по курсу 95.9794 USD/RUR (данные из БД)</t>
  </si>
  <si>
    <t>Дивиденд по MA - Mastercard Incorporated Common Stock 3шт. по 0.57 USD - налог 0.17 USD, по курсу 99.4555 USD/RUR (данные из БД)</t>
  </si>
  <si>
    <t>Дивиденд по T - AT&amp;T Inc. 5шт. по 0.28 USD - налог 0.14 USD, по курсу 99.6762 USD/RUR (данные из БД)</t>
  </si>
  <si>
    <t>Дивиденд по BSPB - БСП ао 10шт. по 19.08 RUR - налог 25 RUR (данные из БД)</t>
  </si>
  <si>
    <t>Дивиденд по ALRS - АЛРОСА ао 280шт. по 3.77 RUR - налог 137 RUR (данные из БД)</t>
  </si>
  <si>
    <t>Дивиденд по F - Ford Motor Company Common Stock 13шт. по 0.15 USD - налог 0.2 USD, по курсу 93.2435 USD/RUR (данные из БД)</t>
  </si>
  <si>
    <t>Дивиденд по V - Visa Inc. 2шт. по 0.52 USD - налог 0.1 USD, по курсу 92.4151 USD/RUR (данные из БД)</t>
  </si>
  <si>
    <t>Дивиденд по PFE - Pfizer, Inc. Common Stock 5шт. по 0.41 USD - налог 0.21 USD, по курсу 92.1973 USD/RUR (данные из БД)</t>
  </si>
  <si>
    <t>Дивиденд по AAPL - Apple Inc. 8шт. по 0.24 USD - налог 0.19 USD, по курсу 91.9266 USD/RUR (данные из БД)</t>
  </si>
  <si>
    <t>Дивиденд по MSFT - Microsoft Corporation 1шт. по 0.75 USD - налог 0.08 USD, по курсу 91.257 USD/RUR (данные из БД)</t>
  </si>
  <si>
    <t>Купон по RU000A0JXS59 - ПочтаРБ1P3 1шт. по 49.12 RUR - налог 6 RUR (данные из БД)</t>
  </si>
  <si>
    <t>Дивиденд по SPGI - S&amp;P Global Inc. Common Stock 3шт. по 0.9 USD - налог 0.27 USD, по курсу 88.8133 USD/RUR (данные из БД)</t>
  </si>
  <si>
    <t>Дивиденд по PVH - PVH Corp. Common Stock 2шт. по 0.04 USD - налог 0.01 USD, по курсу 88.7045 USD/RUR (данные из БД)</t>
  </si>
  <si>
    <t>Дивиденд по KO - Coca-Cola Company (The) Common Stock 10шт. по 0.46 USD - налог 0.46 USD, по курсу 88.8841 USD/RUR (данные из БД)</t>
  </si>
  <si>
    <t>Дивиденд по NVDA - NVIDIA Corporation 8шт. по 0.04 USD - налог 0.03 USD, по курсу 90.6728 USD/RUR (данные из БД)</t>
  </si>
  <si>
    <t>Дивиденд по WMT - Walmart Inc. Common Stock 1шт. по 0.57 USD - налог 0.06 USD, по курсу 92.7826 USD/RUR (данные из БД)</t>
  </si>
  <si>
    <t>Дивиденд по TRV - The Travelers Companies, Inc. Common Stock 1шт. по 1 USD - налог 0.1 USD, по курсу 92.7826 USD/RUR (данные из БД)</t>
  </si>
  <si>
    <t>Дивиденд по BABA - Alibaba Group Holding Limited American Depositary Shares eac 1шт. по 1 USD - налог 0.1 USD, по курсу 90.087 USD/RUR (данные из БД)</t>
  </si>
  <si>
    <t>Дивиденд по MA - Mastercard Incorporated Common Stock 3шт. по 0.66 USD - налог 0.2 USD, по курсу 89.6883 USD/RUR (данные из БД)</t>
  </si>
  <si>
    <t>Дивиденд по T - AT&amp;T Inc. 5шт. по 0.28 USD - налог 0.14 USD, по курсу 89.6883 USD/RUR (данные из БД)</t>
  </si>
  <si>
    <t>Дивиденд по ROSN - Роснефть 10шт. по 30.77 RUR - налог 40 RUR (данные из БД)</t>
  </si>
  <si>
    <t>Дивиденд по PFE - Pfizer, Inc. Common Stock 5шт. по 0.42 USD - налог 0.21 USD, по курсу 88.2829 USD/RUR (данные из БД)</t>
  </si>
  <si>
    <t>Дивиденд по V - Visa Inc. 2шт. по 0.52 USD - налог 0.1 USD, по курсу 91.1514 USD/RUR (данные из БД)</t>
  </si>
  <si>
    <t>Дивиденд по AAPL - Apple Inc. 8шт. по 0.24 USD - налог 0.19 USD, по курсу 91.2561 USD/RUR (данные из БД)</t>
  </si>
  <si>
    <t>Дивиденд по MSFT - Microsoft Corporation 1шт. по 0.75 USD - налог 0.08 USD, по курсу 91.2057 USD/RUR (данные из БД)</t>
  </si>
  <si>
    <t>Дивиденд по F - Ford Motor Company Common Stock 13шт. по 0.33 USD - налог 0.43 USD, по курсу 91.4316 USD/RUR (данные из БД)</t>
  </si>
  <si>
    <t>Дивиденд по SPGI - S&amp;P Global Inc. Common Stock 3шт. по 0.91 USD - налог 0.27 USD, по курсу 92.7519 USD/RUR (данные из БД)</t>
  </si>
  <si>
    <t>Дивиденд по WMT - Walmart Inc. Common Stock 1шт. по 3 USD - налог 0.3 USD, по курсу 92.7519 USD/RUR (данные из БД)</t>
  </si>
  <si>
    <t>Дивиденд по NVDA - NVIDIA Corporation 8шт. по 0.04 USD - налог 0.03 USD, по курсу 91.3534 USD/RUR (данные из БД)</t>
  </si>
  <si>
    <t>Дивиденд по PVH - PVH Corp. Common Stock 2шт. по 0.04 USD - налог 0.01 USD, по курсу 91.3534 USD/RUR (данные из БД)</t>
  </si>
  <si>
    <t>Дивиденд по TRV - The Travelers Companies, Inc. Common Stock 1шт. по 1 USD - налог 0.1 USD, по курсу 90.3412 USD/RUR (данные из БД)</t>
  </si>
  <si>
    <t>Дивиденд по WMT - Walmart Inc. Common Stock 1шт. по 0.21 USD - налог 0.02 USD, по курсу 91.5449 USD/RUR (данные из БД)</t>
  </si>
  <si>
    <t>Дивиденд по KO - Coca-Cola Company (The) Common Stock 10шт. по 0.49 USD - налог 0.49 USD, по курсу 91.5449 USD/RUR (данные из БД)</t>
  </si>
  <si>
    <t>Дивиденд по MA - Mastercard Incorporated Common Stock 3шт. по 0.66 USD - налог 0.2 USD, по курсу 92.4155 USD/RUR (данные из БД)</t>
  </si>
  <si>
    <t>Дивиденд по T - AT&amp;T Inc. 5шт. по 0.28 USD - налог 0.14 USD, по курсу 92.581 USD/RUR (данные из БД)</t>
  </si>
  <si>
    <t>Дивиденд по BSPB - БСП ао 10шт. по 23.37 RUR - налог 30 RUR (данные из БД)</t>
  </si>
  <si>
    <t>Дивиденд по F - Ford Motor Company Common Stock 13шт. по 0.15 USD - налог 0.2 USD, по курсу 91.3124 USD/RUR (данные из БД)</t>
  </si>
  <si>
    <t>Дивиденд по AAPL - Apple Inc. 8шт. по 0.25 USD - налог 0.2 USD, по курсу 91.8239 USD/RUR (данные из БД)</t>
  </si>
  <si>
    <t>Дивиденд по MSFT - Microsoft Corporation 1шт. по 0.75 USD - налог 0.08 USD, по курсу 91.3591 USD/RUR (данные из БД)</t>
  </si>
  <si>
    <t>Дивиденд по V - Visa Inc. 2шт. по 0.52 USD - налог 0.1 USD, по курсу 91.2573 USD/RUR (данные из БД)</t>
  </si>
  <si>
    <t>Дивиденд по AKRN - Акрон 1шт. по 427 RUR - налог 56 RUR (данные из БД)</t>
  </si>
  <si>
    <t>Дивиденд по TTLK - Таттел. ао 30000шт. по 0.05 RUR - налог 191 RUR (данные из БД)</t>
  </si>
  <si>
    <t>Дивиденд по NLMK - НЛМК ао 730шт. по 25.43 RUR - налог 2413 RUR (данные из БД)</t>
  </si>
  <si>
    <t>Дивиденд по SPGI - S&amp;P Global Inc. Common Stock 3шт. по 0.91 USD - налог 0.27 USD, по курсу 88.4375 USD/RUR (данные из БД)</t>
  </si>
  <si>
    <t>Дивиденд по ALRS - АЛРОСА ао 280шт. по 2.02 RUR - налог 74 RUR (данные из БД)</t>
  </si>
  <si>
    <t>Дивиденд по PVH - PVH Corp. Common Stock 2шт. по 0.04 USD - налог 0.01 USD, по курсу 88.7574 USD/RUR (данные из БД)</t>
  </si>
  <si>
    <t>Дивиденд по TRV - The Travelers Companies, Inc. Common Stock 1шт. по 1.05 USD - налог 0.11 USD, по курсу 88.7606 USD/RUR (данные из БД)</t>
  </si>
  <si>
    <t>Дивиденд по BABA - Alibaba Group Holding Limited American Depositary Shares eac 1шт. по 1.66 USD - налог 0.17 USD, по курсу 89.0214 USD/RUR (данные из БД)</t>
  </si>
  <si>
    <t>Дивиденд по KO - Coca-Cola Company (The) Common Stock 10шт. по 0.49 USD - налог 0.49 USD, по курсу 88.208 USD/RUR (данные из БД)</t>
  </si>
  <si>
    <t>Дивиденд по MA - Mastercard Incorporated Common Stock 3шт. по 0.66 USD - налог 0.2 USD, по курсу 88.1688 USD/RUR (данные из БД)</t>
  </si>
  <si>
    <t>Дивиденд по ROSN - Роснефть 10шт. по 29.01 RUR - налог 38 RUR (данные из БД)</t>
  </si>
  <si>
    <t>Дивиденд по KZOS - ОргСинт ао 200шт. по 6.22 RUR - налог 162 RUR (данные из БД)</t>
  </si>
  <si>
    <t>Дивиденд по T - AT&amp;T Inc. 5шт. по 0.28 USD - налог 0.14 USD, по курсу 88.0031 USD/RUR (данные из БД)</t>
  </si>
  <si>
    <t>Дивиденд по SBER - Сбербанк 340шт. по 33.3 RUR - налог 1472 RUR (данные из БД)</t>
  </si>
  <si>
    <t>Дивиденд по MTSS - МТС-ао 50шт. по 35 RUR - налог 228 RUR (данные из БД)</t>
  </si>
  <si>
    <t>Дивиденд по AFKS - Система ао 100шт. по 0.52 RUR - налог 7 RUR (данные из БД)</t>
  </si>
  <si>
    <t>Дивиденд по PFE - Pfizer, Inc. Common Stock 5шт. по 0.42 USD - налог 0.21 USD, по курсу 85.41 USD/RUR (данные из БД)</t>
  </si>
  <si>
    <t>Дивиденд по F - Ford Motor Company Common Stock 13шт. по 0.15 USD - налог 0.2 USD, по курсу 85.1646 USD/RUR (данные из БД)</t>
  </si>
  <si>
    <t>Дивиденд по V - Visa Inc. 2шт. по 0.52 USD - налог 0.1 USD, по курсу 86.5621 USD/RUR (данные из БД)</t>
  </si>
  <si>
    <t>Дивиденд по AAPL - Apple Inc. 8шт. по 0.25 USD - налог 0.2 USD, по курсу 87.992 USD/RUR (данные из БД)</t>
  </si>
  <si>
    <t>Дивиденд по MSFT - Microsoft Corporation 1шт. по 0.75 USD - налог 0.08 USD, по курсу 90.0055 USD/RUR (данные из БД)</t>
  </si>
  <si>
    <t>Дивиденд по WMT - Walmart Inc. Common Stock 1шт. по 0.21 USD - налог 0.02 USD, по курсу 88.796 USD/RUR (данные из БД)</t>
  </si>
  <si>
    <t>Дивиденд по SPGI - S&amp;P Global Inc. Common Stock 3шт. по 0.91 USD - налог 0.27 USD, по курсу 91.7745 USD/RUR (данные из БД)</t>
  </si>
  <si>
    <t>Дивиденд по PVH - PVH Corp. Common Stock 2шт. по 0.04 USD - налог 0.01 USD, по курсу 88.6118 USD/RUR (данные из БД)</t>
  </si>
  <si>
    <t>Дивиденд по TRV - The Travelers Companies, Inc. Common Stock 1шт. по 1.05 USD - налог 0.11 USD, по курсу 90.3853 USD/RUR (данные из БД)</t>
  </si>
  <si>
    <t>Дивиденд по NVDA - NVIDIA Corporation 80шт. по 0.01 USD - налог 0.08 USD, по курсу 91.2653 USD/RUR (данные из БД)</t>
  </si>
  <si>
    <t>Дивиденд по KO - Coca-Cola Company (The) Common Stock 10шт. по 0.49 USD - налог 0.49 USD, по курсу 91.1096 USD/RUR (данные из БД)</t>
  </si>
  <si>
    <t>Дивиденд по YNDX - Yandex clA 4шт. по 80 RUR - налог 42 RUR (данные из БД)</t>
  </si>
  <si>
    <t>Дивиденд по BSPB - БСП ао 10шт. по 27.26 RUR - налог 35 RUR (данные из БД)</t>
  </si>
  <si>
    <t>Дивиденд по VRSB - ТНСэнВорон 500шт. по 7.88 RUR - налог 512 RUR (данные из БД)</t>
  </si>
  <si>
    <t>Дивиденд по MA - Mastercard Incorporated Common Stock 3шт. по 0.66 USD - налог 0.2 USD, по курсу 96.1079 USD/RUR (данные из БД)</t>
  </si>
  <si>
    <t>Дивиденд по T - AT&amp;T Inc. 5шт. по 0.28 USD - налог 0.14 USD, по курсу 96.9483 USD/RUR (данные из БД)</t>
  </si>
  <si>
    <t>Дивиденд по ALRS - АЛРОСА ао 280шт. по 2.49 RUR - налог 91 RUR (данные из БД)</t>
  </si>
  <si>
    <t>Дивиденд по F - Ford Motor Company Common Stock 13шт. по 0.15 USD - налог 0.2 USD, по курсу 98.2236 USD/RUR (данные из БД)</t>
  </si>
  <si>
    <t>Дивиденд по AAPL - Apple Inc. 8шт. по 0.25 USD - налог 0.2 USD, по курсу 98.0726 USD/RUR (данные из БД)</t>
  </si>
  <si>
    <t>Дивиденд по PFE - Pfizer, Inc. Common Stock 5шт. по 0.42 USD - налог 0.21 USD, по курсу 98.0726 USD/RUR (данные из БД)</t>
  </si>
  <si>
    <t>Дивиденд по V - Visa Inc. 2шт. по 0.59 USD - налог 0.12 USD, по курсу 97.955 USD/RUR (данные из БД)</t>
  </si>
  <si>
    <t>Дивиденд по MSFT - Microsoft Corporation 1шт. по 0.83 USD - налог 0.08 USD, по курсу 100.2192 USD/RUR (данные из БД)</t>
  </si>
  <si>
    <t>Дивиденд по T - Т-Техно ао 11шт. по 92.5 RUR - налог 132 RUR (данные из БД)</t>
  </si>
  <si>
    <t>Дивиденд по SPGI - S&amp;P Global Inc. Common Stock 3шт. по 0.91 USD - налог 0.27 USD, по курсу 103.7908 USD/RUR (данные из БД)</t>
  </si>
  <si>
    <t>Дивиденд по PVH - PVH Corp. Common Stock 2шт. по 0.04 USD - налог 0.01 USD, по курсу 105.0604 USD/RUR (данные из БД)</t>
  </si>
  <si>
    <t>Дивиденд по KO - Coca-Cola Company (The) Common Stock 10шт. по 0.49 USD - налог 0.49 USD, по курсу 109.5782 USD/RUR (данные из БД)</t>
  </si>
  <si>
    <t>Дивиденд по NVDA - NVIDIA Corporation 80шт. по 0.01 USD - налог 0.08 USD, по курсу 104.2361 USD/RUR (данные из БД)</t>
  </si>
  <si>
    <t>Дивиденд по TRV - The Travelers Companies, Inc. Common Stock 1шт. по 1.05 USD - налог 0.11 USD, по курсу 99.3759 USD/RUR (данные из БД)</t>
  </si>
  <si>
    <t>Дивиденд по WMT - Walmart Inc. Common Stock 1шт. по 0.21 USD - налог 0.02 USD, по курсу 103.95 USD/RUR (данные из БД)</t>
  </si>
  <si>
    <t>Дивиденд по T - AT&amp;T Inc. 5шт. по 0.28 USD - налог 0.14 USD, по курсу 102.2911 USD/RUR (данные из БД)</t>
  </si>
  <si>
    <t>Дивиденд по MA - Mastercard Incorporated Common Stock 3шт. по 0.76 USD - налог 0.23 USD, по курсу 102.2911 USD/RUR (данные из БД)</t>
  </si>
  <si>
    <t>Дивиденд по ROSN - Роснефть 10шт. по 36.47 RUR - налог 47 RUR (данные из БД)</t>
  </si>
  <si>
    <t>Дивиденд по PFE - Pfizer, Inc. Common Stock 5шт. по 0.43 USD - налог 0.22 USD, по курсу 99.0978 USD/RUR (данные из БД)</t>
  </si>
  <si>
    <t>Дивиденд по AAPL - Apple Inc. 8шт. по 0.25 USD - налог 0.2 USD, по курсу 97.2762 USD/RUR (данные из БД)</t>
  </si>
  <si>
    <t>Дивиденд по V - Visa Inc. 2шт. по 0.59 USD - налог 0.12 USD, по курсу 96.7821 USD/RUR (данные из БД)</t>
  </si>
  <si>
    <t>Дивиденд по F - Ford Motor Company Common Stock 13шт. по 0.3 USD - налог 0.39 USD, по курсу 91.4347 USD/RUR (данные из БД)</t>
  </si>
  <si>
    <t>Дивиденд по MSFT - Microsoft Corporation 1шт. по 0.83 USD - налог 0.08 USD, по курсу 90.4268 USD/RUR (данные из БД)</t>
  </si>
  <si>
    <t>Дивиденд по SPGI - S&amp;P Global Inc. Common Stock 3шт. по 0.96 USD - налог 0.29 USD, по курсу 86.6318 USD/RUR (данные из БД)</t>
  </si>
  <si>
    <t>Дивиденд по PVH - PVH Corp. Common Stock 2шт. по 0.04 USD - налог 0.01 USD, по курсу 89.2448 USD/RUR (данные из БД)</t>
  </si>
  <si>
    <t>Дивиденд по TRV - The Travelers Companies, Inc. Common Stock 1шт. по 1.05 USD - налог 0.11 USD, по курсу 89.1362 USD/RUR (данные из БД)</t>
  </si>
  <si>
    <t>Дивиденд по NVDA - NVIDIA Corporation 80шт. по 0.01 USD - налог 0.08 USD, по курсу 86.5669 USD/RUR (данные из БД)</t>
  </si>
  <si>
    <t>Дивиденд по KO - Coca-Cola Company (The) Common Stock 10шт. по 0.51 USD - налог 0.51 USD, по курсу 86.619 USD/RUR (данные из БД)</t>
  </si>
  <si>
    <t>Дивиденд по WMT - Walmart Inc. Common Stock 1шт. по 0.24 USD - налог 0.02 USD, по курсу 84.3955 USD/RUR (данные из БД)</t>
  </si>
  <si>
    <t>Дивиденд по MA - Mastercard Incorporated Common Stock 3шт. по 0.76 USD - налог 0.23 USD, по курсу 85.4641 USD/RUR (данные из БД)</t>
  </si>
  <si>
    <t>Дивиденд по T - AT&amp;T Inc. 5шт. по 0.28 USD - налог 0.14 USD, по курсу 86.0923 USD/RUR (данные из БД)</t>
  </si>
  <si>
    <t>Купон по RU000A101012 - Систем1P12 20шт. по 104.71 RUR - налог 272 RUR (данные из БД)</t>
  </si>
  <si>
    <t>Дивиденд по BSPB - БСП ао 10шт. по 29.72 RUR - налог 39 RUR (данные из БД)</t>
  </si>
  <si>
    <t>Дивиденд по WMT - Walmart Inc. Common Stock 1шт. по 0.24 USD - налог 0.02 USD, по курсу 80.8612 USD/RUR (данные из БД)</t>
  </si>
  <si>
    <t>Дивиденд по PFE - Pfizer, Inc. Common Stock 5шт. по 0.43 USD - налог 0.22 USD, по курсу 80.8612 USD/RUR (данные из БД)</t>
  </si>
  <si>
    <t>Дивиденд по TTLK - Таттел. ао 30000шт. по 0.04 RUR - налог 147 RUR (данные из БД)</t>
  </si>
  <si>
    <t>Дивиденд по F - Ford Motor Company Common Stock 13шт. по 0.15 USD - налог 0.2 USD, по курсу 80.8612 USD/RUR (данные из БД)</t>
  </si>
  <si>
    <t>Дивиденд по AAPL - Apple Inc. 8шт. по 0.26 USD - налог 0.21 USD, по курсу 80.8612 USD/RUR (данные из БД)</t>
  </si>
  <si>
    <t>Дивиденд по V - Visa Inc. 2шт. по 0.59 USD - налог 0.12 USD, по курсу 80.8883 USD/RUR (данные из БД)</t>
  </si>
  <si>
    <t>Дивиденд по MSFT - Microsoft Corporation 1шт. по 0.83 USD - налог 0.08 USD, по курсу 80.2237 USD/RUR (данные из БД)</t>
  </si>
  <si>
    <t>Дивиденд по T - Т-Техно ао 11шт. по 32 RUR - налог 46 RUR (данные из БД)</t>
  </si>
  <si>
    <t>Дивиденд по SPGI - S&amp;P Global Inc. Common Stock 3шт. по 0.96 USD - налог 0.29 USD, по курсу 79.6176 USD/RUR (данные из БД)</t>
  </si>
  <si>
    <t>Дивиденд по PVH - PVH Corp. Common Stock 2шт. по 0.04 USD - налог 0.01 USD, по курсу 78.8549 USD/RUR (данные из БД)</t>
  </si>
  <si>
    <t>Дивиденд по AKRN - Акрон 1шт. по 534 RUR - налог 69 RUR (данные из БД)</t>
  </si>
  <si>
    <t>Дивиденд по TRV - The Travelers Companies, Inc. Common Stock 1шт. по 1.1 USD - налог 0.11 USD, по курсу 79.1543 USD/RUR (данные из БД)</t>
  </si>
  <si>
    <t>Дивиденд по NVDA - NVIDIA Corporation 80шт. по 0.01 USD - налог 0.08 USD, по курсу 78.6003 USD/RUR (данные из БД)</t>
  </si>
  <si>
    <t>Дивиденд по KO - Coca-Cola Company (The) Common Stock 10шт. по 0.51 USD - налог 0.51 USD, по курсу 79.0028 USD/RUR (данные из БД)</t>
  </si>
  <si>
    <t>Дивиденд по VRSB - ТНСэнВорон 500шт. по 6.95 RUR - налог 451 RUR (данные из БД)</t>
  </si>
  <si>
    <t>Дивиденд по MA - Mastercard Incorporated Common Stock 3шт. по 0.76 USD - налог 0.23 USD, по курсу 78.1682 USD/RUR (данные из БД)</t>
  </si>
  <si>
    <t>Дивиденд по KZOS - ОргСинт ао 200шт. по 4.15 RUR - налог 108 RUR (данные из БД)</t>
  </si>
  <si>
    <t>Дивиденд по T - AT&amp;T Inc. 5шт. по 0.28 USD - налог 0.14 USD, по курсу 78.1727 USD/RUR (данные из БД)</t>
  </si>
  <si>
    <t>Дивиденд по T - Т-Техно ао 11шт. по 33 RUR - налог 47 RUR (данные из БД)</t>
  </si>
  <si>
    <t>Дивиденд по SBER - Сбербанк 340шт. по 34.84 RUR - налог 1540 RUR (данные из БД)</t>
  </si>
  <si>
    <t>Дивиденд по ROSN - Роснефть 10шт. по 14.68 RUR - налог 19 RUR (данные из БД)</t>
  </si>
  <si>
    <t>Дивиденд по PFE - Pfizer, Inc. Common Stock 5шт. по 0.43 USD - налог 0.22 USD, по курсу 78.8623 USD/RUR (данные из БД)</t>
  </si>
  <si>
    <t>Дивиденд по AAPL - Apple Inc. 8шт. по 0.26 USD - налог 0.21 USD, по курсу 79.7796 USD/RUR (данные из БД)</t>
  </si>
  <si>
    <t>Дивиденд по F - Ford Motor Company Common Stock 13шт. по 0.15 USD - налог 0.2 USD, по курсу 79.7796 USD/RUR (данные из БД)</t>
  </si>
  <si>
    <t>Дивиденд по V - Visa Inc. 2шт. по 0.59 USD - налог 0.12 USD, по курсу 79.6677 USD/RUR (данные из БД)</t>
  </si>
  <si>
    <t>Дивиденд по WMT - Walmart Inc. Common Stock 1шт. по 0.24 USD - налог 0.02 USD, по курсу 79.7653 USD/RUR (данные из БД)</t>
  </si>
  <si>
    <t>Дивиденд по MSFT - Microsoft Corporation 1шт. по 0.83 USD - налог 0.08 USD, по курсу 80.1045 USD/RUR (данные из БД)</t>
  </si>
  <si>
    <t>Дивиденд по SPGI - S&amp;P Global Inc. Common Stock 3шт. по 0.96 USD - налог 0.29 USD, по курсу 80.6842 USD/RUR (данные из БД)</t>
  </si>
  <si>
    <t>Дивиденд по PVH - PVH Corp. Common Stock 2шт. по 0.04 USD - налог 0.01 USD, по курсу 80.5947 USD/RUR (данные из БД)</t>
  </si>
  <si>
    <t>Дивиденд по TRV - The Travelers Companies, Inc. Common Stock 1шт. по 1.1 USD - налог 0.11 USD, по курсу 83.2425 USD/RUR (данные из БД)</t>
  </si>
  <si>
    <t>Дивиденд по NVDA - NVIDIA Corporation 80шт. по 0.01 USD - налог 0.08 USD, по курсу 84.9211 USD/RUR (данные из БД)</t>
  </si>
  <si>
    <t>Дивиденд по KO - Coca-Cola Company (The) Common Stock 10шт. по 0.51 USD - налог 0.51 USD, по курсу 84.3798 USD/RUR (данные из БД)</t>
  </si>
  <si>
    <t>Дивиденд по BSPB - БСП ао 10шт. по 16.61 RUR - налог 22 RUR (данные из БД)</t>
  </si>
  <si>
    <t>Дивиденд по T - Т-Техно ао 11шт. по 35 RUR - налог 50 RUR (данные из БД)</t>
  </si>
  <si>
    <t>Дивиденд по MA - Mastercard Incorporated Common Stock 3шт. по 0.76 USD - налог 0.23 USD, по курсу 81.5478 USD/RUR (данные из БД)</t>
  </si>
  <si>
    <t>Дивиденд по T - AT&amp;T Inc. 5шт. по 0.28 USD - налог 0.14 USD, по курсу 81.4103 USD/RUR (данные из БД)</t>
  </si>
  <si>
    <t>Дивиденд по PFE - Pfizer, Inc. Common Stock 5шт. по 0.43 USD - налог 0.22 USD, по курсу 81.3765 USD/RUR (данные из БД)</t>
  </si>
  <si>
    <t>Дивиденд по F - Ford Motor Company Common Stock 13шт. по 0.15 USD - налог 0.2 USD, по курсу 81.3765 USD/RUR (данные из БД)</t>
  </si>
  <si>
    <t>Дивиденд по AAPL - Apple Inc. 8шт. по 0.26 USD - налог 0.21 USD, по курсу 81.2257 USD/RUR (данные из БД)</t>
  </si>
  <si>
    <t>Дивиденд по V - Visa Inc. 2шт. по 0.67 USD - налог 0.13 USD, по курсу 81.3562 USD/RUR (данные из БД)</t>
  </si>
  <si>
    <t>Дивиденд по MSFT - Microsoft Corporation 1шт. по 0.91 USD - налог 0.09 USD, по курсу 80.9448 USD/RUR (данные из БД)</t>
  </si>
  <si>
    <t>Дивиденд по SPGI - S&amp;P Global Inc. Common Stock 3шт. по 0.96 USD - налог 0.29 USD, по курсу 78.9202 USD/RUR (данные из БД)</t>
  </si>
  <si>
    <t>Дивиденд по PVH - PVH Corp. Common Stock 2шт. по 0.04 USD - налог 0.01 USD, по курсу 78.9615 USD/RUR (данные из БД)</t>
  </si>
  <si>
    <t>Дивиденд по KO - Coca-Cola Company (The) Common Stock 10шт. по 0.51 USD - налог 0.51 USD, по курсу 78.2284 USD/RUR (данные из БД)</t>
  </si>
  <si>
    <t>Дивиденд по NVDA - NVIDIA Corporation 80шт. по 0.01 USD - налог 0.08 USD, по курсу 77.9556 USD/RUR (данные из БД)</t>
  </si>
  <si>
    <t>Дивиденд по AKRN - Акрон 1шт. по 189 RUR - налог 25 RUR (данные из БД)</t>
  </si>
  <si>
    <t>Дивиденд по TRV - The Travelers Companies, Inc. Common Stock 1шт. по 1.1 USD - налог 0.11 USD, по курсу 76.8084 USD/RUR (данные из БД)</t>
  </si>
  <si>
    <t>Дивиденд по T - Т-Техно ао 11шт. по 36 RUR - налог 51 RUR (данные из БД)</t>
  </si>
  <si>
    <t>Дивиденд по MA - Mastercard Incorporated Common Stock 3шт. по 0.87 USD - налог 0.26 USD, по курсу 78.2267 USD/RUR (данные из БД)</t>
  </si>
  <si>
    <t>Дивиденд по ROSN - Роснефть 10шт. по 11.56 RUR - налог 15 RUR (данные из БД)</t>
  </si>
  <si>
    <t>Дивиденд по T - AT&amp;T Inc. 5шт. по 0.28 USD - налог 0.14 USD, по курсу 78.2267 USD/RUR (данные из БД)</t>
  </si>
  <si>
    <t>Дивиденд по PFE - Pfizer, Inc. Common Stock 5шт. по 0.43 USD - налог 0.22 USD, по курсу 76.0382 USD/RUR (данные из БД)</t>
  </si>
  <si>
    <t>Байбэк НорНик БО5: 100 шт. по 1000 RUR.  (данные из БД)</t>
  </si>
  <si>
    <t>Дивиденд по AAPL - Apple Inc. 8шт. по 0.26 USD - налог 0.21 USD, по курсу 77.054 USD/RUR (данные из БД)</t>
  </si>
  <si>
    <t>Дивиденд по V - Visa Inc. 2шт. по 0.67 USD - налог 0.13 USD, по курсу 77.6502 USD/RUR (данные из БД)</t>
  </si>
  <si>
    <t>Дивиденд по F - Ford Motor Company Common Stock 13шт. по 0.15 USD - налог 0.2 USD, по курсу 77.188 USD/RUR (данные из БД)</t>
  </si>
  <si>
    <t>Дивиденд по MSFT - Microsoft Corporation 1шт. по 0.91 USD - налог 0.09 USD, по курсу 76.1524 USD/RUR (данные из БД)</t>
  </si>
  <si>
    <t>Дивиденд по SPGI - S&amp;P Global Inc. Common Stock 3шт. по 0.97 USD - налог 0.29 USD, по курсу 76.6342 USD/RUR (данные из БД)</t>
  </si>
  <si>
    <t>Дивиденд по PVH - PVH Corp. Common Stock 2шт. по 0.04 USD - налог 0.01 USD, по курсу 77.6093 USD/RUR (данные из БД)</t>
  </si>
  <si>
    <t>Дивиденд по TRV - The Travelers Companies, Inc. Common Stock 1шт. по 1.1 USD - налог 0.11 USD, по курсу 79.15 USD/RUR (данные из БД)</t>
  </si>
  <si>
    <t>Дивиденд по NVDA - NVIDIA Corporation 80шт. по 0.01 USD - налог 0.08 USD, по курсу 78.7396 USD/RUR (данные из БД)</t>
  </si>
  <si>
    <t>Дивиденд по KO - Coca-Cola Company (The) Common Stock 10шт. по 0.53 USD - налог 0.53 USD, по курсу 79.0671 USD/RUR (данные из БД)</t>
  </si>
  <si>
    <t>Дивиденд по WMT - Walmart Inc. Common Stock 1шт. по 0.25 USD - налог 0.02 USD, по курсу 84.8379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</si>
  <si>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</si>
  <si>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</si>
  <si>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</si>
  <si>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</si>
  <si>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</si>
  <si>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</si>
  <si>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+350 шт. RAGR:moex (Русагро)</t>
  </si>
  <si>
    <t>+1 шт. WBD:spbex (Warner Bros. Discovery, Inc.)</t>
  </si>
  <si>
    <t>Стоимость сейчас</t>
  </si>
  <si>
    <t>sell</t>
  </si>
  <si>
    <t>Полный доход</t>
  </si>
  <si>
    <t>BRK.B</t>
  </si>
  <si>
    <t>TATNP</t>
  </si>
  <si>
    <t>PMSB</t>
  </si>
  <si>
    <t>MRKP</t>
  </si>
  <si>
    <t>LSNGP</t>
  </si>
  <si>
    <t>RU000A0JUQF8</t>
  </si>
  <si>
    <t>RU000A0JVV49</t>
  </si>
  <si>
    <t>RU000A0JVUH4</t>
  </si>
  <si>
    <t>RU000A0JVPR3</t>
  </si>
  <si>
    <t>FXJP</t>
  </si>
  <si>
    <t>AGRO</t>
  </si>
  <si>
    <t>BA</t>
  </si>
  <si>
    <t>RU000A101GW3</t>
  </si>
  <si>
    <t>RU000A0JWSQ7</t>
  </si>
  <si>
    <t>RU000A1013Y3</t>
  </si>
  <si>
    <t>RU000A0JW5C7</t>
  </si>
  <si>
    <t>NVDA
NVIDIA Corporation</t>
  </si>
  <si>
    <t>VRSB
ТНСэнВорон</t>
  </si>
  <si>
    <t>AAPL
Apple Inc.</t>
  </si>
  <si>
    <t>MA
Mastercard Incorporated Common Stock</t>
  </si>
  <si>
    <t>SBER
Сбербанк</t>
  </si>
  <si>
    <t>SPGI
S&amp;P Global Inc. Common Stock</t>
  </si>
  <si>
    <t>NLMK
НЛМК ао</t>
  </si>
  <si>
    <t>KO
Coca-Cola Company (The) Common Stock</t>
  </si>
  <si>
    <t>V
Visa Inc.</t>
  </si>
  <si>
    <t>RAGR
Русагро</t>
  </si>
  <si>
    <t>T
Т-Техно ао</t>
  </si>
  <si>
    <t>MSFT
Microsoft Corporation</t>
  </si>
  <si>
    <t>TRV
The Travelers Companies, Inc. Common Stock</t>
  </si>
  <si>
    <t>TTLK
Таттел. ао</t>
  </si>
  <si>
    <t>AKRN
Акрон</t>
  </si>
  <si>
    <t>YNDX
Yandex clA</t>
  </si>
  <si>
    <t>PVH
PVH Corp. Common Stock</t>
  </si>
  <si>
    <t>KZOS
ОргСинт ао</t>
  </si>
  <si>
    <t>F
Ford Motor Company Common Stock</t>
  </si>
  <si>
    <t>MTSS
МТС-ао</t>
  </si>
  <si>
    <t>PFE
Pfizer, Inc. Common Stock</t>
  </si>
  <si>
    <t>BABA
Alibaba Group Holding Limited American Depositary Shares eac</t>
  </si>
  <si>
    <t>WMT
Walmart Inc. Common Stock</t>
  </si>
  <si>
    <t>T
AT&amp;T Inc.</t>
  </si>
  <si>
    <t>ALRS
АЛРОСА ао</t>
  </si>
  <si>
    <t>ROSN
Роснефть</t>
  </si>
  <si>
    <t>NTLA
Intellia Therapeutics, Inc.</t>
  </si>
  <si>
    <t>BSPB
БСП ао</t>
  </si>
  <si>
    <t>WBD
Warner Bros. Discovery, Inc.</t>
  </si>
  <si>
    <t>AFKS
Система ао</t>
  </si>
  <si>
    <t>MGTSP
МГТС-4ап</t>
  </si>
  <si>
    <t>FXMM
FXMM ETF</t>
  </si>
  <si>
    <t>FXWO
FXWO ETF</t>
  </si>
  <si>
    <t>FXIT
iFXIT ETF</t>
  </si>
  <si>
    <t>FXCN
FXCN ETF</t>
  </si>
  <si>
    <t>RUSE
RUSE ETF</t>
  </si>
  <si>
    <t>FXDE
FXDE ETF</t>
  </si>
  <si>
    <t>RUSB
RUSB ETF</t>
  </si>
  <si>
    <t>FXRU
FXRU ETF</t>
  </si>
  <si>
    <t>FXRL
FXRL ETF</t>
  </si>
  <si>
    <t>AKNX
AKNX ETF</t>
  </si>
  <si>
    <t>TUSD
TUSD ETF</t>
  </si>
  <si>
    <t>RU000A1015A8
ДетМир БО5</t>
  </si>
  <si>
    <t>RU000A101012
Систем1P12</t>
  </si>
  <si>
    <t>RU000A0JXS59
ПочтаРБ1P3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</si>
  <si>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</si>
  <si>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</si>
  <si>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</si>
  <si>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</si>
  <si>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</si>
  <si>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</si>
  <si>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</si>
  <si>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</si>
  <si>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PLLC Yandex N.V. class A shs</t>
  </si>
  <si>
    <t>Сбербанк России ПАО ао</t>
  </si>
  <si>
    <t>USD000UTSTOM</t>
  </si>
  <si>
    <t>USDRUB_TOM - USD/РУБ</t>
  </si>
  <si>
    <t>selt</t>
  </si>
  <si>
    <t>commission</t>
  </si>
  <si>
    <t>Комиссия по тарифу</t>
  </si>
  <si>
    <t>output</t>
  </si>
  <si>
    <t>Berkshire Hathaway Inc.</t>
  </si>
  <si>
    <t>ПАО НК Роснефть</t>
  </si>
  <si>
    <t>ПАО "Татнефть" ап 3 вып.</t>
  </si>
  <si>
    <t>dohod</t>
  </si>
  <si>
    <t>Выплата дивидендов Татнфт 3ап/ 10 шт.</t>
  </si>
  <si>
    <t>Выплата дивидендов Apple/ 1 шт.</t>
  </si>
  <si>
    <t>THE COCA-COLA COMPANY</t>
  </si>
  <si>
    <t>ПАО "Органический синтез" ао</t>
  </si>
  <si>
    <t>"Таттелеком" ПАО ао</t>
  </si>
  <si>
    <t>"Пермэнергосбыт" ПАО ао</t>
  </si>
  <si>
    <t>МРСК Центр. и Приволж. ао</t>
  </si>
  <si>
    <t>Ленэнерго(ПАО)-ап</t>
  </si>
  <si>
    <t>PVH Corp.</t>
  </si>
  <si>
    <t>Выплата дивидендов ОргСинт ао/ 200 шт.</t>
  </si>
  <si>
    <t>Выплата дивидендов Таттел. ао/ 50000 шт.</t>
  </si>
  <si>
    <t>ПАО "Банк "Санкт-Петербург" ао</t>
  </si>
  <si>
    <t>ПАО "МГТС" ап (4 в)</t>
  </si>
  <si>
    <t>Ярославская обл. об.2014г.</t>
  </si>
  <si>
    <t>Выплата дивидендов БСП ао/ 10 шт.</t>
  </si>
  <si>
    <t>Выплата купонов ЯрОбл 2014/ 150 шт.</t>
  </si>
  <si>
    <t>Частичное погашение облигации (амортизация номинала) ЯрОбл 2014/ 150 шт.</t>
  </si>
  <si>
    <t>Выплата дивидендов Сбербанк/ 40 шт.</t>
  </si>
  <si>
    <t>Выплата дивидендов PVH Corp-ао/ 2 шт.</t>
  </si>
  <si>
    <t>Выплата дивидендов Роснефть/ 10 шт.</t>
  </si>
  <si>
    <t>АФК "Система" ПАО ао</t>
  </si>
  <si>
    <t>Мордовия 34002 обл.</t>
  </si>
  <si>
    <t>Хакасия 2015 об.35005</t>
  </si>
  <si>
    <t>Нижегородская обл. 34010</t>
  </si>
  <si>
    <t>ПАО "НЛМК" ао</t>
  </si>
  <si>
    <t>FinEx CASH EQUIVALENTS ETF</t>
  </si>
  <si>
    <t>Выплата купонов Хакас2015/ 50 шт.</t>
  </si>
  <si>
    <t>Выплата дивидендов Coca-Cola Co-ао/ 8 шт.</t>
  </si>
  <si>
    <t>Частичное погашение облигации (амортизация номинала) Мордовия02/ 32 шт.</t>
  </si>
  <si>
    <t>Выплата купонов Мордовия02/ 32 шт.</t>
  </si>
  <si>
    <t>FinEx RTS UCITS ETF USD</t>
  </si>
  <si>
    <t>ITI FUNDS RUSSIA-FOCUSED USD</t>
  </si>
  <si>
    <t>FINEX GERMANY UCITS ETF</t>
  </si>
  <si>
    <t>FINEX JAPAN UCITS ETF</t>
  </si>
  <si>
    <t>Выплата дивидендов МГТС-4ап/ 7 шт.</t>
  </si>
  <si>
    <t>Walmart Inc.</t>
  </si>
  <si>
    <t>Выплата дивидендов Система ао/ 2000 шт.</t>
  </si>
  <si>
    <t>АЛРОСА ПАО ао</t>
  </si>
  <si>
    <t>Выплата дивидендов Apple/ 2 шт.</t>
  </si>
  <si>
    <t>Выплата купонов НижгорОб10/ 30 шт.</t>
  </si>
  <si>
    <t>Выплата дивидендов Walmart-ао/ 1 шт.</t>
  </si>
  <si>
    <t>amort</t>
  </si>
  <si>
    <t>Погашение облигации ЯрОбл 2014/ 150 шт.</t>
  </si>
  <si>
    <t>FINEX CHINA UCITS ETF</t>
  </si>
  <si>
    <t>БПИФ АЛЬФА_КАП ТЕХНОЛОГИИ 100</t>
  </si>
  <si>
    <t>Частичное погашение облигации (амортизация номинала) Хакас2015/ 50 шт.</t>
  </si>
  <si>
    <t>Выплата дивидендов Coca-Cola Co-ао/ 10 шт.</t>
  </si>
  <si>
    <t>Выплата дивидендов НЛМК ао/ 700 шт.</t>
  </si>
  <si>
    <t>Выплата дивидендов АЛРОСА ао/ 280 шт.</t>
  </si>
  <si>
    <t>Частичное погашение облигации (амортизация номинала) НижгорОб10/ 240 шт.</t>
  </si>
  <si>
    <t>Выплата купонов НижгорОб10/ 240 шт.</t>
  </si>
  <si>
    <t>БПИФ ТИНЬКОФФ ВЕЧНЫЙ ПОРТФ США</t>
  </si>
  <si>
    <t>ГДР ROS AGRO PLC ORD SHS</t>
  </si>
  <si>
    <t>AT&amp;T INC.</t>
  </si>
  <si>
    <t>Акрон ПАО ао</t>
  </si>
  <si>
    <t>ТНС энерго Воронеж ПАО ао</t>
  </si>
  <si>
    <t>THE BOEING COMPANY</t>
  </si>
  <si>
    <t>The Travelers Companies, Inc.</t>
  </si>
  <si>
    <t>Citibank, N.A.</t>
  </si>
  <si>
    <t>Ford Motor Company</t>
  </si>
  <si>
    <t>FinEx USD GLOBAL EQUITY UC ETF</t>
  </si>
  <si>
    <t>Pfizer Inc.</t>
  </si>
  <si>
    <t>ГДР TCS Group Holding ORD SHS</t>
  </si>
  <si>
    <t>Mastercard Incorporated</t>
  </si>
  <si>
    <t>USD000000TOD</t>
  </si>
  <si>
    <t>USDRUB_TOD - USD/РУБ</t>
  </si>
  <si>
    <t>Погашение облигации FXJP ETF/ 21 шт.</t>
  </si>
  <si>
    <t>S&amp;P Global Inc.</t>
  </si>
  <si>
    <t>ЛЕГЕНДА БО 001P-02</t>
  </si>
  <si>
    <t>Почта России (АО) БО-001P-03</t>
  </si>
  <si>
    <t>Мобильные ТелеСистемы ПАО ао</t>
  </si>
  <si>
    <t>Выплата дивидендов Visa Inc-A-ао/ 1 шт.</t>
  </si>
  <si>
    <t>АФК Система БО 001P-12</t>
  </si>
  <si>
    <t>Выплата дивидендов Microsoft/ 1 шт.</t>
  </si>
  <si>
    <t>Мордовия 34003 обл.</t>
  </si>
  <si>
    <t>ГруппаЧеркизово БО-001Р-02</t>
  </si>
  <si>
    <t>ГМК Нор.Никель ПАО об БО-05</t>
  </si>
  <si>
    <t>Детский мир ПАО БО-05</t>
  </si>
  <si>
    <t>Выплата дивидендов TCS Group Holding PLC GDR/ 11 шт.</t>
  </si>
  <si>
    <t>Выплата дивидендов Travelers Companies-ао/ 1 шт.</t>
  </si>
  <si>
    <t>FinEx Rus Eurobonds ETF (USD)</t>
  </si>
  <si>
    <t>ITI FUNDS RTS EQUITY ETF</t>
  </si>
  <si>
    <t>FinEx USA IT UCITS ETF</t>
  </si>
  <si>
    <t>Налог (дивиденды) Акрон/ 1 шт.</t>
  </si>
  <si>
    <t>Выплата дивидендов Акрон/ 1 шт.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</si>
  <si>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</si>
  <si>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</si>
  <si>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</si>
  <si>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</si>
  <si>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</si>
  <si>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</si>
  <si>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</si>
  <si>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</si>
  <si>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</si>
  <si>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</si>
  <si>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</si>
  <si>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</si>
  <si>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</si>
  <si>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Тинькофф Алексей</t>
  </si>
  <si>
    <t>Татнфт 3ап</t>
  </si>
  <si>
    <t>AGRO-гдр</t>
  </si>
  <si>
    <t>Купон</t>
  </si>
  <si>
    <t>ЯрОбл 2014</t>
  </si>
  <si>
    <t>Хакас2015</t>
  </si>
  <si>
    <t>Мордовия02</t>
  </si>
  <si>
    <t>НижгорОб10</t>
  </si>
  <si>
    <t>ЧеркизБ1P2</t>
  </si>
  <si>
    <t>Мордовия03</t>
  </si>
  <si>
    <t>ЛЕГЕНДА1P2</t>
  </si>
  <si>
    <t>НорНик БО5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</si>
  <si>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</si>
  <si>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</si>
  <si>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</si>
  <si>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</si>
  <si>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</si>
  <si>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</si>
  <si>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</si>
  <si>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</si>
  <si>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</si>
  <si>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</si>
  <si>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</si>
  <si>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</si>
  <si>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</si>
  <si>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</si>
  <si>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</si>
  <si>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</si>
  <si>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Berkshire Hathaway Inc. New Common Stock</t>
  </si>
  <si>
    <t>ПермьЭнСб</t>
  </si>
  <si>
    <t>РСетиЦП ао</t>
  </si>
  <si>
    <t>РСетиЛЭ-п</t>
  </si>
  <si>
    <t>Boeing Company (The) Common Stock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</si>
</sst>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EDD3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80</v>
      </c>
      <c r="F2" s="6" t="n">
        <v>189.31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0.7843</v>
      </c>
      <c r="L2" s="6" t="n">
        <v>426.45</v>
      </c>
      <c r="M2" s="17" t="n">
        <v>27.52</v>
      </c>
      <c r="N2" s="16"/>
      <c r="O2" s="16" t="s">
        <v>20</v>
      </c>
      <c r="P2" s="17" t="n">
        <v>0.203825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500</v>
      </c>
      <c r="F3" s="6" t="n">
        <v>356.5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0.4075</v>
      </c>
      <c r="L3" s="6" t="n">
        <v>52.68</v>
      </c>
      <c r="M3" s="17" t="n">
        <v>4.21</v>
      </c>
      <c r="N3" s="16"/>
      <c r="O3" s="16" t="s">
        <v>24</v>
      </c>
      <c r="P3" s="17" t="n">
        <v>26.59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19</v>
      </c>
      <c r="E4" s="7" t="n">
        <v>8</v>
      </c>
      <c r="F4" s="6" t="n">
        <v>259.2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0.3251</v>
      </c>
      <c r="L4" s="6" t="n">
        <v>3010.53</v>
      </c>
      <c r="M4" s="17" t="n">
        <v>3.77</v>
      </c>
      <c r="N4" s="16"/>
      <c r="O4" s="16" t="s">
        <v>27</v>
      </c>
      <c r="P4" s="17" t="n">
        <v>55.886444492848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3</v>
      </c>
      <c r="F5" s="6" t="n">
        <v>508.58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0.1186</v>
      </c>
      <c r="L5" s="6" t="n">
        <v>20379.92</v>
      </c>
      <c r="M5" s="17" t="n">
        <v>2.77</v>
      </c>
      <c r="N5" s="16"/>
      <c r="O5" s="16" t="s">
        <v>30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23</v>
      </c>
      <c r="E6" s="7" t="n">
        <v>340</v>
      </c>
      <c r="F6" s="6" t="n">
        <v>316.8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0.1584</v>
      </c>
      <c r="L6" s="6" t="n">
        <v>195.85</v>
      </c>
      <c r="M6" s="17" t="n">
        <v>2.54</v>
      </c>
      <c r="N6" s="16"/>
      <c r="O6" s="16" t="s">
        <v>33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3</v>
      </c>
      <c r="F7" s="6" t="n">
        <v>430.08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0.1155</v>
      </c>
      <c r="L7" s="6" t="n">
        <v>18054.28</v>
      </c>
      <c r="M7" s="17" t="n">
        <v>2.34</v>
      </c>
      <c r="N7" s="16"/>
      <c r="O7" s="16" t="s">
        <v>36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23</v>
      </c>
      <c r="E8" s="7" t="n">
        <v>730</v>
      </c>
      <c r="F8" s="6" t="n">
        <v>93.82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0.0215</v>
      </c>
      <c r="L8" s="6" t="n">
        <v>156.57</v>
      </c>
      <c r="M8" s="17" t="n">
        <v>1.62</v>
      </c>
      <c r="N8" s="16"/>
      <c r="O8" s="16" t="s">
        <v>39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19</v>
      </c>
      <c r="E9" s="7" t="n">
        <v>10</v>
      </c>
      <c r="F9" s="6" t="n">
        <v>76.41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0.131</v>
      </c>
      <c r="L9" s="6" t="n">
        <v>3168.8</v>
      </c>
      <c r="M9" s="17" t="n">
        <v>1.39</v>
      </c>
      <c r="N9" s="16"/>
      <c r="O9" s="16" t="s">
        <v>42</v>
      </c>
      <c r="P9" s="17" t="n">
        <v>11551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2</v>
      </c>
      <c r="F10" s="6" t="n">
        <v>304.36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0.1123</v>
      </c>
      <c r="L10" s="6" t="n">
        <v>12727.98</v>
      </c>
      <c r="M10" s="17" t="n">
        <v>1.11</v>
      </c>
      <c r="N10" s="16"/>
      <c r="O10" s="16" t="s">
        <v>45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23</v>
      </c>
      <c r="E11" s="7" t="n">
        <v>350</v>
      </c>
      <c r="F11" s="6" t="n">
        <v>113.4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-0.4125</v>
      </c>
      <c r="L11" s="6" t="n">
        <v>216.34</v>
      </c>
      <c r="M11" s="17" t="n">
        <v>0.94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23</v>
      </c>
      <c r="E12" s="7" t="n">
        <v>11</v>
      </c>
      <c r="F12" s="6" t="n">
        <v>3196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0.1518</v>
      </c>
      <c r="L12" s="6" t="n">
        <v>1500.61</v>
      </c>
      <c r="M12" s="17" t="n">
        <v>0.83</v>
      </c>
      <c r="N12" s="16"/>
      <c r="O12" s="16" t="s">
        <v>51</v>
      </c>
      <c r="P12" s="17" t="n">
        <v>0.1642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1</v>
      </c>
      <c r="F13" s="6" t="n">
        <v>384.37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0.206</v>
      </c>
      <c r="L13" s="6" t="n">
        <v>9802.15</v>
      </c>
      <c r="M13" s="17" t="n">
        <v>0.7</v>
      </c>
      <c r="N13" s="16"/>
      <c r="O13" s="16" t="s">
        <v>23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1</v>
      </c>
      <c r="F14" s="6" t="n">
        <v>301.31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0.2056</v>
      </c>
      <c r="L14" s="6" t="n">
        <v>8345.78</v>
      </c>
      <c r="M14" s="17" t="n">
        <v>0.55</v>
      </c>
      <c r="N14" s="16"/>
      <c r="O14" s="16" t="s">
        <v>56</v>
      </c>
      <c r="P14" s="17" t="n">
        <v>181.7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23</v>
      </c>
      <c r="E15" s="7" t="n">
        <v>30000</v>
      </c>
      <c r="F15" s="6" t="n">
        <v>0.727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0.8763</v>
      </c>
      <c r="L15" s="6" t="n">
        <v>0.24</v>
      </c>
      <c r="M15" s="17" t="n">
        <v>0.51</v>
      </c>
      <c r="N15" s="16"/>
      <c r="O15" s="16" t="s">
        <v>59</v>
      </c>
      <c r="P15" s="17" t="n">
        <v>1.777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23</v>
      </c>
      <c r="E16" s="7" t="n">
        <v>1</v>
      </c>
      <c r="F16" s="6" t="n">
        <v>19906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0.6863</v>
      </c>
      <c r="L16" s="6" t="n">
        <v>4774.28</v>
      </c>
      <c r="M16" s="17" t="n">
        <v>0.47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23</v>
      </c>
      <c r="E17" s="7" t="n">
        <v>4</v>
      </c>
      <c r="F17" s="6" t="n">
        <v>4071.2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0.1008</v>
      </c>
      <c r="L17" s="6" t="n">
        <v>2079.48</v>
      </c>
      <c r="M17" s="17" t="n">
        <v>0.38</v>
      </c>
      <c r="N17" s="16"/>
      <c r="O17" s="16" t="s">
        <v>19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2</v>
      </c>
      <c r="F18" s="6" t="n">
        <v>90.74</v>
      </c>
      <c r="G18" s="17" t="n">
        <v>0</v>
      </c>
      <c r="H18" s="6" t="n">
        <v>0</v>
      </c>
      <c r="I18" s="16"/>
      <c r="J18" s="6" t="s">
        <f>=E18*F18*Портфель!$Q$17</f>
      </c>
      <c r="K18" s="9" t="n">
        <v>-0.027</v>
      </c>
      <c r="L18" s="6" t="n">
        <v>8519.5</v>
      </c>
      <c r="M18" s="17" t="n">
        <v>0.33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23</v>
      </c>
      <c r="E19" s="7" t="n">
        <v>200</v>
      </c>
      <c r="F19" s="6" t="n">
        <v>63.4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-0.0001</v>
      </c>
      <c r="L19" s="6" t="n">
        <v>102.51</v>
      </c>
      <c r="M19" s="17" t="n">
        <v>0.3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13</v>
      </c>
      <c r="F20" s="6" t="n">
        <v>12.16</v>
      </c>
      <c r="G20" s="17" t="n">
        <v>0</v>
      </c>
      <c r="H20" s="6" t="n">
        <v>0</v>
      </c>
      <c r="I20" s="16"/>
      <c r="J20" s="6" t="s">
        <f>=E20*F20*Портфель!$Q$17</f>
      </c>
      <c r="K20" s="9" t="n">
        <v>0.1537</v>
      </c>
      <c r="L20" s="6" t="n">
        <v>534.46</v>
      </c>
      <c r="M20" s="17" t="n">
        <v>0.29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23</v>
      </c>
      <c r="E21" s="7" t="n">
        <v>50</v>
      </c>
      <c r="F21" s="6" t="n">
        <v>219.45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0.0645</v>
      </c>
      <c r="L21" s="6" t="n">
        <v>299.15</v>
      </c>
      <c r="M21" s="17" t="n">
        <v>0.26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5</v>
      </c>
      <c r="F22" s="6" t="n">
        <v>27.34</v>
      </c>
      <c r="G22" s="17" t="n">
        <v>0</v>
      </c>
      <c r="H22" s="6" t="n">
        <v>0</v>
      </c>
      <c r="I22" s="16"/>
      <c r="J22" s="6" t="s">
        <f>=E22*F22*Портфель!$Q$17</f>
      </c>
      <c r="K22" s="9" t="n">
        <v>0.029</v>
      </c>
      <c r="L22" s="6" t="n">
        <v>2369.16</v>
      </c>
      <c r="M22" s="17" t="n">
        <v>0.25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1</v>
      </c>
      <c r="F23" s="6" t="n">
        <v>127.33</v>
      </c>
      <c r="G23" s="17" t="n">
        <v>0</v>
      </c>
      <c r="H23" s="6" t="n">
        <v>0</v>
      </c>
      <c r="I23" s="16"/>
      <c r="J23" s="6" t="s">
        <f>=E23*F23*Портфель!$Q$17</f>
      </c>
      <c r="K23" s="9" t="n">
        <v>-0.0373</v>
      </c>
      <c r="L23" s="6" t="n">
        <v>12659.75</v>
      </c>
      <c r="M23" s="17" t="n">
        <v>0.23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</v>
      </c>
      <c r="F24" s="6" t="n">
        <v>126.77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0.0689</v>
      </c>
      <c r="L24" s="6" t="n">
        <v>7095.29</v>
      </c>
      <c r="M24" s="17" t="n">
        <v>0.23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49</v>
      </c>
      <c r="B25" s="16" t="s">
        <v>17</v>
      </c>
      <c r="C25" s="16" t="s">
        <v>79</v>
      </c>
      <c r="D25" s="16" t="s">
        <v>19</v>
      </c>
      <c r="E25" s="7" t="n">
        <v>5</v>
      </c>
      <c r="F25" s="6" t="n">
        <v>25.61</v>
      </c>
      <c r="G25" s="17" t="n">
        <v>0</v>
      </c>
      <c r="H25" s="6" t="n">
        <v>0</v>
      </c>
      <c r="I25" s="16"/>
      <c r="J25" s="6" t="s">
        <f>=E25*F25*Портфель!$Q$17</f>
      </c>
      <c r="K25" s="9" t="n">
        <v>0.0195</v>
      </c>
      <c r="L25" s="6" t="n">
        <v>2329.04</v>
      </c>
      <c r="M25" s="17" t="n">
        <v>0.23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80</v>
      </c>
      <c r="B26" s="16" t="s">
        <v>17</v>
      </c>
      <c r="C26" s="16" t="s">
        <v>81</v>
      </c>
      <c r="D26" s="16" t="s">
        <v>23</v>
      </c>
      <c r="E26" s="7" t="n">
        <v>280</v>
      </c>
      <c r="F26" s="6" t="n">
        <v>31.99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-0.034</v>
      </c>
      <c r="L26" s="6" t="n">
        <v>71.51</v>
      </c>
      <c r="M26" s="17" t="n">
        <v>0.21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82</v>
      </c>
      <c r="B27" s="16" t="s">
        <v>17</v>
      </c>
      <c r="C27" s="16" t="s">
        <v>83</v>
      </c>
      <c r="D27" s="16" t="s">
        <v>23</v>
      </c>
      <c r="E27" s="7" t="n">
        <v>10</v>
      </c>
      <c r="F27" s="6" t="n">
        <v>456.1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0.0603</v>
      </c>
      <c r="L27" s="6" t="n">
        <v>467.75</v>
      </c>
      <c r="M27" s="17" t="n">
        <v>0.11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84</v>
      </c>
      <c r="B28" s="16" t="s">
        <v>17</v>
      </c>
      <c r="C28" s="16" t="s">
        <v>85</v>
      </c>
      <c r="D28" s="16" t="s">
        <v>19</v>
      </c>
      <c r="E28" s="7" t="n">
        <v>4</v>
      </c>
      <c r="F28" s="6" t="n">
        <v>13.49</v>
      </c>
      <c r="G28" s="17" t="n">
        <v>0</v>
      </c>
      <c r="H28" s="6" t="n">
        <v>0</v>
      </c>
      <c r="I28" s="16"/>
      <c r="J28" s="6" t="s">
        <f>=E28*F28*Портфель!$Q$17</f>
      </c>
      <c r="K28" s="9" t="n">
        <v>0.0407</v>
      </c>
      <c r="L28" s="6" t="n">
        <v>813.28</v>
      </c>
      <c r="M28" s="17" t="n">
        <v>0.1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86</v>
      </c>
      <c r="B29" s="16" t="s">
        <v>17</v>
      </c>
      <c r="C29" s="16" t="s">
        <v>87</v>
      </c>
      <c r="D29" s="16" t="s">
        <v>23</v>
      </c>
      <c r="E29" s="7" t="n">
        <v>10</v>
      </c>
      <c r="F29" s="6" t="n">
        <v>337.33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0.3351</v>
      </c>
      <c r="L29" s="6" t="n">
        <v>55.49</v>
      </c>
      <c r="M29" s="17" t="n">
        <v>0.08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88</v>
      </c>
      <c r="B30" s="16" t="s">
        <v>17</v>
      </c>
      <c r="C30" s="16" t="s">
        <v>89</v>
      </c>
      <c r="D30" s="16" t="s">
        <v>19</v>
      </c>
      <c r="E30" s="7" t="n">
        <v>1</v>
      </c>
      <c r="F30" s="6" t="n">
        <v>27.55</v>
      </c>
      <c r="G30" s="17" t="n">
        <v>0</v>
      </c>
      <c r="H30" s="6" t="n">
        <v>0</v>
      </c>
      <c r="I30" s="16"/>
      <c r="J30" s="6" t="s">
        <f>=E30*F30*Портфель!$Q$17</f>
      </c>
      <c r="K30" s="9" t="n">
        <v>0.0054</v>
      </c>
      <c r="L30" s="6" t="n">
        <v>2076.02</v>
      </c>
      <c r="M30" s="17" t="n">
        <v>0.05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90</v>
      </c>
      <c r="B31" s="16" t="s">
        <v>17</v>
      </c>
      <c r="C31" s="16" t="s">
        <v>91</v>
      </c>
      <c r="D31" s="16" t="s">
        <v>23</v>
      </c>
      <c r="E31" s="7" t="n">
        <v>100</v>
      </c>
      <c r="F31" s="6" t="n">
        <v>12.05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0.0635</v>
      </c>
      <c r="L31" s="6" t="n">
        <v>10.96</v>
      </c>
      <c r="M31" s="17" t="n">
        <v>0.03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92</v>
      </c>
      <c r="B32" s="16" t="s">
        <v>17</v>
      </c>
      <c r="C32" s="16" t="s">
        <v>93</v>
      </c>
      <c r="D32" s="16" t="s">
        <v>23</v>
      </c>
      <c r="E32" s="7" t="n">
        <v>1</v>
      </c>
      <c r="F32" s="6" t="n">
        <v>774</v>
      </c>
      <c r="G32" s="17" t="n">
        <v>0</v>
      </c>
      <c r="H32" s="6" t="n">
        <v>0</v>
      </c>
      <c r="I32" s="16"/>
      <c r="J32" s="6" t="s">
        <f>=E32*F32*Портфель!$Q$13</f>
      </c>
      <c r="K32" s="9" t="n">
        <v>0.1711</v>
      </c>
      <c r="L32" s="6" t="n">
        <v>1778.44</v>
      </c>
      <c r="M32" s="17" t="n">
        <v>0.02</v>
      </c>
      <c r="N32" s="16"/>
      <c r="O32" s="16"/>
      <c r="P32" s="17"/>
      <c r="Q32" s="17"/>
    </row>
    <row collapsed="false" customFormat="false" customHeight="false" hidden="false" ht="12.1" outlineLevel="0" r="33">
      <c r="A33" s="16"/>
      <c r="B33" s="16"/>
      <c r="C33" s="16"/>
      <c r="D33" s="16"/>
      <c r="E33" s="7"/>
      <c r="F33" s="6"/>
      <c r="G33" s="4"/>
      <c r="H33" s="4" t="s">
        <v>94</v>
      </c>
      <c r="I33" s="4"/>
      <c r="J33" s="5" t="s">
        <f>=SUM(J2:J32)</f>
      </c>
      <c r="K33" s="4"/>
      <c r="L33" s="4"/>
      <c r="M33" s="10" t="s">
        <f>=J33/J53</f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95</v>
      </c>
      <c r="B34" s="16" t="s">
        <v>96</v>
      </c>
      <c r="C34" s="16" t="s">
        <v>97</v>
      </c>
      <c r="D34" s="16" t="s">
        <v>23</v>
      </c>
      <c r="E34" s="7" t="n">
        <v>174</v>
      </c>
      <c r="F34" s="6" t="n">
        <v>2664.1904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0.0847</v>
      </c>
      <c r="L34" s="6" t="n">
        <v>1603.94</v>
      </c>
      <c r="M34" s="17" t="n">
        <v>10.94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98</v>
      </c>
      <c r="B35" s="16" t="s">
        <v>96</v>
      </c>
      <c r="C35" s="16" t="s">
        <v>99</v>
      </c>
      <c r="D35" s="16" t="s">
        <v>23</v>
      </c>
      <c r="E35" s="7" t="n">
        <v>118639</v>
      </c>
      <c r="F35" s="6" t="n">
        <v>2.83797239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0.1379</v>
      </c>
      <c r="L35" s="6" t="n">
        <v>1.28</v>
      </c>
      <c r="M35" s="17" t="n">
        <v>7.95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100</v>
      </c>
      <c r="B36" s="16" t="s">
        <v>96</v>
      </c>
      <c r="C36" s="16" t="s">
        <v>101</v>
      </c>
      <c r="D36" s="16" t="s">
        <v>23</v>
      </c>
      <c r="E36" s="7" t="n">
        <v>15</v>
      </c>
      <c r="F36" s="6" t="n">
        <v>21546.43749208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0.2269</v>
      </c>
      <c r="L36" s="6" t="n">
        <v>6290.97</v>
      </c>
      <c r="M36" s="17" t="n">
        <v>7.63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102</v>
      </c>
      <c r="B37" s="16" t="s">
        <v>96</v>
      </c>
      <c r="C37" s="16" t="s">
        <v>103</v>
      </c>
      <c r="D37" s="16" t="s">
        <v>23</v>
      </c>
      <c r="E37" s="7" t="n">
        <v>51</v>
      </c>
      <c r="F37" s="6" t="n">
        <v>3091.29625364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0.0161</v>
      </c>
      <c r="L37" s="6" t="n">
        <v>2800.01</v>
      </c>
      <c r="M37" s="17" t="n">
        <v>3.72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104</v>
      </c>
      <c r="B38" s="16" t="s">
        <v>96</v>
      </c>
      <c r="C38" s="16" t="s">
        <v>105</v>
      </c>
      <c r="D38" s="16" t="s">
        <v>23</v>
      </c>
      <c r="E38" s="7" t="n">
        <v>70</v>
      </c>
      <c r="F38" s="6" t="n">
        <v>1699.5</v>
      </c>
      <c r="G38" s="17" t="n">
        <v>0</v>
      </c>
      <c r="H38" s="6" t="n">
        <v>0</v>
      </c>
      <c r="I38" s="16"/>
      <c r="J38" s="6" t="s">
        <f>=E38*F38*Портфель!$Q$13</f>
      </c>
      <c r="K38" s="9" t="n">
        <v>0.0093</v>
      </c>
      <c r="L38" s="6" t="n">
        <v>1678.84</v>
      </c>
      <c r="M38" s="17" t="n">
        <v>2.81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106</v>
      </c>
      <c r="B39" s="16" t="s">
        <v>96</v>
      </c>
      <c r="C39" s="16" t="s">
        <v>107</v>
      </c>
      <c r="D39" s="16" t="s">
        <v>23</v>
      </c>
      <c r="E39" s="7" t="n">
        <v>2600</v>
      </c>
      <c r="F39" s="6" t="n">
        <v>42.88288696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0.1233</v>
      </c>
      <c r="L39" s="6" t="n">
        <v>20.01</v>
      </c>
      <c r="M39" s="17" t="n">
        <v>2.63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108</v>
      </c>
      <c r="B40" s="16" t="s">
        <v>96</v>
      </c>
      <c r="C40" s="16" t="s">
        <v>109</v>
      </c>
      <c r="D40" s="16" t="s">
        <v>23</v>
      </c>
      <c r="E40" s="7" t="n">
        <v>53</v>
      </c>
      <c r="F40" s="6" t="n">
        <v>1611</v>
      </c>
      <c r="G40" s="17" t="n">
        <v>0</v>
      </c>
      <c r="H40" s="6" t="n">
        <v>0</v>
      </c>
      <c r="I40" s="16"/>
      <c r="J40" s="6" t="s">
        <f>=E40*F40*Портфель!$Q$13</f>
      </c>
      <c r="K40" s="9" t="n">
        <v>-0.0276</v>
      </c>
      <c r="L40" s="6" t="n">
        <v>1920.26</v>
      </c>
      <c r="M40" s="17" t="n">
        <v>2.02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110</v>
      </c>
      <c r="B41" s="16" t="s">
        <v>96</v>
      </c>
      <c r="C41" s="16" t="s">
        <v>111</v>
      </c>
      <c r="D41" s="16" t="s">
        <v>23</v>
      </c>
      <c r="E41" s="7" t="n">
        <v>1500</v>
      </c>
      <c r="F41" s="6" t="n">
        <v>54.96</v>
      </c>
      <c r="G41" s="17" t="n">
        <v>0</v>
      </c>
      <c r="H41" s="6" t="n">
        <v>0</v>
      </c>
      <c r="I41" s="16"/>
      <c r="J41" s="6" t="s">
        <f>=E41*F41*Портфель!$Q$13</f>
      </c>
      <c r="K41" s="9" t="n">
        <v>-0.0791</v>
      </c>
      <c r="L41" s="6" t="n">
        <v>90.14</v>
      </c>
      <c r="M41" s="17" t="n">
        <v>1.95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112</v>
      </c>
      <c r="B42" s="16" t="s">
        <v>96</v>
      </c>
      <c r="C42" s="16" t="s">
        <v>113</v>
      </c>
      <c r="D42" s="16" t="s">
        <v>23</v>
      </c>
      <c r="E42" s="7" t="n">
        <v>2000</v>
      </c>
      <c r="F42" s="6" t="n">
        <v>27.43740219</v>
      </c>
      <c r="G42" s="17" t="n">
        <v>0</v>
      </c>
      <c r="H42" s="6" t="n">
        <v>0</v>
      </c>
      <c r="I42" s="16"/>
      <c r="J42" s="6" t="s">
        <f>=E42*F42*Портфель!$Q$13</f>
      </c>
      <c r="K42" s="9" t="n">
        <v>0.0031</v>
      </c>
      <c r="L42" s="6" t="n">
        <v>26.88</v>
      </c>
      <c r="M42" s="17" t="n">
        <v>1.3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114</v>
      </c>
      <c r="B43" s="16" t="s">
        <v>96</v>
      </c>
      <c r="C43" s="16" t="s">
        <v>115</v>
      </c>
      <c r="D43" s="16" t="s">
        <v>19</v>
      </c>
      <c r="E43" s="7" t="n">
        <v>21</v>
      </c>
      <c r="F43" s="6" t="n">
        <v>18.05</v>
      </c>
      <c r="G43" s="17" t="n">
        <v>0</v>
      </c>
      <c r="H43" s="6" t="n">
        <v>0</v>
      </c>
      <c r="I43" s="16"/>
      <c r="J43" s="6" t="s">
        <f>=E43*F43*Портфель!$Q$17</f>
      </c>
      <c r="K43" s="9" t="n">
        <v>0.136</v>
      </c>
      <c r="L43" s="6" t="n">
        <v>736.39</v>
      </c>
      <c r="M43" s="17" t="n">
        <v>0.69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116</v>
      </c>
      <c r="B44" s="16" t="s">
        <v>96</v>
      </c>
      <c r="C44" s="16" t="s">
        <v>117</v>
      </c>
      <c r="D44" s="16" t="s">
        <v>23</v>
      </c>
      <c r="E44" s="7" t="n">
        <v>3332</v>
      </c>
      <c r="F44" s="6" t="n">
        <v>6.76</v>
      </c>
      <c r="G44" s="17" t="n">
        <v>0</v>
      </c>
      <c r="H44" s="6" t="n">
        <v>0</v>
      </c>
      <c r="I44" s="16"/>
      <c r="J44" s="6" t="s">
        <f>=E44*F44*Портфель!$Q$13</f>
      </c>
      <c r="K44" s="9" t="n">
        <v>0.0189</v>
      </c>
      <c r="L44" s="6" t="n">
        <v>6</v>
      </c>
      <c r="M44" s="17" t="n">
        <v>0.53</v>
      </c>
      <c r="N44" s="16"/>
      <c r="O44" s="16"/>
      <c r="P44" s="17"/>
      <c r="Q44" s="17"/>
    </row>
    <row collapsed="false" customFormat="false" customHeight="false" hidden="false" ht="12.1" outlineLevel="0" r="45">
      <c r="A45" s="16"/>
      <c r="B45" s="16"/>
      <c r="C45" s="16"/>
      <c r="D45" s="16"/>
      <c r="E45" s="7"/>
      <c r="F45" s="6"/>
      <c r="G45" s="4"/>
      <c r="H45" s="4" t="s">
        <v>118</v>
      </c>
      <c r="I45" s="4"/>
      <c r="J45" s="5" t="s">
        <f>=SUM(J34:J44)</f>
      </c>
      <c r="K45" s="4"/>
      <c r="L45" s="4"/>
      <c r="M45" s="10" t="s">
        <f>=J45/J53</f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119</v>
      </c>
      <c r="B46" s="16" t="s">
        <v>120</v>
      </c>
      <c r="C46" s="16" t="s">
        <v>121</v>
      </c>
      <c r="D46" s="16" t="s">
        <v>23</v>
      </c>
      <c r="E46" s="7" t="n">
        <v>110</v>
      </c>
      <c r="F46" s="6" t="n">
        <v>99.8</v>
      </c>
      <c r="G46" s="17" t="n">
        <v>1000</v>
      </c>
      <c r="H46" s="6" t="n">
        <v>0</v>
      </c>
      <c r="I46" s="16" t="s">
        <v>122</v>
      </c>
      <c r="J46" s="6" t="s">
        <f>=E46*((F46/100*G46)*Портфель!$Q$13 + H46*Портфель!$Q$13) </f>
      </c>
      <c r="K46" s="9" t="n">
        <v>0.0333</v>
      </c>
      <c r="L46" s="6" t="n">
        <v>1008.69</v>
      </c>
      <c r="M46" s="17" t="n">
        <v>2.59</v>
      </c>
      <c r="N46" s="16"/>
      <c r="O46" s="16"/>
      <c r="P46" s="17"/>
      <c r="Q46" s="17"/>
    </row>
    <row collapsed="false" customFormat="false" customHeight="false" hidden="false" ht="12.1" outlineLevel="0" r="47">
      <c r="A47" s="16" t="s">
        <v>123</v>
      </c>
      <c r="B47" s="16" t="s">
        <v>120</v>
      </c>
      <c r="C47" s="16" t="s">
        <v>124</v>
      </c>
      <c r="D47" s="16" t="s">
        <v>23</v>
      </c>
      <c r="E47" s="7" t="n">
        <v>20</v>
      </c>
      <c r="F47" s="6" t="n">
        <v>101.19</v>
      </c>
      <c r="G47" s="17" t="n">
        <v>1000</v>
      </c>
      <c r="H47" s="6" t="n">
        <v>82.85</v>
      </c>
      <c r="I47" s="16" t="s">
        <v>125</v>
      </c>
      <c r="J47" s="6" t="s">
        <f>=E47*((F47/100*G47)*Портфель!$Q$13 + H47*Портфель!$Q$13) </f>
      </c>
      <c r="K47" s="9" t="n">
        <v>0.111</v>
      </c>
      <c r="L47" s="6" t="n">
        <v>959.07</v>
      </c>
      <c r="M47" s="17" t="n">
        <v>0.52</v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126</v>
      </c>
      <c r="B48" s="16" t="s">
        <v>120</v>
      </c>
      <c r="C48" s="16" t="s">
        <v>127</v>
      </c>
      <c r="D48" s="16" t="s">
        <v>23</v>
      </c>
      <c r="E48" s="7" t="n">
        <v>1</v>
      </c>
      <c r="F48" s="6" t="n">
        <v>99.39</v>
      </c>
      <c r="G48" s="17" t="n">
        <v>1000</v>
      </c>
      <c r="H48" s="6" t="n">
        <v>39.4</v>
      </c>
      <c r="I48" s="16" t="s">
        <v>128</v>
      </c>
      <c r="J48" s="6" t="s">
        <f>=E48*((F48/100*G48)*Портфель!$Q$13 + H48*Портфель!$Q$13) </f>
      </c>
      <c r="K48" s="9" t="n">
        <v>0.0848</v>
      </c>
      <c r="L48" s="6" t="n">
        <v>954.55</v>
      </c>
      <c r="M48" s="17" t="n">
        <v>0.02</v>
      </c>
      <c r="N48" s="16"/>
      <c r="O48" s="16"/>
      <c r="P48" s="17"/>
      <c r="Q48" s="17"/>
    </row>
    <row collapsed="false" customFormat="false" customHeight="false" hidden="false" ht="12.1" outlineLevel="0" r="49">
      <c r="A49" s="16"/>
      <c r="B49" s="16"/>
      <c r="C49" s="16"/>
      <c r="D49" s="16"/>
      <c r="E49" s="7"/>
      <c r="F49" s="6"/>
      <c r="G49" s="4"/>
      <c r="H49" s="4" t="s">
        <v>129</v>
      </c>
      <c r="I49" s="4"/>
      <c r="J49" s="5" t="s">
        <f>=SUM(J46:J48)</f>
      </c>
      <c r="K49" s="4"/>
      <c r="L49" s="4"/>
      <c r="M49" s="10" t="s">
        <f>=J49/J53</f>
      </c>
      <c r="N49" s="16"/>
      <c r="O49" s="16"/>
      <c r="P49" s="17"/>
      <c r="Q49" s="17"/>
    </row>
    <row collapsed="false" customFormat="false" customHeight="false" hidden="false" ht="12.1" outlineLevel="0" r="50">
      <c r="A50" s="16" t="s">
        <v>23</v>
      </c>
      <c r="B50" s="16" t="s">
        <v>3</v>
      </c>
      <c r="C50" s="16" t="s">
        <v>130</v>
      </c>
      <c r="D50" s="16" t="s">
        <v>23</v>
      </c>
      <c r="E50" s="7" t="n">
        <v>9258.7</v>
      </c>
      <c r="F50" s="6" t="n">
        <v>1</v>
      </c>
      <c r="G50" s="17" t="n">
        <v>0</v>
      </c>
      <c r="H50" s="6" t="n">
        <v>0</v>
      </c>
      <c r="I50" s="16"/>
      <c r="J50" s="6" t="s">
        <f>=E50*F50</f>
      </c>
      <c r="K50" s="17"/>
      <c r="L50" s="6"/>
      <c r="M50" s="17"/>
      <c r="N50" s="16"/>
      <c r="O50" s="16"/>
      <c r="P50" s="17"/>
      <c r="Q50" s="17"/>
    </row>
    <row collapsed="false" customFormat="false" customHeight="false" hidden="false" ht="12.1" outlineLevel="0" r="51">
      <c r="A51" s="16" t="s">
        <v>19</v>
      </c>
      <c r="B51" s="16" t="s">
        <v>3</v>
      </c>
      <c r="C51" s="16" t="s">
        <v>131</v>
      </c>
      <c r="D51" s="16" t="s">
        <v>23</v>
      </c>
      <c r="E51" s="7" t="n">
        <v>200.37</v>
      </c>
      <c r="F51" s="6" t="n">
        <v>76.9724</v>
      </c>
      <c r="G51" s="17" t="n">
        <v>0</v>
      </c>
      <c r="H51" s="6" t="n">
        <v>0</v>
      </c>
      <c r="I51" s="16"/>
      <c r="J51" s="6" t="s">
        <f>=E51*F51</f>
      </c>
      <c r="K51" s="17"/>
      <c r="L51" s="6"/>
      <c r="M51" s="17"/>
      <c r="N51" s="16"/>
      <c r="O51" s="16"/>
      <c r="P51" s="17"/>
      <c r="Q51" s="17"/>
    </row>
    <row collapsed="false" customFormat="false" customHeight="false" hidden="false" ht="12.1" outlineLevel="0" r="52">
      <c r="A52" s="16"/>
      <c r="B52" s="16"/>
      <c r="C52" s="16"/>
      <c r="D52" s="16"/>
      <c r="E52" s="7"/>
      <c r="F52" s="6"/>
      <c r="G52" s="4"/>
      <c r="H52" s="4" t="s">
        <v>132</v>
      </c>
      <c r="I52" s="4"/>
      <c r="J52" s="5" t="s">
        <f>=SUM(J50:J51)</f>
      </c>
      <c r="K52" s="4"/>
      <c r="L52" s="4"/>
      <c r="M52" s="10" t="s">
        <f>=J52/J53</f>
      </c>
      <c r="N52" s="16"/>
      <c r="O52" s="16"/>
      <c r="P52" s="17"/>
      <c r="Q52" s="17"/>
    </row>
    <row collapsed="false" customFormat="false" customHeight="false" hidden="false" ht="12.1" outlineLevel="0" r="53">
      <c r="A53" s="16"/>
      <c r="B53" s="16"/>
      <c r="C53" s="16"/>
      <c r="D53" s="16"/>
      <c r="E53" s="7"/>
      <c r="F53" s="6"/>
      <c r="G53" s="4"/>
      <c r="H53" s="4" t="s">
        <v>133</v>
      </c>
      <c r="I53" s="4"/>
      <c r="J53" s="5" t="s">
        <f>=J33+J45+J49+J52</f>
      </c>
      <c r="K53" s="17"/>
      <c r="L53" s="6"/>
      <c r="M53" s="17"/>
      <c r="N53" s="16"/>
      <c r="O53" s="16"/>
      <c r="P53" s="17"/>
      <c r="Q53" s="17"/>
    </row>
  </sheetData>
  <mergeCells>
    <mergeCell ref="H33:I33"/>
    <mergeCell ref="H45:I45"/>
    <mergeCell ref="H49:I49"/>
    <mergeCell ref="H52:I5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856</v>
      </c>
      <c r="D1" s="38" t="s">
        <v>857</v>
      </c>
      <c r="E1" s="38" t="s">
        <v>829</v>
      </c>
      <c r="F1" s="38" t="s">
        <v>858</v>
      </c>
      <c r="G1" s="38" t="s">
        <v>826</v>
      </c>
      <c r="H1" s="38" t="s">
        <v>859</v>
      </c>
      <c r="I1" s="38" t="s">
        <v>860</v>
      </c>
      <c r="J1" s="38" t="s">
        <v>861</v>
      </c>
      <c r="K1" s="38" t="s">
        <v>862</v>
      </c>
    </row>
    <row collapsed="false" customFormat="false" customHeight="false" hidden="false" ht="12.1" outlineLevel="0" r="2">
      <c r="A2" s="16" t="s">
        <v>656</v>
      </c>
      <c r="B2" s="16" t="s">
        <v>863</v>
      </c>
      <c r="C2" s="41" t="n">
        <v>43404</v>
      </c>
      <c r="D2" s="42" t="n">
        <v>43566</v>
      </c>
      <c r="E2" s="17" t="n">
        <v>13546.5254</v>
      </c>
      <c r="F2" s="17" t="n">
        <v>13324.2311</v>
      </c>
      <c r="G2" s="17" t="n">
        <v>4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657</v>
      </c>
      <c r="B3" s="16" t="s">
        <v>836</v>
      </c>
      <c r="C3" s="41" t="n">
        <v>43423</v>
      </c>
      <c r="D3" s="42" t="n">
        <v>43648</v>
      </c>
      <c r="E3" s="17" t="n">
        <v>547.939</v>
      </c>
      <c r="F3" s="17" t="n">
        <v>645.557</v>
      </c>
      <c r="G3" s="17" t="n">
        <v>10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40</v>
      </c>
      <c r="B4" s="16" t="s">
        <v>41</v>
      </c>
      <c r="C4" s="41" t="n">
        <v>43566</v>
      </c>
      <c r="D4" s="42" t="n">
        <v>43838</v>
      </c>
      <c r="E4" s="17" t="n">
        <v>3031.0004</v>
      </c>
      <c r="F4" s="17" t="n">
        <v>3341.6697</v>
      </c>
      <c r="G4" s="17" t="n">
        <v>3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57</v>
      </c>
      <c r="B5" s="16" t="s">
        <v>58</v>
      </c>
      <c r="C5" s="41" t="n">
        <v>43574</v>
      </c>
      <c r="D5" s="42" t="n">
        <v>43839</v>
      </c>
      <c r="E5" s="17" t="n">
        <v>0.2243</v>
      </c>
      <c r="F5" s="17" t="n">
        <v>0.2572</v>
      </c>
      <c r="G5" s="17" t="n">
        <v>30000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57</v>
      </c>
      <c r="B6" s="16" t="s">
        <v>58</v>
      </c>
      <c r="C6" s="41" t="n">
        <v>43574</v>
      </c>
      <c r="D6" s="42" t="n">
        <v>43839</v>
      </c>
      <c r="E6" s="17" t="n">
        <v>0.2241</v>
      </c>
      <c r="F6" s="17" t="n">
        <v>0.2572</v>
      </c>
      <c r="G6" s="17" t="n">
        <v>10000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57</v>
      </c>
      <c r="B7" s="16" t="s">
        <v>58</v>
      </c>
      <c r="C7" s="41" t="n">
        <v>43574</v>
      </c>
      <c r="D7" s="42" t="n">
        <v>43839</v>
      </c>
      <c r="E7" s="17" t="n">
        <v>0.2241</v>
      </c>
      <c r="F7" s="17" t="n">
        <v>0.2572</v>
      </c>
      <c r="G7" s="17" t="n">
        <v>10000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57</v>
      </c>
      <c r="B8" s="16" t="s">
        <v>58</v>
      </c>
      <c r="C8" s="41" t="n">
        <v>43775</v>
      </c>
      <c r="D8" s="42" t="n">
        <v>43839</v>
      </c>
      <c r="E8" s="17" t="n">
        <v>0.2011</v>
      </c>
      <c r="F8" s="17" t="n">
        <v>0.2572</v>
      </c>
      <c r="G8" s="17" t="n">
        <v>150000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57</v>
      </c>
      <c r="B9" s="16" t="s">
        <v>58</v>
      </c>
      <c r="C9" s="41" t="n">
        <v>43775</v>
      </c>
      <c r="D9" s="42" t="n">
        <v>43839</v>
      </c>
      <c r="E9" s="17" t="n">
        <v>0.2011</v>
      </c>
      <c r="F9" s="17" t="n">
        <v>0.2572</v>
      </c>
      <c r="G9" s="17" t="n">
        <v>40000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57</v>
      </c>
      <c r="B10" s="16" t="s">
        <v>58</v>
      </c>
      <c r="C10" s="41" t="n">
        <v>43775</v>
      </c>
      <c r="D10" s="42" t="n">
        <v>43839</v>
      </c>
      <c r="E10" s="17" t="n">
        <v>0.2006</v>
      </c>
      <c r="F10" s="17" t="n">
        <v>0.2572</v>
      </c>
      <c r="G10" s="17" t="n">
        <v>50000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57</v>
      </c>
      <c r="B11" s="16" t="s">
        <v>58</v>
      </c>
      <c r="C11" s="41" t="n">
        <v>43775</v>
      </c>
      <c r="D11" s="42" t="n">
        <v>43839</v>
      </c>
      <c r="E11" s="17" t="n">
        <v>0.2006</v>
      </c>
      <c r="F11" s="17" t="n">
        <v>0.2572</v>
      </c>
      <c r="G11" s="17" t="n">
        <v>10000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658</v>
      </c>
      <c r="B12" s="16" t="s">
        <v>864</v>
      </c>
      <c r="C12" s="41" t="n">
        <v>43574</v>
      </c>
      <c r="D12" s="42" t="n">
        <v>43615</v>
      </c>
      <c r="E12" s="17" t="n">
        <v>91.273</v>
      </c>
      <c r="F12" s="17" t="n">
        <v>107.9751</v>
      </c>
      <c r="G12" s="17" t="n">
        <v>20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658</v>
      </c>
      <c r="B13" s="16" t="s">
        <v>864</v>
      </c>
      <c r="C13" s="41" t="n">
        <v>43574</v>
      </c>
      <c r="D13" s="42" t="n">
        <v>43615</v>
      </c>
      <c r="E13" s="17" t="n">
        <v>91.4737</v>
      </c>
      <c r="F13" s="17" t="n">
        <v>107.9751</v>
      </c>
      <c r="G13" s="17" t="n">
        <v>60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658</v>
      </c>
      <c r="B14" s="16" t="s">
        <v>864</v>
      </c>
      <c r="C14" s="41" t="n">
        <v>43574</v>
      </c>
      <c r="D14" s="42" t="n">
        <v>43615</v>
      </c>
      <c r="E14" s="17" t="n">
        <v>91.474</v>
      </c>
      <c r="F14" s="17" t="n">
        <v>107.9751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658</v>
      </c>
      <c r="B15" s="16" t="s">
        <v>864</v>
      </c>
      <c r="C15" s="41" t="n">
        <v>43574</v>
      </c>
      <c r="D15" s="42" t="n">
        <v>43615</v>
      </c>
      <c r="E15" s="17" t="n">
        <v>91.273</v>
      </c>
      <c r="F15" s="17" t="n">
        <v>107.9751</v>
      </c>
      <c r="G15" s="17" t="n">
        <v>100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658</v>
      </c>
      <c r="B16" s="16" t="s">
        <v>864</v>
      </c>
      <c r="C16" s="41" t="n">
        <v>43574</v>
      </c>
      <c r="D16" s="42" t="n">
        <v>43615</v>
      </c>
      <c r="E16" s="17" t="n">
        <v>91.072</v>
      </c>
      <c r="F16" s="17" t="n">
        <v>107.9751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659</v>
      </c>
      <c r="B17" s="16" t="s">
        <v>865</v>
      </c>
      <c r="C17" s="41" t="n">
        <v>43574</v>
      </c>
      <c r="D17" s="42" t="n">
        <v>43636</v>
      </c>
      <c r="E17" s="17" t="n">
        <v>0.2749</v>
      </c>
      <c r="F17" s="17" t="n">
        <v>0.3034</v>
      </c>
      <c r="G17" s="17" t="n">
        <v>100000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660</v>
      </c>
      <c r="B18" s="16" t="s">
        <v>866</v>
      </c>
      <c r="C18" s="41" t="n">
        <v>43574</v>
      </c>
      <c r="D18" s="42" t="n">
        <v>43643</v>
      </c>
      <c r="E18" s="17" t="n">
        <v>97.0904</v>
      </c>
      <c r="F18" s="17" t="n">
        <v>110.4676</v>
      </c>
      <c r="G18" s="17" t="n">
        <v>200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86</v>
      </c>
      <c r="B19" s="16" t="s">
        <v>87</v>
      </c>
      <c r="C19" s="41" t="n">
        <v>43616</v>
      </c>
      <c r="D19" s="42" t="n">
        <v>43622</v>
      </c>
      <c r="E19" s="17" t="n">
        <v>55.486</v>
      </c>
      <c r="F19" s="17" t="n">
        <v>54.1869</v>
      </c>
      <c r="G19" s="17" t="n">
        <v>190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92</v>
      </c>
      <c r="B20" s="16" t="s">
        <v>93</v>
      </c>
      <c r="C20" s="41" t="n">
        <v>43616</v>
      </c>
      <c r="D20" s="42" t="n">
        <v>43902</v>
      </c>
      <c r="E20" s="17" t="n">
        <v>1953.8443</v>
      </c>
      <c r="F20" s="17" t="n">
        <v>2098.95</v>
      </c>
      <c r="G20" s="17" t="n">
        <v>7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92</v>
      </c>
      <c r="B21" s="16" t="s">
        <v>93</v>
      </c>
      <c r="C21" s="41" t="n">
        <v>43754</v>
      </c>
      <c r="D21" s="42" t="n">
        <v>43902</v>
      </c>
      <c r="E21" s="17" t="n">
        <v>1778.444</v>
      </c>
      <c r="F21" s="17" t="n">
        <v>2098.95</v>
      </c>
      <c r="G21" s="17" t="n">
        <v>2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92</v>
      </c>
      <c r="B22" s="16" t="s">
        <v>93</v>
      </c>
      <c r="C22" s="41" t="n">
        <v>43754</v>
      </c>
      <c r="D22" s="42" t="n">
        <v>43902</v>
      </c>
      <c r="E22" s="17" t="n">
        <v>1778.444</v>
      </c>
      <c r="F22" s="17" t="n">
        <v>2100.95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92</v>
      </c>
      <c r="B23" s="16" t="s">
        <v>93</v>
      </c>
      <c r="C23" s="41" t="n">
        <v>43754</v>
      </c>
      <c r="D23" s="42" t="n">
        <v>43902</v>
      </c>
      <c r="E23" s="17" t="n">
        <v>1778.444</v>
      </c>
      <c r="F23" s="17" t="n">
        <v>2100.95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661</v>
      </c>
      <c r="B24" s="16" t="s">
        <v>839</v>
      </c>
      <c r="C24" s="41" t="n">
        <v>43619</v>
      </c>
      <c r="D24" s="42" t="n">
        <v>43732</v>
      </c>
      <c r="E24" s="17" t="n">
        <v>205.423</v>
      </c>
      <c r="F24" s="17" t="n">
        <v>100</v>
      </c>
      <c r="G24" s="17" t="n">
        <v>30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661</v>
      </c>
      <c r="B25" s="16" t="s">
        <v>839</v>
      </c>
      <c r="C25" s="41" t="n">
        <v>43619</v>
      </c>
      <c r="D25" s="42" t="n">
        <v>43732</v>
      </c>
      <c r="E25" s="17" t="n">
        <v>205.4229</v>
      </c>
      <c r="F25" s="17" t="n">
        <v>100</v>
      </c>
      <c r="G25" s="17" t="n">
        <v>120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90</v>
      </c>
      <c r="B26" s="16" t="s">
        <v>91</v>
      </c>
      <c r="C26" s="41" t="n">
        <v>43649</v>
      </c>
      <c r="D26" s="42" t="n">
        <v>43902</v>
      </c>
      <c r="E26" s="17" t="n">
        <v>10.9628</v>
      </c>
      <c r="F26" s="17" t="n">
        <v>11.4503</v>
      </c>
      <c r="G26" s="17" t="n">
        <v>1900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662</v>
      </c>
      <c r="B27" s="16" t="s">
        <v>841</v>
      </c>
      <c r="C27" s="41" t="n">
        <v>43651</v>
      </c>
      <c r="D27" s="42" t="n">
        <v>44117</v>
      </c>
      <c r="E27" s="17" t="n">
        <v>640.4222</v>
      </c>
      <c r="F27" s="17" t="n">
        <v>300</v>
      </c>
      <c r="G27" s="17" t="n">
        <v>32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663</v>
      </c>
      <c r="B28" s="16" t="s">
        <v>840</v>
      </c>
      <c r="C28" s="41" t="n">
        <v>43651</v>
      </c>
      <c r="D28" s="42" t="n">
        <v>44114</v>
      </c>
      <c r="E28" s="17" t="n">
        <v>424.916</v>
      </c>
      <c r="F28" s="17" t="n">
        <v>200</v>
      </c>
      <c r="G28" s="17" t="n">
        <v>50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664</v>
      </c>
      <c r="B29" s="16" t="s">
        <v>842</v>
      </c>
      <c r="C29" s="41" t="n">
        <v>43651</v>
      </c>
      <c r="D29" s="42" t="n">
        <v>44065</v>
      </c>
      <c r="E29" s="17" t="n">
        <v>634.221</v>
      </c>
      <c r="F29" s="17" t="n">
        <v>300</v>
      </c>
      <c r="G29" s="17" t="n">
        <v>30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664</v>
      </c>
      <c r="B30" s="16" t="s">
        <v>842</v>
      </c>
      <c r="C30" s="41" t="n">
        <v>43739</v>
      </c>
      <c r="D30" s="42" t="n">
        <v>44065</v>
      </c>
      <c r="E30" s="17" t="n">
        <v>627.854</v>
      </c>
      <c r="F30" s="17" t="n">
        <v>300</v>
      </c>
      <c r="G30" s="17" t="n">
        <v>50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664</v>
      </c>
      <c r="B31" s="16" t="s">
        <v>842</v>
      </c>
      <c r="C31" s="41" t="n">
        <v>43745</v>
      </c>
      <c r="D31" s="42" t="n">
        <v>44065</v>
      </c>
      <c r="E31" s="17" t="n">
        <v>628.7929</v>
      </c>
      <c r="F31" s="17" t="n">
        <v>300</v>
      </c>
      <c r="G31" s="17" t="n">
        <v>160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95</v>
      </c>
      <c r="B32" s="16" t="s">
        <v>97</v>
      </c>
      <c r="C32" s="41" t="n">
        <v>43651</v>
      </c>
      <c r="D32" s="42" t="n">
        <v>43866</v>
      </c>
      <c r="E32" s="17" t="n">
        <v>1541.1095</v>
      </c>
      <c r="F32" s="17" t="n">
        <v>1586.9244</v>
      </c>
      <c r="G32" s="17" t="n">
        <v>9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95</v>
      </c>
      <c r="B33" s="16" t="s">
        <v>97</v>
      </c>
      <c r="C33" s="41" t="n">
        <v>43651</v>
      </c>
      <c r="D33" s="42" t="n">
        <v>43866</v>
      </c>
      <c r="E33" s="17" t="n">
        <v>1541.1095</v>
      </c>
      <c r="F33" s="17" t="n">
        <v>1586.9248</v>
      </c>
      <c r="G33" s="17" t="n">
        <v>29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95</v>
      </c>
      <c r="B34" s="16" t="s">
        <v>97</v>
      </c>
      <c r="C34" s="41" t="n">
        <v>43651</v>
      </c>
      <c r="D34" s="42" t="n">
        <v>43866</v>
      </c>
      <c r="E34" s="17" t="n">
        <v>1541.1095</v>
      </c>
      <c r="F34" s="17" t="n">
        <v>1586.9248</v>
      </c>
      <c r="G34" s="17" t="n">
        <v>37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95</v>
      </c>
      <c r="B35" s="16" t="s">
        <v>97</v>
      </c>
      <c r="C35" s="41" t="n">
        <v>43651</v>
      </c>
      <c r="D35" s="42" t="n">
        <v>43886</v>
      </c>
      <c r="E35" s="17" t="n">
        <v>1541.1095</v>
      </c>
      <c r="F35" s="17" t="n">
        <v>1590.8131</v>
      </c>
      <c r="G35" s="17" t="n">
        <v>70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60</v>
      </c>
      <c r="B36" s="16" t="s">
        <v>61</v>
      </c>
      <c r="C36" s="41" t="n">
        <v>43850</v>
      </c>
      <c r="D36" s="42" t="n">
        <v>43902</v>
      </c>
      <c r="E36" s="17" t="n">
        <v>4772.2744</v>
      </c>
      <c r="F36" s="17" t="n">
        <v>5395.3007</v>
      </c>
      <c r="G36" s="17" t="n">
        <v>9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60</v>
      </c>
      <c r="B37" s="16" t="s">
        <v>61</v>
      </c>
      <c r="C37" s="41" t="n">
        <v>43850</v>
      </c>
      <c r="D37" s="42" t="n">
        <v>43902</v>
      </c>
      <c r="E37" s="17" t="n">
        <v>4774.28</v>
      </c>
      <c r="F37" s="17" t="n">
        <v>5395.3007</v>
      </c>
      <c r="G37" s="17" t="n">
        <v>5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667</v>
      </c>
      <c r="B38" s="16" t="s">
        <v>867</v>
      </c>
      <c r="C38" s="41" t="n">
        <v>43851</v>
      </c>
      <c r="D38" s="42" t="n">
        <v>43873</v>
      </c>
      <c r="E38" s="17" t="n">
        <v>19111.4368</v>
      </c>
      <c r="F38" s="17" t="n">
        <v>22199.8954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668</v>
      </c>
      <c r="B39" s="16" t="s">
        <v>845</v>
      </c>
      <c r="C39" s="41" t="n">
        <v>43893</v>
      </c>
      <c r="D39" s="42" t="n">
        <v>44998</v>
      </c>
      <c r="E39" s="17" t="n">
        <v>1003</v>
      </c>
      <c r="F39" s="17" t="n">
        <v>160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669</v>
      </c>
      <c r="B40" s="16" t="s">
        <v>844</v>
      </c>
      <c r="C40" s="41" t="n">
        <v>43915</v>
      </c>
      <c r="D40" s="42" t="n">
        <v>44441</v>
      </c>
      <c r="E40" s="17" t="n">
        <v>724.0097</v>
      </c>
      <c r="F40" s="17" t="n">
        <v>400</v>
      </c>
      <c r="G40" s="17" t="n">
        <v>100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670</v>
      </c>
      <c r="B41" s="16" t="s">
        <v>843</v>
      </c>
      <c r="C41" s="41" t="n">
        <v>43927</v>
      </c>
      <c r="D41" s="42" t="n">
        <v>45070</v>
      </c>
      <c r="E41" s="17" t="n">
        <v>983.3975</v>
      </c>
      <c r="F41" s="17" t="n">
        <v>1000</v>
      </c>
      <c r="G41" s="17" t="n">
        <v>100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134</v>
      </c>
      <c r="B1" s="18" t="s">
        <v>9</v>
      </c>
      <c r="C1" s="18" t="s">
        <v>135</v>
      </c>
      <c r="D1" s="18" t="s">
        <v>136</v>
      </c>
      <c r="E1" s="18" t="s">
        <v>137</v>
      </c>
      <c r="F1" s="18" t="s">
        <v>138</v>
      </c>
      <c r="G1" s="18" t="s">
        <v>139</v>
      </c>
      <c r="H1" s="18" t="s">
        <v>140</v>
      </c>
    </row>
    <row collapsed="false" customFormat="false" customHeight="false" hidden="false" ht="12.1" outlineLevel="0" r="2">
      <c r="A2" s="13" t="n">
        <v>43277.570810185</v>
      </c>
      <c r="B2" s="6" t="n">
        <v>4367.31</v>
      </c>
      <c r="C2" s="16" t="s">
        <v>141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43304.573078704</v>
      </c>
      <c r="B3" s="6" t="n">
        <v>8384.91</v>
      </c>
      <c r="C3" s="16" t="s">
        <v>141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43321.553368056</v>
      </c>
      <c r="B4" s="6" t="n">
        <v>10001.25</v>
      </c>
      <c r="C4" s="16" t="s">
        <v>141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43325.471481481</v>
      </c>
      <c r="B5" s="6" t="n">
        <v>11636.45</v>
      </c>
      <c r="C5" s="16" t="s">
        <v>141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43325.555451389</v>
      </c>
      <c r="B6" s="6" t="n">
        <v>-10036.125</v>
      </c>
      <c r="C6" s="16" t="s">
        <v>142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43327.47244213</v>
      </c>
      <c r="B7" s="6" t="n">
        <v>-11348.095</v>
      </c>
      <c r="C7" s="16" t="s">
        <v>142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43329.870798611</v>
      </c>
      <c r="B8" s="6" t="n">
        <v>2400</v>
      </c>
      <c r="C8" s="16" t="s">
        <v>141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43333.871863426</v>
      </c>
      <c r="B9" s="6" t="n">
        <v>-2015.421</v>
      </c>
      <c r="C9" s="16" t="s">
        <v>142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43342</v>
      </c>
      <c r="B10" s="6" t="n">
        <v>13629.02</v>
      </c>
      <c r="C10" s="16" t="s">
        <v>141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43403</v>
      </c>
      <c r="B11" s="6" t="n">
        <v>51992.191</v>
      </c>
      <c r="C11" s="16" t="s">
        <v>141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43413.656701389</v>
      </c>
      <c r="B12" s="6" t="n">
        <v>4692.03</v>
      </c>
      <c r="C12" s="16" t="s">
        <v>141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43423.466458333</v>
      </c>
      <c r="B13" s="6" t="n">
        <v>5496.44</v>
      </c>
      <c r="C13" s="16" t="s">
        <v>141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43474</v>
      </c>
      <c r="B14" s="6" t="n">
        <v>-193.6</v>
      </c>
      <c r="C14" s="16" t="s">
        <v>143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43488.725729167</v>
      </c>
      <c r="B15" s="6" t="n">
        <v>222.6</v>
      </c>
      <c r="C15" s="16" t="s">
        <v>144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43504</v>
      </c>
      <c r="B16" s="6" t="n">
        <v>-43.57</v>
      </c>
      <c r="C16" s="16" t="s">
        <v>145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43517.803611111</v>
      </c>
      <c r="B17" s="6" t="n">
        <v>43.465488</v>
      </c>
      <c r="C17" s="16" t="s">
        <v>146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43539.901956019</v>
      </c>
      <c r="B18" s="6" t="n">
        <v>3386.33</v>
      </c>
      <c r="C18" s="16" t="s">
        <v>141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43574.432777778</v>
      </c>
      <c r="B19" s="6" t="n">
        <v>100000</v>
      </c>
      <c r="C19" s="16" t="s">
        <v>141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43591</v>
      </c>
      <c r="B20" s="6" t="n">
        <v>-1355.4</v>
      </c>
      <c r="C20" s="16" t="s">
        <v>147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43595</v>
      </c>
      <c r="B21" s="6" t="n">
        <v>-45.01</v>
      </c>
      <c r="C21" s="16" t="s">
        <v>148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43599</v>
      </c>
      <c r="B22" s="6" t="n">
        <v>-840</v>
      </c>
      <c r="C22" s="16" t="s">
        <v>149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43600.635069444</v>
      </c>
      <c r="B23" s="6" t="n">
        <v>1558.4</v>
      </c>
      <c r="C23" s="16" t="s">
        <v>150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43606</v>
      </c>
      <c r="B24" s="6" t="n">
        <v>-4.19</v>
      </c>
      <c r="C24" s="16" t="s">
        <v>151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43609</v>
      </c>
      <c r="B25" s="6" t="n">
        <v>34.825302</v>
      </c>
      <c r="C25" s="16" t="s">
        <v>146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43613.768935185</v>
      </c>
      <c r="B26" s="6" t="n">
        <v>966</v>
      </c>
      <c r="C26" s="16" t="s">
        <v>152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43619.562118056</v>
      </c>
      <c r="B27" s="6" t="n">
        <v>50000</v>
      </c>
      <c r="C27" s="16" t="s">
        <v>141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43626</v>
      </c>
      <c r="B28" s="6" t="n">
        <v>-32.1</v>
      </c>
      <c r="C28" s="16" t="s">
        <v>153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43629</v>
      </c>
      <c r="B29" s="6" t="n">
        <v>-557</v>
      </c>
      <c r="C29" s="16" t="s">
        <v>154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43629</v>
      </c>
      <c r="B30" s="6" t="n">
        <v>-185.81</v>
      </c>
      <c r="C30" s="16" t="s">
        <v>155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43633</v>
      </c>
      <c r="B31" s="6" t="n">
        <v>-98.3</v>
      </c>
      <c r="C31" s="16" t="s">
        <v>156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43635.421875</v>
      </c>
      <c r="B32" s="6" t="n">
        <v>37.1</v>
      </c>
      <c r="C32" s="16" t="s">
        <v>157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43641</v>
      </c>
      <c r="B33" s="6" t="n">
        <v>-763.5</v>
      </c>
      <c r="C33" s="16" t="s">
        <v>158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43641</v>
      </c>
      <c r="B34" s="6" t="n">
        <v>-15000</v>
      </c>
      <c r="C34" s="16" t="s">
        <v>159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43643.444131944</v>
      </c>
      <c r="B35" s="6" t="n">
        <v>763.5</v>
      </c>
      <c r="C35" s="16" t="s">
        <v>160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43643.60599537</v>
      </c>
      <c r="B36" s="6" t="n">
        <v>15000</v>
      </c>
      <c r="C36" s="16" t="s">
        <v>161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43644.683472222</v>
      </c>
      <c r="B37" s="6" t="n">
        <v>640</v>
      </c>
      <c r="C37" s="16" t="s">
        <v>162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43647.698969907</v>
      </c>
      <c r="B38" s="6" t="n">
        <v>3.15378</v>
      </c>
      <c r="C38" s="16" t="s">
        <v>163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43648.512696759</v>
      </c>
      <c r="B39" s="6" t="n">
        <v>113.3</v>
      </c>
      <c r="C39" s="16" t="s">
        <v>164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43651</v>
      </c>
      <c r="B40" s="6" t="n">
        <v>373000</v>
      </c>
      <c r="C40" s="16" t="s">
        <v>141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43655</v>
      </c>
      <c r="B41" s="6" t="n">
        <v>-611</v>
      </c>
      <c r="C41" s="16" t="s">
        <v>165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43655.757777778</v>
      </c>
      <c r="B42" s="6" t="n">
        <v>611</v>
      </c>
      <c r="C42" s="16" t="s">
        <v>166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43657</v>
      </c>
      <c r="B43" s="6" t="n">
        <v>-1413</v>
      </c>
      <c r="C43" s="16" t="s">
        <v>167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43657.599525463</v>
      </c>
      <c r="B44" s="6" t="n">
        <v>142.909312</v>
      </c>
      <c r="C44" s="16" t="s">
        <v>168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43663</v>
      </c>
      <c r="B45" s="6" t="n">
        <v>-658.24</v>
      </c>
      <c r="C45" s="16" t="s">
        <v>169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43663</v>
      </c>
      <c r="B46" s="6" t="n">
        <v>-9600</v>
      </c>
      <c r="C46" s="16" t="s">
        <v>170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43664</v>
      </c>
      <c r="B47" s="6" t="n">
        <v>-191</v>
      </c>
      <c r="C47" s="16" t="s">
        <v>171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43664</v>
      </c>
      <c r="B48" s="6" t="n">
        <v>9600</v>
      </c>
      <c r="C48" s="16" t="s">
        <v>172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43664.673090278</v>
      </c>
      <c r="B49" s="6" t="n">
        <v>658.24</v>
      </c>
      <c r="C49" s="16" t="s">
        <v>173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43665</v>
      </c>
      <c r="B50" s="6" t="n">
        <v>7539.432</v>
      </c>
      <c r="C50" s="16" t="s">
        <v>141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43672.536759259</v>
      </c>
      <c r="B51" s="6" t="n">
        <v>1624</v>
      </c>
      <c r="C51" s="16" t="s">
        <v>174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43677.799930556</v>
      </c>
      <c r="B52" s="6" t="n">
        <v>19090.61</v>
      </c>
      <c r="C52" s="16" t="s">
        <v>141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43678.80693287</v>
      </c>
      <c r="B53" s="6" t="n">
        <v>220</v>
      </c>
      <c r="C53" s="16" t="s">
        <v>175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43685</v>
      </c>
      <c r="B54" s="6" t="n">
        <v>-31.24</v>
      </c>
      <c r="C54" s="16" t="s">
        <v>176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43686</v>
      </c>
      <c r="B55" s="6" t="n">
        <v>-90.53</v>
      </c>
      <c r="C55" s="16" t="s">
        <v>177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43689</v>
      </c>
      <c r="B56" s="6" t="n">
        <v>-15430.031778</v>
      </c>
      <c r="C56" s="16" t="s">
        <v>142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43699</v>
      </c>
      <c r="B57" s="6" t="n">
        <v>16216.54399</v>
      </c>
      <c r="C57" s="16" t="s">
        <v>141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43699</v>
      </c>
      <c r="B58" s="6" t="n">
        <v>100000</v>
      </c>
      <c r="C58" s="16" t="s">
        <v>141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43700.649398148</v>
      </c>
      <c r="B59" s="6" t="n">
        <v>70.869168</v>
      </c>
      <c r="C59" s="16" t="s">
        <v>178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43702</v>
      </c>
      <c r="B60" s="6" t="n">
        <v>-590.1</v>
      </c>
      <c r="C60" s="16" t="s">
        <v>179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43703.779907407</v>
      </c>
      <c r="B61" s="6" t="n">
        <v>590.1</v>
      </c>
      <c r="C61" s="16" t="s">
        <v>180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43706</v>
      </c>
      <c r="B62" s="6" t="n">
        <v>-4.32</v>
      </c>
      <c r="C62" s="16" t="s">
        <v>181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43721</v>
      </c>
      <c r="B63" s="6" t="n">
        <v>-234.69</v>
      </c>
      <c r="C63" s="16" t="s">
        <v>182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43724</v>
      </c>
      <c r="B64" s="6" t="n">
        <v>23.854307</v>
      </c>
      <c r="C64" s="16" t="s">
        <v>183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43732</v>
      </c>
      <c r="B65" s="6" t="n">
        <v>-381</v>
      </c>
      <c r="C65" s="16" t="s">
        <v>184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43732</v>
      </c>
      <c r="B66" s="6" t="n">
        <v>-15000</v>
      </c>
      <c r="C66" s="16" t="s">
        <v>159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43732</v>
      </c>
      <c r="B67" s="6" t="n">
        <v>15000</v>
      </c>
      <c r="C67" s="16" t="s">
        <v>185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43732.830833333</v>
      </c>
      <c r="B68" s="6" t="n">
        <v>381</v>
      </c>
      <c r="C68" s="16" t="s">
        <v>160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43742</v>
      </c>
      <c r="B69" s="6" t="n">
        <v>326000</v>
      </c>
      <c r="C69" s="16" t="s">
        <v>141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43745</v>
      </c>
      <c r="B70" s="6" t="n">
        <v>3.2515</v>
      </c>
      <c r="C70" s="16" t="s">
        <v>163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43747</v>
      </c>
      <c r="B71" s="6" t="n">
        <v>-617.5</v>
      </c>
      <c r="C71" s="16" t="s">
        <v>186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43747</v>
      </c>
      <c r="B72" s="6" t="n">
        <v>-10000</v>
      </c>
      <c r="C72" s="16" t="s">
        <v>187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43747.768391204</v>
      </c>
      <c r="B73" s="6" t="n">
        <v>617.5</v>
      </c>
      <c r="C73" s="16" t="s">
        <v>166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43747.782060185</v>
      </c>
      <c r="B74" s="6" t="n">
        <v>10000</v>
      </c>
      <c r="C74" s="16" t="s">
        <v>188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43748</v>
      </c>
      <c r="B75" s="6" t="n">
        <v>-2241</v>
      </c>
      <c r="C75" s="16" t="s">
        <v>189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43749</v>
      </c>
      <c r="B76" s="6" t="n">
        <v>-133.4</v>
      </c>
      <c r="C76" s="16" t="s">
        <v>190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43752</v>
      </c>
      <c r="B77" s="6" t="n">
        <v>-935.2</v>
      </c>
      <c r="C77" s="16" t="s">
        <v>191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43754</v>
      </c>
      <c r="B78" s="6" t="n">
        <v>-328.96</v>
      </c>
      <c r="C78" s="16" t="s">
        <v>192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43754.568171296</v>
      </c>
      <c r="B79" s="6" t="n">
        <v>15000</v>
      </c>
      <c r="C79" s="16" t="s">
        <v>141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43754.784456019</v>
      </c>
      <c r="B80" s="6" t="n">
        <v>179.91344</v>
      </c>
      <c r="C80" s="16" t="s">
        <v>193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43754.812986111</v>
      </c>
      <c r="B81" s="6" t="n">
        <v>328.96</v>
      </c>
      <c r="C81" s="16" t="s">
        <v>173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43762.437638889</v>
      </c>
      <c r="B82" s="6" t="n">
        <v>2576</v>
      </c>
      <c r="C82" s="16" t="s">
        <v>194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43768.435960648</v>
      </c>
      <c r="B83" s="6" t="n">
        <v>1075.2</v>
      </c>
      <c r="C83" s="16" t="s">
        <v>195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43768.741666667</v>
      </c>
      <c r="B84" s="6" t="n">
        <v>153.4</v>
      </c>
      <c r="C84" s="16" t="s">
        <v>164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43776</v>
      </c>
      <c r="B85" s="6" t="n">
        <v>-88.39</v>
      </c>
      <c r="C85" s="16" t="s">
        <v>196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43791.676851852</v>
      </c>
      <c r="B86" s="6" t="n">
        <v>68.95044</v>
      </c>
      <c r="C86" s="16" t="s">
        <v>178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43792</v>
      </c>
      <c r="B87" s="6" t="n">
        <v>-72000</v>
      </c>
      <c r="C87" s="16" t="s">
        <v>197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43793</v>
      </c>
      <c r="B88" s="6" t="n">
        <v>-4720.8</v>
      </c>
      <c r="C88" s="16" t="s">
        <v>198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43795</v>
      </c>
      <c r="B89" s="6" t="n">
        <v>-4.21</v>
      </c>
      <c r="C89" s="16" t="s">
        <v>199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43795</v>
      </c>
      <c r="B90" s="6" t="n">
        <v>72000</v>
      </c>
      <c r="C90" s="16" t="s">
        <v>200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43795.448414352</v>
      </c>
      <c r="B91" s="6" t="n">
        <v>4720.8</v>
      </c>
      <c r="C91" s="16" t="s">
        <v>201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43798</v>
      </c>
      <c r="B92" s="6" t="n">
        <v>-230.76</v>
      </c>
      <c r="C92" s="16" t="s">
        <v>202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43804</v>
      </c>
      <c r="B93" s="6" t="n">
        <v>-30.81</v>
      </c>
      <c r="C93" s="16" t="s">
        <v>203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43824.486076389</v>
      </c>
      <c r="B94" s="6" t="n">
        <v>3.108365</v>
      </c>
      <c r="C94" s="16" t="s">
        <v>163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43833.506238426</v>
      </c>
      <c r="B95" s="6" t="n">
        <v>-12381.14</v>
      </c>
      <c r="C95" s="16" t="s">
        <v>142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43839</v>
      </c>
      <c r="B96" s="6" t="n">
        <v>-1961</v>
      </c>
      <c r="C96" s="16" t="s">
        <v>204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43839</v>
      </c>
      <c r="B97" s="6" t="n">
        <v>-309</v>
      </c>
      <c r="C97" s="16" t="s">
        <v>205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43843.511608796</v>
      </c>
      <c r="B98" s="6" t="n">
        <v>309</v>
      </c>
      <c r="C98" s="16" t="s">
        <v>166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43845</v>
      </c>
      <c r="B99" s="6" t="n">
        <v>-328.96</v>
      </c>
      <c r="C99" s="16" t="s">
        <v>192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43846</v>
      </c>
      <c r="B100" s="6" t="n">
        <v>328.96</v>
      </c>
      <c r="C100" s="16" t="s">
        <v>173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43847</v>
      </c>
      <c r="B101" s="6" t="n">
        <v>221.64984</v>
      </c>
      <c r="C101" s="16" t="s">
        <v>193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43847.764907407</v>
      </c>
      <c r="B102" s="6" t="n">
        <v>29.553312</v>
      </c>
      <c r="C102" s="16" t="s">
        <v>183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43854.644016204</v>
      </c>
      <c r="B103" s="6" t="n">
        <v>2254</v>
      </c>
      <c r="C103" s="16" t="s">
        <v>194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43857.807291667</v>
      </c>
      <c r="B104" s="6" t="n">
        <v>31639.64</v>
      </c>
      <c r="C104" s="16" t="s">
        <v>141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43868</v>
      </c>
      <c r="B105" s="6" t="n">
        <v>-87.29</v>
      </c>
      <c r="C105" s="16" t="s">
        <v>206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43874</v>
      </c>
      <c r="B106" s="6" t="n">
        <v>-17.02</v>
      </c>
      <c r="C106" s="16" t="s">
        <v>207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43879</v>
      </c>
      <c r="B107" s="6" t="n">
        <v>87.998815</v>
      </c>
      <c r="C107" s="16" t="s">
        <v>178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43880</v>
      </c>
      <c r="B108" s="6" t="n">
        <v>-29.33</v>
      </c>
      <c r="C108" s="16" t="s">
        <v>208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43884</v>
      </c>
      <c r="B109" s="6" t="n">
        <v>-2181.6</v>
      </c>
      <c r="C109" s="16" t="s">
        <v>209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43886.888043981</v>
      </c>
      <c r="B110" s="6" t="n">
        <v>11867.46</v>
      </c>
      <c r="C110" s="16" t="s">
        <v>141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43887.468738426</v>
      </c>
      <c r="B111" s="6" t="n">
        <v>2181.6</v>
      </c>
      <c r="C111" s="16" t="s">
        <v>201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43888</v>
      </c>
      <c r="B112" s="6" t="n">
        <v>53082.44054</v>
      </c>
      <c r="C112" s="16" t="s">
        <v>210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43893.674293981</v>
      </c>
      <c r="B113" s="6" t="n">
        <v>30800</v>
      </c>
      <c r="C113" s="16" t="s">
        <v>141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43899</v>
      </c>
      <c r="B114" s="6" t="n">
        <v>-49.96</v>
      </c>
      <c r="C114" s="16" t="s">
        <v>211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43900</v>
      </c>
      <c r="B115" s="6" t="n">
        <v>200000</v>
      </c>
      <c r="C115" s="16" t="s">
        <v>141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43900.761770833</v>
      </c>
      <c r="B116" s="6" t="n">
        <v>18.229725</v>
      </c>
      <c r="C116" s="16" t="s">
        <v>212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43903</v>
      </c>
      <c r="B117" s="6" t="n">
        <v>-273.16</v>
      </c>
      <c r="C117" s="16" t="s">
        <v>213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43909</v>
      </c>
      <c r="B118" s="6" t="n">
        <v>-37.83</v>
      </c>
      <c r="C118" s="16" t="s">
        <v>214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43909</v>
      </c>
      <c r="B119" s="6" t="n">
        <v>-5.1</v>
      </c>
      <c r="C119" s="16" t="s">
        <v>215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43913</v>
      </c>
      <c r="B120" s="6" t="n">
        <v>99000</v>
      </c>
      <c r="C120" s="16" t="s">
        <v>141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43914</v>
      </c>
      <c r="B121" s="6" t="n">
        <v>37.20549</v>
      </c>
      <c r="C121" s="16" t="s">
        <v>216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43917</v>
      </c>
      <c r="B122" s="6" t="n">
        <v>-144.43</v>
      </c>
      <c r="C122" s="16" t="s">
        <v>217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43917</v>
      </c>
      <c r="B123" s="6" t="n">
        <v>200000</v>
      </c>
      <c r="C123" s="16" t="s">
        <v>141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43921.813310185</v>
      </c>
      <c r="B124" s="6" t="n">
        <v>450000</v>
      </c>
      <c r="C124" s="16" t="s">
        <v>141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43921.817650463</v>
      </c>
      <c r="B125" s="6" t="n">
        <v>150000</v>
      </c>
      <c r="C125" s="16" t="s">
        <v>141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43924</v>
      </c>
      <c r="B126" s="6" t="n">
        <v>5.441275</v>
      </c>
      <c r="C126" s="16" t="s">
        <v>163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43927.721388889</v>
      </c>
      <c r="B127" s="6" t="n">
        <v>179.562075</v>
      </c>
      <c r="C127" s="16" t="s">
        <v>218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43927.812881944</v>
      </c>
      <c r="B128" s="6" t="n">
        <v>57.52205</v>
      </c>
      <c r="C128" s="16" t="s">
        <v>219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43929</v>
      </c>
      <c r="B129" s="6" t="n">
        <v>-81.49</v>
      </c>
      <c r="C129" s="16" t="s">
        <v>220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43929</v>
      </c>
      <c r="B130" s="6" t="n">
        <v>-176.56</v>
      </c>
      <c r="C130" s="16" t="s">
        <v>221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43930</v>
      </c>
      <c r="B131" s="6" t="n">
        <v>279.517131</v>
      </c>
      <c r="C131" s="16" t="s">
        <v>193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43931</v>
      </c>
      <c r="B132" s="6" t="n">
        <v>-309</v>
      </c>
      <c r="C132" s="16" t="s">
        <v>205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43935</v>
      </c>
      <c r="B133" s="6" t="n">
        <v>-137</v>
      </c>
      <c r="C133" s="16" t="s">
        <v>222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43936</v>
      </c>
      <c r="B134" s="6" t="n">
        <v>-328.96</v>
      </c>
      <c r="C134" s="16" t="s">
        <v>192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43938</v>
      </c>
      <c r="B135" s="6" t="n">
        <v>-921</v>
      </c>
      <c r="C135" s="16" t="s">
        <v>223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43938</v>
      </c>
      <c r="B136" s="6" t="n">
        <v>35.861712</v>
      </c>
      <c r="C136" s="16" t="s">
        <v>183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43942.525798611</v>
      </c>
      <c r="B137" s="6" t="n">
        <v>50000</v>
      </c>
      <c r="C137" s="16" t="s">
        <v>141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43942.783159722</v>
      </c>
      <c r="B138" s="6" t="n">
        <v>309</v>
      </c>
      <c r="C138" s="16" t="s">
        <v>166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43942.789907407</v>
      </c>
      <c r="B139" s="6" t="n">
        <v>328.96</v>
      </c>
      <c r="C139" s="16" t="s">
        <v>173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43943.923344907</v>
      </c>
      <c r="B140" s="6" t="n">
        <v>157</v>
      </c>
      <c r="C140" s="16" t="s">
        <v>224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43956</v>
      </c>
      <c r="B141" s="6" t="n">
        <v>-782.8</v>
      </c>
      <c r="C141" s="16" t="s">
        <v>225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43957</v>
      </c>
      <c r="B142" s="6" t="n">
        <v>-35.64</v>
      </c>
      <c r="C142" s="16" t="s">
        <v>226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43958</v>
      </c>
      <c r="B143" s="6" t="n">
        <v>-126.49</v>
      </c>
      <c r="C143" s="16" t="s">
        <v>227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43959</v>
      </c>
      <c r="B144" s="6" t="n">
        <v>-109.69</v>
      </c>
      <c r="C144" s="16" t="s">
        <v>228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43964</v>
      </c>
      <c r="B145" s="6" t="n">
        <v>-527.3</v>
      </c>
      <c r="C145" s="16" t="s">
        <v>229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43964</v>
      </c>
      <c r="B146" s="6" t="n">
        <v>-39.65</v>
      </c>
      <c r="C146" s="16" t="s">
        <v>230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43971</v>
      </c>
      <c r="B147" s="6" t="n">
        <v>-33.3</v>
      </c>
      <c r="C147" s="16" t="s">
        <v>231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43975</v>
      </c>
      <c r="B148" s="6" t="n">
        <v>-2181.6</v>
      </c>
      <c r="C148" s="16" t="s">
        <v>209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43977</v>
      </c>
      <c r="B149" s="6" t="n">
        <v>-129.59</v>
      </c>
      <c r="C149" s="16" t="s">
        <v>232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43978</v>
      </c>
      <c r="B150" s="6" t="n">
        <v>-42.13</v>
      </c>
      <c r="C150" s="16" t="s">
        <v>233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43979</v>
      </c>
      <c r="B151" s="6" t="n">
        <v>-96.44</v>
      </c>
      <c r="C151" s="16" t="s">
        <v>234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43979</v>
      </c>
      <c r="B152" s="6" t="n">
        <v>-1870</v>
      </c>
      <c r="C152" s="16" t="s">
        <v>235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43986</v>
      </c>
      <c r="B153" s="6" t="n">
        <v>-19.82</v>
      </c>
      <c r="C153" s="16" t="s">
        <v>236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43987</v>
      </c>
      <c r="B154" s="6" t="n">
        <v>-2042</v>
      </c>
      <c r="C154" s="16" t="s">
        <v>237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43990</v>
      </c>
      <c r="B155" s="6" t="n">
        <v>-52.16</v>
      </c>
      <c r="C155" s="16" t="s">
        <v>238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43991</v>
      </c>
      <c r="B156" s="6" t="n">
        <v>-3976.5</v>
      </c>
      <c r="C156" s="16" t="s">
        <v>239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43991</v>
      </c>
      <c r="B157" s="6" t="n">
        <v>-51.92</v>
      </c>
      <c r="C157" s="16" t="s">
        <v>240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43991</v>
      </c>
      <c r="B158" s="6" t="n">
        <v>-239</v>
      </c>
      <c r="C158" s="16" t="s">
        <v>241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43991</v>
      </c>
      <c r="B159" s="6" t="n">
        <v>-1981.6</v>
      </c>
      <c r="C159" s="16" t="s">
        <v>242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43994</v>
      </c>
      <c r="B160" s="6" t="n">
        <v>-255.06</v>
      </c>
      <c r="C160" s="16" t="s">
        <v>243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43997</v>
      </c>
      <c r="B161" s="6" t="n">
        <v>-157.7</v>
      </c>
      <c r="C161" s="16" t="s">
        <v>244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43998</v>
      </c>
      <c r="B162" s="6" t="n">
        <v>-31.64</v>
      </c>
      <c r="C162" s="16" t="s">
        <v>245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44020</v>
      </c>
      <c r="B163" s="6" t="n">
        <v>-77.95</v>
      </c>
      <c r="C163" s="16" t="s">
        <v>246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44021</v>
      </c>
      <c r="B164" s="6" t="n">
        <v>-894.5</v>
      </c>
      <c r="C164" s="16" t="s">
        <v>247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44021</v>
      </c>
      <c r="B165" s="6" t="n">
        <v>-166.7</v>
      </c>
      <c r="C165" s="16" t="s">
        <v>248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44022</v>
      </c>
      <c r="B166" s="6" t="n">
        <v>-792</v>
      </c>
      <c r="C166" s="16" t="s">
        <v>249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44023</v>
      </c>
      <c r="B167" s="6" t="n">
        <v>-309</v>
      </c>
      <c r="C167" s="16" t="s">
        <v>205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44025</v>
      </c>
      <c r="B168" s="6" t="n">
        <v>-2038.3</v>
      </c>
      <c r="C168" s="16" t="s">
        <v>250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44025</v>
      </c>
      <c r="B169" s="6" t="n">
        <v>-640.4</v>
      </c>
      <c r="C169" s="16" t="s">
        <v>251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44027</v>
      </c>
      <c r="B170" s="6" t="n">
        <v>-328.96</v>
      </c>
      <c r="C170" s="16" t="s">
        <v>192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44028</v>
      </c>
      <c r="B171" s="6" t="n">
        <v>-11</v>
      </c>
      <c r="C171" s="16" t="s">
        <v>252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44042</v>
      </c>
      <c r="B172" s="6" t="n">
        <v>-123.52</v>
      </c>
      <c r="C172" s="16" t="s">
        <v>253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44053</v>
      </c>
      <c r="B173" s="6" t="n">
        <v>-108.98</v>
      </c>
      <c r="C173" s="16" t="s">
        <v>254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44055</v>
      </c>
      <c r="B174" s="6" t="n">
        <v>-35.84</v>
      </c>
      <c r="C174" s="16" t="s">
        <v>255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44056</v>
      </c>
      <c r="B175" s="6" t="n">
        <v>-39.55</v>
      </c>
      <c r="C175" s="16" t="s">
        <v>256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44057</v>
      </c>
      <c r="B176" s="6" t="n">
        <v>-5032</v>
      </c>
      <c r="C176" s="16" t="s">
        <v>257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44061</v>
      </c>
      <c r="B177" s="6" t="n">
        <v>-755.21</v>
      </c>
      <c r="C177" s="16" t="s">
        <v>258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44062</v>
      </c>
      <c r="B178" s="6" t="n">
        <v>-33.78</v>
      </c>
      <c r="C178" s="16" t="s">
        <v>259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44064</v>
      </c>
      <c r="B179" s="6" t="n">
        <v>-121.15</v>
      </c>
      <c r="C179" s="16" t="s">
        <v>260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44065</v>
      </c>
      <c r="B180" s="6" t="n">
        <v>-72000</v>
      </c>
      <c r="C180" s="16" t="s">
        <v>197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44066</v>
      </c>
      <c r="B181" s="6" t="n">
        <v>-2181.6</v>
      </c>
      <c r="C181" s="16" t="s">
        <v>209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44068</v>
      </c>
      <c r="B182" s="6" t="n">
        <v>-134.7</v>
      </c>
      <c r="C182" s="16" t="s">
        <v>261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44070</v>
      </c>
      <c r="B183" s="6" t="n">
        <v>-1870</v>
      </c>
      <c r="C183" s="16" t="s">
        <v>235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44075</v>
      </c>
      <c r="B184" s="6" t="n">
        <v>-21.4</v>
      </c>
      <c r="C184" s="16" t="s">
        <v>262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44077</v>
      </c>
      <c r="B185" s="6" t="n">
        <v>-30000</v>
      </c>
      <c r="C185" s="16" t="s">
        <v>263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44078</v>
      </c>
      <c r="B186" s="6" t="n">
        <v>-2042</v>
      </c>
      <c r="C186" s="16" t="s">
        <v>237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44083</v>
      </c>
      <c r="B187" s="6" t="n">
        <v>-57.73</v>
      </c>
      <c r="C187" s="16" t="s">
        <v>264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44088</v>
      </c>
      <c r="B188" s="6" t="n">
        <v>-276.34</v>
      </c>
      <c r="C188" s="16" t="s">
        <v>265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44089</v>
      </c>
      <c r="B189" s="6" t="n">
        <v>-26.42</v>
      </c>
      <c r="C189" s="16" t="s">
        <v>266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44092</v>
      </c>
      <c r="B190" s="6" t="n">
        <v>-605</v>
      </c>
      <c r="C190" s="16" t="s">
        <v>267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44109</v>
      </c>
      <c r="B191" s="6" t="n">
        <v>-5531</v>
      </c>
      <c r="C191" s="16" t="s">
        <v>268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44112</v>
      </c>
      <c r="B192" s="6" t="n">
        <v>-84.34</v>
      </c>
      <c r="C192" s="16" t="s">
        <v>269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44112</v>
      </c>
      <c r="B193" s="6" t="n">
        <v>-182.74</v>
      </c>
      <c r="C193" s="16" t="s">
        <v>270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44114</v>
      </c>
      <c r="B194" s="6" t="n">
        <v>-10000</v>
      </c>
      <c r="C194" s="16" t="s">
        <v>187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44115</v>
      </c>
      <c r="B195" s="6" t="n">
        <v>-309</v>
      </c>
      <c r="C195" s="16" t="s">
        <v>205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44116</v>
      </c>
      <c r="B196" s="6" t="n">
        <v>-388.5</v>
      </c>
      <c r="C196" s="16" t="s">
        <v>271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44116</v>
      </c>
      <c r="B197" s="6" t="n">
        <v>-3016.5</v>
      </c>
      <c r="C197" s="16" t="s">
        <v>272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44117</v>
      </c>
      <c r="B198" s="6" t="n">
        <v>-9600</v>
      </c>
      <c r="C198" s="16" t="s">
        <v>170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44118</v>
      </c>
      <c r="B199" s="6" t="n">
        <v>-328.96</v>
      </c>
      <c r="C199" s="16" t="s">
        <v>192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44138</v>
      </c>
      <c r="B200" s="6" t="n">
        <v>-782.8</v>
      </c>
      <c r="C200" s="16" t="s">
        <v>225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44140</v>
      </c>
      <c r="B201" s="6" t="n">
        <v>-136.8</v>
      </c>
      <c r="C201" s="16" t="s">
        <v>273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44141</v>
      </c>
      <c r="B202" s="6" t="n">
        <v>-116.11</v>
      </c>
      <c r="C202" s="16" t="s">
        <v>274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44147</v>
      </c>
      <c r="B203" s="6" t="n">
        <v>-44.2</v>
      </c>
      <c r="C203" s="16" t="s">
        <v>275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44153</v>
      </c>
      <c r="B204" s="6" t="n">
        <v>-38.13</v>
      </c>
      <c r="C204" s="16" t="s">
        <v>276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44158</v>
      </c>
      <c r="B205" s="6" t="n">
        <v>-137.58</v>
      </c>
      <c r="C205" s="16" t="s">
        <v>277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44159</v>
      </c>
      <c r="B206" s="6" t="n">
        <v>-137.13</v>
      </c>
      <c r="C206" s="16" t="s">
        <v>278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44160</v>
      </c>
      <c r="B207" s="6" t="n">
        <v>-183.1</v>
      </c>
      <c r="C207" s="16" t="s">
        <v>279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44160</v>
      </c>
      <c r="B208" s="6" t="n">
        <v>-29.92</v>
      </c>
      <c r="C208" s="16" t="s">
        <v>280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44161</v>
      </c>
      <c r="B209" s="6" t="n">
        <v>-1870</v>
      </c>
      <c r="C209" s="16" t="s">
        <v>235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44165</v>
      </c>
      <c r="B210" s="6" t="n">
        <v>-279.92</v>
      </c>
      <c r="C210" s="16" t="s">
        <v>281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44168</v>
      </c>
      <c r="B211" s="6" t="n">
        <v>-21.93</v>
      </c>
      <c r="C211" s="16" t="s">
        <v>282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44169</v>
      </c>
      <c r="B212" s="6" t="n">
        <v>-1167</v>
      </c>
      <c r="C212" s="16" t="s">
        <v>283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44173</v>
      </c>
      <c r="B213" s="6" t="n">
        <v>-3976.5</v>
      </c>
      <c r="C213" s="16" t="s">
        <v>239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44174</v>
      </c>
      <c r="B214" s="6" t="n">
        <v>-36.09</v>
      </c>
      <c r="C214" s="16" t="s">
        <v>284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44174</v>
      </c>
      <c r="B215" s="6" t="n">
        <v>-55.98</v>
      </c>
      <c r="C215" s="16" t="s">
        <v>285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44175</v>
      </c>
      <c r="B216" s="6" t="n">
        <v>-4955.6</v>
      </c>
      <c r="C216" s="16" t="s">
        <v>286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44176</v>
      </c>
      <c r="B217" s="6" t="n">
        <v>-29.3</v>
      </c>
      <c r="C217" s="16" t="s">
        <v>287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44180</v>
      </c>
      <c r="B218" s="6" t="n">
        <v>-25.42</v>
      </c>
      <c r="C218" s="16" t="s">
        <v>288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44194</v>
      </c>
      <c r="B219" s="6" t="n">
        <v>-4083.9</v>
      </c>
      <c r="C219" s="16" t="s">
        <v>289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44203</v>
      </c>
      <c r="B220" s="6" t="n">
        <v>-87.91</v>
      </c>
      <c r="C220" s="16" t="s">
        <v>290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44204</v>
      </c>
      <c r="B221" s="6" t="n">
        <v>-172.87</v>
      </c>
      <c r="C221" s="16" t="s">
        <v>291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44223</v>
      </c>
      <c r="B222" s="6" t="n">
        <v>-132.36</v>
      </c>
      <c r="C222" s="16" t="s">
        <v>292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44232</v>
      </c>
      <c r="B223" s="6" t="n">
        <v>-112.08</v>
      </c>
      <c r="C223" s="16" t="s">
        <v>293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44238</v>
      </c>
      <c r="B224" s="6" t="n">
        <v>-42.83</v>
      </c>
      <c r="C224" s="16" t="s">
        <v>294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44239</v>
      </c>
      <c r="B225" s="6" t="n">
        <v>-5032</v>
      </c>
      <c r="C225" s="16" t="s">
        <v>257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44244</v>
      </c>
      <c r="B226" s="6" t="n">
        <v>-36.64</v>
      </c>
      <c r="C226" s="16" t="s">
        <v>295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44249</v>
      </c>
      <c r="B227" s="6" t="n">
        <v>-153.89</v>
      </c>
      <c r="C227" s="16" t="s">
        <v>296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44250</v>
      </c>
      <c r="B228" s="6" t="n">
        <v>-153.89</v>
      </c>
      <c r="C228" s="16" t="s">
        <v>296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44252</v>
      </c>
      <c r="B229" s="6" t="n">
        <v>-1627</v>
      </c>
      <c r="C229" s="16" t="s">
        <v>297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44260</v>
      </c>
      <c r="B230" s="6" t="n">
        <v>-1015</v>
      </c>
      <c r="C230" s="16" t="s">
        <v>298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44263</v>
      </c>
      <c r="B231" s="6" t="n">
        <v>-56.56</v>
      </c>
      <c r="C231" s="16" t="s">
        <v>299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44264</v>
      </c>
      <c r="B232" s="6" t="n">
        <v>-21.58</v>
      </c>
      <c r="C232" s="16" t="s">
        <v>300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44264</v>
      </c>
      <c r="B233" s="6" t="n">
        <v>-56.56</v>
      </c>
      <c r="C233" s="16" t="s">
        <v>299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44267</v>
      </c>
      <c r="B234" s="6" t="n">
        <v>-277.83</v>
      </c>
      <c r="C234" s="16" t="s">
        <v>301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44271</v>
      </c>
      <c r="B235" s="6" t="n">
        <v>-23.42</v>
      </c>
      <c r="C235" s="16" t="s">
        <v>302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44273</v>
      </c>
      <c r="B236" s="6" t="n">
        <v>-35.82</v>
      </c>
      <c r="C236" s="16" t="s">
        <v>303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44281</v>
      </c>
      <c r="B237" s="6" t="n">
        <v>-177.83</v>
      </c>
      <c r="C237" s="16" t="s">
        <v>304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44294</v>
      </c>
      <c r="B238" s="6" t="n">
        <v>-181.99</v>
      </c>
      <c r="C238" s="16" t="s">
        <v>305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44294</v>
      </c>
      <c r="B239" s="6" t="n">
        <v>-92.55</v>
      </c>
      <c r="C239" s="16" t="s">
        <v>306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44302</v>
      </c>
      <c r="B240" s="6" t="n">
        <v>-3325</v>
      </c>
      <c r="C240" s="16" t="s">
        <v>307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44320</v>
      </c>
      <c r="B241" s="6" t="n">
        <v>-680.8</v>
      </c>
      <c r="C241" s="16" t="s">
        <v>308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44322</v>
      </c>
      <c r="B242" s="6" t="n">
        <v>-585</v>
      </c>
      <c r="C242" s="16" t="s">
        <v>309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44322</v>
      </c>
      <c r="B243" s="6" t="n">
        <v>-131.01</v>
      </c>
      <c r="C243" s="16" t="s">
        <v>310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44322</v>
      </c>
      <c r="B244" s="6" t="n">
        <v>-36.68</v>
      </c>
      <c r="C244" s="16" t="s">
        <v>311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44323</v>
      </c>
      <c r="B245" s="6" t="n">
        <v>-117.83</v>
      </c>
      <c r="C245" s="16" t="s">
        <v>312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44327</v>
      </c>
      <c r="B246" s="6" t="n">
        <v>-4604.5</v>
      </c>
      <c r="C246" s="16" t="s">
        <v>313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44328</v>
      </c>
      <c r="B247" s="6" t="n">
        <v>-5531</v>
      </c>
      <c r="C247" s="16" t="s">
        <v>268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44329</v>
      </c>
      <c r="B248" s="6" t="n">
        <v>-42.94</v>
      </c>
      <c r="C248" s="16" t="s">
        <v>314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44335</v>
      </c>
      <c r="B249" s="6" t="n">
        <v>-36.85</v>
      </c>
      <c r="C249" s="16" t="s">
        <v>315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44341</v>
      </c>
      <c r="B250" s="6" t="n">
        <v>-152.94</v>
      </c>
      <c r="C250" s="16" t="s">
        <v>316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44342</v>
      </c>
      <c r="B251" s="6" t="n">
        <v>-25.92</v>
      </c>
      <c r="C251" s="16" t="s">
        <v>317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44343</v>
      </c>
      <c r="B252" s="6" t="n">
        <v>-1627</v>
      </c>
      <c r="C252" s="16" t="s">
        <v>297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44348</v>
      </c>
      <c r="B253" s="6" t="n">
        <v>-1026</v>
      </c>
      <c r="C253" s="16" t="s">
        <v>318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44351</v>
      </c>
      <c r="B254" s="6" t="n">
        <v>-1015</v>
      </c>
      <c r="C254" s="16" t="s">
        <v>298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44354</v>
      </c>
      <c r="B255" s="6" t="n">
        <v>-39.6</v>
      </c>
      <c r="C255" s="16" t="s">
        <v>319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44355</v>
      </c>
      <c r="B256" s="6" t="n">
        <v>-26</v>
      </c>
      <c r="C256" s="16" t="s">
        <v>320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44355</v>
      </c>
      <c r="B257" s="6" t="n">
        <v>-3459.5</v>
      </c>
      <c r="C257" s="16" t="s">
        <v>321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44356</v>
      </c>
      <c r="B258" s="6" t="n">
        <v>-57.53</v>
      </c>
      <c r="C258" s="16" t="s">
        <v>322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44356</v>
      </c>
      <c r="B259" s="6" t="n">
        <v>-21.12</v>
      </c>
      <c r="C259" s="16" t="s">
        <v>323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44361</v>
      </c>
      <c r="B260" s="6" t="n">
        <v>-270.95</v>
      </c>
      <c r="C260" s="16" t="s">
        <v>324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44362</v>
      </c>
      <c r="B261" s="6" t="n">
        <v>-60.4</v>
      </c>
      <c r="C261" s="16" t="s">
        <v>325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44362</v>
      </c>
      <c r="B262" s="6" t="n">
        <v>-23.42</v>
      </c>
      <c r="C262" s="16" t="s">
        <v>302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44370</v>
      </c>
      <c r="B263" s="6" t="n">
        <v>-4896.3</v>
      </c>
      <c r="C263" s="16" t="s">
        <v>326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44381</v>
      </c>
      <c r="B264" s="6" t="n">
        <v>-2324.2</v>
      </c>
      <c r="C264" s="16" t="s">
        <v>327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44385</v>
      </c>
      <c r="B265" s="6" t="n">
        <v>-1153.5</v>
      </c>
      <c r="C265" s="16" t="s">
        <v>328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44385</v>
      </c>
      <c r="B266" s="6" t="n">
        <v>-173.3</v>
      </c>
      <c r="C266" s="16" t="s">
        <v>329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44385</v>
      </c>
      <c r="B267" s="6" t="n">
        <v>-88.13</v>
      </c>
      <c r="C267" s="16" t="s">
        <v>330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44392</v>
      </c>
      <c r="B268" s="6" t="n">
        <v>-27</v>
      </c>
      <c r="C268" s="16" t="s">
        <v>331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44406</v>
      </c>
      <c r="B269" s="6" t="n">
        <v>-128.82</v>
      </c>
      <c r="C269" s="16" t="s">
        <v>332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44417</v>
      </c>
      <c r="B270" s="6" t="n">
        <v>-115.55</v>
      </c>
      <c r="C270" s="16" t="s">
        <v>333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44419</v>
      </c>
      <c r="B271" s="6" t="n">
        <v>-36.06</v>
      </c>
      <c r="C271" s="16" t="s">
        <v>334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44419</v>
      </c>
      <c r="B272" s="6" t="n">
        <v>-42.69</v>
      </c>
      <c r="C272" s="16" t="s">
        <v>335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44427</v>
      </c>
      <c r="B273" s="6" t="n">
        <v>-36.73</v>
      </c>
      <c r="C273" s="16" t="s">
        <v>336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44433</v>
      </c>
      <c r="B274" s="6" t="n">
        <v>-153.81</v>
      </c>
      <c r="C274" s="16" t="s">
        <v>337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44434</v>
      </c>
      <c r="B275" s="6" t="n">
        <v>-1627</v>
      </c>
      <c r="C275" s="16" t="s">
        <v>297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44441</v>
      </c>
      <c r="B276" s="6" t="n">
        <v>-40000</v>
      </c>
      <c r="C276" s="16" t="s">
        <v>338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44442</v>
      </c>
      <c r="B277" s="6" t="n">
        <v>-1015</v>
      </c>
      <c r="C277" s="16" t="s">
        <v>298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44446</v>
      </c>
      <c r="B278" s="6" t="n">
        <v>-8649.6</v>
      </c>
      <c r="C278" s="16" t="s">
        <v>339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44449</v>
      </c>
      <c r="B279" s="6" t="n">
        <v>-2849</v>
      </c>
      <c r="C279" s="16" t="s">
        <v>340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44449</v>
      </c>
      <c r="B280" s="6" t="n">
        <v>-57.77</v>
      </c>
      <c r="C280" s="16" t="s">
        <v>341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44452</v>
      </c>
      <c r="B281" s="6" t="n">
        <v>-100</v>
      </c>
      <c r="C281" s="16" t="s">
        <v>342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44453</v>
      </c>
      <c r="B282" s="6" t="n">
        <v>-23.42</v>
      </c>
      <c r="C282" s="16" t="s">
        <v>302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44454</v>
      </c>
      <c r="B283" s="6" t="n">
        <v>-274.87</v>
      </c>
      <c r="C283" s="16" t="s">
        <v>343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44459</v>
      </c>
      <c r="B284" s="6" t="n">
        <v>-1000</v>
      </c>
      <c r="C284" s="16" t="s">
        <v>344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44476</v>
      </c>
      <c r="B285" s="6" t="n">
        <v>-86.36</v>
      </c>
      <c r="C285" s="16" t="s">
        <v>345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44477</v>
      </c>
      <c r="B286" s="6" t="n">
        <v>-169.15</v>
      </c>
      <c r="C286" s="16" t="s">
        <v>346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44480</v>
      </c>
      <c r="B287" s="6" t="n">
        <v>-26</v>
      </c>
      <c r="C287" s="16" t="s">
        <v>320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44480</v>
      </c>
      <c r="B288" s="6" t="n">
        <v>-157.3</v>
      </c>
      <c r="C288" s="16" t="s">
        <v>347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44481</v>
      </c>
      <c r="B289" s="6" t="n">
        <v>-458.5</v>
      </c>
      <c r="C289" s="16" t="s">
        <v>348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44488</v>
      </c>
      <c r="B290" s="6" t="n">
        <v>-2141.2</v>
      </c>
      <c r="C290" s="16" t="s">
        <v>349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44502</v>
      </c>
      <c r="B291" s="6" t="n">
        <v>-680.8</v>
      </c>
      <c r="C291" s="16" t="s">
        <v>308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44504</v>
      </c>
      <c r="B292" s="6" t="n">
        <v>-125.1</v>
      </c>
      <c r="C292" s="16" t="s">
        <v>350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44509</v>
      </c>
      <c r="B293" s="6" t="n">
        <v>-47.84</v>
      </c>
      <c r="C293" s="16" t="s">
        <v>351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44515</v>
      </c>
      <c r="B294" s="6" t="n">
        <v>-113.46</v>
      </c>
      <c r="C294" s="16" t="s">
        <v>352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44517</v>
      </c>
      <c r="B295" s="6" t="n">
        <v>-84.89</v>
      </c>
      <c r="C295" s="16" t="s">
        <v>353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44518</v>
      </c>
      <c r="B296" s="6" t="n">
        <v>-40.78</v>
      </c>
      <c r="C296" s="16" t="s">
        <v>354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44523</v>
      </c>
      <c r="B297" s="6" t="n">
        <v>-4.85</v>
      </c>
      <c r="C297" s="16" t="s">
        <v>355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44524</v>
      </c>
      <c r="B298" s="6" t="n">
        <v>-25.92</v>
      </c>
      <c r="C298" s="16" t="s">
        <v>317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44524</v>
      </c>
      <c r="B299" s="6" t="n">
        <v>-155.65</v>
      </c>
      <c r="C299" s="16" t="s">
        <v>356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44525</v>
      </c>
      <c r="B300" s="6" t="n">
        <v>-1627</v>
      </c>
      <c r="C300" s="16" t="s">
        <v>297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44529</v>
      </c>
      <c r="B301" s="6" t="n">
        <v>-285.72</v>
      </c>
      <c r="C301" s="16" t="s">
        <v>357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44531</v>
      </c>
      <c r="B302" s="6" t="n">
        <v>-70.2</v>
      </c>
      <c r="C302" s="16" t="s">
        <v>358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44532</v>
      </c>
      <c r="B303" s="6" t="n">
        <v>-21.45</v>
      </c>
      <c r="C303" s="16" t="s">
        <v>359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44537</v>
      </c>
      <c r="B304" s="6" t="n">
        <v>-8465.9</v>
      </c>
      <c r="C304" s="16" t="s">
        <v>360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44537</v>
      </c>
      <c r="B305" s="6" t="n">
        <v>-3459.5</v>
      </c>
      <c r="C305" s="16" t="s">
        <v>321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44538</v>
      </c>
      <c r="B306" s="6" t="n">
        <v>-58.57</v>
      </c>
      <c r="C306" s="16" t="s">
        <v>361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44538</v>
      </c>
      <c r="B307" s="6" t="n">
        <v>-36.33</v>
      </c>
      <c r="C307" s="16" t="s">
        <v>362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44539</v>
      </c>
      <c r="B308" s="6" t="n">
        <v>-58.34</v>
      </c>
      <c r="C308" s="16" t="s">
        <v>363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44543</v>
      </c>
      <c r="B309" s="6" t="n">
        <v>-100</v>
      </c>
      <c r="C309" s="16" t="s">
        <v>342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44544</v>
      </c>
      <c r="B310" s="6" t="n">
        <v>-21.68</v>
      </c>
      <c r="C310" s="16" t="s">
        <v>364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44544</v>
      </c>
      <c r="B311" s="6" t="n">
        <v>-626</v>
      </c>
      <c r="C311" s="16" t="s">
        <v>365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44567</v>
      </c>
      <c r="B312" s="6" t="n">
        <v>-98.07</v>
      </c>
      <c r="C312" s="16" t="s">
        <v>366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44568</v>
      </c>
      <c r="B313" s="6" t="n">
        <v>-173.84</v>
      </c>
      <c r="C313" s="16" t="s">
        <v>367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44588</v>
      </c>
      <c r="B314" s="6" t="n">
        <v>-142.1</v>
      </c>
      <c r="C314" s="16" t="s">
        <v>368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44589</v>
      </c>
      <c r="B315" s="6" t="n">
        <v>-92.37</v>
      </c>
      <c r="C315" s="16" t="s">
        <v>369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44596</v>
      </c>
      <c r="B316" s="6" t="n">
        <v>-121.11</v>
      </c>
      <c r="C316" s="16" t="s">
        <v>370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44601</v>
      </c>
      <c r="B317" s="6" t="n">
        <v>-156.63</v>
      </c>
      <c r="C317" s="16" t="s">
        <v>371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44602</v>
      </c>
      <c r="B318" s="6" t="n">
        <v>-50.12</v>
      </c>
      <c r="C318" s="16" t="s">
        <v>372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44608</v>
      </c>
      <c r="B319" s="6" t="n">
        <v>-42.65</v>
      </c>
      <c r="C319" s="16" t="s">
        <v>373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44616</v>
      </c>
      <c r="B320" s="6" t="n">
        <v>-1627</v>
      </c>
      <c r="C320" s="16" t="s">
        <v>297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44622</v>
      </c>
      <c r="B321" s="6" t="n">
        <v>-26.61</v>
      </c>
      <c r="C321" s="16" t="s">
        <v>374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44629</v>
      </c>
      <c r="B322" s="6" t="n">
        <v>-209</v>
      </c>
      <c r="C322" s="16" t="s">
        <v>375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44629</v>
      </c>
      <c r="B323" s="6" t="n">
        <v>-83.59</v>
      </c>
      <c r="C323" s="16" t="s">
        <v>376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44630</v>
      </c>
      <c r="B324" s="6" t="n">
        <v>-7.66</v>
      </c>
      <c r="C324" s="16" t="s">
        <v>377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44634</v>
      </c>
      <c r="B325" s="6" t="n">
        <v>-160</v>
      </c>
      <c r="C325" s="16" t="s">
        <v>378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44634</v>
      </c>
      <c r="B326" s="6" t="n">
        <v>-462.34</v>
      </c>
      <c r="C326" s="16" t="s">
        <v>379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44635</v>
      </c>
      <c r="B327" s="6" t="n">
        <v>-18.94</v>
      </c>
      <c r="C327" s="16" t="s">
        <v>380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44637</v>
      </c>
      <c r="B328" s="6" t="n">
        <v>-54.03</v>
      </c>
      <c r="C328" s="16" t="s">
        <v>381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44658</v>
      </c>
      <c r="B329" s="6" t="n">
        <v>-109.03</v>
      </c>
      <c r="C329" s="16" t="s">
        <v>382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44664</v>
      </c>
      <c r="B330" s="6" t="n">
        <v>-99.34</v>
      </c>
      <c r="C330" s="16" t="s">
        <v>383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44676</v>
      </c>
      <c r="B331" s="6" t="n">
        <v>-86</v>
      </c>
      <c r="C331" s="16" t="s">
        <v>384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44684</v>
      </c>
      <c r="B332" s="6" t="n">
        <v>-680.8</v>
      </c>
      <c r="C332" s="16" t="s">
        <v>308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44686</v>
      </c>
      <c r="B333" s="6" t="n">
        <v>-34.71</v>
      </c>
      <c r="C333" s="16" t="s">
        <v>385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44687</v>
      </c>
      <c r="B334" s="6" t="n">
        <v>-109.95</v>
      </c>
      <c r="C334" s="16" t="s">
        <v>386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44693</v>
      </c>
      <c r="B335" s="6" t="n">
        <v>-123.91</v>
      </c>
      <c r="C335" s="16" t="s">
        <v>387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44693</v>
      </c>
      <c r="B336" s="6" t="n">
        <v>-46.12</v>
      </c>
      <c r="C336" s="16" t="s">
        <v>388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44699</v>
      </c>
      <c r="B337" s="6" t="n">
        <v>-1118.5</v>
      </c>
      <c r="C337" s="16" t="s">
        <v>389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44699</v>
      </c>
      <c r="B338" s="6" t="n">
        <v>-35.58</v>
      </c>
      <c r="C338" s="16" t="s">
        <v>390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44706</v>
      </c>
      <c r="B339" s="6" t="n">
        <v>-25.92</v>
      </c>
      <c r="C339" s="16" t="s">
        <v>317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44707</v>
      </c>
      <c r="B340" s="6" t="n">
        <v>-1627</v>
      </c>
      <c r="C340" s="16" t="s">
        <v>297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44707</v>
      </c>
      <c r="B341" s="6" t="n">
        <v>-128.93</v>
      </c>
      <c r="C341" s="16" t="s">
        <v>391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44719</v>
      </c>
      <c r="B342" s="6" t="n">
        <v>-3459.5</v>
      </c>
      <c r="C342" s="16" t="s">
        <v>321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44719</v>
      </c>
      <c r="B343" s="6" t="n">
        <v>-4.03</v>
      </c>
      <c r="C343" s="16" t="s">
        <v>392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44720</v>
      </c>
      <c r="B344" s="6" t="n">
        <v>-17.68</v>
      </c>
      <c r="C344" s="16" t="s">
        <v>393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44721</v>
      </c>
      <c r="B345" s="6" t="n">
        <v>-50.59</v>
      </c>
      <c r="C345" s="16" t="s">
        <v>394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44725</v>
      </c>
      <c r="B346" s="6" t="n">
        <v>-160</v>
      </c>
      <c r="C346" s="16" t="s">
        <v>378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44726</v>
      </c>
      <c r="B347" s="6" t="n">
        <v>-15.55</v>
      </c>
      <c r="C347" s="16" t="s">
        <v>395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44726</v>
      </c>
      <c r="B348" s="6" t="n">
        <v>-228.8</v>
      </c>
      <c r="C348" s="16" t="s">
        <v>396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44749</v>
      </c>
      <c r="B349" s="6" t="n">
        <v>-83.04</v>
      </c>
      <c r="C349" s="16" t="s">
        <v>397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44750</v>
      </c>
      <c r="B350" s="6" t="n">
        <v>-78.93</v>
      </c>
      <c r="C350" s="16" t="s">
        <v>398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44753</v>
      </c>
      <c r="B351" s="6" t="n">
        <v>-691.82</v>
      </c>
      <c r="C351" s="16" t="s">
        <v>399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44753</v>
      </c>
      <c r="B352" s="6" t="n">
        <v>-205.3</v>
      </c>
      <c r="C352" s="16" t="s">
        <v>400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44754</v>
      </c>
      <c r="B353" s="6" t="n">
        <v>-1472.5</v>
      </c>
      <c r="C353" s="16" t="s">
        <v>401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44756</v>
      </c>
      <c r="B354" s="6" t="n">
        <v>-6390</v>
      </c>
      <c r="C354" s="16" t="s">
        <v>402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44770</v>
      </c>
      <c r="B355" s="6" t="n">
        <v>-108.4</v>
      </c>
      <c r="C355" s="16" t="s">
        <v>403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44778</v>
      </c>
      <c r="B356" s="6" t="n">
        <v>-100.03</v>
      </c>
      <c r="C356" s="16" t="s">
        <v>404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44783</v>
      </c>
      <c r="B357" s="6" t="n">
        <v>-105.67</v>
      </c>
      <c r="C357" s="16" t="s">
        <v>405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44784</v>
      </c>
      <c r="B358" s="6" t="n">
        <v>-40.5</v>
      </c>
      <c r="C358" s="16" t="s">
        <v>406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44784</v>
      </c>
      <c r="B359" s="6" t="n">
        <v>-30.23</v>
      </c>
      <c r="C359" s="16" t="s">
        <v>407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44790</v>
      </c>
      <c r="B360" s="6" t="n">
        <v>-34.4</v>
      </c>
      <c r="C360" s="16" t="s">
        <v>408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44798</v>
      </c>
      <c r="B361" s="6" t="n">
        <v>-1627</v>
      </c>
      <c r="C361" s="16" t="s">
        <v>297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44798</v>
      </c>
      <c r="B362" s="6" t="n">
        <v>-137.39</v>
      </c>
      <c r="C362" s="16" t="s">
        <v>409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44802</v>
      </c>
      <c r="B363" s="6" t="n">
        <v>-103.1</v>
      </c>
      <c r="C363" s="16" t="s">
        <v>410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44810</v>
      </c>
      <c r="B364" s="6" t="n">
        <v>-4.02</v>
      </c>
      <c r="C364" s="16" t="s">
        <v>411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44811</v>
      </c>
      <c r="B365" s="6" t="n">
        <v>-17.65</v>
      </c>
      <c r="C365" s="16" t="s">
        <v>412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44812</v>
      </c>
      <c r="B366" s="6" t="n">
        <v>-51.39</v>
      </c>
      <c r="C366" s="16" t="s">
        <v>413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44816</v>
      </c>
      <c r="B367" s="6" t="n">
        <v>-160</v>
      </c>
      <c r="C367" s="16" t="s">
        <v>378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44817</v>
      </c>
      <c r="B368" s="6" t="n">
        <v>-11.16</v>
      </c>
      <c r="C368" s="16" t="s">
        <v>414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44819</v>
      </c>
      <c r="B369" s="6" t="n">
        <v>-236.71</v>
      </c>
      <c r="C369" s="16" t="s">
        <v>415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44840</v>
      </c>
      <c r="B370" s="6" t="n">
        <v>-78.41</v>
      </c>
      <c r="C370" s="16" t="s">
        <v>416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44840</v>
      </c>
      <c r="B371" s="6" t="n">
        <v>-74.26</v>
      </c>
      <c r="C371" s="16" t="s">
        <v>417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44866</v>
      </c>
      <c r="B372" s="6" t="n">
        <v>-680.8</v>
      </c>
      <c r="C372" s="16" t="s">
        <v>308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44868</v>
      </c>
      <c r="B373" s="6" t="n">
        <v>-110.91</v>
      </c>
      <c r="C373" s="16" t="s">
        <v>418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44869</v>
      </c>
      <c r="B374" s="6" t="n">
        <v>-103.08</v>
      </c>
      <c r="C374" s="16" t="s">
        <v>419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44874</v>
      </c>
      <c r="B375" s="6" t="n">
        <v>-49.39</v>
      </c>
      <c r="C375" s="16" t="s">
        <v>420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44879</v>
      </c>
      <c r="B376" s="6" t="n">
        <v>-105.38</v>
      </c>
      <c r="C376" s="16" t="s">
        <v>421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44881</v>
      </c>
      <c r="B377" s="6" t="n">
        <v>-36.79</v>
      </c>
      <c r="C377" s="16" t="s">
        <v>422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44888</v>
      </c>
      <c r="B378" s="6" t="n">
        <v>-25.92</v>
      </c>
      <c r="C378" s="16" t="s">
        <v>317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44889</v>
      </c>
      <c r="B379" s="6" t="n">
        <v>-1627</v>
      </c>
      <c r="C379" s="16" t="s">
        <v>297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44890</v>
      </c>
      <c r="B380" s="6" t="n">
        <v>-138.29</v>
      </c>
      <c r="C380" s="16" t="s">
        <v>423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44894</v>
      </c>
      <c r="B381" s="6" t="n">
        <v>-4.01</v>
      </c>
      <c r="C381" s="16" t="s">
        <v>424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44895</v>
      </c>
      <c r="B382" s="6" t="n">
        <v>-17.71</v>
      </c>
      <c r="C382" s="16" t="s">
        <v>425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44895</v>
      </c>
      <c r="B383" s="6" t="n">
        <v>-241.85</v>
      </c>
      <c r="C383" s="16" t="s">
        <v>426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44901</v>
      </c>
      <c r="B384" s="6" t="n">
        <v>-3459.5</v>
      </c>
      <c r="C384" s="16" t="s">
        <v>321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44903</v>
      </c>
      <c r="B385" s="6" t="n">
        <v>-52.87</v>
      </c>
      <c r="C385" s="16" t="s">
        <v>427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44903</v>
      </c>
      <c r="B386" s="6" t="n">
        <v>-31.47</v>
      </c>
      <c r="C386" s="16" t="s">
        <v>428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44907</v>
      </c>
      <c r="B387" s="6" t="n">
        <v>-160</v>
      </c>
      <c r="C387" s="16" t="s">
        <v>378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44908</v>
      </c>
      <c r="B388" s="6" t="n">
        <v>-7.78</v>
      </c>
      <c r="C388" s="16" t="s">
        <v>429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44932</v>
      </c>
      <c r="B389" s="6" t="n">
        <v>-108.32</v>
      </c>
      <c r="C389" s="16" t="s">
        <v>430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44935</v>
      </c>
      <c r="B390" s="6" t="n">
        <v>-87.92</v>
      </c>
      <c r="C390" s="16" t="s">
        <v>431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44938</v>
      </c>
      <c r="B391" s="6" t="n">
        <v>-176.9</v>
      </c>
      <c r="C391" s="16" t="s">
        <v>432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44952</v>
      </c>
      <c r="B392" s="6" t="n">
        <v>-126.88</v>
      </c>
      <c r="C392" s="16" t="s">
        <v>433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44966</v>
      </c>
      <c r="B393" s="6" t="n">
        <v>-57.98</v>
      </c>
      <c r="C393" s="16" t="s">
        <v>434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44967</v>
      </c>
      <c r="B394" s="6" t="n">
        <v>-682.3</v>
      </c>
      <c r="C394" s="16" t="s">
        <v>435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44967</v>
      </c>
      <c r="B395" s="6" t="n">
        <v>-121.01</v>
      </c>
      <c r="C395" s="16" t="s">
        <v>436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44972</v>
      </c>
      <c r="B396" s="6" t="n">
        <v>-45.06</v>
      </c>
      <c r="C396" s="16" t="s">
        <v>437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44980</v>
      </c>
      <c r="B397" s="6" t="n">
        <v>-181.54</v>
      </c>
      <c r="C397" s="16" t="s">
        <v>438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44980</v>
      </c>
      <c r="B398" s="6" t="n">
        <v>-1627</v>
      </c>
      <c r="C398" s="16" t="s">
        <v>297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44992</v>
      </c>
      <c r="B399" s="6" t="n">
        <v>-21.89</v>
      </c>
      <c r="C399" s="16" t="s">
        <v>439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44992</v>
      </c>
      <c r="B400" s="6" t="n">
        <v>-4.98</v>
      </c>
      <c r="C400" s="16" t="s">
        <v>440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44994</v>
      </c>
      <c r="B401" s="6" t="n">
        <v>-63.38</v>
      </c>
      <c r="C401" s="16" t="s">
        <v>441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44998</v>
      </c>
      <c r="B402" s="6" t="n">
        <v>-160</v>
      </c>
      <c r="C402" s="16" t="s">
        <v>378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44999</v>
      </c>
      <c r="B403" s="6" t="n">
        <v>-3.39</v>
      </c>
      <c r="C403" s="16" t="s">
        <v>442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45001</v>
      </c>
      <c r="B404" s="6" t="n">
        <v>-38.63</v>
      </c>
      <c r="C404" s="16" t="s">
        <v>443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45019</v>
      </c>
      <c r="B405" s="6" t="n">
        <v>-320.12</v>
      </c>
      <c r="C405" s="16" t="s">
        <v>444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45021</v>
      </c>
      <c r="B406" s="6" t="n">
        <v>-122.21</v>
      </c>
      <c r="C406" s="16" t="s">
        <v>445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45022</v>
      </c>
      <c r="B407" s="6" t="n">
        <v>-99.37</v>
      </c>
      <c r="C407" s="16" t="s">
        <v>446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45034</v>
      </c>
      <c r="B408" s="6" t="n">
        <v>-1327.5</v>
      </c>
      <c r="C408" s="16" t="s">
        <v>447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45041</v>
      </c>
      <c r="B409" s="6" t="n">
        <v>-142.23</v>
      </c>
      <c r="C409" s="16" t="s">
        <v>448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45048</v>
      </c>
      <c r="B410" s="6" t="n">
        <v>-680.8</v>
      </c>
      <c r="C410" s="16" t="s">
        <v>308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45050</v>
      </c>
      <c r="B411" s="6" t="n">
        <v>-40.45</v>
      </c>
      <c r="C411" s="16" t="s">
        <v>449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45056</v>
      </c>
      <c r="B412" s="6" t="n">
        <v>-183.6</v>
      </c>
      <c r="C412" s="16" t="s">
        <v>450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45057</v>
      </c>
      <c r="B413" s="6" t="n">
        <v>-7395</v>
      </c>
      <c r="C413" s="16" t="s">
        <v>451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45057</v>
      </c>
      <c r="B414" s="6" t="n">
        <v>-62.12</v>
      </c>
      <c r="C414" s="16" t="s">
        <v>452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45057</v>
      </c>
      <c r="B415" s="6" t="n">
        <v>-141.11</v>
      </c>
      <c r="C415" s="16" t="s">
        <v>453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45058</v>
      </c>
      <c r="B416" s="6" t="n">
        <v>-131.28</v>
      </c>
      <c r="C416" s="16" t="s">
        <v>454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45063</v>
      </c>
      <c r="B417" s="6" t="n">
        <v>-48.79</v>
      </c>
      <c r="C417" s="16" t="s">
        <v>455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45068</v>
      </c>
      <c r="B418" s="6" t="n">
        <v>-2033.45</v>
      </c>
      <c r="C418" s="16" t="s">
        <v>456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45070</v>
      </c>
      <c r="B419" s="6" t="n">
        <v>-25.92</v>
      </c>
      <c r="C419" s="16" t="s">
        <v>317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45070</v>
      </c>
      <c r="B420" s="6" t="n">
        <v>-100000</v>
      </c>
      <c r="C420" s="16" t="s">
        <v>457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45071</v>
      </c>
      <c r="B421" s="6" t="n">
        <v>-1627</v>
      </c>
      <c r="C421" s="16" t="s">
        <v>297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45071</v>
      </c>
      <c r="B422" s="6" t="n">
        <v>-194.32</v>
      </c>
      <c r="C422" s="16" t="s">
        <v>458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45083</v>
      </c>
      <c r="B423" s="6" t="n">
        <v>-5.37</v>
      </c>
      <c r="C423" s="16" t="s">
        <v>459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45084</v>
      </c>
      <c r="B424" s="6" t="n">
        <v>-23.56</v>
      </c>
      <c r="C424" s="16" t="s">
        <v>460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45085</v>
      </c>
      <c r="B425" s="6" t="n">
        <v>-73.31</v>
      </c>
      <c r="C425" s="16" t="s">
        <v>461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45092</v>
      </c>
      <c r="B426" s="6" t="n">
        <v>-349.11</v>
      </c>
      <c r="C426" s="16" t="s">
        <v>462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45106</v>
      </c>
      <c r="B427" s="6" t="n">
        <v>-1491.5</v>
      </c>
      <c r="C427" s="16" t="s">
        <v>463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45113</v>
      </c>
      <c r="B428" s="6" t="n">
        <v>-139.12</v>
      </c>
      <c r="C428" s="16" t="s">
        <v>464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45114</v>
      </c>
      <c r="B429" s="6" t="n">
        <v>-115.71</v>
      </c>
      <c r="C429" s="16" t="s">
        <v>465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45118</v>
      </c>
      <c r="B430" s="6" t="n">
        <v>-1583</v>
      </c>
      <c r="C430" s="16" t="s">
        <v>466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45118</v>
      </c>
      <c r="B431" s="6" t="n">
        <v>-156.7</v>
      </c>
      <c r="C431" s="16" t="s">
        <v>467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45126</v>
      </c>
      <c r="B432" s="6" t="n">
        <v>-36</v>
      </c>
      <c r="C432" s="16" t="s">
        <v>468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45131</v>
      </c>
      <c r="B433" s="6" t="n">
        <v>-158.17</v>
      </c>
      <c r="C433" s="16" t="s">
        <v>469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45134</v>
      </c>
      <c r="B434" s="6" t="n">
        <v>-165.69</v>
      </c>
      <c r="C434" s="16" t="s">
        <v>470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45148</v>
      </c>
      <c r="B435" s="6" t="n">
        <v>-78.89</v>
      </c>
      <c r="C435" s="16" t="s">
        <v>471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45148</v>
      </c>
      <c r="B436" s="6" t="n">
        <v>-49.67</v>
      </c>
      <c r="C436" s="16" t="s">
        <v>472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45149</v>
      </c>
      <c r="B437" s="6" t="n">
        <v>-168.29</v>
      </c>
      <c r="C437" s="16" t="s">
        <v>473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45154</v>
      </c>
      <c r="B438" s="6" t="n">
        <v>-59.43</v>
      </c>
      <c r="C438" s="16" t="s">
        <v>474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45163</v>
      </c>
      <c r="B439" s="6" t="n">
        <v>-229.39</v>
      </c>
      <c r="C439" s="16" t="s">
        <v>475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45174</v>
      </c>
      <c r="B440" s="6" t="n">
        <v>-6.38</v>
      </c>
      <c r="C440" s="16" t="s">
        <v>476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45175</v>
      </c>
      <c r="B441" s="6" t="n">
        <v>-28.29</v>
      </c>
      <c r="C441" s="16" t="s">
        <v>477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45176</v>
      </c>
      <c r="B442" s="6" t="n">
        <v>-88.06</v>
      </c>
      <c r="C442" s="16" t="s">
        <v>478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45183</v>
      </c>
      <c r="B443" s="6" t="n">
        <v>-397.35</v>
      </c>
      <c r="C443" s="16" t="s">
        <v>479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45204</v>
      </c>
      <c r="B444" s="6" t="n">
        <v>-153.16</v>
      </c>
      <c r="C444" s="16" t="s">
        <v>480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45205</v>
      </c>
      <c r="B445" s="6" t="n">
        <v>-124.6</v>
      </c>
      <c r="C445" s="16" t="s">
        <v>481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45208</v>
      </c>
      <c r="B446" s="6" t="n">
        <v>-165.8</v>
      </c>
      <c r="C446" s="16" t="s">
        <v>482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45217</v>
      </c>
      <c r="B447" s="6" t="n">
        <v>-918.6</v>
      </c>
      <c r="C447" s="16" t="s">
        <v>483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45230</v>
      </c>
      <c r="B448" s="6" t="n">
        <v>-680.8</v>
      </c>
      <c r="C448" s="16" t="s">
        <v>308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45230</v>
      </c>
      <c r="B449" s="6" t="n">
        <v>-163.18</v>
      </c>
      <c r="C449" s="16" t="s">
        <v>484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45238</v>
      </c>
      <c r="B450" s="6" t="n">
        <v>-86.87</v>
      </c>
      <c r="C450" s="16" t="s">
        <v>485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45239</v>
      </c>
      <c r="B451" s="6" t="n">
        <v>-169.64</v>
      </c>
      <c r="C451" s="16" t="s">
        <v>486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45240</v>
      </c>
      <c r="B452" s="6" t="n">
        <v>-159.03</v>
      </c>
      <c r="C452" s="16" t="s">
        <v>487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45245</v>
      </c>
      <c r="B453" s="6" t="n">
        <v>-61.14</v>
      </c>
      <c r="C453" s="16" t="s">
        <v>488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45252</v>
      </c>
      <c r="B454" s="6" t="n">
        <v>-43.12</v>
      </c>
      <c r="C454" s="16" t="s">
        <v>489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45257</v>
      </c>
      <c r="B455" s="6" t="n">
        <v>-215.82</v>
      </c>
      <c r="C455" s="16" t="s">
        <v>490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45258</v>
      </c>
      <c r="B456" s="6" t="n">
        <v>-5.85</v>
      </c>
      <c r="C456" s="16" t="s">
        <v>491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45260</v>
      </c>
      <c r="B457" s="6" t="n">
        <v>-367.98</v>
      </c>
      <c r="C457" s="16" t="s">
        <v>492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45265</v>
      </c>
      <c r="B458" s="6" t="n">
        <v>-26.3</v>
      </c>
      <c r="C458" s="16" t="s">
        <v>493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45267</v>
      </c>
      <c r="B459" s="6" t="n">
        <v>-47.32</v>
      </c>
      <c r="C459" s="16" t="s">
        <v>494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45267</v>
      </c>
      <c r="B460" s="6" t="n">
        <v>-83.5</v>
      </c>
      <c r="C460" s="16" t="s">
        <v>495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45280</v>
      </c>
      <c r="B461" s="6" t="n">
        <v>-81.08</v>
      </c>
      <c r="C461" s="16" t="s">
        <v>496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45299</v>
      </c>
      <c r="B462" s="6" t="n">
        <v>-159.65</v>
      </c>
      <c r="C462" s="16" t="s">
        <v>497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45300</v>
      </c>
      <c r="B463" s="6" t="n">
        <v>-112.11</v>
      </c>
      <c r="C463" s="16" t="s">
        <v>498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45302</v>
      </c>
      <c r="B464" s="6" t="n">
        <v>-267.7</v>
      </c>
      <c r="C464" s="16" t="s">
        <v>499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45316</v>
      </c>
      <c r="B465" s="6" t="n">
        <v>-166.85</v>
      </c>
      <c r="C465" s="16" t="s">
        <v>500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45330</v>
      </c>
      <c r="B466" s="6" t="n">
        <v>-85.68</v>
      </c>
      <c r="C466" s="16" t="s">
        <v>501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45331</v>
      </c>
      <c r="B467" s="6" t="n">
        <v>-157.87</v>
      </c>
      <c r="C467" s="16" t="s">
        <v>502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45336</v>
      </c>
      <c r="B468" s="6" t="n">
        <v>-61.11</v>
      </c>
      <c r="C468" s="16" t="s">
        <v>503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45337</v>
      </c>
      <c r="B469" s="6" t="n">
        <v>-352.93</v>
      </c>
      <c r="C469" s="16" t="s">
        <v>504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45348</v>
      </c>
      <c r="B470" s="6" t="n">
        <v>-228.17</v>
      </c>
      <c r="C470" s="16" t="s">
        <v>505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45348</v>
      </c>
      <c r="B471" s="6" t="n">
        <v>-250.43</v>
      </c>
      <c r="C471" s="16" t="s">
        <v>506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45356</v>
      </c>
      <c r="B472" s="6" t="n">
        <v>-26.49</v>
      </c>
      <c r="C472" s="16" t="s">
        <v>507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45356</v>
      </c>
      <c r="B473" s="6" t="n">
        <v>-6.03</v>
      </c>
      <c r="C473" s="16" t="s">
        <v>508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45358</v>
      </c>
      <c r="B474" s="6" t="n">
        <v>-81.31</v>
      </c>
      <c r="C474" s="16" t="s">
        <v>509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45365</v>
      </c>
      <c r="B475" s="6" t="n">
        <v>-17.21</v>
      </c>
      <c r="C475" s="16" t="s">
        <v>510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45365</v>
      </c>
      <c r="B476" s="6" t="n">
        <v>-399.14</v>
      </c>
      <c r="C476" s="16" t="s">
        <v>511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45390</v>
      </c>
      <c r="B477" s="6" t="n">
        <v>-164.5</v>
      </c>
      <c r="C477" s="16" t="s">
        <v>512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45391</v>
      </c>
      <c r="B478" s="6" t="n">
        <v>-115.73</v>
      </c>
      <c r="C478" s="16" t="s">
        <v>513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3" t="n">
        <v>45412</v>
      </c>
      <c r="B479" s="6" t="n">
        <v>-680.8</v>
      </c>
      <c r="C479" s="16" t="s">
        <v>308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 t="n">
        <v>45418</v>
      </c>
      <c r="B480" s="6" t="n">
        <v>-203.7</v>
      </c>
      <c r="C480" s="16" t="s">
        <v>514</v>
      </c>
      <c r="D480" s="16"/>
      <c r="E480" s="16"/>
      <c r="F480" s="6" t="s">
        <f>=A480-A479</f>
      </c>
      <c r="G480" s="6" t="s">
        <f>=B480+G479</f>
      </c>
      <c r="H480" s="6" t="s">
        <f>=F480*G479</f>
      </c>
    </row>
    <row collapsed="false" customFormat="false" customHeight="false" hidden="false" ht="12.1" outlineLevel="0" r="481">
      <c r="A481" s="13" t="n">
        <v>45419</v>
      </c>
      <c r="B481" s="6" t="n">
        <v>-159.8</v>
      </c>
      <c r="C481" s="16" t="s">
        <v>515</v>
      </c>
      <c r="D481" s="16"/>
      <c r="E481" s="16"/>
      <c r="F481" s="6" t="s">
        <f>=A481-A480</f>
      </c>
      <c r="G481" s="6" t="s">
        <f>=B481+G480</f>
      </c>
      <c r="H481" s="6" t="s">
        <f>=F481*G480</f>
      </c>
    </row>
    <row collapsed="false" customFormat="false" customHeight="false" hidden="false" ht="12.1" outlineLevel="0" r="482">
      <c r="A482" s="13" t="n">
        <v>45422</v>
      </c>
      <c r="B482" s="6" t="n">
        <v>-165.28</v>
      </c>
      <c r="C482" s="16" t="s">
        <v>516</v>
      </c>
      <c r="D482" s="16"/>
      <c r="E482" s="16"/>
      <c r="F482" s="6" t="s">
        <f>=A482-A481</f>
      </c>
      <c r="G482" s="6" t="s">
        <f>=B482+G481</f>
      </c>
      <c r="H482" s="6" t="s">
        <f>=F482*G481</f>
      </c>
    </row>
    <row collapsed="false" customFormat="false" customHeight="false" hidden="false" ht="12.1" outlineLevel="0" r="483">
      <c r="A483" s="13" t="n">
        <v>45427</v>
      </c>
      <c r="B483" s="6" t="n">
        <v>-61.21</v>
      </c>
      <c r="C483" s="16" t="s">
        <v>517</v>
      </c>
      <c r="D483" s="16"/>
      <c r="E483" s="16"/>
      <c r="F483" s="6" t="s">
        <f>=A483-A482</f>
      </c>
      <c r="G483" s="6" t="s">
        <f>=B483+G482</f>
      </c>
      <c r="H483" s="6" t="s">
        <f>=F483*G482</f>
      </c>
    </row>
    <row collapsed="false" customFormat="false" customHeight="false" hidden="false" ht="12.1" outlineLevel="0" r="484">
      <c r="A484" s="13" t="n">
        <v>45428</v>
      </c>
      <c r="B484" s="6" t="n">
        <v>-85.78</v>
      </c>
      <c r="C484" s="16" t="s">
        <v>518</v>
      </c>
      <c r="D484" s="16"/>
      <c r="E484" s="16"/>
      <c r="F484" s="6" t="s">
        <f>=A484-A483</f>
      </c>
      <c r="G484" s="6" t="s">
        <f>=B484+G483</f>
      </c>
      <c r="H484" s="6" t="s">
        <f>=F484*G483</f>
      </c>
    </row>
    <row collapsed="false" customFormat="false" customHeight="false" hidden="false" ht="12.1" outlineLevel="0" r="485">
      <c r="A485" s="13" t="n">
        <v>45431</v>
      </c>
      <c r="B485" s="6" t="n">
        <v>-371</v>
      </c>
      <c r="C485" s="16" t="s">
        <v>519</v>
      </c>
      <c r="D485" s="16"/>
      <c r="E485" s="16"/>
      <c r="F485" s="6" t="s">
        <f>=A485-A484</f>
      </c>
      <c r="G485" s="6" t="s">
        <f>=B485+G484</f>
      </c>
      <c r="H485" s="6" t="s">
        <f>=F485*G484</f>
      </c>
    </row>
    <row collapsed="false" customFormat="false" customHeight="false" hidden="false" ht="12.1" outlineLevel="0" r="486">
      <c r="A486" s="13" t="n">
        <v>45434</v>
      </c>
      <c r="B486" s="6" t="n">
        <v>-43.12</v>
      </c>
      <c r="C486" s="16" t="s">
        <v>489</v>
      </c>
      <c r="D486" s="16"/>
      <c r="E486" s="16"/>
      <c r="F486" s="6" t="s">
        <f>=A486-A485</f>
      </c>
      <c r="G486" s="6" t="s">
        <f>=B486+G485</f>
      </c>
      <c r="H486" s="6" t="s">
        <f>=F486*G485</f>
      </c>
    </row>
    <row collapsed="false" customFormat="false" customHeight="false" hidden="false" ht="12.1" outlineLevel="0" r="487">
      <c r="A487" s="13" t="n">
        <v>45439</v>
      </c>
      <c r="B487" s="6" t="n">
        <v>-1275.1</v>
      </c>
      <c r="C487" s="16" t="s">
        <v>520</v>
      </c>
      <c r="D487" s="16"/>
      <c r="E487" s="16"/>
      <c r="F487" s="6" t="s">
        <f>=A487-A486</f>
      </c>
      <c r="G487" s="6" t="s">
        <f>=B487+G486</f>
      </c>
      <c r="H487" s="6" t="s">
        <f>=F487*G486</f>
      </c>
    </row>
    <row collapsed="false" customFormat="false" customHeight="false" hidden="false" ht="12.1" outlineLevel="0" r="488">
      <c r="A488" s="13" t="n">
        <v>45439</v>
      </c>
      <c r="B488" s="6" t="n">
        <v>-16150.9</v>
      </c>
      <c r="C488" s="16" t="s">
        <v>521</v>
      </c>
      <c r="D488" s="16"/>
      <c r="E488" s="16"/>
      <c r="F488" s="6" t="s">
        <f>=A488-A487</f>
      </c>
      <c r="G488" s="6" t="s">
        <f>=B488+G487</f>
      </c>
      <c r="H488" s="6" t="s">
        <f>=F488*G487</f>
      </c>
    </row>
    <row collapsed="false" customFormat="false" customHeight="false" hidden="false" ht="12.1" outlineLevel="0" r="489">
      <c r="A489" s="13" t="n">
        <v>45441</v>
      </c>
      <c r="B489" s="6" t="n">
        <v>-217.56</v>
      </c>
      <c r="C489" s="16" t="s">
        <v>522</v>
      </c>
      <c r="D489" s="16"/>
      <c r="E489" s="16"/>
      <c r="F489" s="6" t="s">
        <f>=A489-A488</f>
      </c>
      <c r="G489" s="6" t="s">
        <f>=B489+G488</f>
      </c>
      <c r="H489" s="6" t="s">
        <f>=F489*G488</f>
      </c>
    </row>
    <row collapsed="false" customFormat="false" customHeight="false" hidden="false" ht="12.1" outlineLevel="0" r="490">
      <c r="A490" s="13" t="n">
        <v>45443</v>
      </c>
      <c r="B490" s="6" t="n">
        <v>-491.6</v>
      </c>
      <c r="C490" s="16" t="s">
        <v>523</v>
      </c>
      <c r="D490" s="16"/>
      <c r="E490" s="16"/>
      <c r="F490" s="6" t="s">
        <f>=A490-A489</f>
      </c>
      <c r="G490" s="6" t="s">
        <f>=B490+G489</f>
      </c>
      <c r="H490" s="6" t="s">
        <f>=F490*G489</f>
      </c>
    </row>
    <row collapsed="false" customFormat="false" customHeight="false" hidden="false" ht="12.1" outlineLevel="0" r="491">
      <c r="A491" s="13" t="n">
        <v>45448</v>
      </c>
      <c r="B491" s="6" t="n">
        <v>-5.86</v>
      </c>
      <c r="C491" s="16" t="s">
        <v>524</v>
      </c>
      <c r="D491" s="16"/>
      <c r="E491" s="16"/>
      <c r="F491" s="6" t="s">
        <f>=A491-A490</f>
      </c>
      <c r="G491" s="6" t="s">
        <f>=B491+G490</f>
      </c>
      <c r="H491" s="6" t="s">
        <f>=F491*G490</f>
      </c>
    </row>
    <row collapsed="false" customFormat="false" customHeight="false" hidden="false" ht="12.1" outlineLevel="0" r="492">
      <c r="A492" s="13" t="n">
        <v>45453</v>
      </c>
      <c r="B492" s="6" t="n">
        <v>-83.43</v>
      </c>
      <c r="C492" s="16" t="s">
        <v>525</v>
      </c>
      <c r="D492" s="16"/>
      <c r="E492" s="16"/>
      <c r="F492" s="6" t="s">
        <f>=A492-A491</f>
      </c>
      <c r="G492" s="6" t="s">
        <f>=B492+G491</f>
      </c>
      <c r="H492" s="6" t="s">
        <f>=F492*G491</f>
      </c>
    </row>
    <row collapsed="false" customFormat="false" customHeight="false" hidden="false" ht="12.1" outlineLevel="0" r="493">
      <c r="A493" s="13" t="n">
        <v>45456</v>
      </c>
      <c r="B493" s="6" t="n">
        <v>-132.64</v>
      </c>
      <c r="C493" s="16" t="s">
        <v>526</v>
      </c>
      <c r="D493" s="16"/>
      <c r="E493" s="16"/>
      <c r="F493" s="6" t="s">
        <f>=A493-A492</f>
      </c>
      <c r="G493" s="6" t="s">
        <f>=B493+G492</f>
      </c>
      <c r="H493" s="6" t="s">
        <f>=F493*G492</f>
      </c>
    </row>
    <row collapsed="false" customFormat="false" customHeight="false" hidden="false" ht="12.1" outlineLevel="0" r="494">
      <c r="A494" s="13" t="n">
        <v>45457</v>
      </c>
      <c r="B494" s="6" t="n">
        <v>-384.59</v>
      </c>
      <c r="C494" s="16" t="s">
        <v>527</v>
      </c>
      <c r="D494" s="16"/>
      <c r="E494" s="16"/>
      <c r="F494" s="6" t="s">
        <f>=A494-A493</f>
      </c>
      <c r="G494" s="6" t="s">
        <f>=B494+G493</f>
      </c>
      <c r="H494" s="6" t="s">
        <f>=F494*G493</f>
      </c>
    </row>
    <row collapsed="false" customFormat="false" customHeight="false" hidden="false" ht="12.1" outlineLevel="0" r="495">
      <c r="A495" s="13" t="n">
        <v>45482</v>
      </c>
      <c r="B495" s="6" t="n">
        <v>-156.94</v>
      </c>
      <c r="C495" s="16" t="s">
        <v>528</v>
      </c>
      <c r="D495" s="16"/>
      <c r="E495" s="16"/>
      <c r="F495" s="6" t="s">
        <f>=A495-A494</f>
      </c>
      <c r="G495" s="6" t="s">
        <f>=B495+G494</f>
      </c>
      <c r="H495" s="6" t="s">
        <f>=F495*G494</f>
      </c>
    </row>
    <row collapsed="false" customFormat="false" customHeight="false" hidden="false" ht="12.1" outlineLevel="0" r="496">
      <c r="A496" s="13" t="n">
        <v>45482</v>
      </c>
      <c r="B496" s="6" t="n">
        <v>-252.1</v>
      </c>
      <c r="C496" s="16" t="s">
        <v>529</v>
      </c>
      <c r="D496" s="16"/>
      <c r="E496" s="16"/>
      <c r="F496" s="6" t="s">
        <f>=A496-A495</f>
      </c>
      <c r="G496" s="6" t="s">
        <f>=B496+G495</f>
      </c>
      <c r="H496" s="6" t="s">
        <f>=F496*G495</f>
      </c>
    </row>
    <row collapsed="false" customFormat="false" customHeight="false" hidden="false" ht="12.1" outlineLevel="0" r="497">
      <c r="A497" s="13" t="n">
        <v>45482</v>
      </c>
      <c r="B497" s="6" t="n">
        <v>-1082</v>
      </c>
      <c r="C497" s="16" t="s">
        <v>530</v>
      </c>
      <c r="D497" s="16"/>
      <c r="E497" s="16"/>
      <c r="F497" s="6" t="s">
        <f>=A497-A496</f>
      </c>
      <c r="G497" s="6" t="s">
        <f>=B497+G496</f>
      </c>
      <c r="H497" s="6" t="s">
        <f>=F497*G496</f>
      </c>
    </row>
    <row collapsed="false" customFormat="false" customHeight="false" hidden="false" ht="12.1" outlineLevel="0" r="498">
      <c r="A498" s="13" t="n">
        <v>45483</v>
      </c>
      <c r="B498" s="6" t="n">
        <v>-110</v>
      </c>
      <c r="C498" s="16" t="s">
        <v>531</v>
      </c>
      <c r="D498" s="16"/>
      <c r="E498" s="16"/>
      <c r="F498" s="6" t="s">
        <f>=A498-A497</f>
      </c>
      <c r="G498" s="6" t="s">
        <f>=B498+G497</f>
      </c>
      <c r="H498" s="6" t="s">
        <f>=F498*G497</f>
      </c>
    </row>
    <row collapsed="false" customFormat="false" customHeight="false" hidden="false" ht="12.1" outlineLevel="0" r="499">
      <c r="A499" s="13" t="n">
        <v>45484</v>
      </c>
      <c r="B499" s="6" t="n">
        <v>-9850</v>
      </c>
      <c r="C499" s="16" t="s">
        <v>532</v>
      </c>
      <c r="D499" s="16"/>
      <c r="E499" s="16"/>
      <c r="F499" s="6" t="s">
        <f>=A499-A498</f>
      </c>
      <c r="G499" s="6" t="s">
        <f>=B499+G498</f>
      </c>
      <c r="H499" s="6" t="s">
        <f>=F499*G498</f>
      </c>
    </row>
    <row collapsed="false" customFormat="false" customHeight="false" hidden="false" ht="12.1" outlineLevel="0" r="500">
      <c r="A500" s="13" t="n">
        <v>45489</v>
      </c>
      <c r="B500" s="6" t="n">
        <v>-1522</v>
      </c>
      <c r="C500" s="16" t="s">
        <v>533</v>
      </c>
      <c r="D500" s="16"/>
      <c r="E500" s="16"/>
      <c r="F500" s="6" t="s">
        <f>=A500-A499</f>
      </c>
      <c r="G500" s="6" t="s">
        <f>=B500+G499</f>
      </c>
      <c r="H500" s="6" t="s">
        <f>=F500*G499</f>
      </c>
    </row>
    <row collapsed="false" customFormat="false" customHeight="false" hidden="false" ht="12.1" outlineLevel="0" r="501">
      <c r="A501" s="13" t="n">
        <v>45490</v>
      </c>
      <c r="B501" s="6" t="n">
        <v>-45</v>
      </c>
      <c r="C501" s="16" t="s">
        <v>534</v>
      </c>
      <c r="D501" s="16"/>
      <c r="E501" s="16"/>
      <c r="F501" s="6" t="s">
        <f>=A501-A500</f>
      </c>
      <c r="G501" s="6" t="s">
        <f>=B501+G500</f>
      </c>
      <c r="H501" s="6" t="s">
        <f>=F501*G500</f>
      </c>
    </row>
    <row collapsed="false" customFormat="false" customHeight="false" hidden="false" ht="12.1" outlineLevel="0" r="502">
      <c r="A502" s="13" t="n">
        <v>45499</v>
      </c>
      <c r="B502" s="6" t="n">
        <v>-161.42</v>
      </c>
      <c r="C502" s="16" t="s">
        <v>535</v>
      </c>
      <c r="D502" s="16"/>
      <c r="E502" s="16"/>
      <c r="F502" s="6" t="s">
        <f>=A502-A501</f>
      </c>
      <c r="G502" s="6" t="s">
        <f>=B502+G501</f>
      </c>
      <c r="H502" s="6" t="s">
        <f>=F502*G501</f>
      </c>
    </row>
    <row collapsed="false" customFormat="false" customHeight="false" hidden="false" ht="12.1" outlineLevel="0" r="503">
      <c r="A503" s="13" t="n">
        <v>45511</v>
      </c>
      <c r="B503" s="6" t="n">
        <v>-149.04</v>
      </c>
      <c r="C503" s="16" t="s">
        <v>536</v>
      </c>
      <c r="D503" s="16"/>
      <c r="E503" s="16"/>
      <c r="F503" s="6" t="s">
        <f>=A503-A502</f>
      </c>
      <c r="G503" s="6" t="s">
        <f>=B503+G502</f>
      </c>
      <c r="H503" s="6" t="s">
        <f>=F503*G502</f>
      </c>
    </row>
    <row collapsed="false" customFormat="false" customHeight="false" hidden="false" ht="12.1" outlineLevel="0" r="504">
      <c r="A504" s="13" t="n">
        <v>45513</v>
      </c>
      <c r="B504" s="6" t="n">
        <v>-81.37</v>
      </c>
      <c r="C504" s="16" t="s">
        <v>537</v>
      </c>
      <c r="D504" s="16"/>
      <c r="E504" s="16"/>
      <c r="F504" s="6" t="s">
        <f>=A504-A503</f>
      </c>
      <c r="G504" s="6" t="s">
        <f>=B504+G503</f>
      </c>
      <c r="H504" s="6" t="s">
        <f>=F504*G503</f>
      </c>
    </row>
    <row collapsed="false" customFormat="false" customHeight="false" hidden="false" ht="12.1" outlineLevel="0" r="505">
      <c r="A505" s="13" t="n">
        <v>45516</v>
      </c>
      <c r="B505" s="6" t="n">
        <v>-158.39</v>
      </c>
      <c r="C505" s="16" t="s">
        <v>538</v>
      </c>
      <c r="D505" s="16"/>
      <c r="E505" s="16"/>
      <c r="F505" s="6" t="s">
        <f>=A505-A504</f>
      </c>
      <c r="G505" s="6" t="s">
        <f>=B505+G504</f>
      </c>
      <c r="H505" s="6" t="s">
        <f>=F505*G504</f>
      </c>
    </row>
    <row collapsed="false" customFormat="false" customHeight="false" hidden="false" ht="12.1" outlineLevel="0" r="506">
      <c r="A506" s="13" t="n">
        <v>45519</v>
      </c>
      <c r="B506" s="6" t="n">
        <v>-60.3</v>
      </c>
      <c r="C506" s="16" t="s">
        <v>539</v>
      </c>
      <c r="D506" s="16"/>
      <c r="E506" s="16"/>
      <c r="F506" s="6" t="s">
        <f>=A506-A505</f>
      </c>
      <c r="G506" s="6" t="s">
        <f>=B506+G505</f>
      </c>
      <c r="H506" s="6" t="s">
        <f>=F506*G505</f>
      </c>
    </row>
    <row collapsed="false" customFormat="false" customHeight="false" hidden="false" ht="12.1" outlineLevel="0" r="507">
      <c r="A507" s="13" t="n">
        <v>45520</v>
      </c>
      <c r="B507" s="6" t="n">
        <v>-16.69</v>
      </c>
      <c r="C507" s="16" t="s">
        <v>540</v>
      </c>
      <c r="D507" s="16"/>
      <c r="E507" s="16"/>
      <c r="F507" s="6" t="s">
        <f>=A507-A506</f>
      </c>
      <c r="G507" s="6" t="s">
        <f>=B507+G506</f>
      </c>
      <c r="H507" s="6" t="s">
        <f>=F507*G506</f>
      </c>
    </row>
    <row collapsed="false" customFormat="false" customHeight="false" hidden="false" ht="12.1" outlineLevel="0" r="508">
      <c r="A508" s="13" t="n">
        <v>45531</v>
      </c>
      <c r="B508" s="6" t="n">
        <v>-225.77</v>
      </c>
      <c r="C508" s="16" t="s">
        <v>541</v>
      </c>
      <c r="D508" s="16"/>
      <c r="E508" s="16"/>
      <c r="F508" s="6" t="s">
        <f>=A508-A507</f>
      </c>
      <c r="G508" s="6" t="s">
        <f>=B508+G507</f>
      </c>
      <c r="H508" s="6" t="s">
        <f>=F508*G507</f>
      </c>
    </row>
    <row collapsed="false" customFormat="false" customHeight="false" hidden="false" ht="12.1" outlineLevel="0" r="509">
      <c r="A509" s="13" t="n">
        <v>45539</v>
      </c>
      <c r="B509" s="6" t="n">
        <v>-5.85</v>
      </c>
      <c r="C509" s="16" t="s">
        <v>542</v>
      </c>
      <c r="D509" s="16"/>
      <c r="E509" s="16"/>
      <c r="F509" s="6" t="s">
        <f>=A509-A508</f>
      </c>
      <c r="G509" s="6" t="s">
        <f>=B509+G508</f>
      </c>
      <c r="H509" s="6" t="s">
        <f>=F509*G508</f>
      </c>
    </row>
    <row collapsed="false" customFormat="false" customHeight="false" hidden="false" ht="12.1" outlineLevel="0" r="510">
      <c r="A510" s="13" t="n">
        <v>45545</v>
      </c>
      <c r="B510" s="6" t="n">
        <v>-84.96</v>
      </c>
      <c r="C510" s="16" t="s">
        <v>543</v>
      </c>
      <c r="D510" s="16"/>
      <c r="E510" s="16"/>
      <c r="F510" s="6" t="s">
        <f>=A510-A509</f>
      </c>
      <c r="G510" s="6" t="s">
        <f>=B510+G509</f>
      </c>
      <c r="H510" s="6" t="s">
        <f>=F510*G509</f>
      </c>
    </row>
    <row collapsed="false" customFormat="false" customHeight="false" hidden="false" ht="12.1" outlineLevel="0" r="511">
      <c r="A511" s="13" t="n">
        <v>45547</v>
      </c>
      <c r="B511" s="6" t="n">
        <v>-65.71</v>
      </c>
      <c r="C511" s="16" t="s">
        <v>544</v>
      </c>
      <c r="D511" s="16"/>
      <c r="E511" s="16"/>
      <c r="F511" s="6" t="s">
        <f>=A511-A510</f>
      </c>
      <c r="G511" s="6" t="s">
        <f>=B511+G510</f>
      </c>
      <c r="H511" s="6" t="s">
        <f>=F511*G510</f>
      </c>
    </row>
    <row collapsed="false" customFormat="false" customHeight="false" hidden="false" ht="12.1" outlineLevel="0" r="512">
      <c r="A512" s="13" t="n">
        <v>45548</v>
      </c>
      <c r="B512" s="6" t="n">
        <v>-397.24</v>
      </c>
      <c r="C512" s="16" t="s">
        <v>545</v>
      </c>
      <c r="D512" s="16"/>
      <c r="E512" s="16"/>
      <c r="F512" s="6" t="s">
        <f>=A512-A511</f>
      </c>
      <c r="G512" s="6" t="s">
        <f>=B512+G511</f>
      </c>
      <c r="H512" s="6" t="s">
        <f>=F512*G511</f>
      </c>
    </row>
    <row collapsed="false" customFormat="false" customHeight="false" hidden="false" ht="12.1" outlineLevel="0" r="513">
      <c r="A513" s="13" t="n">
        <v>45555</v>
      </c>
      <c r="B513" s="6" t="n">
        <v>-278</v>
      </c>
      <c r="C513" s="16" t="s">
        <v>546</v>
      </c>
      <c r="D513" s="16"/>
      <c r="E513" s="16"/>
      <c r="F513" s="6" t="s">
        <f>=A513-A512</f>
      </c>
      <c r="G513" s="6" t="s">
        <f>=B513+G512</f>
      </c>
      <c r="H513" s="6" t="s">
        <f>=F513*G512</f>
      </c>
    </row>
    <row collapsed="false" customFormat="false" customHeight="false" hidden="false" ht="12.1" outlineLevel="0" r="514">
      <c r="A514" s="13" t="n">
        <v>45565</v>
      </c>
      <c r="B514" s="6" t="n">
        <v>-237.6</v>
      </c>
      <c r="C514" s="16" t="s">
        <v>547</v>
      </c>
      <c r="D514" s="16"/>
      <c r="E514" s="16"/>
      <c r="F514" s="6" t="s">
        <f>=A514-A513</f>
      </c>
      <c r="G514" s="6" t="s">
        <f>=B514+G513</f>
      </c>
      <c r="H514" s="6" t="s">
        <f>=F514*G513</f>
      </c>
    </row>
    <row collapsed="false" customFormat="false" customHeight="false" hidden="false" ht="12.1" outlineLevel="0" r="515">
      <c r="A515" s="13" t="n">
        <v>45566</v>
      </c>
      <c r="B515" s="6" t="n">
        <v>-3428.28</v>
      </c>
      <c r="C515" s="16" t="s">
        <v>548</v>
      </c>
      <c r="D515" s="16"/>
      <c r="E515" s="16"/>
      <c r="F515" s="6" t="s">
        <f>=A515-A514</f>
      </c>
      <c r="G515" s="6" t="s">
        <f>=B515+G514</f>
      </c>
      <c r="H515" s="6" t="s">
        <f>=F515*G514</f>
      </c>
    </row>
    <row collapsed="false" customFormat="false" customHeight="false" hidden="false" ht="12.1" outlineLevel="0" r="516">
      <c r="A516" s="13" t="n">
        <v>45574</v>
      </c>
      <c r="B516" s="6" t="n">
        <v>-171.07</v>
      </c>
      <c r="C516" s="16" t="s">
        <v>549</v>
      </c>
      <c r="D516" s="16"/>
      <c r="E516" s="16"/>
      <c r="F516" s="6" t="s">
        <f>=A516-A515</f>
      </c>
      <c r="G516" s="6" t="s">
        <f>=B516+G515</f>
      </c>
      <c r="H516" s="6" t="s">
        <f>=F516*G515</f>
      </c>
    </row>
    <row collapsed="false" customFormat="false" customHeight="false" hidden="false" ht="12.1" outlineLevel="0" r="517">
      <c r="A517" s="13" t="n">
        <v>45575</v>
      </c>
      <c r="B517" s="6" t="n">
        <v>-121.19</v>
      </c>
      <c r="C517" s="16" t="s">
        <v>550</v>
      </c>
      <c r="D517" s="16"/>
      <c r="E517" s="16"/>
      <c r="F517" s="6" t="s">
        <f>=A517-A516</f>
      </c>
      <c r="G517" s="6" t="s">
        <f>=B517+G516</f>
      </c>
      <c r="H517" s="6" t="s">
        <f>=F517*G516</f>
      </c>
    </row>
    <row collapsed="false" customFormat="false" customHeight="false" hidden="false" ht="12.1" outlineLevel="0" r="518">
      <c r="A518" s="13" t="n">
        <v>45584</v>
      </c>
      <c r="B518" s="6" t="n">
        <v>-606.2</v>
      </c>
      <c r="C518" s="16" t="s">
        <v>551</v>
      </c>
      <c r="D518" s="16"/>
      <c r="E518" s="16"/>
      <c r="F518" s="6" t="s">
        <f>=A518-A517</f>
      </c>
      <c r="G518" s="6" t="s">
        <f>=B518+G517</f>
      </c>
      <c r="H518" s="6" t="s">
        <f>=F518*G517</f>
      </c>
    </row>
    <row collapsed="false" customFormat="false" customHeight="false" hidden="false" ht="12.1" outlineLevel="0" r="519">
      <c r="A519" s="13" t="n">
        <v>45594</v>
      </c>
      <c r="B519" s="6" t="n">
        <v>-680.8</v>
      </c>
      <c r="C519" s="16" t="s">
        <v>308</v>
      </c>
      <c r="D519" s="16"/>
      <c r="E519" s="16"/>
      <c r="F519" s="6" t="s">
        <f>=A519-A518</f>
      </c>
      <c r="G519" s="6" t="s">
        <f>=B519+G518</f>
      </c>
      <c r="H519" s="6" t="s">
        <f>=F519*G518</f>
      </c>
    </row>
    <row collapsed="false" customFormat="false" customHeight="false" hidden="false" ht="12.1" outlineLevel="0" r="520">
      <c r="A520" s="13" t="n">
        <v>45603</v>
      </c>
      <c r="B520" s="6" t="n">
        <v>-171.89</v>
      </c>
      <c r="C520" s="16" t="s">
        <v>552</v>
      </c>
      <c r="D520" s="16"/>
      <c r="E520" s="16"/>
      <c r="F520" s="6" t="s">
        <f>=A520-A519</f>
      </c>
      <c r="G520" s="6" t="s">
        <f>=B520+G519</f>
      </c>
      <c r="H520" s="6" t="s">
        <f>=F520*G519</f>
      </c>
    </row>
    <row collapsed="false" customFormat="false" customHeight="false" hidden="false" ht="12.1" outlineLevel="0" r="521">
      <c r="A521" s="13" t="n">
        <v>45604</v>
      </c>
      <c r="B521" s="6" t="n">
        <v>-176.53</v>
      </c>
      <c r="C521" s="16" t="s">
        <v>553</v>
      </c>
      <c r="D521" s="16"/>
      <c r="E521" s="16"/>
      <c r="F521" s="6" t="s">
        <f>=A521-A520</f>
      </c>
      <c r="G521" s="6" t="s">
        <f>=B521+G520</f>
      </c>
      <c r="H521" s="6" t="s">
        <f>=F521*G520</f>
      </c>
    </row>
    <row collapsed="false" customFormat="false" customHeight="false" hidden="false" ht="12.1" outlineLevel="0" r="522">
      <c r="A522" s="13" t="n">
        <v>45604</v>
      </c>
      <c r="B522" s="6" t="n">
        <v>-185.36</v>
      </c>
      <c r="C522" s="16" t="s">
        <v>554</v>
      </c>
      <c r="D522" s="16"/>
      <c r="E522" s="16"/>
      <c r="F522" s="6" t="s">
        <f>=A522-A521</f>
      </c>
      <c r="G522" s="6" t="s">
        <f>=B522+G521</f>
      </c>
      <c r="H522" s="6" t="s">
        <f>=F522*G521</f>
      </c>
    </row>
    <row collapsed="false" customFormat="false" customHeight="false" hidden="false" ht="12.1" outlineLevel="0" r="523">
      <c r="A523" s="13" t="n">
        <v>45608</v>
      </c>
      <c r="B523" s="6" t="n">
        <v>-103.83</v>
      </c>
      <c r="C523" s="16" t="s">
        <v>555</v>
      </c>
      <c r="D523" s="16"/>
      <c r="E523" s="16"/>
      <c r="F523" s="6" t="s">
        <f>=A523-A522</f>
      </c>
      <c r="G523" s="6" t="s">
        <f>=B523+G522</f>
      </c>
      <c r="H523" s="6" t="s">
        <f>=F523*G522</f>
      </c>
    </row>
    <row collapsed="false" customFormat="false" customHeight="false" hidden="false" ht="12.1" outlineLevel="0" r="524">
      <c r="A524" s="13" t="n">
        <v>45616</v>
      </c>
      <c r="B524" s="6" t="n">
        <v>-43.12</v>
      </c>
      <c r="C524" s="16" t="s">
        <v>489</v>
      </c>
      <c r="D524" s="16"/>
      <c r="E524" s="16"/>
      <c r="F524" s="6" t="s">
        <f>=A524-A523</f>
      </c>
      <c r="G524" s="6" t="s">
        <f>=B524+G523</f>
      </c>
      <c r="H524" s="6" t="s">
        <f>=F524*G523</f>
      </c>
    </row>
    <row collapsed="false" customFormat="false" customHeight="false" hidden="false" ht="12.1" outlineLevel="0" r="525">
      <c r="A525" s="13" t="n">
        <v>45617</v>
      </c>
      <c r="B525" s="6" t="n">
        <v>-75.16</v>
      </c>
      <c r="C525" s="16" t="s">
        <v>556</v>
      </c>
      <c r="D525" s="16"/>
      <c r="E525" s="16"/>
      <c r="F525" s="6" t="s">
        <f>=A525-A524</f>
      </c>
      <c r="G525" s="6" t="s">
        <f>=B525+G524</f>
      </c>
      <c r="H525" s="6" t="s">
        <f>=F525*G524</f>
      </c>
    </row>
    <row collapsed="false" customFormat="false" customHeight="false" hidden="false" ht="12.1" outlineLevel="0" r="526">
      <c r="A526" s="13" t="n">
        <v>45621</v>
      </c>
      <c r="B526" s="6" t="n">
        <v>-885.5</v>
      </c>
      <c r="C526" s="16" t="s">
        <v>557</v>
      </c>
      <c r="D526" s="16"/>
      <c r="E526" s="16"/>
      <c r="F526" s="6" t="s">
        <f>=A526-A525</f>
      </c>
      <c r="G526" s="6" t="s">
        <f>=B526+G525</f>
      </c>
      <c r="H526" s="6" t="s">
        <f>=F526*G525</f>
      </c>
    </row>
    <row collapsed="false" customFormat="false" customHeight="false" hidden="false" ht="12.1" outlineLevel="0" r="527">
      <c r="A527" s="13" t="n">
        <v>45622</v>
      </c>
      <c r="B527" s="6" t="n">
        <v>-255.33</v>
      </c>
      <c r="C527" s="16" t="s">
        <v>558</v>
      </c>
      <c r="D527" s="16"/>
      <c r="E527" s="16"/>
      <c r="F527" s="6" t="s">
        <f>=A527-A526</f>
      </c>
      <c r="G527" s="6" t="s">
        <f>=B527+G526</f>
      </c>
      <c r="H527" s="6" t="s">
        <f>=F527*G526</f>
      </c>
    </row>
    <row collapsed="false" customFormat="false" customHeight="false" hidden="false" ht="12.1" outlineLevel="0" r="528">
      <c r="A528" s="13" t="n">
        <v>45623</v>
      </c>
      <c r="B528" s="6" t="n">
        <v>-6.93</v>
      </c>
      <c r="C528" s="16" t="s">
        <v>559</v>
      </c>
      <c r="D528" s="16"/>
      <c r="E528" s="16"/>
      <c r="F528" s="6" t="s">
        <f>=A528-A527</f>
      </c>
      <c r="G528" s="6" t="s">
        <f>=B528+G527</f>
      </c>
      <c r="H528" s="6" t="s">
        <f>=F528*G527</f>
      </c>
    </row>
    <row collapsed="false" customFormat="false" customHeight="false" hidden="false" ht="12.1" outlineLevel="0" r="529">
      <c r="A529" s="13" t="n">
        <v>45625</v>
      </c>
      <c r="B529" s="6" t="n">
        <v>-477.76</v>
      </c>
      <c r="C529" s="16" t="s">
        <v>560</v>
      </c>
      <c r="D529" s="16"/>
      <c r="E529" s="16"/>
      <c r="F529" s="6" t="s">
        <f>=A529-A528</f>
      </c>
      <c r="G529" s="6" t="s">
        <f>=B529+G528</f>
      </c>
      <c r="H529" s="6" t="s">
        <f>=F529*G528</f>
      </c>
    </row>
    <row collapsed="false" customFormat="false" customHeight="false" hidden="false" ht="12.1" outlineLevel="0" r="530">
      <c r="A530" s="13" t="n">
        <v>45631</v>
      </c>
      <c r="B530" s="6" t="n">
        <v>-75.05</v>
      </c>
      <c r="C530" s="16" t="s">
        <v>561</v>
      </c>
      <c r="D530" s="16"/>
      <c r="E530" s="16"/>
      <c r="F530" s="6" t="s">
        <f>=A530-A529</f>
      </c>
      <c r="G530" s="6" t="s">
        <f>=B530+G529</f>
      </c>
      <c r="H530" s="6" t="s">
        <f>=F530*G529</f>
      </c>
    </row>
    <row collapsed="false" customFormat="false" customHeight="false" hidden="false" ht="12.1" outlineLevel="0" r="531">
      <c r="A531" s="13" t="n">
        <v>45636</v>
      </c>
      <c r="B531" s="6" t="n">
        <v>-93.41</v>
      </c>
      <c r="C531" s="16" t="s">
        <v>562</v>
      </c>
      <c r="D531" s="16"/>
      <c r="E531" s="16"/>
      <c r="F531" s="6" t="s">
        <f>=A531-A530</f>
      </c>
      <c r="G531" s="6" t="s">
        <f>=B531+G530</f>
      </c>
      <c r="H531" s="6" t="s">
        <f>=F531*G530</f>
      </c>
    </row>
    <row collapsed="false" customFormat="false" customHeight="false" hidden="false" ht="12.1" outlineLevel="0" r="532">
      <c r="A532" s="13" t="n">
        <v>45639</v>
      </c>
      <c r="B532" s="6" t="n">
        <v>-19.54</v>
      </c>
      <c r="C532" s="16" t="s">
        <v>563</v>
      </c>
      <c r="D532" s="16"/>
      <c r="E532" s="16"/>
      <c r="F532" s="6" t="s">
        <f>=A532-A531</f>
      </c>
      <c r="G532" s="6" t="s">
        <f>=B532+G531</f>
      </c>
      <c r="H532" s="6" t="s">
        <f>=F532*G531</f>
      </c>
    </row>
    <row collapsed="false" customFormat="false" customHeight="false" hidden="false" ht="12.1" outlineLevel="0" r="533">
      <c r="A533" s="13" t="n">
        <v>45667</v>
      </c>
      <c r="B533" s="6" t="n">
        <v>-127.86</v>
      </c>
      <c r="C533" s="16" t="s">
        <v>564</v>
      </c>
      <c r="D533" s="16"/>
      <c r="E533" s="16"/>
      <c r="F533" s="6" t="s">
        <f>=A533-A532</f>
      </c>
      <c r="G533" s="6" t="s">
        <f>=B533+G532</f>
      </c>
      <c r="H533" s="6" t="s">
        <f>=F533*G532</f>
      </c>
    </row>
    <row collapsed="false" customFormat="false" customHeight="false" hidden="false" ht="12.1" outlineLevel="0" r="534">
      <c r="A534" s="13" t="n">
        <v>45667</v>
      </c>
      <c r="B534" s="6" t="n">
        <v>-209.7</v>
      </c>
      <c r="C534" s="16" t="s">
        <v>565</v>
      </c>
      <c r="D534" s="16"/>
      <c r="E534" s="16"/>
      <c r="F534" s="6" t="s">
        <f>=A534-A533</f>
      </c>
      <c r="G534" s="6" t="s">
        <f>=B534+G533</f>
      </c>
      <c r="H534" s="6" t="s">
        <f>=F534*G533</f>
      </c>
    </row>
    <row collapsed="false" customFormat="false" customHeight="false" hidden="false" ht="12.1" outlineLevel="0" r="535">
      <c r="A535" s="13" t="n">
        <v>45667</v>
      </c>
      <c r="B535" s="6" t="n">
        <v>-317.7</v>
      </c>
      <c r="C535" s="16" t="s">
        <v>566</v>
      </c>
      <c r="D535" s="16"/>
      <c r="E535" s="16"/>
      <c r="F535" s="6" t="s">
        <f>=A535-A534</f>
      </c>
      <c r="G535" s="6" t="s">
        <f>=B535+G534</f>
      </c>
      <c r="H535" s="6" t="s">
        <f>=F535*G534</f>
      </c>
    </row>
    <row collapsed="false" customFormat="false" customHeight="false" hidden="false" ht="12.1" outlineLevel="0" r="536">
      <c r="A536" s="13" t="n">
        <v>45681</v>
      </c>
      <c r="B536" s="6" t="n">
        <v>-191.26</v>
      </c>
      <c r="C536" s="16" t="s">
        <v>567</v>
      </c>
      <c r="D536" s="16"/>
      <c r="E536" s="16"/>
      <c r="F536" s="6" t="s">
        <f>=A536-A535</f>
      </c>
      <c r="G536" s="6" t="s">
        <f>=B536+G535</f>
      </c>
      <c r="H536" s="6" t="s">
        <f>=F536*G535</f>
      </c>
    </row>
    <row collapsed="false" customFormat="false" customHeight="false" hidden="false" ht="12.1" outlineLevel="0" r="537">
      <c r="A537" s="13" t="n">
        <v>45698</v>
      </c>
      <c r="B537" s="6" t="n">
        <v>-175.1</v>
      </c>
      <c r="C537" s="16" t="s">
        <v>568</v>
      </c>
      <c r="D537" s="16"/>
      <c r="E537" s="16"/>
      <c r="F537" s="6" t="s">
        <f>=A537-A536</f>
      </c>
      <c r="G537" s="6" t="s">
        <f>=B537+G536</f>
      </c>
      <c r="H537" s="6" t="s">
        <f>=F537*G536</f>
      </c>
    </row>
    <row collapsed="false" customFormat="false" customHeight="false" hidden="false" ht="12.1" outlineLevel="0" r="538">
      <c r="A538" s="13" t="n">
        <v>45699</v>
      </c>
      <c r="B538" s="6" t="n">
        <v>-102.59</v>
      </c>
      <c r="C538" s="16" t="s">
        <v>569</v>
      </c>
      <c r="D538" s="16"/>
      <c r="E538" s="16"/>
      <c r="F538" s="6" t="s">
        <f>=A538-A537</f>
      </c>
      <c r="G538" s="6" t="s">
        <f>=B538+G537</f>
      </c>
      <c r="H538" s="6" t="s">
        <f>=F538*G537</f>
      </c>
    </row>
    <row collapsed="false" customFormat="false" customHeight="false" hidden="false" ht="12.1" outlineLevel="0" r="539">
      <c r="A539" s="13" t="n">
        <v>45706</v>
      </c>
      <c r="B539" s="6" t="n">
        <v>-320.94</v>
      </c>
      <c r="C539" s="16" t="s">
        <v>570</v>
      </c>
      <c r="D539" s="16"/>
      <c r="E539" s="16"/>
      <c r="F539" s="6" t="s">
        <f>=A539-A538</f>
      </c>
      <c r="G539" s="6" t="s">
        <f>=B539+G538</f>
      </c>
      <c r="H539" s="6" t="s">
        <f>=F539*G538</f>
      </c>
    </row>
    <row collapsed="false" customFormat="false" customHeight="false" hidden="false" ht="12.1" outlineLevel="0" r="540">
      <c r="A540" s="13" t="n">
        <v>45708</v>
      </c>
      <c r="B540" s="6" t="n">
        <v>-67.82</v>
      </c>
      <c r="C540" s="16" t="s">
        <v>571</v>
      </c>
      <c r="D540" s="16"/>
      <c r="E540" s="16"/>
      <c r="F540" s="6" t="s">
        <f>=A540-A539</f>
      </c>
      <c r="G540" s="6" t="s">
        <f>=B540+G539</f>
      </c>
      <c r="H540" s="6" t="s">
        <f>=F540*G539</f>
      </c>
    </row>
    <row collapsed="false" customFormat="false" customHeight="false" hidden="false" ht="12.1" outlineLevel="0" r="541">
      <c r="A541" s="13" t="n">
        <v>45714</v>
      </c>
      <c r="B541" s="6" t="n">
        <v>-224.38</v>
      </c>
      <c r="C541" s="16" t="s">
        <v>572</v>
      </c>
      <c r="D541" s="16"/>
      <c r="E541" s="16"/>
      <c r="F541" s="6" t="s">
        <f>=A541-A540</f>
      </c>
      <c r="G541" s="6" t="s">
        <f>=B541+G540</f>
      </c>
      <c r="H541" s="6" t="s">
        <f>=F541*G540</f>
      </c>
    </row>
    <row collapsed="false" customFormat="false" customHeight="false" hidden="false" ht="12.1" outlineLevel="0" r="542">
      <c r="A542" s="13" t="n">
        <v>45721</v>
      </c>
      <c r="B542" s="6" t="n">
        <v>-5.89</v>
      </c>
      <c r="C542" s="16" t="s">
        <v>573</v>
      </c>
      <c r="D542" s="16"/>
      <c r="E542" s="16"/>
      <c r="F542" s="6" t="s">
        <f>=A542-A541</f>
      </c>
      <c r="G542" s="6" t="s">
        <f>=B542+G541</f>
      </c>
      <c r="H542" s="6" t="s">
        <f>=F542*G541</f>
      </c>
    </row>
    <row collapsed="false" customFormat="false" customHeight="false" hidden="false" ht="12.1" outlineLevel="0" r="543">
      <c r="A543" s="13" t="n">
        <v>45726</v>
      </c>
      <c r="B543" s="6" t="n">
        <v>-83.79</v>
      </c>
      <c r="C543" s="16" t="s">
        <v>574</v>
      </c>
      <c r="D543" s="16"/>
      <c r="E543" s="16"/>
      <c r="F543" s="6" t="s">
        <f>=A543-A542</f>
      </c>
      <c r="G543" s="6" t="s">
        <f>=B543+G542</f>
      </c>
      <c r="H543" s="6" t="s">
        <f>=F543*G542</f>
      </c>
    </row>
    <row collapsed="false" customFormat="false" customHeight="false" hidden="false" ht="12.1" outlineLevel="0" r="544">
      <c r="A544" s="13" t="n">
        <v>45728</v>
      </c>
      <c r="B544" s="6" t="n">
        <v>-62.33</v>
      </c>
      <c r="C544" s="16" t="s">
        <v>575</v>
      </c>
      <c r="D544" s="16"/>
      <c r="E544" s="16"/>
      <c r="F544" s="6" t="s">
        <f>=A544-A543</f>
      </c>
      <c r="G544" s="6" t="s">
        <f>=B544+G543</f>
      </c>
      <c r="H544" s="6" t="s">
        <f>=F544*G543</f>
      </c>
    </row>
    <row collapsed="false" customFormat="false" customHeight="false" hidden="false" ht="12.1" outlineLevel="0" r="545">
      <c r="A545" s="13" t="n">
        <v>45730</v>
      </c>
      <c r="B545" s="6" t="n">
        <v>-397.58</v>
      </c>
      <c r="C545" s="16" t="s">
        <v>576</v>
      </c>
      <c r="D545" s="16"/>
      <c r="E545" s="16"/>
      <c r="F545" s="6" t="s">
        <f>=A545-A544</f>
      </c>
      <c r="G545" s="6" t="s">
        <f>=B545+G544</f>
      </c>
      <c r="H545" s="6" t="s">
        <f>=F545*G544</f>
      </c>
    </row>
    <row collapsed="false" customFormat="false" customHeight="false" hidden="false" ht="12.1" outlineLevel="0" r="546">
      <c r="A546" s="13" t="n">
        <v>45737</v>
      </c>
      <c r="B546" s="6" t="n">
        <v>-18.15</v>
      </c>
      <c r="C546" s="16" t="s">
        <v>577</v>
      </c>
      <c r="D546" s="16"/>
      <c r="E546" s="16"/>
      <c r="F546" s="6" t="s">
        <f>=A546-A545</f>
      </c>
      <c r="G546" s="6" t="s">
        <f>=B546+G545</f>
      </c>
      <c r="H546" s="6" t="s">
        <f>=F546*G545</f>
      </c>
    </row>
    <row collapsed="false" customFormat="false" customHeight="false" hidden="false" ht="12.1" outlineLevel="0" r="547">
      <c r="A547" s="13" t="n">
        <v>45756</v>
      </c>
      <c r="B547" s="6" t="n">
        <v>-175.2</v>
      </c>
      <c r="C547" s="16" t="s">
        <v>578</v>
      </c>
      <c r="D547" s="16"/>
      <c r="E547" s="16"/>
      <c r="F547" s="6" t="s">
        <f>=A547-A546</f>
      </c>
      <c r="G547" s="6" t="s">
        <f>=B547+G546</f>
      </c>
      <c r="H547" s="6" t="s">
        <f>=F547*G546</f>
      </c>
    </row>
    <row collapsed="false" customFormat="false" customHeight="false" hidden="false" ht="12.1" outlineLevel="0" r="548">
      <c r="A548" s="13" t="n">
        <v>45757</v>
      </c>
      <c r="B548" s="6" t="n">
        <v>-107.62</v>
      </c>
      <c r="C548" s="16" t="s">
        <v>579</v>
      </c>
      <c r="D548" s="16"/>
      <c r="E548" s="16"/>
      <c r="F548" s="6" t="s">
        <f>=A548-A547</f>
      </c>
      <c r="G548" s="6" t="s">
        <f>=B548+G547</f>
      </c>
      <c r="H548" s="6" t="s">
        <f>=F548*G547</f>
      </c>
    </row>
    <row collapsed="false" customFormat="false" customHeight="false" hidden="false" ht="12.1" outlineLevel="0" r="549">
      <c r="A549" s="13" t="n">
        <v>45776</v>
      </c>
      <c r="B549" s="6" t="n">
        <v>-1822.2</v>
      </c>
      <c r="C549" s="16" t="s">
        <v>580</v>
      </c>
      <c r="D549" s="16"/>
      <c r="E549" s="16"/>
      <c r="F549" s="6" t="s">
        <f>=A549-A548</f>
      </c>
      <c r="G549" s="6" t="s">
        <f>=B549+G548</f>
      </c>
      <c r="H549" s="6" t="s">
        <f>=F549*G548</f>
      </c>
    </row>
    <row collapsed="false" customFormat="false" customHeight="false" hidden="false" ht="12.1" outlineLevel="0" r="550">
      <c r="A550" s="13" t="n">
        <v>45782</v>
      </c>
      <c r="B550" s="6" t="n">
        <v>-258.2</v>
      </c>
      <c r="C550" s="16" t="s">
        <v>581</v>
      </c>
      <c r="D550" s="16"/>
      <c r="E550" s="16"/>
      <c r="F550" s="6" t="s">
        <f>=A550-A549</f>
      </c>
      <c r="G550" s="6" t="s">
        <f>=B550+G549</f>
      </c>
      <c r="H550" s="6" t="s">
        <f>=F550*G549</f>
      </c>
    </row>
    <row collapsed="false" customFormat="false" customHeight="false" hidden="false" ht="12.1" outlineLevel="0" r="551">
      <c r="A551" s="13" t="n">
        <v>45786</v>
      </c>
      <c r="B551" s="6" t="n">
        <v>-17.39</v>
      </c>
      <c r="C551" s="16" t="s">
        <v>582</v>
      </c>
      <c r="D551" s="16"/>
      <c r="E551" s="16"/>
      <c r="F551" s="6" t="s">
        <f>=A551-A550</f>
      </c>
      <c r="G551" s="6" t="s">
        <f>=B551+G550</f>
      </c>
      <c r="H551" s="6" t="s">
        <f>=F551*G550</f>
      </c>
    </row>
    <row collapsed="false" customFormat="false" customHeight="false" hidden="false" ht="12.1" outlineLevel="0" r="552">
      <c r="A552" s="13" t="n">
        <v>45786</v>
      </c>
      <c r="B552" s="6" t="n">
        <v>-156.06</v>
      </c>
      <c r="C552" s="16" t="s">
        <v>583</v>
      </c>
      <c r="D552" s="16"/>
      <c r="E552" s="16"/>
      <c r="F552" s="6" t="s">
        <f>=A552-A551</f>
      </c>
      <c r="G552" s="6" t="s">
        <f>=B552+G551</f>
      </c>
      <c r="H552" s="6" t="s">
        <f>=F552*G551</f>
      </c>
    </row>
    <row collapsed="false" customFormat="false" customHeight="false" hidden="false" ht="12.1" outlineLevel="0" r="553">
      <c r="A553" s="13" t="n">
        <v>45789</v>
      </c>
      <c r="B553" s="6" t="n">
        <v>-985.5</v>
      </c>
      <c r="C553" s="16" t="s">
        <v>584</v>
      </c>
      <c r="D553" s="16"/>
      <c r="E553" s="16"/>
      <c r="F553" s="6" t="s">
        <f>=A553-A552</f>
      </c>
      <c r="G553" s="6" t="s">
        <f>=B553+G552</f>
      </c>
      <c r="H553" s="6" t="s">
        <f>=F553*G552</f>
      </c>
    </row>
    <row collapsed="false" customFormat="false" customHeight="false" hidden="false" ht="12.1" outlineLevel="0" r="554">
      <c r="A554" s="13" t="n">
        <v>45789</v>
      </c>
      <c r="B554" s="6" t="n">
        <v>-141.51</v>
      </c>
      <c r="C554" s="16" t="s">
        <v>585</v>
      </c>
      <c r="D554" s="16"/>
      <c r="E554" s="16"/>
      <c r="F554" s="6" t="s">
        <f>=A554-A553</f>
      </c>
      <c r="G554" s="6" t="s">
        <f>=B554+G553</f>
      </c>
      <c r="H554" s="6" t="s">
        <f>=F554*G553</f>
      </c>
    </row>
    <row collapsed="false" customFormat="false" customHeight="false" hidden="false" ht="12.1" outlineLevel="0" r="555">
      <c r="A555" s="13" t="n">
        <v>45789</v>
      </c>
      <c r="B555" s="6" t="n">
        <v>-151.21</v>
      </c>
      <c r="C555" s="16" t="s">
        <v>586</v>
      </c>
      <c r="D555" s="16"/>
      <c r="E555" s="16"/>
      <c r="F555" s="6" t="s">
        <f>=A555-A554</f>
      </c>
      <c r="G555" s="6" t="s">
        <f>=B555+G554</f>
      </c>
      <c r="H555" s="6" t="s">
        <f>=F555*G554</f>
      </c>
    </row>
    <row collapsed="false" customFormat="false" customHeight="false" hidden="false" ht="12.1" outlineLevel="0" r="556">
      <c r="A556" s="13" t="n">
        <v>45790</v>
      </c>
      <c r="B556" s="6" t="n">
        <v>-85.74</v>
      </c>
      <c r="C556" s="16" t="s">
        <v>587</v>
      </c>
      <c r="D556" s="16"/>
      <c r="E556" s="16"/>
      <c r="F556" s="6" t="s">
        <f>=A556-A555</f>
      </c>
      <c r="G556" s="6" t="s">
        <f>=B556+G555</f>
      </c>
      <c r="H556" s="6" t="s">
        <f>=F556*G555</f>
      </c>
    </row>
    <row collapsed="false" customFormat="false" customHeight="false" hidden="false" ht="12.1" outlineLevel="0" r="557">
      <c r="A557" s="13" t="n">
        <v>45792</v>
      </c>
      <c r="B557" s="6" t="n">
        <v>-60.17</v>
      </c>
      <c r="C557" s="16" t="s">
        <v>588</v>
      </c>
      <c r="D557" s="16"/>
      <c r="E557" s="16"/>
      <c r="F557" s="6" t="s">
        <f>=A557-A556</f>
      </c>
      <c r="G557" s="6" t="s">
        <f>=B557+G556</f>
      </c>
      <c r="H557" s="6" t="s">
        <f>=F557*G556</f>
      </c>
    </row>
    <row collapsed="false" customFormat="false" customHeight="false" hidden="false" ht="12.1" outlineLevel="0" r="558">
      <c r="A558" s="13" t="n">
        <v>45793</v>
      </c>
      <c r="B558" s="6" t="n">
        <v>-306</v>
      </c>
      <c r="C558" s="16" t="s">
        <v>589</v>
      </c>
      <c r="D558" s="16"/>
      <c r="E558" s="16"/>
      <c r="F558" s="6" t="s">
        <f>=A558-A557</f>
      </c>
      <c r="G558" s="6" t="s">
        <f>=B558+G557</f>
      </c>
      <c r="H558" s="6" t="s">
        <f>=F558*G557</f>
      </c>
    </row>
    <row collapsed="false" customFormat="false" customHeight="false" hidden="false" ht="12.1" outlineLevel="0" r="559">
      <c r="A559" s="13" t="n">
        <v>45798</v>
      </c>
      <c r="B559" s="6" t="n">
        <v>-43.12</v>
      </c>
      <c r="C559" s="16" t="s">
        <v>489</v>
      </c>
      <c r="D559" s="16"/>
      <c r="E559" s="16"/>
      <c r="F559" s="6" t="s">
        <f>=A559-A558</f>
      </c>
      <c r="G559" s="6" t="s">
        <f>=B559+G558</f>
      </c>
      <c r="H559" s="6" t="s">
        <f>=F559*G558</f>
      </c>
    </row>
    <row collapsed="false" customFormat="false" customHeight="false" hidden="false" ht="12.1" outlineLevel="0" r="560">
      <c r="A560" s="13" t="n">
        <v>45805</v>
      </c>
      <c r="B560" s="6" t="n">
        <v>-206.21</v>
      </c>
      <c r="C560" s="16" t="s">
        <v>590</v>
      </c>
      <c r="D560" s="16"/>
      <c r="E560" s="16"/>
      <c r="F560" s="6" t="s">
        <f>=A560-A559</f>
      </c>
      <c r="G560" s="6" t="s">
        <f>=B560+G559</f>
      </c>
      <c r="H560" s="6" t="s">
        <f>=F560*G559</f>
      </c>
    </row>
    <row collapsed="false" customFormat="false" customHeight="false" hidden="false" ht="12.1" outlineLevel="0" r="561">
      <c r="A561" s="13" t="n">
        <v>45812</v>
      </c>
      <c r="B561" s="6" t="n">
        <v>-5.2</v>
      </c>
      <c r="C561" s="16" t="s">
        <v>591</v>
      </c>
      <c r="D561" s="16"/>
      <c r="E561" s="16"/>
      <c r="F561" s="6" t="s">
        <f>=A561-A560</f>
      </c>
      <c r="G561" s="6" t="s">
        <f>=B561+G560</f>
      </c>
      <c r="H561" s="6" t="s">
        <f>=F561*G560</f>
      </c>
    </row>
    <row collapsed="false" customFormat="false" customHeight="false" hidden="false" ht="12.1" outlineLevel="0" r="562">
      <c r="A562" s="13" t="n">
        <v>45817</v>
      </c>
      <c r="B562" s="6" t="n">
        <v>-465</v>
      </c>
      <c r="C562" s="16" t="s">
        <v>592</v>
      </c>
      <c r="D562" s="16"/>
      <c r="E562" s="16"/>
      <c r="F562" s="6" t="s">
        <f>=A562-A561</f>
      </c>
      <c r="G562" s="6" t="s">
        <f>=B562+G561</f>
      </c>
      <c r="H562" s="6" t="s">
        <f>=F562*G561</f>
      </c>
    </row>
    <row collapsed="false" customFormat="false" customHeight="false" hidden="false" ht="12.1" outlineLevel="0" r="563">
      <c r="A563" s="13" t="n">
        <v>45818</v>
      </c>
      <c r="B563" s="6" t="n">
        <v>-78.36</v>
      </c>
      <c r="C563" s="16" t="s">
        <v>593</v>
      </c>
      <c r="D563" s="16"/>
      <c r="E563" s="16"/>
      <c r="F563" s="6" t="s">
        <f>=A563-A562</f>
      </c>
      <c r="G563" s="6" t="s">
        <f>=B563+G562</f>
      </c>
      <c r="H563" s="6" t="s">
        <f>=F563*G562</f>
      </c>
    </row>
    <row collapsed="false" customFormat="false" customHeight="false" hidden="false" ht="12.1" outlineLevel="0" r="564">
      <c r="A564" s="13" t="n">
        <v>45819</v>
      </c>
      <c r="B564" s="6" t="n">
        <v>-56.59</v>
      </c>
      <c r="C564" s="16" t="s">
        <v>594</v>
      </c>
      <c r="D564" s="16"/>
      <c r="E564" s="16"/>
      <c r="F564" s="6" t="s">
        <f>=A564-A563</f>
      </c>
      <c r="G564" s="6" t="s">
        <f>=B564+G563</f>
      </c>
      <c r="H564" s="6" t="s">
        <f>=F564*G563</f>
      </c>
    </row>
    <row collapsed="false" customFormat="false" customHeight="false" hidden="false" ht="12.1" outlineLevel="0" r="565">
      <c r="A565" s="13" t="n">
        <v>45821</v>
      </c>
      <c r="B565" s="6" t="n">
        <v>-362.62</v>
      </c>
      <c r="C565" s="16" t="s">
        <v>595</v>
      </c>
      <c r="D565" s="16"/>
      <c r="E565" s="16"/>
      <c r="F565" s="6" t="s">
        <f>=A565-A564</f>
      </c>
      <c r="G565" s="6" t="s">
        <f>=B565+G564</f>
      </c>
      <c r="H565" s="6" t="s">
        <f>=F565*G564</f>
      </c>
    </row>
    <row collapsed="false" customFormat="false" customHeight="false" hidden="false" ht="12.1" outlineLevel="0" r="566">
      <c r="A566" s="13" t="n">
        <v>45836</v>
      </c>
      <c r="B566" s="6" t="n">
        <v>-3021.79</v>
      </c>
      <c r="C566" s="16" t="s">
        <v>596</v>
      </c>
      <c r="D566" s="16"/>
      <c r="E566" s="16"/>
      <c r="F566" s="6" t="s">
        <f>=A566-A565</f>
      </c>
      <c r="G566" s="6" t="s">
        <f>=B566+G565</f>
      </c>
      <c r="H566" s="6" t="s">
        <f>=F566*G565</f>
      </c>
    </row>
    <row collapsed="false" customFormat="false" customHeight="false" hidden="false" ht="12.1" outlineLevel="0" r="567">
      <c r="A567" s="13" t="n">
        <v>45845</v>
      </c>
      <c r="B567" s="6" t="n">
        <v>-1522</v>
      </c>
      <c r="C567" s="16" t="s">
        <v>533</v>
      </c>
      <c r="D567" s="16"/>
      <c r="E567" s="16"/>
      <c r="F567" s="6" t="s">
        <f>=A567-A566</f>
      </c>
      <c r="G567" s="6" t="s">
        <f>=B567+G566</f>
      </c>
      <c r="H567" s="6" t="s">
        <f>=F567*G566</f>
      </c>
    </row>
    <row collapsed="false" customFormat="false" customHeight="false" hidden="false" ht="12.1" outlineLevel="0" r="568">
      <c r="A568" s="13" t="n">
        <v>45847</v>
      </c>
      <c r="B568" s="6" t="n">
        <v>-160.24</v>
      </c>
      <c r="C568" s="16" t="s">
        <v>597</v>
      </c>
      <c r="D568" s="16"/>
      <c r="E568" s="16"/>
      <c r="F568" s="6" t="s">
        <f>=A568-A567</f>
      </c>
      <c r="G568" s="6" t="s">
        <f>=B568+G567</f>
      </c>
      <c r="H568" s="6" t="s">
        <f>=F568*G567</f>
      </c>
    </row>
    <row collapsed="false" customFormat="false" customHeight="false" hidden="false" ht="12.1" outlineLevel="0" r="569">
      <c r="A569" s="13" t="n">
        <v>45848</v>
      </c>
      <c r="B569" s="6" t="n">
        <v>-722</v>
      </c>
      <c r="C569" s="16" t="s">
        <v>598</v>
      </c>
      <c r="D569" s="16"/>
      <c r="E569" s="16"/>
      <c r="F569" s="6" t="s">
        <f>=A569-A568</f>
      </c>
      <c r="G569" s="6" t="s">
        <f>=B569+G568</f>
      </c>
      <c r="H569" s="6" t="s">
        <f>=F569*G568</f>
      </c>
    </row>
    <row collapsed="false" customFormat="false" customHeight="false" hidden="false" ht="12.1" outlineLevel="0" r="570">
      <c r="A570" s="13" t="n">
        <v>45848</v>
      </c>
      <c r="B570" s="6" t="n">
        <v>-97.72</v>
      </c>
      <c r="C570" s="16" t="s">
        <v>599</v>
      </c>
      <c r="D570" s="16"/>
      <c r="E570" s="16"/>
      <c r="F570" s="6" t="s">
        <f>=A570-A569</f>
      </c>
      <c r="G570" s="6" t="s">
        <f>=B570+G569</f>
      </c>
      <c r="H570" s="6" t="s">
        <f>=F570*G569</f>
      </c>
    </row>
    <row collapsed="false" customFormat="false" customHeight="false" hidden="false" ht="12.1" outlineLevel="0" r="571">
      <c r="A571" s="13" t="n">
        <v>45855</v>
      </c>
      <c r="B571" s="6" t="n">
        <v>-316</v>
      </c>
      <c r="C571" s="16" t="s">
        <v>600</v>
      </c>
      <c r="D571" s="16"/>
      <c r="E571" s="16"/>
      <c r="F571" s="6" t="s">
        <f>=A571-A570</f>
      </c>
      <c r="G571" s="6" t="s">
        <f>=B571+G570</f>
      </c>
      <c r="H571" s="6" t="s">
        <f>=F571*G570</f>
      </c>
    </row>
    <row collapsed="false" customFormat="false" customHeight="false" hidden="false" ht="12.1" outlineLevel="0" r="572">
      <c r="A572" s="13" t="n">
        <v>45856</v>
      </c>
      <c r="B572" s="6" t="n">
        <v>-10305.6</v>
      </c>
      <c r="C572" s="16" t="s">
        <v>601</v>
      </c>
      <c r="D572" s="16"/>
      <c r="E572" s="16"/>
      <c r="F572" s="6" t="s">
        <f>=A572-A571</f>
      </c>
      <c r="G572" s="6" t="s">
        <f>=B572+G571</f>
      </c>
      <c r="H572" s="6" t="s">
        <f>=F572*G571</f>
      </c>
    </row>
    <row collapsed="false" customFormat="false" customHeight="false" hidden="false" ht="12.1" outlineLevel="0" r="573">
      <c r="A573" s="13" t="n">
        <v>45858</v>
      </c>
      <c r="B573" s="6" t="n">
        <v>-127.8</v>
      </c>
      <c r="C573" s="16" t="s">
        <v>602</v>
      </c>
      <c r="D573" s="16"/>
      <c r="E573" s="16"/>
      <c r="F573" s="6" t="s">
        <f>=A573-A572</f>
      </c>
      <c r="G573" s="6" t="s">
        <f>=B573+G572</f>
      </c>
      <c r="H573" s="6" t="s">
        <f>=F573*G572</f>
      </c>
    </row>
    <row collapsed="false" customFormat="false" customHeight="false" hidden="false" ht="12.1" outlineLevel="0" r="574">
      <c r="A574" s="13" t="n">
        <v>45863</v>
      </c>
      <c r="B574" s="6" t="n">
        <v>-152.2</v>
      </c>
      <c r="C574" s="16" t="s">
        <v>603</v>
      </c>
      <c r="D574" s="16"/>
      <c r="E574" s="16"/>
      <c r="F574" s="6" t="s">
        <f>=A574-A573</f>
      </c>
      <c r="G574" s="6" t="s">
        <f>=B574+G573</f>
      </c>
      <c r="H574" s="6" t="s">
        <f>=F574*G573</f>
      </c>
    </row>
    <row collapsed="false" customFormat="false" customHeight="false" hidden="false" ht="12.1" outlineLevel="0" r="575">
      <c r="A575" s="13" t="n">
        <v>45880</v>
      </c>
      <c r="B575" s="6" t="n">
        <v>-149.19</v>
      </c>
      <c r="C575" s="16" t="s">
        <v>604</v>
      </c>
      <c r="D575" s="16"/>
      <c r="E575" s="16"/>
      <c r="F575" s="6" t="s">
        <f>=A575-A574</f>
      </c>
      <c r="G575" s="6" t="s">
        <f>=B575+G574</f>
      </c>
      <c r="H575" s="6" t="s">
        <f>=F575*G574</f>
      </c>
    </row>
    <row collapsed="false" customFormat="false" customHeight="false" hidden="false" ht="12.1" outlineLevel="0" r="576">
      <c r="A576" s="13" t="n">
        <v>45880</v>
      </c>
      <c r="B576" s="6" t="n">
        <v>-139.61</v>
      </c>
      <c r="C576" s="16" t="s">
        <v>605</v>
      </c>
      <c r="D576" s="16"/>
      <c r="E576" s="16"/>
      <c r="F576" s="6" t="s">
        <f>=A576-A575</f>
      </c>
      <c r="G576" s="6" t="s">
        <f>=B576+G575</f>
      </c>
      <c r="H576" s="6" t="s">
        <f>=F576*G575</f>
      </c>
    </row>
    <row collapsed="false" customFormat="false" customHeight="false" hidden="false" ht="12.1" outlineLevel="0" r="577">
      <c r="A577" s="13" t="n">
        <v>45881</v>
      </c>
      <c r="B577" s="6" t="n">
        <v>-84.45</v>
      </c>
      <c r="C577" s="16" t="s">
        <v>606</v>
      </c>
      <c r="D577" s="16"/>
      <c r="E577" s="16"/>
      <c r="F577" s="6" t="s">
        <f>=A577-A576</f>
      </c>
      <c r="G577" s="6" t="s">
        <f>=B577+G576</f>
      </c>
      <c r="H577" s="6" t="s">
        <f>=F577*G576</f>
      </c>
    </row>
    <row collapsed="false" customFormat="false" customHeight="false" hidden="false" ht="12.1" outlineLevel="0" r="578">
      <c r="A578" s="13" t="n">
        <v>45884</v>
      </c>
      <c r="B578" s="6" t="n">
        <v>-17.15</v>
      </c>
      <c r="C578" s="16" t="s">
        <v>607</v>
      </c>
      <c r="D578" s="16"/>
      <c r="E578" s="16"/>
      <c r="F578" s="6" t="s">
        <f>=A578-A577</f>
      </c>
      <c r="G578" s="6" t="s">
        <f>=B578+G577</f>
      </c>
      <c r="H578" s="6" t="s">
        <f>=F578*G577</f>
      </c>
    </row>
    <row collapsed="false" customFormat="false" customHeight="false" hidden="false" ht="12.1" outlineLevel="0" r="579">
      <c r="A579" s="13" t="n">
        <v>45890</v>
      </c>
      <c r="B579" s="6" t="n">
        <v>-60.08</v>
      </c>
      <c r="C579" s="16" t="s">
        <v>608</v>
      </c>
      <c r="D579" s="16"/>
      <c r="E579" s="16"/>
      <c r="F579" s="6" t="s">
        <f>=A579-A578</f>
      </c>
      <c r="G579" s="6" t="s">
        <f>=B579+G578</f>
      </c>
      <c r="H579" s="6" t="s">
        <f>=F579*G578</f>
      </c>
    </row>
    <row collapsed="false" customFormat="false" customHeight="false" hidden="false" ht="12.1" outlineLevel="0" r="580">
      <c r="A580" s="13" t="n">
        <v>45895</v>
      </c>
      <c r="B580" s="6" t="n">
        <v>-208.97</v>
      </c>
      <c r="C580" s="16" t="s">
        <v>609</v>
      </c>
      <c r="D580" s="16"/>
      <c r="E580" s="16"/>
      <c r="F580" s="6" t="s">
        <f>=A580-A579</f>
      </c>
      <c r="G580" s="6" t="s">
        <f>=B580+G579</f>
      </c>
      <c r="H580" s="6" t="s">
        <f>=F580*G579</f>
      </c>
    </row>
    <row collapsed="false" customFormat="false" customHeight="false" hidden="false" ht="12.1" outlineLevel="0" r="581">
      <c r="A581" s="13" t="n">
        <v>45903</v>
      </c>
      <c r="B581" s="6" t="n">
        <v>-5.32</v>
      </c>
      <c r="C581" s="16" t="s">
        <v>610</v>
      </c>
      <c r="D581" s="16"/>
      <c r="E581" s="16"/>
      <c r="F581" s="6" t="s">
        <f>=A581-A580</f>
      </c>
      <c r="G581" s="6" t="s">
        <f>=B581+G580</f>
      </c>
      <c r="H581" s="6" t="s">
        <f>=F581*G580</f>
      </c>
    </row>
    <row collapsed="false" customFormat="false" customHeight="false" hidden="false" ht="12.1" outlineLevel="0" r="582">
      <c r="A582" s="13" t="n">
        <v>45910</v>
      </c>
      <c r="B582" s="6" t="n">
        <v>-82.41</v>
      </c>
      <c r="C582" s="16" t="s">
        <v>611</v>
      </c>
      <c r="D582" s="16"/>
      <c r="E582" s="16"/>
      <c r="F582" s="6" t="s">
        <f>=A582-A581</f>
      </c>
      <c r="G582" s="6" t="s">
        <f>=B582+G581</f>
      </c>
      <c r="H582" s="6" t="s">
        <f>=F582*G581</f>
      </c>
    </row>
    <row collapsed="false" customFormat="false" customHeight="false" hidden="false" ht="12.1" outlineLevel="0" r="583">
      <c r="A583" s="13" t="n">
        <v>45911</v>
      </c>
      <c r="B583" s="6" t="n">
        <v>-61.14</v>
      </c>
      <c r="C583" s="16" t="s">
        <v>612</v>
      </c>
      <c r="D583" s="16"/>
      <c r="E583" s="16"/>
      <c r="F583" s="6" t="s">
        <f>=A583-A582</f>
      </c>
      <c r="G583" s="6" t="s">
        <f>=B583+G582</f>
      </c>
      <c r="H583" s="6" t="s">
        <f>=F583*G582</f>
      </c>
    </row>
    <row collapsed="false" customFormat="false" customHeight="false" hidden="false" ht="12.1" outlineLevel="0" r="584">
      <c r="A584" s="13" t="n">
        <v>45915</v>
      </c>
      <c r="B584" s="6" t="n">
        <v>-387.3</v>
      </c>
      <c r="C584" s="16" t="s">
        <v>613</v>
      </c>
      <c r="D584" s="16"/>
      <c r="E584" s="16"/>
      <c r="F584" s="6" t="s">
        <f>=A584-A583</f>
      </c>
      <c r="G584" s="6" t="s">
        <f>=B584+G583</f>
      </c>
      <c r="H584" s="6" t="s">
        <f>=F584*G583</f>
      </c>
    </row>
    <row collapsed="false" customFormat="false" customHeight="false" hidden="false" ht="12.1" outlineLevel="0" r="585">
      <c r="A585" s="13" t="n">
        <v>45936</v>
      </c>
      <c r="B585" s="6" t="n">
        <v>-144.1</v>
      </c>
      <c r="C585" s="16" t="s">
        <v>614</v>
      </c>
      <c r="D585" s="16"/>
      <c r="E585" s="16"/>
      <c r="F585" s="6" t="s">
        <f>=A585-A584</f>
      </c>
      <c r="G585" s="6" t="s">
        <f>=B585+G584</f>
      </c>
      <c r="H585" s="6" t="s">
        <f>=F585*G584</f>
      </c>
    </row>
    <row collapsed="false" customFormat="false" customHeight="false" hidden="false" ht="12.1" outlineLevel="0" r="586">
      <c r="A586" s="13" t="n">
        <v>45936</v>
      </c>
      <c r="B586" s="6" t="n">
        <v>-335</v>
      </c>
      <c r="C586" s="16" t="s">
        <v>615</v>
      </c>
      <c r="D586" s="16"/>
      <c r="E586" s="16"/>
      <c r="F586" s="6" t="s">
        <f>=A586-A585</f>
      </c>
      <c r="G586" s="6" t="s">
        <f>=B586+G585</f>
      </c>
      <c r="H586" s="6" t="s">
        <f>=F586*G585</f>
      </c>
    </row>
    <row collapsed="false" customFormat="false" customHeight="false" hidden="false" ht="12.1" outlineLevel="0" r="587">
      <c r="A587" s="13" t="n">
        <v>45939</v>
      </c>
      <c r="B587" s="6" t="n">
        <v>-167.17</v>
      </c>
      <c r="C587" s="16" t="s">
        <v>616</v>
      </c>
      <c r="D587" s="16"/>
      <c r="E587" s="16"/>
      <c r="F587" s="6" t="s">
        <f>=A587-A586</f>
      </c>
      <c r="G587" s="6" t="s">
        <f>=B587+G586</f>
      </c>
      <c r="H587" s="6" t="s">
        <f>=F587*G586</f>
      </c>
    </row>
    <row collapsed="false" customFormat="false" customHeight="false" hidden="false" ht="12.1" outlineLevel="0" r="588">
      <c r="A588" s="13" t="n">
        <v>45940</v>
      </c>
      <c r="B588" s="6" t="n">
        <v>-101.76</v>
      </c>
      <c r="C588" s="16" t="s">
        <v>617</v>
      </c>
      <c r="D588" s="16"/>
      <c r="E588" s="16"/>
      <c r="F588" s="6" t="s">
        <f>=A588-A587</f>
      </c>
      <c r="G588" s="6" t="s">
        <f>=B588+G587</f>
      </c>
      <c r="H588" s="6" t="s">
        <f>=F588*G587</f>
      </c>
    </row>
    <row collapsed="false" customFormat="false" customHeight="false" hidden="false" ht="12.1" outlineLevel="0" r="589">
      <c r="A589" s="13" t="n">
        <v>45958</v>
      </c>
      <c r="B589" s="6" t="n">
        <v>-1822.2</v>
      </c>
      <c r="C589" s="16" t="s">
        <v>580</v>
      </c>
      <c r="D589" s="16"/>
      <c r="E589" s="16"/>
      <c r="F589" s="6" t="s">
        <f>=A589-A588</f>
      </c>
      <c r="G589" s="6" t="s">
        <f>=B589+G588</f>
      </c>
      <c r="H589" s="6" t="s">
        <f>=F589*G588</f>
      </c>
    </row>
    <row collapsed="false" customFormat="false" customHeight="false" hidden="false" ht="12.1" outlineLevel="0" r="590">
      <c r="A590" s="13" t="n">
        <v>45968</v>
      </c>
      <c r="B590" s="6" t="n">
        <v>-157.06</v>
      </c>
      <c r="C590" s="16" t="s">
        <v>618</v>
      </c>
      <c r="D590" s="16"/>
      <c r="E590" s="16"/>
      <c r="F590" s="6" t="s">
        <f>=A590-A589</f>
      </c>
      <c r="G590" s="6" t="s">
        <f>=B590+G589</f>
      </c>
      <c r="H590" s="6" t="s">
        <f>=F590*G589</f>
      </c>
    </row>
    <row collapsed="false" customFormat="false" customHeight="false" hidden="false" ht="12.1" outlineLevel="0" r="591">
      <c r="A591" s="13" t="n">
        <v>45968</v>
      </c>
      <c r="B591" s="6" t="n">
        <v>-142.41</v>
      </c>
      <c r="C591" s="16" t="s">
        <v>619</v>
      </c>
      <c r="D591" s="16"/>
      <c r="E591" s="16"/>
      <c r="F591" s="6" t="s">
        <f>=A591-A590</f>
      </c>
      <c r="G591" s="6" t="s">
        <f>=B591+G590</f>
      </c>
      <c r="H591" s="6" t="s">
        <f>=F591*G590</f>
      </c>
    </row>
    <row collapsed="false" customFormat="false" customHeight="false" hidden="false" ht="12.1" outlineLevel="0" r="592">
      <c r="A592" s="13" t="n">
        <v>45971</v>
      </c>
      <c r="B592" s="6" t="n">
        <v>-151.89</v>
      </c>
      <c r="C592" s="16" t="s">
        <v>620</v>
      </c>
      <c r="D592" s="16"/>
      <c r="E592" s="16"/>
      <c r="F592" s="6" t="s">
        <f>=A592-A591</f>
      </c>
      <c r="G592" s="6" t="s">
        <f>=B592+G591</f>
      </c>
      <c r="H592" s="6" t="s">
        <f>=F592*G591</f>
      </c>
    </row>
    <row collapsed="false" customFormat="false" customHeight="false" hidden="false" ht="12.1" outlineLevel="0" r="593">
      <c r="A593" s="13" t="n">
        <v>45973</v>
      </c>
      <c r="B593" s="6" t="n">
        <v>-98.44</v>
      </c>
      <c r="C593" s="16" t="s">
        <v>621</v>
      </c>
      <c r="D593" s="16"/>
      <c r="E593" s="16"/>
      <c r="F593" s="6" t="s">
        <f>=A593-A592</f>
      </c>
      <c r="G593" s="6" t="s">
        <f>=B593+G592</f>
      </c>
      <c r="H593" s="6" t="s">
        <f>=F593*G592</f>
      </c>
    </row>
    <row collapsed="false" customFormat="false" customHeight="false" hidden="false" ht="12.1" outlineLevel="0" r="594">
      <c r="A594" s="13" t="n">
        <v>45980</v>
      </c>
      <c r="B594" s="6" t="n">
        <v>-43.12</v>
      </c>
      <c r="C594" s="16" t="s">
        <v>489</v>
      </c>
      <c r="D594" s="16"/>
      <c r="E594" s="16"/>
      <c r="F594" s="6" t="s">
        <f>=A594-A593</f>
      </c>
      <c r="G594" s="6" t="s">
        <f>=B594+G593</f>
      </c>
      <c r="H594" s="6" t="s">
        <f>=F594*G593</f>
      </c>
    </row>
    <row collapsed="false" customFormat="false" customHeight="false" hidden="false" ht="12.1" outlineLevel="0" r="595">
      <c r="A595" s="13" t="n">
        <v>45981</v>
      </c>
      <c r="B595" s="6" t="n">
        <v>-66.37</v>
      </c>
      <c r="C595" s="16" t="s">
        <v>622</v>
      </c>
      <c r="D595" s="16"/>
      <c r="E595" s="16"/>
      <c r="F595" s="6" t="s">
        <f>=A595-A594</f>
      </c>
      <c r="G595" s="6" t="s">
        <f>=B595+G594</f>
      </c>
      <c r="H595" s="6" t="s">
        <f>=F595*G594</f>
      </c>
    </row>
    <row collapsed="false" customFormat="false" customHeight="false" hidden="false" ht="12.1" outlineLevel="0" r="596">
      <c r="A596" s="13" t="n">
        <v>45986</v>
      </c>
      <c r="B596" s="6" t="n">
        <v>-204.4</v>
      </c>
      <c r="C596" s="16" t="s">
        <v>623</v>
      </c>
      <c r="D596" s="16"/>
      <c r="E596" s="16"/>
      <c r="F596" s="6" t="s">
        <f>=A596-A595</f>
      </c>
      <c r="G596" s="6" t="s">
        <f>=B596+G595</f>
      </c>
      <c r="H596" s="6" t="s">
        <f>=F596*G595</f>
      </c>
    </row>
    <row collapsed="false" customFormat="false" customHeight="false" hidden="false" ht="12.1" outlineLevel="0" r="597">
      <c r="A597" s="13" t="n">
        <v>45987</v>
      </c>
      <c r="B597" s="6" t="n">
        <v>-5.21</v>
      </c>
      <c r="C597" s="16" t="s">
        <v>624</v>
      </c>
      <c r="D597" s="16"/>
      <c r="E597" s="16"/>
      <c r="F597" s="6" t="s">
        <f>=A597-A596</f>
      </c>
      <c r="G597" s="6" t="s">
        <f>=B597+G596</f>
      </c>
      <c r="H597" s="6" t="s">
        <f>=F597*G596</f>
      </c>
    </row>
    <row collapsed="false" customFormat="false" customHeight="false" hidden="false" ht="12.1" outlineLevel="0" r="598">
      <c r="A598" s="13" t="n">
        <v>45992</v>
      </c>
      <c r="B598" s="6" t="n">
        <v>-359.07</v>
      </c>
      <c r="C598" s="16" t="s">
        <v>625</v>
      </c>
      <c r="D598" s="16"/>
      <c r="E598" s="16"/>
      <c r="F598" s="6" t="s">
        <f>=A598-A597</f>
      </c>
      <c r="G598" s="6" t="s">
        <f>=B598+G597</f>
      </c>
      <c r="H598" s="6" t="s">
        <f>=F598*G597</f>
      </c>
    </row>
    <row collapsed="false" customFormat="false" customHeight="false" hidden="false" ht="12.1" outlineLevel="0" r="599">
      <c r="A599" s="13" t="n">
        <v>45995</v>
      </c>
      <c r="B599" s="6" t="n">
        <v>-56.13</v>
      </c>
      <c r="C599" s="16" t="s">
        <v>626</v>
      </c>
      <c r="D599" s="16"/>
      <c r="E599" s="16"/>
      <c r="F599" s="6" t="s">
        <f>=A599-A598</f>
      </c>
      <c r="G599" s="6" t="s">
        <f>=B599+G598</f>
      </c>
      <c r="H599" s="6" t="s">
        <f>=F599*G598</f>
      </c>
    </row>
    <row collapsed="false" customFormat="false" customHeight="false" hidden="false" ht="12.1" outlineLevel="0" r="600">
      <c r="A600" s="13" t="n">
        <v>46000</v>
      </c>
      <c r="B600" s="6" t="n">
        <v>-164</v>
      </c>
      <c r="C600" s="16" t="s">
        <v>627</v>
      </c>
      <c r="D600" s="16"/>
      <c r="E600" s="16"/>
      <c r="F600" s="6" t="s">
        <f>=A600-A599</f>
      </c>
      <c r="G600" s="6" t="s">
        <f>=B600+G599</f>
      </c>
      <c r="H600" s="6" t="s">
        <f>=F600*G599</f>
      </c>
    </row>
    <row collapsed="false" customFormat="false" customHeight="false" hidden="false" ht="12.1" outlineLevel="0" r="601">
      <c r="A601" s="13" t="n">
        <v>46001</v>
      </c>
      <c r="B601" s="6" t="n">
        <v>-76.04</v>
      </c>
      <c r="C601" s="16" t="s">
        <v>628</v>
      </c>
      <c r="D601" s="16"/>
      <c r="E601" s="16"/>
      <c r="F601" s="6" t="s">
        <f>=A601-A600</f>
      </c>
      <c r="G601" s="6" t="s">
        <f>=B601+G600</f>
      </c>
      <c r="H601" s="6" t="s">
        <f>=F601*G600</f>
      </c>
    </row>
    <row collapsed="false" customFormat="false" customHeight="false" hidden="false" ht="12.1" outlineLevel="0" r="602">
      <c r="A602" s="13" t="n">
        <v>46030</v>
      </c>
      <c r="B602" s="6" t="n">
        <v>-345</v>
      </c>
      <c r="C602" s="16" t="s">
        <v>629</v>
      </c>
      <c r="D602" s="16"/>
      <c r="E602" s="16"/>
      <c r="F602" s="6" t="s">
        <f>=A602-A601</f>
      </c>
      <c r="G602" s="6" t="s">
        <f>=B602+G601</f>
      </c>
      <c r="H602" s="6" t="s">
        <f>=F602*G601</f>
      </c>
    </row>
    <row collapsed="false" customFormat="false" customHeight="false" hidden="false" ht="12.1" outlineLevel="0" r="603">
      <c r="A603" s="13" t="n">
        <v>46031</v>
      </c>
      <c r="B603" s="6" t="n">
        <v>-183.83</v>
      </c>
      <c r="C603" s="16" t="s">
        <v>630</v>
      </c>
      <c r="D603" s="16"/>
      <c r="E603" s="16"/>
      <c r="F603" s="6" t="s">
        <f>=A603-A602</f>
      </c>
      <c r="G603" s="6" t="s">
        <f>=B603+G602</f>
      </c>
      <c r="H603" s="6" t="s">
        <f>=F603*G602</f>
      </c>
    </row>
    <row collapsed="false" customFormat="false" customHeight="false" hidden="false" ht="12.1" outlineLevel="0" r="604">
      <c r="A604" s="13" t="n">
        <v>46034</v>
      </c>
      <c r="B604" s="6" t="n">
        <v>-100.6</v>
      </c>
      <c r="C604" s="16" t="s">
        <v>631</v>
      </c>
      <c r="D604" s="16"/>
      <c r="E604" s="16"/>
      <c r="F604" s="6" t="s">
        <f>=A604-A603</f>
      </c>
      <c r="G604" s="6" t="s">
        <f>=B604+G603</f>
      </c>
      <c r="H604" s="6" t="s">
        <f>=F604*G603</f>
      </c>
    </row>
    <row collapsed="false" customFormat="false" customHeight="false" hidden="false" ht="12.1" outlineLevel="0" r="605">
      <c r="A605" s="13" t="n">
        <v>46034</v>
      </c>
      <c r="B605" s="6" t="n">
        <v>-97.78</v>
      </c>
      <c r="C605" s="16" t="s">
        <v>632</v>
      </c>
      <c r="D605" s="16"/>
      <c r="E605" s="16"/>
      <c r="F605" s="6" t="s">
        <f>=A605-A604</f>
      </c>
      <c r="G605" s="6" t="s">
        <f>=B605+G604</f>
      </c>
      <c r="H605" s="6" t="s">
        <f>=F605*G604</f>
      </c>
    </row>
    <row collapsed="false" customFormat="false" customHeight="false" hidden="false" ht="12.1" outlineLevel="0" r="606">
      <c r="A606" s="13" t="n">
        <v>46045</v>
      </c>
      <c r="B606" s="6" t="n">
        <v>-146.75</v>
      </c>
      <c r="C606" s="16" t="s">
        <v>633</v>
      </c>
      <c r="D606" s="16"/>
      <c r="E606" s="16"/>
      <c r="F606" s="6" t="s">
        <f>=A606-A605</f>
      </c>
      <c r="G606" s="6" t="s">
        <f>=B606+G605</f>
      </c>
      <c r="H606" s="6" t="s">
        <f>=F606*G605</f>
      </c>
    </row>
    <row collapsed="false" customFormat="false" customHeight="false" hidden="false" ht="12.1" outlineLevel="0" r="607">
      <c r="A607" s="13" t="n">
        <v>46059</v>
      </c>
      <c r="B607" s="6" t="n">
        <v>-100000</v>
      </c>
      <c r="C607" s="16" t="s">
        <v>634</v>
      </c>
      <c r="D607" s="16"/>
      <c r="E607" s="16"/>
      <c r="F607" s="6" t="s">
        <f>=A607-A606</f>
      </c>
      <c r="G607" s="6" t="s">
        <f>=B607+G606</f>
      </c>
      <c r="H607" s="6" t="s">
        <f>=F607*G606</f>
      </c>
    </row>
    <row collapsed="false" customFormat="false" customHeight="false" hidden="false" ht="12.1" outlineLevel="0" r="608">
      <c r="A608" s="13" t="n">
        <v>46062</v>
      </c>
      <c r="B608" s="6" t="n">
        <v>-144.09</v>
      </c>
      <c r="C608" s="16" t="s">
        <v>635</v>
      </c>
      <c r="D608" s="16"/>
      <c r="E608" s="16"/>
      <c r="F608" s="6" t="s">
        <f>=A608-A607</f>
      </c>
      <c r="G608" s="6" t="s">
        <f>=B608+G607</f>
      </c>
      <c r="H608" s="6" t="s">
        <f>=F608*G607</f>
      </c>
    </row>
    <row collapsed="false" customFormat="false" customHeight="false" hidden="false" ht="12.1" outlineLevel="0" r="609">
      <c r="A609" s="13" t="n">
        <v>46063</v>
      </c>
      <c r="B609" s="6" t="n">
        <v>-93.96</v>
      </c>
      <c r="C609" s="16" t="s">
        <v>636</v>
      </c>
      <c r="D609" s="16"/>
      <c r="E609" s="16"/>
      <c r="F609" s="6" t="s">
        <f>=A609-A608</f>
      </c>
      <c r="G609" s="6" t="s">
        <f>=B609+G608</f>
      </c>
      <c r="H609" s="6" t="s">
        <f>=F609*G608</f>
      </c>
    </row>
    <row collapsed="false" customFormat="false" customHeight="false" hidden="false" ht="12.1" outlineLevel="0" r="610">
      <c r="A610" s="13" t="n">
        <v>46066</v>
      </c>
      <c r="B610" s="6" t="n">
        <v>-135.08</v>
      </c>
      <c r="C610" s="16" t="s">
        <v>637</v>
      </c>
      <c r="D610" s="16"/>
      <c r="E610" s="16"/>
      <c r="F610" s="6" t="s">
        <f>=A610-A609</f>
      </c>
      <c r="G610" s="6" t="s">
        <f>=B610+G609</f>
      </c>
      <c r="H610" s="6" t="s">
        <f>=F610*G609</f>
      </c>
    </row>
    <row collapsed="false" customFormat="false" customHeight="false" hidden="false" ht="12.1" outlineLevel="0" r="611">
      <c r="A611" s="13" t="n">
        <v>46072</v>
      </c>
      <c r="B611" s="6" t="n">
        <v>-62.44</v>
      </c>
      <c r="C611" s="16" t="s">
        <v>638</v>
      </c>
      <c r="D611" s="16"/>
      <c r="E611" s="16"/>
      <c r="F611" s="6" t="s">
        <f>=A611-A610</f>
      </c>
      <c r="G611" s="6" t="s">
        <f>=B611+G610</f>
      </c>
      <c r="H611" s="6" t="s">
        <f>=F611*G610</f>
      </c>
    </row>
    <row collapsed="false" customFormat="false" customHeight="false" hidden="false" ht="12.1" outlineLevel="0" r="612">
      <c r="A612" s="13" t="n">
        <v>46078</v>
      </c>
      <c r="B612" s="6" t="n">
        <v>-200.78</v>
      </c>
      <c r="C612" s="16" t="s">
        <v>639</v>
      </c>
      <c r="D612" s="16"/>
      <c r="E612" s="16"/>
      <c r="F612" s="6" t="s">
        <f>=A612-A611</f>
      </c>
      <c r="G612" s="6" t="s">
        <f>=B612+G611</f>
      </c>
      <c r="H612" s="6" t="s">
        <f>=F612*G611</f>
      </c>
    </row>
    <row collapsed="false" customFormat="false" customHeight="false" hidden="false" ht="12.1" outlineLevel="0" r="613">
      <c r="A613" s="13" t="n">
        <v>46085</v>
      </c>
      <c r="B613" s="6" t="n">
        <v>-5.12</v>
      </c>
      <c r="C613" s="16" t="s">
        <v>640</v>
      </c>
      <c r="D613" s="16"/>
      <c r="E613" s="16"/>
      <c r="F613" s="6" t="s">
        <f>=A613-A612</f>
      </c>
      <c r="G613" s="6" t="s">
        <f>=B613+G612</f>
      </c>
      <c r="H613" s="6" t="s">
        <f>=F613*G612</f>
      </c>
    </row>
    <row collapsed="false" customFormat="false" customHeight="false" hidden="false" ht="12.1" outlineLevel="0" r="614">
      <c r="A614" s="13" t="n">
        <v>46091</v>
      </c>
      <c r="B614" s="6" t="n">
        <v>-78.36</v>
      </c>
      <c r="C614" s="16" t="s">
        <v>641</v>
      </c>
      <c r="D614" s="16"/>
      <c r="E614" s="16"/>
      <c r="F614" s="6" t="s">
        <f>=A614-A613</f>
      </c>
      <c r="G614" s="6" t="s">
        <f>=B614+G613</f>
      </c>
      <c r="H614" s="6" t="s">
        <f>=F614*G613</f>
      </c>
    </row>
    <row collapsed="false" customFormat="false" customHeight="false" hidden="false" ht="12.1" outlineLevel="0" r="615">
      <c r="A615" s="13" t="n">
        <v>46092</v>
      </c>
      <c r="B615" s="6" t="n">
        <v>-56.69</v>
      </c>
      <c r="C615" s="16" t="s">
        <v>642</v>
      </c>
      <c r="D615" s="16"/>
      <c r="E615" s="16"/>
      <c r="F615" s="6" t="s">
        <f>=A615-A614</f>
      </c>
      <c r="G615" s="6" t="s">
        <f>=B615+G614</f>
      </c>
      <c r="H615" s="6" t="s">
        <f>=F615*G614</f>
      </c>
    </row>
    <row collapsed="false" customFormat="false" customHeight="false" hidden="false" ht="12.1" outlineLevel="0" r="616">
      <c r="A616" s="13" t="n">
        <v>46094</v>
      </c>
      <c r="B616" s="6" t="n">
        <v>-377.15</v>
      </c>
      <c r="C616" s="16" t="s">
        <v>643</v>
      </c>
      <c r="D616" s="16"/>
      <c r="E616" s="16"/>
      <c r="F616" s="6" t="s">
        <f>=A616-A615</f>
      </c>
      <c r="G616" s="6" t="s">
        <f>=B616+G615</f>
      </c>
      <c r="H616" s="6" t="s">
        <f>=F616*G615</f>
      </c>
    </row>
    <row collapsed="false" customFormat="false" customHeight="false" hidden="false" ht="12.1" outlineLevel="0" r="617">
      <c r="A617" s="13" t="n">
        <v>46101</v>
      </c>
      <c r="B617" s="6" t="n">
        <v>-19.34</v>
      </c>
      <c r="C617" s="16" t="s">
        <v>644</v>
      </c>
      <c r="D617" s="16"/>
      <c r="E617" s="16"/>
      <c r="F617" s="6" t="s">
        <f>=A617-A616</f>
      </c>
      <c r="G617" s="6" t="s">
        <f>=B617+G616</f>
      </c>
      <c r="H617" s="6" t="s">
        <f>=F617*G616</f>
      </c>
    </row>
    <row collapsed="false" customFormat="false" customHeight="false" hidden="false" ht="12.1" outlineLevel="0" r="618">
      <c r="A618" s="12" t="n">
        <v>46125.999988426</v>
      </c>
      <c r="B618" s="5" t="n">
        <v>-4236600.75</v>
      </c>
      <c r="C618" s="14" t="s">
        <v>645</v>
      </c>
      <c r="D618" s="16"/>
      <c r="E618" s="16"/>
      <c r="F618" s="6" t="s">
        <f>=A618-A617</f>
      </c>
      <c r="G618" s="6" t="s">
        <f>=B618+G617</f>
      </c>
      <c r="H618" s="6" t="s">
        <f>=F618*G617</f>
      </c>
    </row>
    <row collapsed="false" customFormat="false" customHeight="false" hidden="false" ht="12.1" outlineLevel="0" r="619">
      <c r="A619" s="13"/>
      <c r="B619" s="9" t="s">
        <f>=XIRR(B2:B618,A2:A618)</f>
      </c>
      <c r="C619" s="16" t="s">
        <v>646</v>
      </c>
      <c r="D619" s="16"/>
      <c r="E619" s="16"/>
      <c r="F619" s="7"/>
      <c r="G619" s="2" t="s">
        <v>647</v>
      </c>
      <c r="H619" s="6" t="s">
        <f>=SUM(I2:H618)/365</f>
      </c>
    </row>
    <row collapsed="false" customFormat="false" customHeight="false" hidden="false" ht="12.1" outlineLevel="0" r="620">
      <c r="A620" s="13"/>
      <c r="B620" s="5" t="s">
        <f>=-SUM(B2:B618)</f>
      </c>
      <c r="C620" s="16" t="s">
        <v>648</v>
      </c>
      <c r="D620" s="16"/>
      <c r="E620" s="16"/>
      <c r="F620" s="7"/>
      <c r="G620" s="14" t="s">
        <v>649</v>
      </c>
      <c r="H620" s="9" t="s">
        <f>=B620/H619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E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49</v>
      </c>
      <c r="BT1" s="0"/>
      <c r="BU1" s="0"/>
      <c r="BV1" s="4" t="s">
        <v>80</v>
      </c>
      <c r="BW1" s="0"/>
      <c r="BX1" s="0"/>
      <c r="BY1" s="4" t="s">
        <v>82</v>
      </c>
      <c r="BZ1" s="0"/>
      <c r="CA1" s="0"/>
      <c r="CB1" s="4" t="s">
        <v>84</v>
      </c>
      <c r="CC1" s="0"/>
      <c r="CD1" s="0"/>
      <c r="CE1" s="4" t="s">
        <v>86</v>
      </c>
      <c r="CF1" s="0"/>
      <c r="CG1" s="0"/>
      <c r="CH1" s="4" t="s">
        <v>88</v>
      </c>
      <c r="CI1" s="0"/>
      <c r="CJ1" s="0"/>
      <c r="CK1" s="4" t="s">
        <v>90</v>
      </c>
      <c r="CL1" s="0"/>
      <c r="CM1" s="0"/>
      <c r="CN1" s="4" t="s">
        <v>92</v>
      </c>
      <c r="CO1" s="0"/>
      <c r="CP1" s="0"/>
      <c r="CQ1" s="4" t="s">
        <v>95</v>
      </c>
      <c r="CR1" s="0"/>
      <c r="CS1" s="0"/>
      <c r="CT1" s="4" t="s">
        <v>98</v>
      </c>
      <c r="CU1" s="0"/>
      <c r="CV1" s="0"/>
      <c r="CW1" s="4" t="s">
        <v>100</v>
      </c>
      <c r="CX1" s="0"/>
      <c r="CY1" s="0"/>
      <c r="CZ1" s="4" t="s">
        <v>102</v>
      </c>
      <c r="DA1" s="0"/>
      <c r="DB1" s="0"/>
      <c r="DC1" s="4" t="s">
        <v>104</v>
      </c>
      <c r="DD1" s="0"/>
      <c r="DE1" s="0"/>
      <c r="DF1" s="4" t="s">
        <v>106</v>
      </c>
      <c r="DG1" s="0"/>
      <c r="DH1" s="0"/>
      <c r="DI1" s="4" t="s">
        <v>108</v>
      </c>
      <c r="DJ1" s="0"/>
      <c r="DK1" s="0"/>
      <c r="DL1" s="4" t="s">
        <v>110</v>
      </c>
      <c r="DM1" s="0"/>
      <c r="DN1" s="0"/>
      <c r="DO1" s="4" t="s">
        <v>112</v>
      </c>
      <c r="DP1" s="0"/>
      <c r="DQ1" s="0"/>
      <c r="DR1" s="4" t="s">
        <v>114</v>
      </c>
      <c r="DS1" s="0"/>
      <c r="DT1" s="0"/>
      <c r="DU1" s="4" t="s">
        <v>116</v>
      </c>
      <c r="DV1" s="0"/>
      <c r="DW1" s="0"/>
      <c r="DX1" s="4" t="s">
        <v>119</v>
      </c>
      <c r="DY1" s="0"/>
      <c r="DZ1" s="0"/>
      <c r="EA1" s="4" t="s">
        <v>123</v>
      </c>
      <c r="EB1" s="0"/>
      <c r="EC1" s="0"/>
      <c r="ED1" s="4" t="s">
        <v>126</v>
      </c>
      <c r="EE1" s="0"/>
    </row>
    <row collapsed="false" customFormat="false" customHeight="false" hidden="false" ht="12.1" outlineLevel="0" r="2">
      <c r="A2" s="11" t="n">
        <v>43894</v>
      </c>
      <c r="B2" s="6" t="n">
        <v>17660.73546</v>
      </c>
      <c r="C2" s="0" t="s">
        <v>650</v>
      </c>
      <c r="D2" s="11" t="n">
        <v>43850</v>
      </c>
      <c r="E2" s="6" t="n">
        <v>5275.78</v>
      </c>
      <c r="F2" s="0" t="s">
        <v>650</v>
      </c>
      <c r="G2" s="11" t="n">
        <v>43495</v>
      </c>
      <c r="H2" s="6" t="n">
        <v>10823.56678</v>
      </c>
      <c r="I2" s="0" t="s">
        <v>650</v>
      </c>
      <c r="J2" s="11" t="n">
        <v>43886</v>
      </c>
      <c r="K2" s="6" t="n">
        <v>61139.772672</v>
      </c>
      <c r="L2" s="0" t="s">
        <v>650</v>
      </c>
      <c r="M2" s="11" t="n">
        <v>43304</v>
      </c>
      <c r="N2" s="6" t="n">
        <v>8360.11</v>
      </c>
      <c r="O2" s="0" t="s">
        <v>650</v>
      </c>
      <c r="P2" s="11" t="n">
        <v>43888</v>
      </c>
      <c r="Q2" s="6" t="n">
        <v>36108.770001</v>
      </c>
      <c r="R2" s="0" t="s">
        <v>650</v>
      </c>
      <c r="S2" s="11" t="n">
        <v>43651</v>
      </c>
      <c r="T2" s="6" t="n">
        <v>110608.83</v>
      </c>
      <c r="U2" s="0" t="s">
        <v>650</v>
      </c>
      <c r="V2" s="11" t="n">
        <v>43566</v>
      </c>
      <c r="W2" s="6" t="n">
        <v>12124.001544</v>
      </c>
      <c r="X2" s="0" t="s">
        <v>650</v>
      </c>
      <c r="Y2" s="11" t="n">
        <v>43864</v>
      </c>
      <c r="Z2" s="6" t="n">
        <v>12695.88958</v>
      </c>
      <c r="AA2" s="0" t="s">
        <v>650</v>
      </c>
      <c r="AB2" s="11" t="n">
        <v>45705</v>
      </c>
      <c r="AC2" s="6" t="n">
        <v>75719</v>
      </c>
      <c r="AD2" s="0" t="s">
        <v>651</v>
      </c>
      <c r="AE2" s="11" t="n">
        <v>43885</v>
      </c>
      <c r="AF2" s="6" t="n">
        <v>9561.52896</v>
      </c>
      <c r="AG2" s="0" t="s">
        <v>650</v>
      </c>
      <c r="AH2" s="11" t="n">
        <v>43836</v>
      </c>
      <c r="AI2" s="6" t="n">
        <v>9802.148538</v>
      </c>
      <c r="AJ2" s="0" t="s">
        <v>650</v>
      </c>
      <c r="AK2" s="11" t="n">
        <v>43853</v>
      </c>
      <c r="AL2" s="6" t="n">
        <v>8345.775471</v>
      </c>
      <c r="AM2" s="0" t="s">
        <v>650</v>
      </c>
      <c r="AN2" s="11" t="n">
        <v>43574</v>
      </c>
      <c r="AO2" s="6" t="n">
        <v>6728.12</v>
      </c>
      <c r="AP2" s="0" t="s">
        <v>650</v>
      </c>
      <c r="AQ2" s="11" t="n">
        <v>43850</v>
      </c>
      <c r="AR2" s="6" t="n">
        <v>42950.47</v>
      </c>
      <c r="AS2" s="0" t="s">
        <v>650</v>
      </c>
      <c r="AT2" s="11" t="n">
        <v>43277</v>
      </c>
      <c r="AU2" s="6" t="n">
        <v>4353.31</v>
      </c>
      <c r="AV2" s="0" t="s">
        <v>650</v>
      </c>
      <c r="AW2" s="11" t="n">
        <v>43577</v>
      </c>
      <c r="AX2" s="6" t="n">
        <v>17038.99728</v>
      </c>
      <c r="AY2" s="0" t="s">
        <v>650</v>
      </c>
      <c r="AZ2" s="11" t="n">
        <v>43574</v>
      </c>
      <c r="BA2" s="6" t="n">
        <v>20501.32</v>
      </c>
      <c r="BB2" s="0" t="s">
        <v>650</v>
      </c>
      <c r="BC2" s="11" t="n">
        <v>43866</v>
      </c>
      <c r="BD2" s="6" t="n">
        <v>3741.349116</v>
      </c>
      <c r="BE2" s="0" t="s">
        <v>650</v>
      </c>
      <c r="BF2" s="11" t="n">
        <v>43900</v>
      </c>
      <c r="BG2" s="6" t="n">
        <v>14957.48</v>
      </c>
      <c r="BH2" s="0" t="s">
        <v>650</v>
      </c>
      <c r="BI2" s="11" t="n">
        <v>43875</v>
      </c>
      <c r="BJ2" s="6" t="n">
        <v>2369.1596</v>
      </c>
      <c r="BK2" s="0" t="s">
        <v>650</v>
      </c>
      <c r="BL2" s="11" t="n">
        <v>43857</v>
      </c>
      <c r="BM2" s="6" t="n">
        <v>12659.747004</v>
      </c>
      <c r="BN2" s="0" t="s">
        <v>650</v>
      </c>
      <c r="BO2" s="11" t="n">
        <v>43677</v>
      </c>
      <c r="BP2" s="6" t="n">
        <v>7095.290245</v>
      </c>
      <c r="BQ2" s="0" t="s">
        <v>650</v>
      </c>
      <c r="BR2" s="11" t="n">
        <v>43844</v>
      </c>
      <c r="BS2" s="6" t="n">
        <v>11645.219718</v>
      </c>
      <c r="BT2" s="0" t="s">
        <v>650</v>
      </c>
      <c r="BU2" s="11" t="n">
        <v>43699</v>
      </c>
      <c r="BV2" s="6" t="n">
        <v>20023.89</v>
      </c>
      <c r="BW2" s="0" t="s">
        <v>650</v>
      </c>
      <c r="BX2" s="11" t="n">
        <v>43413</v>
      </c>
      <c r="BY2" s="6" t="n">
        <v>4677.49</v>
      </c>
      <c r="BZ2" s="0" t="s">
        <v>650</v>
      </c>
      <c r="CA2" s="11" t="n">
        <v>43886</v>
      </c>
      <c r="CB2" s="6" t="n">
        <v>1543.862208</v>
      </c>
      <c r="CC2" s="0" t="s">
        <v>650</v>
      </c>
      <c r="CD2" s="11" t="n">
        <v>43616</v>
      </c>
      <c r="CE2" s="6" t="n">
        <v>11097.19</v>
      </c>
      <c r="CF2" s="0" t="s">
        <v>650</v>
      </c>
      <c r="CG2" s="11" t="n">
        <v>44665</v>
      </c>
      <c r="CH2" s="6" t="n">
        <v>2076.0246</v>
      </c>
      <c r="CI2" s="0" t="s">
        <v>652</v>
      </c>
      <c r="CJ2" s="11" t="n">
        <v>43649</v>
      </c>
      <c r="CK2" s="6" t="n">
        <v>21925.58</v>
      </c>
      <c r="CL2" s="0" t="s">
        <v>650</v>
      </c>
      <c r="CM2" s="11" t="n">
        <v>43616</v>
      </c>
      <c r="CN2" s="6" t="n">
        <v>13676.91</v>
      </c>
      <c r="CO2" s="0" t="s">
        <v>650</v>
      </c>
      <c r="CP2" s="11" t="n">
        <v>43651</v>
      </c>
      <c r="CQ2" s="6" t="n">
        <v>58562.16</v>
      </c>
      <c r="CR2" s="0" t="s">
        <v>650</v>
      </c>
      <c r="CS2" s="11" t="n">
        <v>43866</v>
      </c>
      <c r="CT2" s="6" t="n">
        <v>3395.8</v>
      </c>
      <c r="CU2" s="0" t="s">
        <v>650</v>
      </c>
      <c r="CV2" s="11" t="n">
        <v>43928</v>
      </c>
      <c r="CW2" s="6" t="n">
        <v>6287.57</v>
      </c>
      <c r="CX2" s="0" t="s">
        <v>650</v>
      </c>
      <c r="CY2" s="11" t="n">
        <v>43745</v>
      </c>
      <c r="CZ2" s="6" t="n">
        <v>48946.4</v>
      </c>
      <c r="DA2" s="0" t="s">
        <v>650</v>
      </c>
      <c r="DB2" s="11" t="n">
        <v>43928</v>
      </c>
      <c r="DC2" s="6" t="n">
        <v>117518.73</v>
      </c>
      <c r="DD2" s="0" t="s">
        <v>650</v>
      </c>
      <c r="DE2" s="11" t="n">
        <v>43668</v>
      </c>
      <c r="DF2" s="6" t="n">
        <v>4012</v>
      </c>
      <c r="DG2" s="0" t="s">
        <v>650</v>
      </c>
      <c r="DH2" s="11" t="n">
        <v>43668</v>
      </c>
      <c r="DI2" s="6" t="n">
        <v>10146.35</v>
      </c>
      <c r="DJ2" s="0" t="s">
        <v>650</v>
      </c>
      <c r="DK2" s="11" t="n">
        <v>43928</v>
      </c>
      <c r="DL2" s="6" t="n">
        <v>88944.45</v>
      </c>
      <c r="DM2" s="0" t="s">
        <v>650</v>
      </c>
      <c r="DN2" s="11" t="n">
        <v>43668</v>
      </c>
      <c r="DO2" s="6" t="n">
        <v>13412.62</v>
      </c>
      <c r="DP2" s="0" t="s">
        <v>650</v>
      </c>
      <c r="DQ2" s="11" t="n">
        <v>43745</v>
      </c>
      <c r="DR2" s="6" t="n">
        <v>15464.134</v>
      </c>
      <c r="DS2" s="0" t="s">
        <v>650</v>
      </c>
      <c r="DT2" s="11" t="n">
        <v>43809</v>
      </c>
      <c r="DU2" s="6" t="n">
        <v>19809.366984</v>
      </c>
      <c r="DV2" s="0" t="s">
        <v>650</v>
      </c>
      <c r="DW2" s="11" t="n">
        <v>43927</v>
      </c>
      <c r="DX2" s="6" t="s">
        <f>=110955.49</f>
      </c>
      <c r="DY2" s="0" t="s">
        <v>650</v>
      </c>
      <c r="DZ2" s="11" t="n">
        <v>43907</v>
      </c>
      <c r="EA2" s="6" t="s">
        <f>=19181.3</f>
      </c>
      <c r="EB2" s="0" t="s">
        <v>650</v>
      </c>
      <c r="EC2" s="11" t="n">
        <v>43900</v>
      </c>
      <c r="ED2" s="6" t="s">
        <f>=954.55</f>
      </c>
      <c r="EE2" s="0" t="s">
        <v>650</v>
      </c>
    </row>
    <row collapsed="false" customFormat="false" customHeight="false" hidden="false" ht="12.1" outlineLevel="0" r="3">
      <c r="A3" s="11" t="n">
        <v>43899</v>
      </c>
      <c r="B3" s="6" t="n">
        <v>16455.3651</v>
      </c>
      <c r="C3" s="0" t="s">
        <v>650</v>
      </c>
      <c r="D3" s="11" t="n">
        <v>43850</v>
      </c>
      <c r="E3" s="6" t="n">
        <v>5255.72</v>
      </c>
      <c r="F3" s="0" t="s">
        <v>650</v>
      </c>
      <c r="G3" s="11" t="n">
        <v>43504</v>
      </c>
      <c r="H3" s="6" t="n">
        <v>-43.57</v>
      </c>
      <c r="I3" s="0" t="s">
        <v>145</v>
      </c>
      <c r="J3" s="11" t="n">
        <v>43929</v>
      </c>
      <c r="K3" s="6" t="n">
        <v>-81.49</v>
      </c>
      <c r="L3" s="0" t="s">
        <v>220</v>
      </c>
      <c r="M3" s="11" t="n">
        <v>43629</v>
      </c>
      <c r="N3" s="6" t="n">
        <v>-557</v>
      </c>
      <c r="O3" s="0" t="s">
        <v>154</v>
      </c>
      <c r="P3" s="11" t="n">
        <v>43888</v>
      </c>
      <c r="Q3" s="6" t="n">
        <v>18054.057412</v>
      </c>
      <c r="R3" s="0" t="s">
        <v>650</v>
      </c>
      <c r="S3" s="11" t="n">
        <v>43748</v>
      </c>
      <c r="T3" s="6" t="n">
        <v>-2241</v>
      </c>
      <c r="U3" s="0" t="s">
        <v>189</v>
      </c>
      <c r="V3" s="11" t="n">
        <v>43566</v>
      </c>
      <c r="W3" s="6" t="n">
        <v>12124.001544</v>
      </c>
      <c r="X3" s="0" t="s">
        <v>650</v>
      </c>
      <c r="Y3" s="11" t="n">
        <v>43874</v>
      </c>
      <c r="Z3" s="6" t="n">
        <v>-17.02</v>
      </c>
      <c r="AA3" s="0" t="s">
        <v>207</v>
      </c>
      <c r="AB3" s="11" t="n">
        <v>46125</v>
      </c>
      <c r="AC3" s="8" t="s">
        <f>=-Портфель!J11</f>
      </c>
      <c r="AD3" s="0" t="s">
        <v>653</v>
      </c>
      <c r="AE3" s="11" t="n">
        <v>43893</v>
      </c>
      <c r="AF3" s="6" t="n">
        <v>6945.142054</v>
      </c>
      <c r="AG3" s="0" t="s">
        <v>650</v>
      </c>
      <c r="AH3" s="11" t="n">
        <v>43880</v>
      </c>
      <c r="AI3" s="6" t="n">
        <v>-29.33</v>
      </c>
      <c r="AJ3" s="0" t="s">
        <v>208</v>
      </c>
      <c r="AK3" s="11" t="n">
        <v>43899</v>
      </c>
      <c r="AL3" s="6" t="n">
        <v>-49.96</v>
      </c>
      <c r="AM3" s="0" t="s">
        <v>211</v>
      </c>
      <c r="AN3" s="11" t="n">
        <v>43574</v>
      </c>
      <c r="AO3" s="6" t="n">
        <v>2240.7</v>
      </c>
      <c r="AP3" s="0" t="s">
        <v>650</v>
      </c>
      <c r="AQ3" s="11" t="n">
        <v>43850</v>
      </c>
      <c r="AR3" s="6" t="n">
        <v>28645.68</v>
      </c>
      <c r="AS3" s="0" t="s">
        <v>650</v>
      </c>
      <c r="AT3" s="11" t="n">
        <v>43754</v>
      </c>
      <c r="AU3" s="6" t="n">
        <v>1982.3</v>
      </c>
      <c r="AV3" s="0" t="s">
        <v>650</v>
      </c>
      <c r="AW3" s="11" t="n">
        <v>43606</v>
      </c>
      <c r="AX3" s="6" t="n">
        <v>-4.19</v>
      </c>
      <c r="AY3" s="0" t="s">
        <v>151</v>
      </c>
      <c r="AZ3" s="11" t="n">
        <v>43591</v>
      </c>
      <c r="BA3" s="6" t="n">
        <v>-1355.4</v>
      </c>
      <c r="BB3" s="0" t="s">
        <v>147</v>
      </c>
      <c r="BC3" s="11" t="n">
        <v>43866</v>
      </c>
      <c r="BD3" s="6" t="n">
        <v>3206.59881</v>
      </c>
      <c r="BE3" s="0" t="s">
        <v>650</v>
      </c>
      <c r="BF3" s="11" t="n">
        <v>44021</v>
      </c>
      <c r="BG3" s="6" t="n">
        <v>-894.5</v>
      </c>
      <c r="BH3" s="0" t="s">
        <v>247</v>
      </c>
      <c r="BI3" s="11" t="n">
        <v>43875</v>
      </c>
      <c r="BJ3" s="6" t="n">
        <v>4738.3192</v>
      </c>
      <c r="BK3" s="0" t="s">
        <v>650</v>
      </c>
      <c r="BL3" s="11" t="n">
        <v>45280</v>
      </c>
      <c r="BM3" s="6" t="n">
        <v>-81.08</v>
      </c>
      <c r="BN3" s="0" t="s">
        <v>496</v>
      </c>
      <c r="BO3" s="11" t="n">
        <v>43685</v>
      </c>
      <c r="BP3" s="6" t="n">
        <v>-31.24</v>
      </c>
      <c r="BQ3" s="0" t="s">
        <v>176</v>
      </c>
      <c r="BR3" s="11" t="n">
        <v>43929</v>
      </c>
      <c r="BS3" s="6" t="n">
        <v>-176.56</v>
      </c>
      <c r="BT3" s="0" t="s">
        <v>221</v>
      </c>
      <c r="BU3" s="11" t="n">
        <v>43752</v>
      </c>
      <c r="BV3" s="6" t="n">
        <v>-935.2</v>
      </c>
      <c r="BW3" s="0" t="s">
        <v>191</v>
      </c>
      <c r="BX3" s="11" t="n">
        <v>43633</v>
      </c>
      <c r="BY3" s="6" t="n">
        <v>-98.3</v>
      </c>
      <c r="BZ3" s="0" t="s">
        <v>156</v>
      </c>
      <c r="CA3" s="11" t="n">
        <v>43886</v>
      </c>
      <c r="CB3" s="6" t="n">
        <v>772.252608</v>
      </c>
      <c r="CC3" s="0" t="s">
        <v>650</v>
      </c>
      <c r="CD3" s="11" t="n">
        <v>43622</v>
      </c>
      <c r="CE3" s="6" t="n">
        <v>-10295.52</v>
      </c>
      <c r="CF3" s="0" t="s">
        <v>654</v>
      </c>
      <c r="CG3" s="11" t="n">
        <v>46125</v>
      </c>
      <c r="CH3" s="8" t="s">
        <f>=-Портфель!J30</f>
      </c>
      <c r="CI3" s="0" t="s">
        <v>653</v>
      </c>
      <c r="CJ3" s="11" t="n">
        <v>43664</v>
      </c>
      <c r="CK3" s="6" t="n">
        <v>-191</v>
      </c>
      <c r="CL3" s="0" t="s">
        <v>171</v>
      </c>
      <c r="CM3" s="11" t="n">
        <v>43657</v>
      </c>
      <c r="CN3" s="6" t="n">
        <v>-1413</v>
      </c>
      <c r="CO3" s="0" t="s">
        <v>167</v>
      </c>
      <c r="CP3" s="11" t="n">
        <v>43651</v>
      </c>
      <c r="CQ3" s="6" t="n">
        <v>172604.26</v>
      </c>
      <c r="CR3" s="0" t="s">
        <v>650</v>
      </c>
      <c r="CS3" s="11" t="n">
        <v>43866</v>
      </c>
      <c r="CT3" s="6" t="n">
        <v>11533.8</v>
      </c>
      <c r="CU3" s="0" t="s">
        <v>650</v>
      </c>
      <c r="CV3" s="11" t="n">
        <v>43928</v>
      </c>
      <c r="CW3" s="6" t="n">
        <v>62905.72</v>
      </c>
      <c r="CX3" s="0" t="s">
        <v>650</v>
      </c>
      <c r="CY3" s="11" t="n">
        <v>43745</v>
      </c>
      <c r="CZ3" s="6" t="n">
        <v>2447.32</v>
      </c>
      <c r="DA3" s="0" t="s">
        <v>650</v>
      </c>
      <c r="DB3" s="11" t="n">
        <v>44175</v>
      </c>
      <c r="DC3" s="6" t="n">
        <v>-4955.6</v>
      </c>
      <c r="DD3" s="0" t="s">
        <v>286</v>
      </c>
      <c r="DE3" s="11" t="n">
        <v>43699</v>
      </c>
      <c r="DF3" s="6" t="n">
        <v>8009.96</v>
      </c>
      <c r="DG3" s="0" t="s">
        <v>650</v>
      </c>
      <c r="DH3" s="11" t="n">
        <v>43745</v>
      </c>
      <c r="DI3" s="6" t="n">
        <v>7229.62</v>
      </c>
      <c r="DJ3" s="0" t="s">
        <v>650</v>
      </c>
      <c r="DK3" s="11" t="n">
        <v>43942</v>
      </c>
      <c r="DL3" s="6" t="n">
        <v>46258.12</v>
      </c>
      <c r="DM3" s="0" t="s">
        <v>650</v>
      </c>
      <c r="DN3" s="11" t="n">
        <v>43745</v>
      </c>
      <c r="DO3" s="6" t="n">
        <v>38095.95</v>
      </c>
      <c r="DP3" s="0" t="s">
        <v>650</v>
      </c>
      <c r="DQ3" s="11" t="n">
        <v>46125</v>
      </c>
      <c r="DR3" s="8" t="s">
        <f>=-Портфель!J43</f>
      </c>
      <c r="DS3" s="0" t="s">
        <v>653</v>
      </c>
      <c r="DT3" s="11" t="n">
        <v>43810</v>
      </c>
      <c r="DU3" s="6" t="n">
        <v>5.722092</v>
      </c>
      <c r="DV3" s="0" t="s">
        <v>650</v>
      </c>
      <c r="DW3" s="11" t="n">
        <v>43991</v>
      </c>
      <c r="DX3" s="6" t="s">
        <f>=-3976.5</f>
      </c>
      <c r="DY3" s="0" t="s">
        <v>239</v>
      </c>
      <c r="DZ3" s="11" t="n">
        <v>43956</v>
      </c>
      <c r="EA3" s="6" t="s">
        <f>=-782.8</f>
      </c>
      <c r="EB3" s="0" t="s">
        <v>225</v>
      </c>
      <c r="EC3" s="11" t="n">
        <v>43978</v>
      </c>
      <c r="ED3" s="6" t="s">
        <f>=-42.13</f>
      </c>
      <c r="EE3" s="0" t="s">
        <v>233</v>
      </c>
    </row>
    <row collapsed="false" customFormat="false" customHeight="false" hidden="false" ht="12.1" outlineLevel="0" r="4">
      <c r="A4" s="11" t="n">
        <v>43986</v>
      </c>
      <c r="B4" s="6" t="n">
        <v>-19.82</v>
      </c>
      <c r="C4" s="0" t="s">
        <v>236</v>
      </c>
      <c r="D4" s="11" t="n">
        <v>43850</v>
      </c>
      <c r="E4" s="6" t="n">
        <v>5255.72</v>
      </c>
      <c r="F4" s="0" t="s">
        <v>650</v>
      </c>
      <c r="G4" s="11" t="n">
        <v>43595</v>
      </c>
      <c r="H4" s="6" t="n">
        <v>-45.01</v>
      </c>
      <c r="I4" s="0" t="s">
        <v>148</v>
      </c>
      <c r="J4" s="11" t="n">
        <v>44020</v>
      </c>
      <c r="K4" s="6" t="n">
        <v>-77.95</v>
      </c>
      <c r="L4" s="0" t="s">
        <v>246</v>
      </c>
      <c r="M4" s="11" t="n">
        <v>43900</v>
      </c>
      <c r="N4" s="6" t="n">
        <v>58229.1</v>
      </c>
      <c r="O4" s="0" t="s">
        <v>650</v>
      </c>
      <c r="P4" s="11" t="n">
        <v>43977</v>
      </c>
      <c r="Q4" s="6" t="n">
        <v>-129.59</v>
      </c>
      <c r="R4" s="0" t="s">
        <v>232</v>
      </c>
      <c r="S4" s="11" t="n">
        <v>43839</v>
      </c>
      <c r="T4" s="6" t="n">
        <v>-1961</v>
      </c>
      <c r="U4" s="0" t="s">
        <v>204</v>
      </c>
      <c r="V4" s="11" t="n">
        <v>43629</v>
      </c>
      <c r="W4" s="6" t="n">
        <v>-185.81</v>
      </c>
      <c r="X4" s="0" t="s">
        <v>155</v>
      </c>
      <c r="Y4" s="11" t="n">
        <v>43893</v>
      </c>
      <c r="Z4" s="6" t="n">
        <v>12760.065212</v>
      </c>
      <c r="AA4" s="0" t="s">
        <v>650</v>
      </c>
      <c r="AB4" s="0"/>
      <c r="AC4" s="10" t="s">
        <f>=XIRR(AC2:AC3,AB2:AB3)</f>
      </c>
      <c r="AD4" s="0"/>
      <c r="AE4" s="11" t="n">
        <v>43917</v>
      </c>
      <c r="AF4" s="6" t="n">
        <v>-144.43</v>
      </c>
      <c r="AG4" s="0" t="s">
        <v>217</v>
      </c>
      <c r="AH4" s="11" t="n">
        <v>43971</v>
      </c>
      <c r="AI4" s="6" t="n">
        <v>-33.3</v>
      </c>
      <c r="AJ4" s="0" t="s">
        <v>231</v>
      </c>
      <c r="AK4" s="11" t="n">
        <v>43990</v>
      </c>
      <c r="AL4" s="6" t="n">
        <v>-52.16</v>
      </c>
      <c r="AM4" s="0" t="s">
        <v>238</v>
      </c>
      <c r="AN4" s="11" t="n">
        <v>43574</v>
      </c>
      <c r="AO4" s="6" t="n">
        <v>2240.7</v>
      </c>
      <c r="AP4" s="0" t="s">
        <v>650</v>
      </c>
      <c r="AQ4" s="11" t="n">
        <v>43902</v>
      </c>
      <c r="AR4" s="6" t="n">
        <v>-75534.21</v>
      </c>
      <c r="AS4" s="0" t="s">
        <v>654</v>
      </c>
      <c r="AT4" s="11" t="n">
        <v>43754</v>
      </c>
      <c r="AU4" s="6" t="n">
        <v>1982.3</v>
      </c>
      <c r="AV4" s="0" t="s">
        <v>650</v>
      </c>
      <c r="AW4" s="11" t="n">
        <v>43706</v>
      </c>
      <c r="AX4" s="6" t="n">
        <v>-4.32</v>
      </c>
      <c r="AY4" s="0" t="s">
        <v>181</v>
      </c>
      <c r="AZ4" s="11" t="n">
        <v>44022</v>
      </c>
      <c r="BA4" s="6" t="n">
        <v>-792</v>
      </c>
      <c r="BB4" s="0" t="s">
        <v>249</v>
      </c>
      <c r="BC4" s="11" t="n">
        <v>44517</v>
      </c>
      <c r="BD4" s="6" t="n">
        <v>-84.89</v>
      </c>
      <c r="BE4" s="0" t="s">
        <v>353</v>
      </c>
      <c r="BF4" s="11" t="n">
        <v>44116</v>
      </c>
      <c r="BG4" s="6" t="n">
        <v>-388.5</v>
      </c>
      <c r="BH4" s="0" t="s">
        <v>271</v>
      </c>
      <c r="BI4" s="11" t="n">
        <v>43875</v>
      </c>
      <c r="BJ4" s="6" t="n">
        <v>4738.3192</v>
      </c>
      <c r="BK4" s="0" t="s">
        <v>650</v>
      </c>
      <c r="BL4" s="11" t="n">
        <v>45456</v>
      </c>
      <c r="BM4" s="6" t="n">
        <v>-132.64</v>
      </c>
      <c r="BN4" s="0" t="s">
        <v>526</v>
      </c>
      <c r="BO4" s="11" t="n">
        <v>43804</v>
      </c>
      <c r="BP4" s="6" t="n">
        <v>-30.81</v>
      </c>
      <c r="BQ4" s="0" t="s">
        <v>203</v>
      </c>
      <c r="BR4" s="11" t="n">
        <v>44021</v>
      </c>
      <c r="BS4" s="6" t="n">
        <v>-166.7</v>
      </c>
      <c r="BT4" s="0" t="s">
        <v>248</v>
      </c>
      <c r="BU4" s="11" t="n">
        <v>44025</v>
      </c>
      <c r="BV4" s="6" t="n">
        <v>-640.4</v>
      </c>
      <c r="BW4" s="0" t="s">
        <v>251</v>
      </c>
      <c r="BX4" s="11" t="n">
        <v>43749</v>
      </c>
      <c r="BY4" s="6" t="n">
        <v>-133.4</v>
      </c>
      <c r="BZ4" s="0" t="s">
        <v>190</v>
      </c>
      <c r="CA4" s="11" t="n">
        <v>43901</v>
      </c>
      <c r="CB4" s="6" t="n">
        <v>936.990608</v>
      </c>
      <c r="CC4" s="0" t="s">
        <v>650</v>
      </c>
      <c r="CD4" s="11" t="n">
        <v>43626</v>
      </c>
      <c r="CE4" s="6" t="n">
        <v>-32.1</v>
      </c>
      <c r="CF4" s="0" t="s">
        <v>153</v>
      </c>
      <c r="CG4" s="0"/>
      <c r="CH4" s="10" t="s">
        <f>=XIRR(CH2:CH3,CG2:CG3)</f>
      </c>
      <c r="CI4" s="0"/>
      <c r="CJ4" s="11" t="n">
        <v>43902</v>
      </c>
      <c r="CK4" s="6" t="n">
        <v>-21755.52</v>
      </c>
      <c r="CL4" s="0" t="s">
        <v>654</v>
      </c>
      <c r="CM4" s="11" t="n">
        <v>43754</v>
      </c>
      <c r="CN4" s="6" t="n">
        <v>8892.22</v>
      </c>
      <c r="CO4" s="0" t="s">
        <v>650</v>
      </c>
      <c r="CP4" s="11" t="n">
        <v>43866</v>
      </c>
      <c r="CQ4" s="6" t="n">
        <v>-14282.32</v>
      </c>
      <c r="CR4" s="0" t="s">
        <v>654</v>
      </c>
      <c r="CS4" s="11" t="n">
        <v>43866</v>
      </c>
      <c r="CT4" s="6" t="n">
        <v>115795.58</v>
      </c>
      <c r="CU4" s="0" t="s">
        <v>650</v>
      </c>
      <c r="CV4" s="11" t="n">
        <v>43928</v>
      </c>
      <c r="CW4" s="6" t="n">
        <v>18874.72</v>
      </c>
      <c r="CX4" s="0" t="s">
        <v>650</v>
      </c>
      <c r="CY4" s="11" t="n">
        <v>43928</v>
      </c>
      <c r="CZ4" s="6" t="n">
        <v>3050.76</v>
      </c>
      <c r="DA4" s="0" t="s">
        <v>650</v>
      </c>
      <c r="DB4" s="11" t="n">
        <v>44531</v>
      </c>
      <c r="DC4" s="6" t="n">
        <v>-70.2</v>
      </c>
      <c r="DD4" s="0" t="s">
        <v>358</v>
      </c>
      <c r="DE4" s="11" t="n">
        <v>43745</v>
      </c>
      <c r="DF4" s="6" t="n">
        <v>19999.82</v>
      </c>
      <c r="DG4" s="0" t="s">
        <v>650</v>
      </c>
      <c r="DH4" s="11" t="n">
        <v>43745</v>
      </c>
      <c r="DI4" s="6" t="n">
        <v>18094.12</v>
      </c>
      <c r="DJ4" s="0" t="s">
        <v>650</v>
      </c>
      <c r="DK4" s="11" t="n">
        <v>46125</v>
      </c>
      <c r="DL4" s="8" t="s">
        <f>=-Портфель!J41</f>
      </c>
      <c r="DM4" s="0" t="s">
        <v>653</v>
      </c>
      <c r="DN4" s="11" t="n">
        <v>43906</v>
      </c>
      <c r="DO4" s="6" t="n">
        <v>2254.13</v>
      </c>
      <c r="DP4" s="0" t="s">
        <v>650</v>
      </c>
      <c r="DQ4" s="0"/>
      <c r="DR4" s="10" t="s">
        <f>=XIRR(DR2:DR3,DQ2:DQ3)</f>
      </c>
      <c r="DS4" s="0"/>
      <c r="DT4" s="11" t="n">
        <v>43836</v>
      </c>
      <c r="DU4" s="6" t="n">
        <v>185.7171</v>
      </c>
      <c r="DV4" s="0" t="s">
        <v>650</v>
      </c>
      <c r="DW4" s="11" t="n">
        <v>44173</v>
      </c>
      <c r="DX4" s="6" t="s">
        <f>=-3976.5</f>
      </c>
      <c r="DY4" s="0" t="s">
        <v>239</v>
      </c>
      <c r="DZ4" s="11" t="n">
        <v>44138</v>
      </c>
      <c r="EA4" s="6" t="s">
        <f>=-782.8</f>
      </c>
      <c r="EB4" s="0" t="s">
        <v>225</v>
      </c>
      <c r="EC4" s="11" t="n">
        <v>44160</v>
      </c>
      <c r="ED4" s="6" t="s">
        <f>=-29.92</f>
      </c>
      <c r="EE4" s="0" t="s">
        <v>280</v>
      </c>
    </row>
    <row collapsed="false" customFormat="false" customHeight="false" hidden="false" ht="12.1" outlineLevel="0" r="5">
      <c r="A5" s="11" t="n">
        <v>44075</v>
      </c>
      <c r="B5" s="6" t="n">
        <v>-21.4</v>
      </c>
      <c r="C5" s="0" t="s">
        <v>262</v>
      </c>
      <c r="D5" s="11" t="n">
        <v>43850</v>
      </c>
      <c r="E5" s="6" t="n">
        <v>10551.56</v>
      </c>
      <c r="F5" s="0" t="s">
        <v>650</v>
      </c>
      <c r="G5" s="11" t="n">
        <v>43676</v>
      </c>
      <c r="H5" s="6" t="n">
        <v>13260.64396</v>
      </c>
      <c r="I5" s="0" t="s">
        <v>650</v>
      </c>
      <c r="J5" s="11" t="n">
        <v>44112</v>
      </c>
      <c r="K5" s="6" t="n">
        <v>-84.34</v>
      </c>
      <c r="L5" s="0" t="s">
        <v>269</v>
      </c>
      <c r="M5" s="11" t="n">
        <v>44109</v>
      </c>
      <c r="N5" s="6" t="n">
        <v>-5531</v>
      </c>
      <c r="O5" s="0" t="s">
        <v>268</v>
      </c>
      <c r="P5" s="11" t="n">
        <v>44068</v>
      </c>
      <c r="Q5" s="6" t="n">
        <v>-134.7</v>
      </c>
      <c r="R5" s="0" t="s">
        <v>261</v>
      </c>
      <c r="S5" s="11" t="n">
        <v>43893</v>
      </c>
      <c r="T5" s="6" t="n">
        <v>3685.42</v>
      </c>
      <c r="U5" s="0" t="s">
        <v>650</v>
      </c>
      <c r="V5" s="11" t="n">
        <v>43668</v>
      </c>
      <c r="W5" s="6" t="n">
        <v>3253.975216</v>
      </c>
      <c r="X5" s="0" t="s">
        <v>650</v>
      </c>
      <c r="Y5" s="11" t="n">
        <v>43964</v>
      </c>
      <c r="Z5" s="6" t="n">
        <v>-39.65</v>
      </c>
      <c r="AA5" s="0" t="s">
        <v>230</v>
      </c>
      <c r="AB5" s="0"/>
      <c r="AC5" s="8" t="s">
        <f>=-SUM(AC2:AC3)</f>
      </c>
      <c r="AD5" s="0" t="s">
        <v>655</v>
      </c>
      <c r="AE5" s="11" t="n">
        <v>43979</v>
      </c>
      <c r="AF5" s="6" t="n">
        <v>-96.44</v>
      </c>
      <c r="AG5" s="0" t="s">
        <v>234</v>
      </c>
      <c r="AH5" s="11" t="n">
        <v>44062</v>
      </c>
      <c r="AI5" s="6" t="n">
        <v>-33.78</v>
      </c>
      <c r="AJ5" s="0" t="s">
        <v>259</v>
      </c>
      <c r="AK5" s="11" t="n">
        <v>43991</v>
      </c>
      <c r="AL5" s="6" t="n">
        <v>-51.92</v>
      </c>
      <c r="AM5" s="0" t="s">
        <v>240</v>
      </c>
      <c r="AN5" s="11" t="n">
        <v>43599</v>
      </c>
      <c r="AO5" s="6" t="n">
        <v>-840</v>
      </c>
      <c r="AP5" s="0" t="s">
        <v>149</v>
      </c>
      <c r="AQ5" s="11" t="n">
        <v>43935</v>
      </c>
      <c r="AR5" s="6" t="n">
        <v>-137</v>
      </c>
      <c r="AS5" s="0" t="s">
        <v>222</v>
      </c>
      <c r="AT5" s="11" t="n">
        <v>45555</v>
      </c>
      <c r="AU5" s="6" t="n">
        <v>-278</v>
      </c>
      <c r="AV5" s="0" t="s">
        <v>546</v>
      </c>
      <c r="AW5" s="11" t="n">
        <v>43795</v>
      </c>
      <c r="AX5" s="6" t="n">
        <v>-4.21</v>
      </c>
      <c r="AY5" s="0" t="s">
        <v>199</v>
      </c>
      <c r="AZ5" s="11" t="n">
        <v>44322</v>
      </c>
      <c r="BA5" s="6" t="n">
        <v>-585</v>
      </c>
      <c r="BB5" s="0" t="s">
        <v>309</v>
      </c>
      <c r="BC5" s="11" t="n">
        <v>44589</v>
      </c>
      <c r="BD5" s="6" t="n">
        <v>-92.37</v>
      </c>
      <c r="BE5" s="0" t="s">
        <v>369</v>
      </c>
      <c r="BF5" s="11" t="n">
        <v>44385</v>
      </c>
      <c r="BG5" s="6" t="n">
        <v>-1153.5</v>
      </c>
      <c r="BH5" s="0" t="s">
        <v>328</v>
      </c>
      <c r="BI5" s="11" t="n">
        <v>43958</v>
      </c>
      <c r="BJ5" s="6" t="n">
        <v>-126.49</v>
      </c>
      <c r="BK5" s="0" t="s">
        <v>227</v>
      </c>
      <c r="BL5" s="11" t="n">
        <v>46125</v>
      </c>
      <c r="BM5" s="8" t="s">
        <f>=-Портфель!J23</f>
      </c>
      <c r="BN5" s="0" t="s">
        <v>653</v>
      </c>
      <c r="BO5" s="11" t="n">
        <v>43909</v>
      </c>
      <c r="BP5" s="6" t="n">
        <v>-37.83</v>
      </c>
      <c r="BQ5" s="0" t="s">
        <v>214</v>
      </c>
      <c r="BR5" s="11" t="n">
        <v>44112</v>
      </c>
      <c r="BS5" s="6" t="n">
        <v>-182.74</v>
      </c>
      <c r="BT5" s="0" t="s">
        <v>270</v>
      </c>
      <c r="BU5" s="11" t="n">
        <v>44381</v>
      </c>
      <c r="BV5" s="6" t="n">
        <v>-2324.2</v>
      </c>
      <c r="BW5" s="0" t="s">
        <v>327</v>
      </c>
      <c r="BX5" s="11" t="n">
        <v>43997</v>
      </c>
      <c r="BY5" s="6" t="n">
        <v>-157.7</v>
      </c>
      <c r="BZ5" s="0" t="s">
        <v>244</v>
      </c>
      <c r="CA5" s="11" t="n">
        <v>46125</v>
      </c>
      <c r="CB5" s="8" t="s">
        <f>=-Портфель!J28</f>
      </c>
      <c r="CC5" s="0" t="s">
        <v>653</v>
      </c>
      <c r="CD5" s="11" t="n">
        <v>44176</v>
      </c>
      <c r="CE5" s="6" t="n">
        <v>-29.3</v>
      </c>
      <c r="CF5" s="0" t="s">
        <v>287</v>
      </c>
      <c r="CG5" s="0"/>
      <c r="CH5" s="8" t="s">
        <f>=-SUM(CH2:CH3)</f>
      </c>
      <c r="CI5" s="0" t="s">
        <v>655</v>
      </c>
      <c r="CJ5" s="11" t="n">
        <v>44028</v>
      </c>
      <c r="CK5" s="6" t="n">
        <v>-11</v>
      </c>
      <c r="CL5" s="0" t="s">
        <v>252</v>
      </c>
      <c r="CM5" s="11" t="n">
        <v>43902</v>
      </c>
      <c r="CN5" s="6" t="n">
        <v>-18890.55</v>
      </c>
      <c r="CO5" s="0" t="s">
        <v>654</v>
      </c>
      <c r="CP5" s="11" t="n">
        <v>43866</v>
      </c>
      <c r="CQ5" s="6" t="n">
        <v>-104737.04</v>
      </c>
      <c r="CR5" s="0" t="s">
        <v>654</v>
      </c>
      <c r="CS5" s="11" t="n">
        <v>43893</v>
      </c>
      <c r="CT5" s="6" t="n">
        <v>1253.75</v>
      </c>
      <c r="CU5" s="0" t="s">
        <v>650</v>
      </c>
      <c r="CV5" s="11" t="n">
        <v>43928</v>
      </c>
      <c r="CW5" s="6" t="n">
        <v>6296.57</v>
      </c>
      <c r="CX5" s="0" t="s">
        <v>650</v>
      </c>
      <c r="CY5" s="11" t="n">
        <v>43928</v>
      </c>
      <c r="CZ5" s="6" t="n">
        <v>88356.08</v>
      </c>
      <c r="DA5" s="0" t="s">
        <v>650</v>
      </c>
      <c r="DB5" s="11" t="n">
        <v>46125</v>
      </c>
      <c r="DC5" s="8" t="s">
        <f>=-Портфель!J38</f>
      </c>
      <c r="DD5" s="0" t="s">
        <v>653</v>
      </c>
      <c r="DE5" s="11" t="n">
        <v>43745</v>
      </c>
      <c r="DF5" s="6" t="n">
        <v>9994.9</v>
      </c>
      <c r="DG5" s="0" t="s">
        <v>650</v>
      </c>
      <c r="DH5" s="11" t="n">
        <v>43745</v>
      </c>
      <c r="DI5" s="6" t="n">
        <v>14475.3</v>
      </c>
      <c r="DJ5" s="0" t="s">
        <v>650</v>
      </c>
      <c r="DK5" s="0"/>
      <c r="DL5" s="10" t="s">
        <f>=XIRR(DL2:DL4,DK2:DK4)</f>
      </c>
      <c r="DM5" s="0"/>
      <c r="DN5" s="11" t="n">
        <v>46125</v>
      </c>
      <c r="DO5" s="8" t="s">
        <f>=-Портфель!J42</f>
      </c>
      <c r="DP5" s="0" t="s">
        <v>653</v>
      </c>
      <c r="DQ5" s="0"/>
      <c r="DR5" s="8" t="s">
        <f>=-SUM(DR2:DR3)</f>
      </c>
      <c r="DS5" s="0" t="s">
        <v>655</v>
      </c>
      <c r="DT5" s="11" t="n">
        <v>46125</v>
      </c>
      <c r="DU5" s="8" t="s">
        <f>=-Портфель!J44</f>
      </c>
      <c r="DV5" s="0" t="s">
        <v>653</v>
      </c>
      <c r="DW5" s="11" t="n">
        <v>44355</v>
      </c>
      <c r="DX5" s="6" t="s">
        <f>=-3459.5</f>
      </c>
      <c r="DY5" s="0" t="s">
        <v>321</v>
      </c>
      <c r="DZ5" s="11" t="n">
        <v>44320</v>
      </c>
      <c r="EA5" s="6" t="s">
        <f>=-680.8</f>
      </c>
      <c r="EB5" s="0" t="s">
        <v>308</v>
      </c>
      <c r="EC5" s="11" t="n">
        <v>44342</v>
      </c>
      <c r="ED5" s="6" t="s">
        <f>=-25.92</f>
      </c>
      <c r="EE5" s="0" t="s">
        <v>317</v>
      </c>
    </row>
    <row collapsed="false" customFormat="false" customHeight="false" hidden="false" ht="12.1" outlineLevel="0" r="6">
      <c r="A6" s="11" t="n">
        <v>44168</v>
      </c>
      <c r="B6" s="6" t="n">
        <v>-21.93</v>
      </c>
      <c r="C6" s="0" t="s">
        <v>282</v>
      </c>
      <c r="D6" s="11" t="n">
        <v>44061</v>
      </c>
      <c r="E6" s="6" t="n">
        <v>-755.21</v>
      </c>
      <c r="F6" s="0" t="s">
        <v>258</v>
      </c>
      <c r="G6" s="11" t="n">
        <v>43686</v>
      </c>
      <c r="H6" s="6" t="n">
        <v>-90.53</v>
      </c>
      <c r="I6" s="0" t="s">
        <v>177</v>
      </c>
      <c r="J6" s="11" t="n">
        <v>44203</v>
      </c>
      <c r="K6" s="6" t="n">
        <v>-87.91</v>
      </c>
      <c r="L6" s="0" t="s">
        <v>290</v>
      </c>
      <c r="M6" s="11" t="n">
        <v>44328</v>
      </c>
      <c r="N6" s="6" t="n">
        <v>-5531</v>
      </c>
      <c r="O6" s="0" t="s">
        <v>268</v>
      </c>
      <c r="P6" s="11" t="n">
        <v>44158</v>
      </c>
      <c r="Q6" s="6" t="n">
        <v>-137.58</v>
      </c>
      <c r="R6" s="0" t="s">
        <v>277</v>
      </c>
      <c r="S6" s="11" t="n">
        <v>43991</v>
      </c>
      <c r="T6" s="6" t="n">
        <v>-1981.6</v>
      </c>
      <c r="U6" s="0" t="s">
        <v>242</v>
      </c>
      <c r="V6" s="11" t="n">
        <v>43668</v>
      </c>
      <c r="W6" s="6" t="n">
        <v>3253.975216</v>
      </c>
      <c r="X6" s="0" t="s">
        <v>650</v>
      </c>
      <c r="Y6" s="11" t="n">
        <v>44056</v>
      </c>
      <c r="Z6" s="6" t="n">
        <v>-39.55</v>
      </c>
      <c r="AA6" s="0" t="s">
        <v>256</v>
      </c>
      <c r="AB6" s="0"/>
      <c r="AC6" s="0"/>
      <c r="AD6" s="0"/>
      <c r="AE6" s="11" t="n">
        <v>44064</v>
      </c>
      <c r="AF6" s="6" t="n">
        <v>-121.15</v>
      </c>
      <c r="AG6" s="0" t="s">
        <v>260</v>
      </c>
      <c r="AH6" s="11" t="n">
        <v>44153</v>
      </c>
      <c r="AI6" s="6" t="n">
        <v>-38.13</v>
      </c>
      <c r="AJ6" s="0" t="s">
        <v>276</v>
      </c>
      <c r="AK6" s="11" t="n">
        <v>44083</v>
      </c>
      <c r="AL6" s="6" t="n">
        <v>-57.73</v>
      </c>
      <c r="AM6" s="0" t="s">
        <v>264</v>
      </c>
      <c r="AN6" s="11" t="n">
        <v>43775</v>
      </c>
      <c r="AO6" s="6" t="n">
        <v>38199.55</v>
      </c>
      <c r="AP6" s="0" t="s">
        <v>650</v>
      </c>
      <c r="AQ6" s="11" t="n">
        <v>43991</v>
      </c>
      <c r="AR6" s="6" t="n">
        <v>-239</v>
      </c>
      <c r="AS6" s="0" t="s">
        <v>241</v>
      </c>
      <c r="AT6" s="11" t="n">
        <v>46125</v>
      </c>
      <c r="AU6" s="8" t="s">
        <f>=-Портфель!J17</f>
      </c>
      <c r="AV6" s="0" t="s">
        <v>653</v>
      </c>
      <c r="AW6" s="11" t="n">
        <v>43909</v>
      </c>
      <c r="AX6" s="6" t="n">
        <v>-5.1</v>
      </c>
      <c r="AY6" s="0" t="s">
        <v>215</v>
      </c>
      <c r="AZ6" s="11" t="n">
        <v>44459</v>
      </c>
      <c r="BA6" s="6" t="n">
        <v>-1000</v>
      </c>
      <c r="BB6" s="0" t="s">
        <v>344</v>
      </c>
      <c r="BC6" s="11" t="n">
        <v>44676</v>
      </c>
      <c r="BD6" s="6" t="n">
        <v>-86</v>
      </c>
      <c r="BE6" s="0" t="s">
        <v>384</v>
      </c>
      <c r="BF6" s="11" t="n">
        <v>44481</v>
      </c>
      <c r="BG6" s="6" t="n">
        <v>-458.5</v>
      </c>
      <c r="BH6" s="0" t="s">
        <v>348</v>
      </c>
      <c r="BI6" s="11" t="n">
        <v>44042</v>
      </c>
      <c r="BJ6" s="6" t="n">
        <v>-123.52</v>
      </c>
      <c r="BK6" s="0" t="s">
        <v>253</v>
      </c>
      <c r="BL6" s="0"/>
      <c r="BM6" s="10" t="s">
        <f>=XIRR(BM2:BM5,BL2:BL5)</f>
      </c>
      <c r="BN6" s="0"/>
      <c r="BO6" s="11" t="n">
        <v>43957</v>
      </c>
      <c r="BP6" s="6" t="n">
        <v>-35.64</v>
      </c>
      <c r="BQ6" s="0" t="s">
        <v>226</v>
      </c>
      <c r="BR6" s="11" t="n">
        <v>44204</v>
      </c>
      <c r="BS6" s="6" t="n">
        <v>-172.87</v>
      </c>
      <c r="BT6" s="0" t="s">
        <v>291</v>
      </c>
      <c r="BU6" s="11" t="n">
        <v>44488</v>
      </c>
      <c r="BV6" s="6" t="n">
        <v>-2141.2</v>
      </c>
      <c r="BW6" s="0" t="s">
        <v>349</v>
      </c>
      <c r="BX6" s="11" t="n">
        <v>44362</v>
      </c>
      <c r="BY6" s="6" t="n">
        <v>-60.4</v>
      </c>
      <c r="BZ6" s="0" t="s">
        <v>325</v>
      </c>
      <c r="CA6" s="0"/>
      <c r="CB6" s="10" t="s">
        <f>=XIRR(CB2:CB5,CA2:CA5)</f>
      </c>
      <c r="CC6" s="0"/>
      <c r="CD6" s="11" t="n">
        <v>44354</v>
      </c>
      <c r="CE6" s="6" t="n">
        <v>-39.6</v>
      </c>
      <c r="CF6" s="0" t="s">
        <v>319</v>
      </c>
      <c r="CG6" s="0"/>
      <c r="CH6" s="0"/>
      <c r="CI6" s="0"/>
      <c r="CJ6" s="11" t="n">
        <v>44392</v>
      </c>
      <c r="CK6" s="6" t="n">
        <v>-27</v>
      </c>
      <c r="CL6" s="0" t="s">
        <v>331</v>
      </c>
      <c r="CM6" s="11" t="n">
        <v>43902</v>
      </c>
      <c r="CN6" s="6" t="n">
        <v>-2100.95</v>
      </c>
      <c r="CO6" s="0" t="s">
        <v>654</v>
      </c>
      <c r="CP6" s="11" t="n">
        <v>43886</v>
      </c>
      <c r="CQ6" s="6" t="n">
        <v>-111356.92</v>
      </c>
      <c r="CR6" s="0" t="s">
        <v>654</v>
      </c>
      <c r="CS6" s="11" t="n">
        <v>43893</v>
      </c>
      <c r="CT6" s="6" t="n">
        <v>6268.75</v>
      </c>
      <c r="CU6" s="0" t="s">
        <v>650</v>
      </c>
      <c r="CV6" s="11" t="n">
        <v>46125</v>
      </c>
      <c r="CW6" s="8" t="s">
        <f>=-Портфель!J36</f>
      </c>
      <c r="CX6" s="0" t="s">
        <v>653</v>
      </c>
      <c r="CY6" s="11" t="n">
        <v>46125</v>
      </c>
      <c r="CZ6" s="8" t="s">
        <f>=-Портфель!J37</f>
      </c>
      <c r="DA6" s="0" t="s">
        <v>653</v>
      </c>
      <c r="DB6" s="0"/>
      <c r="DC6" s="10" t="s">
        <f>=XIRR(DC2:DC5,DB2:DB5)</f>
      </c>
      <c r="DD6" s="0"/>
      <c r="DE6" s="11" t="n">
        <v>43745</v>
      </c>
      <c r="DF6" s="6" t="n">
        <v>9997.4</v>
      </c>
      <c r="DG6" s="0" t="s">
        <v>650</v>
      </c>
      <c r="DH6" s="11" t="n">
        <v>43928</v>
      </c>
      <c r="DI6" s="6" t="n">
        <v>14616.3</v>
      </c>
      <c r="DJ6" s="0" t="s">
        <v>650</v>
      </c>
      <c r="DK6" s="0"/>
      <c r="DL6" s="8" t="s">
        <f>=-SUM(DL2:DL4)</f>
      </c>
      <c r="DM6" s="0" t="s">
        <v>655</v>
      </c>
      <c r="DN6" s="0"/>
      <c r="DO6" s="10" t="s">
        <f>=XIRR(DO2:DO5,DN2:DN5)</f>
      </c>
      <c r="DP6" s="0"/>
      <c r="DQ6" s="0"/>
      <c r="DR6" s="0"/>
      <c r="DS6" s="0"/>
      <c r="DT6" s="0"/>
      <c r="DU6" s="10" t="s">
        <f>=XIRR(DU2:DU5,DT2:DT5)</f>
      </c>
      <c r="DV6" s="0"/>
      <c r="DW6" s="11" t="n">
        <v>44537</v>
      </c>
      <c r="DX6" s="6" t="s">
        <f>=-3459.5</f>
      </c>
      <c r="DY6" s="0" t="s">
        <v>321</v>
      </c>
      <c r="DZ6" s="11" t="n">
        <v>44502</v>
      </c>
      <c r="EA6" s="6" t="s">
        <f>=-680.8</f>
      </c>
      <c r="EB6" s="0" t="s">
        <v>308</v>
      </c>
      <c r="EC6" s="11" t="n">
        <v>44524</v>
      </c>
      <c r="ED6" s="6" t="s">
        <f>=-25.92</f>
      </c>
      <c r="EE6" s="0" t="s">
        <v>317</v>
      </c>
    </row>
    <row collapsed="false" customFormat="false" customHeight="false" hidden="false" ht="12.1" outlineLevel="0" r="7">
      <c r="A7" s="11" t="n">
        <v>44264</v>
      </c>
      <c r="B7" s="6" t="n">
        <v>-21.58</v>
      </c>
      <c r="C7" s="0" t="s">
        <v>300</v>
      </c>
      <c r="D7" s="11" t="n">
        <v>44756</v>
      </c>
      <c r="E7" s="6" t="n">
        <v>-6390</v>
      </c>
      <c r="F7" s="0" t="s">
        <v>402</v>
      </c>
      <c r="G7" s="11" t="n">
        <v>43776</v>
      </c>
      <c r="H7" s="6" t="n">
        <v>-88.39</v>
      </c>
      <c r="I7" s="0" t="s">
        <v>196</v>
      </c>
      <c r="J7" s="11" t="n">
        <v>44294</v>
      </c>
      <c r="K7" s="6" t="n">
        <v>-92.55</v>
      </c>
      <c r="L7" s="0" t="s">
        <v>306</v>
      </c>
      <c r="M7" s="11" t="n">
        <v>45057</v>
      </c>
      <c r="N7" s="6" t="n">
        <v>-7395</v>
      </c>
      <c r="O7" s="0" t="s">
        <v>451</v>
      </c>
      <c r="P7" s="11" t="n">
        <v>44159</v>
      </c>
      <c r="Q7" s="6" t="n">
        <v>-137.13</v>
      </c>
      <c r="R7" s="0" t="s">
        <v>278</v>
      </c>
      <c r="S7" s="11" t="n">
        <v>44025</v>
      </c>
      <c r="T7" s="6" t="n">
        <v>-2038.3</v>
      </c>
      <c r="U7" s="0" t="s">
        <v>250</v>
      </c>
      <c r="V7" s="11" t="n">
        <v>43721</v>
      </c>
      <c r="W7" s="6" t="n">
        <v>-234.69</v>
      </c>
      <c r="X7" s="0" t="s">
        <v>182</v>
      </c>
      <c r="Y7" s="11" t="n">
        <v>44147</v>
      </c>
      <c r="Z7" s="6" t="n">
        <v>-44.2</v>
      </c>
      <c r="AA7" s="0" t="s">
        <v>275</v>
      </c>
      <c r="AB7" s="0"/>
      <c r="AC7" s="0"/>
      <c r="AD7" s="0"/>
      <c r="AE7" s="11" t="n">
        <v>44160</v>
      </c>
      <c r="AF7" s="6" t="n">
        <v>-183.1</v>
      </c>
      <c r="AG7" s="0" t="s">
        <v>279</v>
      </c>
      <c r="AH7" s="11" t="n">
        <v>44244</v>
      </c>
      <c r="AI7" s="6" t="n">
        <v>-36.64</v>
      </c>
      <c r="AJ7" s="0" t="s">
        <v>295</v>
      </c>
      <c r="AK7" s="11" t="n">
        <v>44174</v>
      </c>
      <c r="AL7" s="6" t="n">
        <v>-55.98</v>
      </c>
      <c r="AM7" s="0" t="s">
        <v>285</v>
      </c>
      <c r="AN7" s="11" t="n">
        <v>43775</v>
      </c>
      <c r="AO7" s="6" t="n">
        <v>10027.51</v>
      </c>
      <c r="AP7" s="0" t="s">
        <v>650</v>
      </c>
      <c r="AQ7" s="11" t="n">
        <v>44355</v>
      </c>
      <c r="AR7" s="6" t="n">
        <v>-26</v>
      </c>
      <c r="AS7" s="0" t="s">
        <v>320</v>
      </c>
      <c r="AT7" s="0"/>
      <c r="AU7" s="10" t="s">
        <f>=XIRR(AU2:AU6,AT2:AT6)</f>
      </c>
      <c r="AV7" s="0"/>
      <c r="AW7" s="11" t="n">
        <v>44523</v>
      </c>
      <c r="AX7" s="6" t="n">
        <v>-4.85</v>
      </c>
      <c r="AY7" s="0" t="s">
        <v>355</v>
      </c>
      <c r="AZ7" s="11" t="n">
        <v>44753</v>
      </c>
      <c r="BA7" s="6" t="n">
        <v>-691.82</v>
      </c>
      <c r="BB7" s="0" t="s">
        <v>399</v>
      </c>
      <c r="BC7" s="11" t="n">
        <v>44783</v>
      </c>
      <c r="BD7" s="6" t="n">
        <v>-105.67</v>
      </c>
      <c r="BE7" s="0" t="s">
        <v>405</v>
      </c>
      <c r="BF7" s="11" t="n">
        <v>44754</v>
      </c>
      <c r="BG7" s="6" t="n">
        <v>-1472.5</v>
      </c>
      <c r="BH7" s="0" t="s">
        <v>401</v>
      </c>
      <c r="BI7" s="11" t="n">
        <v>44140</v>
      </c>
      <c r="BJ7" s="6" t="n">
        <v>-136.8</v>
      </c>
      <c r="BK7" s="0" t="s">
        <v>273</v>
      </c>
      <c r="BL7" s="0"/>
      <c r="BM7" s="8" t="s">
        <f>=-SUM(BM2:BM5)</f>
      </c>
      <c r="BN7" s="0" t="s">
        <v>655</v>
      </c>
      <c r="BO7" s="11" t="n">
        <v>44055</v>
      </c>
      <c r="BP7" s="6" t="n">
        <v>-35.84</v>
      </c>
      <c r="BQ7" s="0" t="s">
        <v>255</v>
      </c>
      <c r="BR7" s="11" t="n">
        <v>44294</v>
      </c>
      <c r="BS7" s="6" t="n">
        <v>-181.99</v>
      </c>
      <c r="BT7" s="0" t="s">
        <v>305</v>
      </c>
      <c r="BU7" s="11" t="n">
        <v>45217</v>
      </c>
      <c r="BV7" s="6" t="n">
        <v>-918.6</v>
      </c>
      <c r="BW7" s="0" t="s">
        <v>483</v>
      </c>
      <c r="BX7" s="11" t="n">
        <v>44480</v>
      </c>
      <c r="BY7" s="6" t="n">
        <v>-157.3</v>
      </c>
      <c r="BZ7" s="0" t="s">
        <v>347</v>
      </c>
      <c r="CA7" s="0"/>
      <c r="CB7" s="8" t="s">
        <f>=-SUM(CB2:CB5)</f>
      </c>
      <c r="CC7" s="0" t="s">
        <v>655</v>
      </c>
      <c r="CD7" s="11" t="n">
        <v>44802</v>
      </c>
      <c r="CE7" s="6" t="n">
        <v>-103.1</v>
      </c>
      <c r="CF7" s="0" t="s">
        <v>410</v>
      </c>
      <c r="CG7" s="0"/>
      <c r="CH7" s="0"/>
      <c r="CI7" s="0"/>
      <c r="CJ7" s="11" t="n">
        <v>45126</v>
      </c>
      <c r="CK7" s="6" t="n">
        <v>-36</v>
      </c>
      <c r="CL7" s="0" t="s">
        <v>468</v>
      </c>
      <c r="CM7" s="11" t="n">
        <v>43902</v>
      </c>
      <c r="CN7" s="6" t="n">
        <v>-2100.95</v>
      </c>
      <c r="CO7" s="0" t="s">
        <v>654</v>
      </c>
      <c r="CP7" s="11" t="n">
        <v>43928</v>
      </c>
      <c r="CQ7" s="6" t="n">
        <v>271380.43</v>
      </c>
      <c r="CR7" s="0" t="s">
        <v>650</v>
      </c>
      <c r="CS7" s="11" t="n">
        <v>43893</v>
      </c>
      <c r="CT7" s="6" t="n">
        <v>13338.65</v>
      </c>
      <c r="CU7" s="0" t="s">
        <v>650</v>
      </c>
      <c r="CV7" s="0"/>
      <c r="CW7" s="10" t="s">
        <f>=XIRR(CW2:CW6,CV2:CV6)</f>
      </c>
      <c r="CX7" s="0"/>
      <c r="CY7" s="0"/>
      <c r="CZ7" s="10" t="s">
        <f>=XIRR(CZ2:CZ6,CY2:CY6)</f>
      </c>
      <c r="DA7" s="0"/>
      <c r="DB7" s="0"/>
      <c r="DC7" s="8" t="s">
        <f>=-SUM(DC2:DC5)</f>
      </c>
      <c r="DD7" s="0" t="s">
        <v>655</v>
      </c>
      <c r="DE7" s="11" t="n">
        <v>46125</v>
      </c>
      <c r="DF7" s="8" t="s">
        <f>=-Портфель!J39</f>
      </c>
      <c r="DG7" s="0" t="s">
        <v>653</v>
      </c>
      <c r="DH7" s="11" t="n">
        <v>43928</v>
      </c>
      <c r="DI7" s="6" t="n">
        <v>10370.18</v>
      </c>
      <c r="DJ7" s="0" t="s">
        <v>650</v>
      </c>
      <c r="DK7" s="0"/>
      <c r="DL7" s="0"/>
      <c r="DM7" s="0"/>
      <c r="DN7" s="0"/>
      <c r="DO7" s="8" t="s">
        <f>=-SUM(DO2:DO5)</f>
      </c>
      <c r="DP7" s="0" t="s">
        <v>655</v>
      </c>
      <c r="DQ7" s="0"/>
      <c r="DR7" s="0"/>
      <c r="DS7" s="0"/>
      <c r="DT7" s="0"/>
      <c r="DU7" s="8" t="s">
        <f>=-SUM(DU2:DU5)</f>
      </c>
      <c r="DV7" s="0" t="s">
        <v>655</v>
      </c>
      <c r="DW7" s="11" t="n">
        <v>44719</v>
      </c>
      <c r="DX7" s="6" t="s">
        <f>=-3459.5</f>
      </c>
      <c r="DY7" s="0" t="s">
        <v>321</v>
      </c>
      <c r="DZ7" s="11" t="n">
        <v>44684</v>
      </c>
      <c r="EA7" s="6" t="s">
        <f>=-680.8</f>
      </c>
      <c r="EB7" s="0" t="s">
        <v>308</v>
      </c>
      <c r="EC7" s="11" t="n">
        <v>44706</v>
      </c>
      <c r="ED7" s="6" t="s">
        <f>=-25.92</f>
      </c>
      <c r="EE7" s="0" t="s">
        <v>317</v>
      </c>
    </row>
    <row collapsed="false" customFormat="false" customHeight="false" hidden="false" ht="12.1" outlineLevel="0" r="8">
      <c r="A8" s="11" t="n">
        <v>44356</v>
      </c>
      <c r="B8" s="6" t="n">
        <v>-21.12</v>
      </c>
      <c r="C8" s="0" t="s">
        <v>323</v>
      </c>
      <c r="D8" s="11" t="n">
        <v>45068</v>
      </c>
      <c r="E8" s="6" t="n">
        <v>-2033.45</v>
      </c>
      <c r="F8" s="0" t="s">
        <v>456</v>
      </c>
      <c r="G8" s="11" t="n">
        <v>43868</v>
      </c>
      <c r="H8" s="6" t="n">
        <v>-87.29</v>
      </c>
      <c r="I8" s="0" t="s">
        <v>206</v>
      </c>
      <c r="J8" s="11" t="n">
        <v>44385</v>
      </c>
      <c r="K8" s="6" t="n">
        <v>-88.13</v>
      </c>
      <c r="L8" s="0" t="s">
        <v>330</v>
      </c>
      <c r="M8" s="11" t="n">
        <v>45484</v>
      </c>
      <c r="N8" s="6" t="n">
        <v>-9850</v>
      </c>
      <c r="O8" s="0" t="s">
        <v>532</v>
      </c>
      <c r="P8" s="11" t="n">
        <v>44249</v>
      </c>
      <c r="Q8" s="6" t="n">
        <v>-153.89</v>
      </c>
      <c r="R8" s="0" t="s">
        <v>296</v>
      </c>
      <c r="S8" s="11" t="n">
        <v>44116</v>
      </c>
      <c r="T8" s="6" t="n">
        <v>-3016.5</v>
      </c>
      <c r="U8" s="0" t="s">
        <v>272</v>
      </c>
      <c r="V8" s="11" t="n">
        <v>43798</v>
      </c>
      <c r="W8" s="6" t="n">
        <v>-230.76</v>
      </c>
      <c r="X8" s="0" t="s">
        <v>202</v>
      </c>
      <c r="Y8" s="11" t="n">
        <v>44238</v>
      </c>
      <c r="Z8" s="6" t="n">
        <v>-42.83</v>
      </c>
      <c r="AA8" s="0" t="s">
        <v>294</v>
      </c>
      <c r="AB8" s="0"/>
      <c r="AC8" s="0"/>
      <c r="AD8" s="0"/>
      <c r="AE8" s="11" t="n">
        <v>44281</v>
      </c>
      <c r="AF8" s="6" t="n">
        <v>-177.83</v>
      </c>
      <c r="AG8" s="0" t="s">
        <v>304</v>
      </c>
      <c r="AH8" s="11" t="n">
        <v>44335</v>
      </c>
      <c r="AI8" s="6" t="n">
        <v>-36.85</v>
      </c>
      <c r="AJ8" s="0" t="s">
        <v>315</v>
      </c>
      <c r="AK8" s="11" t="n">
        <v>44263</v>
      </c>
      <c r="AL8" s="6" t="n">
        <v>-56.56</v>
      </c>
      <c r="AM8" s="0" t="s">
        <v>299</v>
      </c>
      <c r="AN8" s="11" t="n">
        <v>43775</v>
      </c>
      <c r="AO8" s="6" t="n">
        <v>2005.5</v>
      </c>
      <c r="AP8" s="0" t="s">
        <v>650</v>
      </c>
      <c r="AQ8" s="11" t="n">
        <v>44480</v>
      </c>
      <c r="AR8" s="6" t="n">
        <v>-26</v>
      </c>
      <c r="AS8" s="0" t="s">
        <v>320</v>
      </c>
      <c r="AT8" s="0"/>
      <c r="AU8" s="8" t="s">
        <f>=-SUM(AU2:AU6)</f>
      </c>
      <c r="AV8" s="0" t="s">
        <v>655</v>
      </c>
      <c r="AW8" s="11" t="n">
        <v>44630</v>
      </c>
      <c r="AX8" s="6" t="n">
        <v>-7.66</v>
      </c>
      <c r="AY8" s="0" t="s">
        <v>377</v>
      </c>
      <c r="AZ8" s="11" t="n">
        <v>45118</v>
      </c>
      <c r="BA8" s="6" t="n">
        <v>-1583</v>
      </c>
      <c r="BB8" s="0" t="s">
        <v>466</v>
      </c>
      <c r="BC8" s="11" t="n">
        <v>44879</v>
      </c>
      <c r="BD8" s="6" t="n">
        <v>-105.38</v>
      </c>
      <c r="BE8" s="0" t="s">
        <v>421</v>
      </c>
      <c r="BF8" s="11" t="n">
        <v>45106</v>
      </c>
      <c r="BG8" s="6" t="n">
        <v>-1491.5</v>
      </c>
      <c r="BH8" s="0" t="s">
        <v>463</v>
      </c>
      <c r="BI8" s="11" t="n">
        <v>44223</v>
      </c>
      <c r="BJ8" s="6" t="n">
        <v>-132.36</v>
      </c>
      <c r="BK8" s="0" t="s">
        <v>292</v>
      </c>
      <c r="BL8" s="0"/>
      <c r="BM8" s="0"/>
      <c r="BN8" s="0"/>
      <c r="BO8" s="11" t="n">
        <v>44174</v>
      </c>
      <c r="BP8" s="6" t="n">
        <v>-36.09</v>
      </c>
      <c r="BQ8" s="0" t="s">
        <v>284</v>
      </c>
      <c r="BR8" s="11" t="n">
        <v>44385</v>
      </c>
      <c r="BS8" s="6" t="n">
        <v>-173.3</v>
      </c>
      <c r="BT8" s="0" t="s">
        <v>329</v>
      </c>
      <c r="BU8" s="11" t="n">
        <v>45443</v>
      </c>
      <c r="BV8" s="6" t="n">
        <v>-491.6</v>
      </c>
      <c r="BW8" s="0" t="s">
        <v>523</v>
      </c>
      <c r="BX8" s="11" t="n">
        <v>44753</v>
      </c>
      <c r="BY8" s="6" t="n">
        <v>-205.3</v>
      </c>
      <c r="BZ8" s="0" t="s">
        <v>400</v>
      </c>
      <c r="CA8" s="0"/>
      <c r="CB8" s="0"/>
      <c r="CC8" s="0"/>
      <c r="CD8" s="11" t="n">
        <v>45056</v>
      </c>
      <c r="CE8" s="6" t="n">
        <v>-183.6</v>
      </c>
      <c r="CF8" s="0" t="s">
        <v>450</v>
      </c>
      <c r="CG8" s="0"/>
      <c r="CH8" s="0"/>
      <c r="CI8" s="0"/>
      <c r="CJ8" s="11" t="n">
        <v>45490</v>
      </c>
      <c r="CK8" s="6" t="n">
        <v>-45</v>
      </c>
      <c r="CL8" s="0" t="s">
        <v>534</v>
      </c>
      <c r="CM8" s="11" t="n">
        <v>46125</v>
      </c>
      <c r="CN8" s="8" t="s">
        <f>=-Портфель!J32</f>
      </c>
      <c r="CO8" s="0" t="s">
        <v>653</v>
      </c>
      <c r="CP8" s="11" t="n">
        <v>46125</v>
      </c>
      <c r="CQ8" s="8" t="s">
        <f>=-Портфель!J34</f>
      </c>
      <c r="CR8" s="0" t="s">
        <v>653</v>
      </c>
      <c r="CS8" s="11" t="n">
        <v>46125</v>
      </c>
      <c r="CT8" s="8" t="s">
        <f>=-Портфель!J35</f>
      </c>
      <c r="CU8" s="0" t="s">
        <v>653</v>
      </c>
      <c r="CV8" s="0"/>
      <c r="CW8" s="8" t="s">
        <f>=-SUM(CW2:CW6)</f>
      </c>
      <c r="CX8" s="0" t="s">
        <v>655</v>
      </c>
      <c r="CY8" s="0"/>
      <c r="CZ8" s="8" t="s">
        <f>=-SUM(CZ2:CZ6)</f>
      </c>
      <c r="DA8" s="0" t="s">
        <v>655</v>
      </c>
      <c r="DB8" s="0"/>
      <c r="DC8" s="0"/>
      <c r="DD8" s="0"/>
      <c r="DE8" s="0"/>
      <c r="DF8" s="10" t="s">
        <f>=XIRR(DF2:DF7,DE2:DE7)</f>
      </c>
      <c r="DG8" s="0"/>
      <c r="DH8" s="11" t="n">
        <v>43928</v>
      </c>
      <c r="DI8" s="6" t="n">
        <v>2089.04</v>
      </c>
      <c r="DJ8" s="0" t="s">
        <v>650</v>
      </c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11" t="n">
        <v>44901</v>
      </c>
      <c r="DX8" s="6" t="s">
        <f>=-3459.5</f>
      </c>
      <c r="DY8" s="0" t="s">
        <v>321</v>
      </c>
      <c r="DZ8" s="11" t="n">
        <v>44866</v>
      </c>
      <c r="EA8" s="6" t="s">
        <f>=-680.8</f>
      </c>
      <c r="EB8" s="0" t="s">
        <v>308</v>
      </c>
      <c r="EC8" s="11" t="n">
        <v>44888</v>
      </c>
      <c r="ED8" s="6" t="s">
        <f>=-25.92</f>
      </c>
      <c r="EE8" s="0" t="s">
        <v>317</v>
      </c>
    </row>
    <row collapsed="false" customFormat="false" customHeight="false" hidden="false" ht="12.1" outlineLevel="0" r="9">
      <c r="A9" s="11" t="n">
        <v>44532</v>
      </c>
      <c r="B9" s="6" t="n">
        <v>-21.45</v>
      </c>
      <c r="C9" s="0" t="s">
        <v>359</v>
      </c>
      <c r="D9" s="11" t="n">
        <v>45566</v>
      </c>
      <c r="E9" s="6" t="n">
        <v>-3428.28</v>
      </c>
      <c r="F9" s="0" t="s">
        <v>548</v>
      </c>
      <c r="G9" s="11" t="n">
        <v>43959</v>
      </c>
      <c r="H9" s="6" t="n">
        <v>-109.69</v>
      </c>
      <c r="I9" s="0" t="s">
        <v>228</v>
      </c>
      <c r="J9" s="11" t="n">
        <v>44476</v>
      </c>
      <c r="K9" s="6" t="n">
        <v>-86.36</v>
      </c>
      <c r="L9" s="0" t="s">
        <v>345</v>
      </c>
      <c r="M9" s="11" t="n">
        <v>45856</v>
      </c>
      <c r="N9" s="6" t="n">
        <v>-10305.6</v>
      </c>
      <c r="O9" s="0" t="s">
        <v>601</v>
      </c>
      <c r="P9" s="11" t="n">
        <v>44250</v>
      </c>
      <c r="Q9" s="6" t="n">
        <v>-153.89</v>
      </c>
      <c r="R9" s="0" t="s">
        <v>296</v>
      </c>
      <c r="S9" s="11" t="n">
        <v>44194</v>
      </c>
      <c r="T9" s="6" t="n">
        <v>-4083.9</v>
      </c>
      <c r="U9" s="0" t="s">
        <v>289</v>
      </c>
      <c r="V9" s="11" t="n">
        <v>43838</v>
      </c>
      <c r="W9" s="6" t="n">
        <v>-10025.009058</v>
      </c>
      <c r="X9" s="0" t="s">
        <v>654</v>
      </c>
      <c r="Y9" s="11" t="n">
        <v>44329</v>
      </c>
      <c r="Z9" s="6" t="n">
        <v>-42.94</v>
      </c>
      <c r="AA9" s="0" t="s">
        <v>314</v>
      </c>
      <c r="AB9" s="0"/>
      <c r="AC9" s="0"/>
      <c r="AD9" s="0"/>
      <c r="AE9" s="11" t="n">
        <v>45621</v>
      </c>
      <c r="AF9" s="6" t="n">
        <v>-885.5</v>
      </c>
      <c r="AG9" s="0" t="s">
        <v>557</v>
      </c>
      <c r="AH9" s="11" t="n">
        <v>44427</v>
      </c>
      <c r="AI9" s="6" t="n">
        <v>-36.73</v>
      </c>
      <c r="AJ9" s="0" t="s">
        <v>336</v>
      </c>
      <c r="AK9" s="11" t="n">
        <v>44264</v>
      </c>
      <c r="AL9" s="6" t="n">
        <v>-56.56</v>
      </c>
      <c r="AM9" s="0" t="s">
        <v>299</v>
      </c>
      <c r="AN9" s="11" t="n">
        <v>43839</v>
      </c>
      <c r="AO9" s="6" t="n">
        <v>-25722.6</v>
      </c>
      <c r="AP9" s="0" t="s">
        <v>654</v>
      </c>
      <c r="AQ9" s="11" t="n">
        <v>44544</v>
      </c>
      <c r="AR9" s="6" t="n">
        <v>-626</v>
      </c>
      <c r="AS9" s="0" t="s">
        <v>365</v>
      </c>
      <c r="AT9" s="0"/>
      <c r="AU9" s="0"/>
      <c r="AV9" s="0"/>
      <c r="AW9" s="11" t="n">
        <v>44719</v>
      </c>
      <c r="AX9" s="6" t="n">
        <v>-4.03</v>
      </c>
      <c r="AY9" s="0" t="s">
        <v>392</v>
      </c>
      <c r="AZ9" s="11" t="n">
        <v>45482</v>
      </c>
      <c r="BA9" s="6" t="n">
        <v>-1082</v>
      </c>
      <c r="BB9" s="0" t="s">
        <v>530</v>
      </c>
      <c r="BC9" s="11" t="n">
        <v>44967</v>
      </c>
      <c r="BD9" s="6" t="n">
        <v>-682.3</v>
      </c>
      <c r="BE9" s="0" t="s">
        <v>435</v>
      </c>
      <c r="BF9" s="11" t="n">
        <v>45489</v>
      </c>
      <c r="BG9" s="6" t="n">
        <v>-1522</v>
      </c>
      <c r="BH9" s="0" t="s">
        <v>533</v>
      </c>
      <c r="BI9" s="11" t="n">
        <v>44322</v>
      </c>
      <c r="BJ9" s="6" t="n">
        <v>-131.01</v>
      </c>
      <c r="BK9" s="0" t="s">
        <v>310</v>
      </c>
      <c r="BL9" s="0"/>
      <c r="BM9" s="0"/>
      <c r="BN9" s="0"/>
      <c r="BO9" s="11" t="n">
        <v>44273</v>
      </c>
      <c r="BP9" s="6" t="n">
        <v>-35.82</v>
      </c>
      <c r="BQ9" s="0" t="s">
        <v>303</v>
      </c>
      <c r="BR9" s="11" t="n">
        <v>44477</v>
      </c>
      <c r="BS9" s="6" t="n">
        <v>-169.15</v>
      </c>
      <c r="BT9" s="0" t="s">
        <v>346</v>
      </c>
      <c r="BU9" s="11" t="n">
        <v>45584</v>
      </c>
      <c r="BV9" s="6" t="n">
        <v>-606.2</v>
      </c>
      <c r="BW9" s="0" t="s">
        <v>551</v>
      </c>
      <c r="BX9" s="11" t="n">
        <v>44938</v>
      </c>
      <c r="BY9" s="6" t="n">
        <v>-176.9</v>
      </c>
      <c r="BZ9" s="0" t="s">
        <v>432</v>
      </c>
      <c r="CA9" s="0"/>
      <c r="CB9" s="0"/>
      <c r="CC9" s="0"/>
      <c r="CD9" s="11" t="n">
        <v>45208</v>
      </c>
      <c r="CE9" s="6" t="n">
        <v>-165.8</v>
      </c>
      <c r="CF9" s="0" t="s">
        <v>482</v>
      </c>
      <c r="CG9" s="0"/>
      <c r="CH9" s="0"/>
      <c r="CI9" s="0"/>
      <c r="CJ9" s="11" t="n">
        <v>46125</v>
      </c>
      <c r="CK9" s="8" t="s">
        <f>=-Портфель!J31</f>
      </c>
      <c r="CL9" s="0" t="s">
        <v>653</v>
      </c>
      <c r="CM9" s="0"/>
      <c r="CN9" s="10" t="s">
        <f>=XIRR(CN2:CN8,CM2:CM8)</f>
      </c>
      <c r="CO9" s="0"/>
      <c r="CP9" s="0"/>
      <c r="CQ9" s="10" t="s">
        <f>=XIRR(CQ2:CQ8,CP2:CP8)</f>
      </c>
      <c r="CR9" s="0"/>
      <c r="CS9" s="0"/>
      <c r="CT9" s="10" t="s">
        <f>=XIRR(CT2:CT8,CS2:CS8)</f>
      </c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8" t="s">
        <f>=-SUM(DF2:DF7)</f>
      </c>
      <c r="DG9" s="0" t="s">
        <v>655</v>
      </c>
      <c r="DH9" s="11" t="n">
        <v>43928</v>
      </c>
      <c r="DI9" s="6" t="n">
        <v>2076.04</v>
      </c>
      <c r="DJ9" s="0" t="s">
        <v>650</v>
      </c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11" t="n">
        <v>46125</v>
      </c>
      <c r="DX9" s="8" t="s">
        <f>=-Портфель!J46</f>
      </c>
      <c r="DY9" s="0" t="s">
        <v>653</v>
      </c>
      <c r="DZ9" s="11" t="n">
        <v>45048</v>
      </c>
      <c r="EA9" s="6" t="s">
        <f>=-680.8</f>
      </c>
      <c r="EB9" s="0" t="s">
        <v>308</v>
      </c>
      <c r="EC9" s="11" t="n">
        <v>45070</v>
      </c>
      <c r="ED9" s="6" t="s">
        <f>=-25.92</f>
      </c>
      <c r="EE9" s="0" t="s">
        <v>317</v>
      </c>
    </row>
    <row collapsed="false" customFormat="false" customHeight="false" hidden="false" ht="12.1" outlineLevel="0" r="10">
      <c r="A10" s="11" t="n">
        <v>44622</v>
      </c>
      <c r="B10" s="6" t="n">
        <v>-26.61</v>
      </c>
      <c r="C10" s="0" t="s">
        <v>374</v>
      </c>
      <c r="D10" s="11" t="n">
        <v>45836</v>
      </c>
      <c r="E10" s="6" t="n">
        <v>-3021.79</v>
      </c>
      <c r="F10" s="0" t="s">
        <v>596</v>
      </c>
      <c r="G10" s="11" t="n">
        <v>44053</v>
      </c>
      <c r="H10" s="6" t="n">
        <v>-108.98</v>
      </c>
      <c r="I10" s="0" t="s">
        <v>254</v>
      </c>
      <c r="J10" s="11" t="n">
        <v>44567</v>
      </c>
      <c r="K10" s="6" t="n">
        <v>-98.07</v>
      </c>
      <c r="L10" s="0" t="s">
        <v>366</v>
      </c>
      <c r="M10" s="11" t="n">
        <v>46125</v>
      </c>
      <c r="N10" s="8" t="s">
        <f>=-Портфель!J6</f>
      </c>
      <c r="O10" s="0" t="s">
        <v>653</v>
      </c>
      <c r="P10" s="11" t="n">
        <v>44341</v>
      </c>
      <c r="Q10" s="6" t="n">
        <v>-152.94</v>
      </c>
      <c r="R10" s="0" t="s">
        <v>316</v>
      </c>
      <c r="S10" s="11" t="n">
        <v>44327</v>
      </c>
      <c r="T10" s="6" t="n">
        <v>-4604.5</v>
      </c>
      <c r="U10" s="0" t="s">
        <v>313</v>
      </c>
      <c r="V10" s="11" t="n">
        <v>43838</v>
      </c>
      <c r="W10" s="6" t="n">
        <v>10025.009058</v>
      </c>
      <c r="X10" s="0" t="s">
        <v>650</v>
      </c>
      <c r="Y10" s="11" t="n">
        <v>44419</v>
      </c>
      <c r="Z10" s="6" t="n">
        <v>-42.69</v>
      </c>
      <c r="AA10" s="0" t="s">
        <v>335</v>
      </c>
      <c r="AB10" s="0"/>
      <c r="AC10" s="0"/>
      <c r="AD10" s="0"/>
      <c r="AE10" s="11" t="n">
        <v>45793</v>
      </c>
      <c r="AF10" s="6" t="n">
        <v>-306</v>
      </c>
      <c r="AG10" s="0" t="s">
        <v>589</v>
      </c>
      <c r="AH10" s="11" t="n">
        <v>44518</v>
      </c>
      <c r="AI10" s="6" t="n">
        <v>-40.78</v>
      </c>
      <c r="AJ10" s="0" t="s">
        <v>354</v>
      </c>
      <c r="AK10" s="11" t="n">
        <v>44356</v>
      </c>
      <c r="AL10" s="6" t="n">
        <v>-57.53</v>
      </c>
      <c r="AM10" s="0" t="s">
        <v>322</v>
      </c>
      <c r="AN10" s="11" t="n">
        <v>43839</v>
      </c>
      <c r="AO10" s="6" t="n">
        <v>-51445.2</v>
      </c>
      <c r="AP10" s="0" t="s">
        <v>654</v>
      </c>
      <c r="AQ10" s="11" t="n">
        <v>44629</v>
      </c>
      <c r="AR10" s="6" t="n">
        <v>-209</v>
      </c>
      <c r="AS10" s="0" t="s">
        <v>375</v>
      </c>
      <c r="AT10" s="0"/>
      <c r="AU10" s="0"/>
      <c r="AV10" s="0"/>
      <c r="AW10" s="11" t="n">
        <v>44810</v>
      </c>
      <c r="AX10" s="6" t="n">
        <v>-4.02</v>
      </c>
      <c r="AY10" s="0" t="s">
        <v>411</v>
      </c>
      <c r="AZ10" s="11" t="n">
        <v>45848</v>
      </c>
      <c r="BA10" s="6" t="n">
        <v>-722</v>
      </c>
      <c r="BB10" s="0" t="s">
        <v>598</v>
      </c>
      <c r="BC10" s="11" t="n">
        <v>45041</v>
      </c>
      <c r="BD10" s="6" t="n">
        <v>-142.23</v>
      </c>
      <c r="BE10" s="0" t="s">
        <v>448</v>
      </c>
      <c r="BF10" s="11" t="n">
        <v>45845</v>
      </c>
      <c r="BG10" s="6" t="n">
        <v>-1522</v>
      </c>
      <c r="BH10" s="0" t="s">
        <v>533</v>
      </c>
      <c r="BI10" s="11" t="n">
        <v>44406</v>
      </c>
      <c r="BJ10" s="6" t="n">
        <v>-128.82</v>
      </c>
      <c r="BK10" s="0" t="s">
        <v>332</v>
      </c>
      <c r="BL10" s="0"/>
      <c r="BM10" s="0"/>
      <c r="BN10" s="0"/>
      <c r="BO10" s="11" t="n">
        <v>44322</v>
      </c>
      <c r="BP10" s="6" t="n">
        <v>-36.68</v>
      </c>
      <c r="BQ10" s="0" t="s">
        <v>311</v>
      </c>
      <c r="BR10" s="11" t="n">
        <v>44568</v>
      </c>
      <c r="BS10" s="6" t="n">
        <v>-173.84</v>
      </c>
      <c r="BT10" s="0" t="s">
        <v>367</v>
      </c>
      <c r="BU10" s="11" t="n">
        <v>46125</v>
      </c>
      <c r="BV10" s="8" t="s">
        <f>=-Портфель!J26</f>
      </c>
      <c r="BW10" s="0" t="s">
        <v>653</v>
      </c>
      <c r="BX10" s="11" t="n">
        <v>45118</v>
      </c>
      <c r="BY10" s="6" t="n">
        <v>-156.7</v>
      </c>
      <c r="BZ10" s="0" t="s">
        <v>467</v>
      </c>
      <c r="CA10" s="0"/>
      <c r="CB10" s="0"/>
      <c r="CC10" s="0"/>
      <c r="CD10" s="11" t="n">
        <v>45418</v>
      </c>
      <c r="CE10" s="6" t="n">
        <v>-203.7</v>
      </c>
      <c r="CF10" s="0" t="s">
        <v>514</v>
      </c>
      <c r="CG10" s="0"/>
      <c r="CH10" s="0"/>
      <c r="CI10" s="0"/>
      <c r="CJ10" s="0"/>
      <c r="CK10" s="10" t="s">
        <f>=XIRR(CK2:CK9,CJ2:CJ9)</f>
      </c>
      <c r="CL10" s="0"/>
      <c r="CM10" s="0"/>
      <c r="CN10" s="8" t="s">
        <f>=-SUM(CN2:CN8)</f>
      </c>
      <c r="CO10" s="0" t="s">
        <v>655</v>
      </c>
      <c r="CP10" s="0"/>
      <c r="CQ10" s="8" t="s">
        <f>=-SUM(CQ2:CQ8)</f>
      </c>
      <c r="CR10" s="0" t="s">
        <v>655</v>
      </c>
      <c r="CS10" s="0"/>
      <c r="CT10" s="8" t="s">
        <f>=-SUM(CT2:CT8)</f>
      </c>
      <c r="CU10" s="0" t="s">
        <v>655</v>
      </c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11" t="n">
        <v>43928</v>
      </c>
      <c r="DI10" s="6" t="n">
        <v>22676.83</v>
      </c>
      <c r="DJ10" s="0" t="s">
        <v>650</v>
      </c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10" t="s">
        <f>=XIRR(DX2:DX9,DW2:DW9)</f>
      </c>
      <c r="DY10" s="0"/>
      <c r="DZ10" s="11" t="n">
        <v>45230</v>
      </c>
      <c r="EA10" s="6" t="s">
        <f>=-680.8</f>
      </c>
      <c r="EB10" s="0" t="s">
        <v>308</v>
      </c>
      <c r="EC10" s="11" t="n">
        <v>45252</v>
      </c>
      <c r="ED10" s="6" t="s">
        <f>=-43.12</f>
      </c>
      <c r="EE10" s="0" t="s">
        <v>489</v>
      </c>
    </row>
    <row collapsed="false" customFormat="false" customHeight="false" hidden="false" ht="12.1" outlineLevel="0" r="11">
      <c r="A11" s="11" t="n">
        <v>44720</v>
      </c>
      <c r="B11" s="6" t="n">
        <v>-17.68</v>
      </c>
      <c r="C11" s="0" t="s">
        <v>393</v>
      </c>
      <c r="D11" s="11" t="n">
        <v>46125</v>
      </c>
      <c r="E11" s="8" t="s">
        <f>=-Портфель!J3</f>
      </c>
      <c r="F11" s="0" t="s">
        <v>653</v>
      </c>
      <c r="G11" s="11" t="n">
        <v>44141</v>
      </c>
      <c r="H11" s="6" t="n">
        <v>-116.11</v>
      </c>
      <c r="I11" s="0" t="s">
        <v>274</v>
      </c>
      <c r="J11" s="11" t="n">
        <v>44658</v>
      </c>
      <c r="K11" s="6" t="n">
        <v>-109.03</v>
      </c>
      <c r="L11" s="0" t="s">
        <v>382</v>
      </c>
      <c r="M11" s="0"/>
      <c r="N11" s="10" t="s">
        <f>=XIRR(N2:N10,M2:M10)</f>
      </c>
      <c r="O11" s="0"/>
      <c r="P11" s="11" t="n">
        <v>44433</v>
      </c>
      <c r="Q11" s="6" t="n">
        <v>-153.81</v>
      </c>
      <c r="R11" s="0" t="s">
        <v>337</v>
      </c>
      <c r="S11" s="11" t="n">
        <v>44370</v>
      </c>
      <c r="T11" s="6" t="n">
        <v>-4896.3</v>
      </c>
      <c r="U11" s="0" t="s">
        <v>326</v>
      </c>
      <c r="V11" s="11" t="n">
        <v>43903</v>
      </c>
      <c r="W11" s="6" t="n">
        <v>-273.16</v>
      </c>
      <c r="X11" s="0" t="s">
        <v>213</v>
      </c>
      <c r="Y11" s="11" t="n">
        <v>44509</v>
      </c>
      <c r="Z11" s="6" t="n">
        <v>-47.84</v>
      </c>
      <c r="AA11" s="0" t="s">
        <v>351</v>
      </c>
      <c r="AB11" s="0"/>
      <c r="AC11" s="0"/>
      <c r="AD11" s="0"/>
      <c r="AE11" s="11" t="n">
        <v>45855</v>
      </c>
      <c r="AF11" s="6" t="n">
        <v>-316</v>
      </c>
      <c r="AG11" s="0" t="s">
        <v>600</v>
      </c>
      <c r="AH11" s="11" t="n">
        <v>44608</v>
      </c>
      <c r="AI11" s="6" t="n">
        <v>-42.65</v>
      </c>
      <c r="AJ11" s="0" t="s">
        <v>373</v>
      </c>
      <c r="AK11" s="11" t="n">
        <v>44449</v>
      </c>
      <c r="AL11" s="6" t="n">
        <v>-57.77</v>
      </c>
      <c r="AM11" s="0" t="s">
        <v>341</v>
      </c>
      <c r="AN11" s="11" t="n">
        <v>43900</v>
      </c>
      <c r="AO11" s="6" t="n">
        <v>7173.59</v>
      </c>
      <c r="AP11" s="0" t="s">
        <v>650</v>
      </c>
      <c r="AQ11" s="11" t="n">
        <v>45431</v>
      </c>
      <c r="AR11" s="6" t="n">
        <v>-371</v>
      </c>
      <c r="AS11" s="0" t="s">
        <v>519</v>
      </c>
      <c r="AT11" s="0"/>
      <c r="AU11" s="0"/>
      <c r="AV11" s="0"/>
      <c r="AW11" s="11" t="n">
        <v>44894</v>
      </c>
      <c r="AX11" s="6" t="n">
        <v>-4.01</v>
      </c>
      <c r="AY11" s="0" t="s">
        <v>424</v>
      </c>
      <c r="AZ11" s="11" t="n">
        <v>46125</v>
      </c>
      <c r="BA11" s="8" t="s">
        <f>=-Портфель!J19</f>
      </c>
      <c r="BB11" s="0" t="s">
        <v>653</v>
      </c>
      <c r="BC11" s="11" t="n">
        <v>45131</v>
      </c>
      <c r="BD11" s="6" t="n">
        <v>-158.17</v>
      </c>
      <c r="BE11" s="0" t="s">
        <v>469</v>
      </c>
      <c r="BF11" s="11" t="n">
        <v>46125</v>
      </c>
      <c r="BG11" s="8" t="s">
        <f>=-Портфель!J21</f>
      </c>
      <c r="BH11" s="0" t="s">
        <v>653</v>
      </c>
      <c r="BI11" s="11" t="n">
        <v>44504</v>
      </c>
      <c r="BJ11" s="6" t="n">
        <v>-125.1</v>
      </c>
      <c r="BK11" s="0" t="s">
        <v>350</v>
      </c>
      <c r="BL11" s="0"/>
      <c r="BM11" s="0"/>
      <c r="BN11" s="0"/>
      <c r="BO11" s="11" t="n">
        <v>44419</v>
      </c>
      <c r="BP11" s="6" t="n">
        <v>-36.06</v>
      </c>
      <c r="BQ11" s="0" t="s">
        <v>334</v>
      </c>
      <c r="BR11" s="11" t="n">
        <v>44664</v>
      </c>
      <c r="BS11" s="6" t="n">
        <v>-99.34</v>
      </c>
      <c r="BT11" s="0" t="s">
        <v>383</v>
      </c>
      <c r="BU11" s="0"/>
      <c r="BV11" s="10" t="s">
        <f>=XIRR(BV2:BV10,BU2:BU10)</f>
      </c>
      <c r="BW11" s="0"/>
      <c r="BX11" s="11" t="n">
        <v>45302</v>
      </c>
      <c r="BY11" s="6" t="n">
        <v>-267.7</v>
      </c>
      <c r="BZ11" s="0" t="s">
        <v>499</v>
      </c>
      <c r="CA11" s="0"/>
      <c r="CB11" s="0"/>
      <c r="CC11" s="0"/>
      <c r="CD11" s="11" t="n">
        <v>45565</v>
      </c>
      <c r="CE11" s="6" t="n">
        <v>-237.6</v>
      </c>
      <c r="CF11" s="0" t="s">
        <v>547</v>
      </c>
      <c r="CG11" s="0"/>
      <c r="CH11" s="0"/>
      <c r="CI11" s="0"/>
      <c r="CJ11" s="0"/>
      <c r="CK11" s="8" t="s">
        <f>=-SUM(CK2:CK9)</f>
      </c>
      <c r="CL11" s="0" t="s">
        <v>655</v>
      </c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11" t="n">
        <v>46125</v>
      </c>
      <c r="DI11" s="8" t="s">
        <f>=-Портфель!J40</f>
      </c>
      <c r="DJ11" s="0" t="s">
        <v>653</v>
      </c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8" t="s">
        <f>=-SUM(DX2:DX9)</f>
      </c>
      <c r="DY11" s="0" t="s">
        <v>655</v>
      </c>
      <c r="DZ11" s="11" t="n">
        <v>45412</v>
      </c>
      <c r="EA11" s="6" t="s">
        <f>=-680.8</f>
      </c>
      <c r="EB11" s="0" t="s">
        <v>308</v>
      </c>
      <c r="EC11" s="11" t="n">
        <v>45434</v>
      </c>
      <c r="ED11" s="6" t="s">
        <f>=-43.12</f>
      </c>
      <c r="EE11" s="0" t="s">
        <v>489</v>
      </c>
    </row>
    <row collapsed="false" customFormat="false" customHeight="false" hidden="false" ht="12.1" outlineLevel="0" r="12">
      <c r="A12" s="11" t="n">
        <v>44811</v>
      </c>
      <c r="B12" s="6" t="n">
        <v>-17.65</v>
      </c>
      <c r="C12" s="0" t="s">
        <v>412</v>
      </c>
      <c r="D12" s="0"/>
      <c r="E12" s="10" t="s">
        <f>=XIRR(E2:E11,D2:D11)</f>
      </c>
      <c r="F12" s="0"/>
      <c r="G12" s="11" t="n">
        <v>44232</v>
      </c>
      <c r="H12" s="6" t="n">
        <v>-112.08</v>
      </c>
      <c r="I12" s="0" t="s">
        <v>293</v>
      </c>
      <c r="J12" s="11" t="n">
        <v>44749</v>
      </c>
      <c r="K12" s="6" t="n">
        <v>-83.04</v>
      </c>
      <c r="L12" s="0" t="s">
        <v>397</v>
      </c>
      <c r="M12" s="0"/>
      <c r="N12" s="8" t="s">
        <f>=-SUM(N2:N10)</f>
      </c>
      <c r="O12" s="0" t="s">
        <v>655</v>
      </c>
      <c r="P12" s="11" t="n">
        <v>44524</v>
      </c>
      <c r="Q12" s="6" t="n">
        <v>-155.65</v>
      </c>
      <c r="R12" s="0" t="s">
        <v>356</v>
      </c>
      <c r="S12" s="11" t="n">
        <v>44446</v>
      </c>
      <c r="T12" s="6" t="n">
        <v>-8649.6</v>
      </c>
      <c r="U12" s="0" t="s">
        <v>339</v>
      </c>
      <c r="V12" s="11" t="n">
        <v>43994</v>
      </c>
      <c r="W12" s="6" t="n">
        <v>-255.06</v>
      </c>
      <c r="X12" s="0" t="s">
        <v>243</v>
      </c>
      <c r="Y12" s="11" t="n">
        <v>44602</v>
      </c>
      <c r="Z12" s="6" t="n">
        <v>-50.12</v>
      </c>
      <c r="AA12" s="0" t="s">
        <v>372</v>
      </c>
      <c r="AB12" s="0"/>
      <c r="AC12" s="0"/>
      <c r="AD12" s="0"/>
      <c r="AE12" s="11" t="n">
        <v>45936</v>
      </c>
      <c r="AF12" s="6" t="n">
        <v>-335</v>
      </c>
      <c r="AG12" s="0" t="s">
        <v>615</v>
      </c>
      <c r="AH12" s="11" t="n">
        <v>44699</v>
      </c>
      <c r="AI12" s="6" t="n">
        <v>-35.58</v>
      </c>
      <c r="AJ12" s="0" t="s">
        <v>390</v>
      </c>
      <c r="AK12" s="11" t="n">
        <v>44538</v>
      </c>
      <c r="AL12" s="6" t="n">
        <v>-58.57</v>
      </c>
      <c r="AM12" s="0" t="s">
        <v>361</v>
      </c>
      <c r="AN12" s="11" t="n">
        <v>43964</v>
      </c>
      <c r="AO12" s="6" t="n">
        <v>-527.3</v>
      </c>
      <c r="AP12" s="0" t="s">
        <v>229</v>
      </c>
      <c r="AQ12" s="11" t="n">
        <v>45817</v>
      </c>
      <c r="AR12" s="6" t="n">
        <v>-465</v>
      </c>
      <c r="AS12" s="0" t="s">
        <v>592</v>
      </c>
      <c r="AT12" s="0"/>
      <c r="AU12" s="0"/>
      <c r="AV12" s="0"/>
      <c r="AW12" s="11" t="n">
        <v>44992</v>
      </c>
      <c r="AX12" s="6" t="n">
        <v>-4.98</v>
      </c>
      <c r="AY12" s="0" t="s">
        <v>440</v>
      </c>
      <c r="AZ12" s="0"/>
      <c r="BA12" s="10" t="s">
        <f>=XIRR(BA2:BA11,AZ2:AZ11)</f>
      </c>
      <c r="BB12" s="0"/>
      <c r="BC12" s="11" t="n">
        <v>45230</v>
      </c>
      <c r="BD12" s="6" t="n">
        <v>-163.18</v>
      </c>
      <c r="BE12" s="0" t="s">
        <v>484</v>
      </c>
      <c r="BF12" s="0"/>
      <c r="BG12" s="10" t="s">
        <f>=XIRR(BG2:BG11,BF2:BF11)</f>
      </c>
      <c r="BH12" s="0"/>
      <c r="BI12" s="11" t="n">
        <v>44588</v>
      </c>
      <c r="BJ12" s="6" t="n">
        <v>-142.1</v>
      </c>
      <c r="BK12" s="0" t="s">
        <v>368</v>
      </c>
      <c r="BL12" s="0"/>
      <c r="BM12" s="0"/>
      <c r="BN12" s="0"/>
      <c r="BO12" s="11" t="n">
        <v>44538</v>
      </c>
      <c r="BP12" s="6" t="n">
        <v>-36.33</v>
      </c>
      <c r="BQ12" s="0" t="s">
        <v>362</v>
      </c>
      <c r="BR12" s="11" t="n">
        <v>44750</v>
      </c>
      <c r="BS12" s="6" t="n">
        <v>-78.93</v>
      </c>
      <c r="BT12" s="0" t="s">
        <v>398</v>
      </c>
      <c r="BU12" s="0"/>
      <c r="BV12" s="8" t="s">
        <f>=-SUM(BV2:BV10)</f>
      </c>
      <c r="BW12" s="0" t="s">
        <v>655</v>
      </c>
      <c r="BX12" s="11" t="n">
        <v>45482</v>
      </c>
      <c r="BY12" s="6" t="n">
        <v>-252.1</v>
      </c>
      <c r="BZ12" s="0" t="s">
        <v>529</v>
      </c>
      <c r="CA12" s="0"/>
      <c r="CB12" s="0"/>
      <c r="CC12" s="0"/>
      <c r="CD12" s="11" t="n">
        <v>45782</v>
      </c>
      <c r="CE12" s="6" t="n">
        <v>-258.2</v>
      </c>
      <c r="CF12" s="0" t="s">
        <v>581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10" t="s">
        <f>=XIRR(DI2:DI11,DH2:DH11)</f>
      </c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11" t="n">
        <v>45594</v>
      </c>
      <c r="EA12" s="6" t="s">
        <f>=-680.8</f>
      </c>
      <c r="EB12" s="0" t="s">
        <v>308</v>
      </c>
      <c r="EC12" s="11" t="n">
        <v>45616</v>
      </c>
      <c r="ED12" s="6" t="s">
        <f>=-43.12</f>
      </c>
      <c r="EE12" s="0" t="s">
        <v>489</v>
      </c>
    </row>
    <row collapsed="false" customFormat="false" customHeight="false" hidden="false" ht="12.1" outlineLevel="0" r="13">
      <c r="A13" s="11" t="n">
        <v>44895</v>
      </c>
      <c r="B13" s="6" t="n">
        <v>-17.71</v>
      </c>
      <c r="C13" s="0" t="s">
        <v>425</v>
      </c>
      <c r="D13" s="0"/>
      <c r="E13" s="8" t="s">
        <f>=-SUM(E2:E11)</f>
      </c>
      <c r="F13" s="0" t="s">
        <v>655</v>
      </c>
      <c r="G13" s="11" t="n">
        <v>44323</v>
      </c>
      <c r="H13" s="6" t="n">
        <v>-117.83</v>
      </c>
      <c r="I13" s="0" t="s">
        <v>312</v>
      </c>
      <c r="J13" s="11" t="n">
        <v>44840</v>
      </c>
      <c r="K13" s="6" t="n">
        <v>-78.41</v>
      </c>
      <c r="L13" s="0" t="s">
        <v>416</v>
      </c>
      <c r="M13" s="0"/>
      <c r="N13" s="0"/>
      <c r="O13" s="0"/>
      <c r="P13" s="11" t="n">
        <v>44601</v>
      </c>
      <c r="Q13" s="6" t="n">
        <v>-156.63</v>
      </c>
      <c r="R13" s="0" t="s">
        <v>371</v>
      </c>
      <c r="S13" s="11" t="n">
        <v>44537</v>
      </c>
      <c r="T13" s="6" t="n">
        <v>-8465.9</v>
      </c>
      <c r="U13" s="0" t="s">
        <v>360</v>
      </c>
      <c r="V13" s="11" t="n">
        <v>44088</v>
      </c>
      <c r="W13" s="6" t="n">
        <v>-276.34</v>
      </c>
      <c r="X13" s="0" t="s">
        <v>265</v>
      </c>
      <c r="Y13" s="11" t="n">
        <v>44693</v>
      </c>
      <c r="Z13" s="6" t="n">
        <v>-46.12</v>
      </c>
      <c r="AA13" s="0" t="s">
        <v>388</v>
      </c>
      <c r="AB13" s="0"/>
      <c r="AC13" s="0"/>
      <c r="AD13" s="0"/>
      <c r="AE13" s="11" t="n">
        <v>46030</v>
      </c>
      <c r="AF13" s="6" t="n">
        <v>-345</v>
      </c>
      <c r="AG13" s="0" t="s">
        <v>629</v>
      </c>
      <c r="AH13" s="11" t="n">
        <v>44790</v>
      </c>
      <c r="AI13" s="6" t="n">
        <v>-34.4</v>
      </c>
      <c r="AJ13" s="0" t="s">
        <v>408</v>
      </c>
      <c r="AK13" s="11" t="n">
        <v>44539</v>
      </c>
      <c r="AL13" s="6" t="n">
        <v>-58.34</v>
      </c>
      <c r="AM13" s="0" t="s">
        <v>363</v>
      </c>
      <c r="AN13" s="11" t="n">
        <v>44348</v>
      </c>
      <c r="AO13" s="6" t="n">
        <v>-1026</v>
      </c>
      <c r="AP13" s="0" t="s">
        <v>318</v>
      </c>
      <c r="AQ13" s="11" t="n">
        <v>46000</v>
      </c>
      <c r="AR13" s="6" t="n">
        <v>-164</v>
      </c>
      <c r="AS13" s="0" t="s">
        <v>627</v>
      </c>
      <c r="AT13" s="0"/>
      <c r="AU13" s="0"/>
      <c r="AV13" s="0"/>
      <c r="AW13" s="11" t="n">
        <v>45083</v>
      </c>
      <c r="AX13" s="6" t="n">
        <v>-5.37</v>
      </c>
      <c r="AY13" s="0" t="s">
        <v>459</v>
      </c>
      <c r="AZ13" s="0"/>
      <c r="BA13" s="8" t="s">
        <f>=-SUM(BA2:BA11)</f>
      </c>
      <c r="BB13" s="0" t="s">
        <v>655</v>
      </c>
      <c r="BC13" s="11" t="n">
        <v>45337</v>
      </c>
      <c r="BD13" s="6" t="n">
        <v>-352.93</v>
      </c>
      <c r="BE13" s="0" t="s">
        <v>504</v>
      </c>
      <c r="BF13" s="0"/>
      <c r="BG13" s="8" t="s">
        <f>=-SUM(BG2:BG11)</f>
      </c>
      <c r="BH13" s="0" t="s">
        <v>655</v>
      </c>
      <c r="BI13" s="11" t="n">
        <v>44693</v>
      </c>
      <c r="BJ13" s="6" t="n">
        <v>-123.91</v>
      </c>
      <c r="BK13" s="0" t="s">
        <v>387</v>
      </c>
      <c r="BL13" s="0"/>
      <c r="BM13" s="0"/>
      <c r="BN13" s="0"/>
      <c r="BO13" s="11" t="n">
        <v>44637</v>
      </c>
      <c r="BP13" s="6" t="n">
        <v>-54.03</v>
      </c>
      <c r="BQ13" s="0" t="s">
        <v>381</v>
      </c>
      <c r="BR13" s="11" t="n">
        <v>44840</v>
      </c>
      <c r="BS13" s="6" t="n">
        <v>-74.26</v>
      </c>
      <c r="BT13" s="0" t="s">
        <v>417</v>
      </c>
      <c r="BU13" s="0"/>
      <c r="BV13" s="0"/>
      <c r="BW13" s="0"/>
      <c r="BX13" s="11" t="n">
        <v>45667</v>
      </c>
      <c r="BY13" s="6" t="n">
        <v>-317.7</v>
      </c>
      <c r="BZ13" s="0" t="s">
        <v>566</v>
      </c>
      <c r="CA13" s="0"/>
      <c r="CB13" s="0"/>
      <c r="CC13" s="0"/>
      <c r="CD13" s="11" t="n">
        <v>45936</v>
      </c>
      <c r="CE13" s="6" t="n">
        <v>-144.1</v>
      </c>
      <c r="CF13" s="0" t="s">
        <v>614</v>
      </c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8" t="s">
        <f>=-SUM(DI2:DI11)</f>
      </c>
      <c r="DJ13" s="0" t="s">
        <v>655</v>
      </c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11" t="n">
        <v>45776</v>
      </c>
      <c r="EA13" s="6" t="s">
        <f>=-1822.2</f>
      </c>
      <c r="EB13" s="0" t="s">
        <v>580</v>
      </c>
      <c r="EC13" s="11" t="n">
        <v>45798</v>
      </c>
      <c r="ED13" s="6" t="s">
        <f>=-43.12</f>
      </c>
      <c r="EE13" s="0" t="s">
        <v>489</v>
      </c>
    </row>
    <row collapsed="false" customFormat="false" customHeight="false" hidden="false" ht="12.1" outlineLevel="0" r="14">
      <c r="A14" s="11" t="n">
        <v>44992</v>
      </c>
      <c r="B14" s="6" t="n">
        <v>-21.89</v>
      </c>
      <c r="C14" s="0" t="s">
        <v>439</v>
      </c>
      <c r="D14" s="0"/>
      <c r="E14" s="0"/>
      <c r="F14" s="0"/>
      <c r="G14" s="11" t="n">
        <v>44417</v>
      </c>
      <c r="H14" s="6" t="n">
        <v>-115.55</v>
      </c>
      <c r="I14" s="0" t="s">
        <v>333</v>
      </c>
      <c r="J14" s="11" t="n">
        <v>44932</v>
      </c>
      <c r="K14" s="6" t="n">
        <v>-108.32</v>
      </c>
      <c r="L14" s="0" t="s">
        <v>430</v>
      </c>
      <c r="M14" s="0"/>
      <c r="N14" s="0"/>
      <c r="O14" s="0"/>
      <c r="P14" s="11" t="n">
        <v>44707</v>
      </c>
      <c r="Q14" s="6" t="n">
        <v>-128.93</v>
      </c>
      <c r="R14" s="0" t="s">
        <v>391</v>
      </c>
      <c r="S14" s="11" t="n">
        <v>45439</v>
      </c>
      <c r="T14" s="6" t="n">
        <v>-16150.9</v>
      </c>
      <c r="U14" s="0" t="s">
        <v>521</v>
      </c>
      <c r="V14" s="11" t="n">
        <v>44165</v>
      </c>
      <c r="W14" s="6" t="n">
        <v>-279.92</v>
      </c>
      <c r="X14" s="0" t="s">
        <v>281</v>
      </c>
      <c r="Y14" s="11" t="n">
        <v>44784</v>
      </c>
      <c r="Z14" s="6" t="n">
        <v>-40.5</v>
      </c>
      <c r="AA14" s="0" t="s">
        <v>406</v>
      </c>
      <c r="AB14" s="0"/>
      <c r="AC14" s="0"/>
      <c r="AD14" s="0"/>
      <c r="AE14" s="11" t="n">
        <v>46125</v>
      </c>
      <c r="AF14" s="8" t="s">
        <f>=-Портфель!J12</f>
      </c>
      <c r="AG14" s="0" t="s">
        <v>653</v>
      </c>
      <c r="AH14" s="11" t="n">
        <v>44881</v>
      </c>
      <c r="AI14" s="6" t="n">
        <v>-36.79</v>
      </c>
      <c r="AJ14" s="0" t="s">
        <v>422</v>
      </c>
      <c r="AK14" s="11" t="n">
        <v>44629</v>
      </c>
      <c r="AL14" s="6" t="n">
        <v>-83.59</v>
      </c>
      <c r="AM14" s="0" t="s">
        <v>376</v>
      </c>
      <c r="AN14" s="11" t="n">
        <v>44699</v>
      </c>
      <c r="AO14" s="6" t="n">
        <v>-1118.5</v>
      </c>
      <c r="AP14" s="0" t="s">
        <v>389</v>
      </c>
      <c r="AQ14" s="11" t="n">
        <v>46125</v>
      </c>
      <c r="AR14" s="8" t="s">
        <f>=-Портфель!J16</f>
      </c>
      <c r="AS14" s="0" t="s">
        <v>653</v>
      </c>
      <c r="AT14" s="0"/>
      <c r="AU14" s="0"/>
      <c r="AV14" s="0"/>
      <c r="AW14" s="11" t="n">
        <v>45174</v>
      </c>
      <c r="AX14" s="6" t="n">
        <v>-6.38</v>
      </c>
      <c r="AY14" s="0" t="s">
        <v>476</v>
      </c>
      <c r="AZ14" s="0"/>
      <c r="BA14" s="0"/>
      <c r="BB14" s="0"/>
      <c r="BC14" s="11" t="n">
        <v>45419</v>
      </c>
      <c r="BD14" s="6" t="n">
        <v>-159.8</v>
      </c>
      <c r="BE14" s="0" t="s">
        <v>515</v>
      </c>
      <c r="BF14" s="0"/>
      <c r="BG14" s="0"/>
      <c r="BH14" s="0"/>
      <c r="BI14" s="11" t="n">
        <v>44770</v>
      </c>
      <c r="BJ14" s="6" t="n">
        <v>-108.4</v>
      </c>
      <c r="BK14" s="0" t="s">
        <v>403</v>
      </c>
      <c r="BL14" s="0"/>
      <c r="BM14" s="0"/>
      <c r="BN14" s="0"/>
      <c r="BO14" s="11" t="n">
        <v>44686</v>
      </c>
      <c r="BP14" s="6" t="n">
        <v>-34.71</v>
      </c>
      <c r="BQ14" s="0" t="s">
        <v>385</v>
      </c>
      <c r="BR14" s="11" t="n">
        <v>44935</v>
      </c>
      <c r="BS14" s="6" t="n">
        <v>-87.92</v>
      </c>
      <c r="BT14" s="0" t="s">
        <v>431</v>
      </c>
      <c r="BU14" s="0"/>
      <c r="BV14" s="0"/>
      <c r="BW14" s="0"/>
      <c r="BX14" s="11" t="n">
        <v>45858</v>
      </c>
      <c r="BY14" s="6" t="n">
        <v>-127.8</v>
      </c>
      <c r="BZ14" s="0" t="s">
        <v>602</v>
      </c>
      <c r="CA14" s="0"/>
      <c r="CB14" s="0"/>
      <c r="CC14" s="0"/>
      <c r="CD14" s="11" t="n">
        <v>46125</v>
      </c>
      <c r="CE14" s="8" t="s">
        <f>=-Портфель!J29</f>
      </c>
      <c r="CF14" s="0" t="s">
        <v>653</v>
      </c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11" t="n">
        <v>45958</v>
      </c>
      <c r="EA14" s="6" t="s">
        <f>=-1822.2</f>
      </c>
      <c r="EB14" s="0" t="s">
        <v>580</v>
      </c>
      <c r="EC14" s="11" t="n">
        <v>45980</v>
      </c>
      <c r="ED14" s="6" t="s">
        <f>=-43.12</f>
      </c>
      <c r="EE14" s="0" t="s">
        <v>489</v>
      </c>
    </row>
    <row collapsed="false" customFormat="false" customHeight="false" hidden="false" ht="12.1" outlineLevel="0" r="15">
      <c r="A15" s="11" t="n">
        <v>45084</v>
      </c>
      <c r="B15" s="6" t="n">
        <v>-23.56</v>
      </c>
      <c r="C15" s="0" t="s">
        <v>460</v>
      </c>
      <c r="D15" s="0"/>
      <c r="E15" s="0"/>
      <c r="F15" s="0"/>
      <c r="G15" s="11" t="n">
        <v>44515</v>
      </c>
      <c r="H15" s="6" t="n">
        <v>-113.46</v>
      </c>
      <c r="I15" s="0" t="s">
        <v>352</v>
      </c>
      <c r="J15" s="11" t="n">
        <v>45021</v>
      </c>
      <c r="K15" s="6" t="n">
        <v>-122.21</v>
      </c>
      <c r="L15" s="0" t="s">
        <v>445</v>
      </c>
      <c r="M15" s="0"/>
      <c r="N15" s="0"/>
      <c r="O15" s="0"/>
      <c r="P15" s="11" t="n">
        <v>44798</v>
      </c>
      <c r="Q15" s="6" t="n">
        <v>-137.39</v>
      </c>
      <c r="R15" s="0" t="s">
        <v>409</v>
      </c>
      <c r="S15" s="11" t="n">
        <v>46125</v>
      </c>
      <c r="T15" s="8" t="s">
        <f>=-Портфель!J8</f>
      </c>
      <c r="U15" s="0" t="s">
        <v>653</v>
      </c>
      <c r="V15" s="11" t="n">
        <v>44267</v>
      </c>
      <c r="W15" s="6" t="n">
        <v>-277.83</v>
      </c>
      <c r="X15" s="0" t="s">
        <v>301</v>
      </c>
      <c r="Y15" s="11" t="n">
        <v>44874</v>
      </c>
      <c r="Z15" s="6" t="n">
        <v>-49.39</v>
      </c>
      <c r="AA15" s="0" t="s">
        <v>420</v>
      </c>
      <c r="AB15" s="0"/>
      <c r="AC15" s="0"/>
      <c r="AD15" s="0"/>
      <c r="AE15" s="0"/>
      <c r="AF15" s="10" t="s">
        <f>=XIRR(AF2:AF14,AE2:AE14)</f>
      </c>
      <c r="AG15" s="0"/>
      <c r="AH15" s="11" t="n">
        <v>44972</v>
      </c>
      <c r="AI15" s="6" t="n">
        <v>-45.06</v>
      </c>
      <c r="AJ15" s="0" t="s">
        <v>437</v>
      </c>
      <c r="AK15" s="11" t="n">
        <v>44721</v>
      </c>
      <c r="AL15" s="6" t="n">
        <v>-50.59</v>
      </c>
      <c r="AM15" s="0" t="s">
        <v>394</v>
      </c>
      <c r="AN15" s="11" t="n">
        <v>45034</v>
      </c>
      <c r="AO15" s="6" t="n">
        <v>-1327.5</v>
      </c>
      <c r="AP15" s="0" t="s">
        <v>447</v>
      </c>
      <c r="AQ15" s="0"/>
      <c r="AR15" s="10" t="s">
        <f>=XIRR(AR2:AR14,AQ2:AQ14)</f>
      </c>
      <c r="AS15" s="0"/>
      <c r="AT15" s="0"/>
      <c r="AU15" s="0"/>
      <c r="AV15" s="0"/>
      <c r="AW15" s="11" t="n">
        <v>45258</v>
      </c>
      <c r="AX15" s="6" t="n">
        <v>-5.85</v>
      </c>
      <c r="AY15" s="0" t="s">
        <v>491</v>
      </c>
      <c r="AZ15" s="0"/>
      <c r="BA15" s="0"/>
      <c r="BB15" s="0"/>
      <c r="BC15" s="11" t="n">
        <v>45511</v>
      </c>
      <c r="BD15" s="6" t="n">
        <v>-149.04</v>
      </c>
      <c r="BE15" s="0" t="s">
        <v>536</v>
      </c>
      <c r="BF15" s="0"/>
      <c r="BG15" s="0"/>
      <c r="BH15" s="0"/>
      <c r="BI15" s="11" t="n">
        <v>44868</v>
      </c>
      <c r="BJ15" s="6" t="n">
        <v>-110.91</v>
      </c>
      <c r="BK15" s="0" t="s">
        <v>418</v>
      </c>
      <c r="BL15" s="0"/>
      <c r="BM15" s="0"/>
      <c r="BN15" s="0"/>
      <c r="BO15" s="11" t="n">
        <v>44784</v>
      </c>
      <c r="BP15" s="6" t="n">
        <v>-30.23</v>
      </c>
      <c r="BQ15" s="0" t="s">
        <v>407</v>
      </c>
      <c r="BR15" s="11" t="n">
        <v>45022</v>
      </c>
      <c r="BS15" s="6" t="n">
        <v>-99.37</v>
      </c>
      <c r="BT15" s="0" t="s">
        <v>446</v>
      </c>
      <c r="BU15" s="0"/>
      <c r="BV15" s="0"/>
      <c r="BW15" s="0"/>
      <c r="BX15" s="11" t="n">
        <v>46034</v>
      </c>
      <c r="BY15" s="6" t="n">
        <v>-100.6</v>
      </c>
      <c r="BZ15" s="0" t="s">
        <v>631</v>
      </c>
      <c r="CA15" s="0"/>
      <c r="CB15" s="0"/>
      <c r="CC15" s="0"/>
      <c r="CD15" s="0"/>
      <c r="CE15" s="10" t="s">
        <f>=XIRR(CE2:CE14,CD2:CD14)</f>
      </c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11" t="n">
        <v>46125</v>
      </c>
      <c r="EA15" s="8" t="s">
        <f>=-Портфель!J47</f>
      </c>
      <c r="EB15" s="0" t="s">
        <v>653</v>
      </c>
      <c r="EC15" s="11" t="n">
        <v>46125</v>
      </c>
      <c r="ED15" s="8" t="s">
        <f>=-Портфель!J48</f>
      </c>
      <c r="EE15" s="0" t="s">
        <v>653</v>
      </c>
    </row>
    <row collapsed="false" customFormat="false" customHeight="false" hidden="false" ht="12.1" outlineLevel="0" r="16">
      <c r="A16" s="11" t="n">
        <v>45175</v>
      </c>
      <c r="B16" s="6" t="n">
        <v>-28.29</v>
      </c>
      <c r="C16" s="0" t="s">
        <v>477</v>
      </c>
      <c r="D16" s="0"/>
      <c r="E16" s="0"/>
      <c r="F16" s="0"/>
      <c r="G16" s="11" t="n">
        <v>44596</v>
      </c>
      <c r="H16" s="6" t="n">
        <v>-121.11</v>
      </c>
      <c r="I16" s="0" t="s">
        <v>370</v>
      </c>
      <c r="J16" s="11" t="n">
        <v>45113</v>
      </c>
      <c r="K16" s="6" t="n">
        <v>-139.12</v>
      </c>
      <c r="L16" s="0" t="s">
        <v>464</v>
      </c>
      <c r="M16" s="0"/>
      <c r="N16" s="0"/>
      <c r="O16" s="0"/>
      <c r="P16" s="11" t="n">
        <v>44890</v>
      </c>
      <c r="Q16" s="6" t="n">
        <v>-138.29</v>
      </c>
      <c r="R16" s="0" t="s">
        <v>423</v>
      </c>
      <c r="S16" s="0"/>
      <c r="T16" s="10" t="s">
        <f>=XIRR(T2:T15,S2:S15)</f>
      </c>
      <c r="U16" s="0"/>
      <c r="V16" s="11" t="n">
        <v>44361</v>
      </c>
      <c r="W16" s="6" t="n">
        <v>-270.95</v>
      </c>
      <c r="X16" s="0" t="s">
        <v>324</v>
      </c>
      <c r="Y16" s="11" t="n">
        <v>44966</v>
      </c>
      <c r="Z16" s="6" t="n">
        <v>-57.98</v>
      </c>
      <c r="AA16" s="0" t="s">
        <v>434</v>
      </c>
      <c r="AB16" s="0"/>
      <c r="AC16" s="0"/>
      <c r="AD16" s="0"/>
      <c r="AE16" s="0"/>
      <c r="AF16" s="8" t="s">
        <f>=-SUM(AF2:AF14)</f>
      </c>
      <c r="AG16" s="0" t="s">
        <v>655</v>
      </c>
      <c r="AH16" s="11" t="n">
        <v>45063</v>
      </c>
      <c r="AI16" s="6" t="n">
        <v>-48.79</v>
      </c>
      <c r="AJ16" s="0" t="s">
        <v>455</v>
      </c>
      <c r="AK16" s="11" t="n">
        <v>44812</v>
      </c>
      <c r="AL16" s="6" t="n">
        <v>-51.39</v>
      </c>
      <c r="AM16" s="0" t="s">
        <v>413</v>
      </c>
      <c r="AN16" s="11" t="n">
        <v>45439</v>
      </c>
      <c r="AO16" s="6" t="n">
        <v>-1275.1</v>
      </c>
      <c r="AP16" s="0" t="s">
        <v>520</v>
      </c>
      <c r="AQ16" s="0"/>
      <c r="AR16" s="8" t="s">
        <f>=-SUM(AR2:AR14)</f>
      </c>
      <c r="AS16" s="0" t="s">
        <v>655</v>
      </c>
      <c r="AT16" s="0"/>
      <c r="AU16" s="0"/>
      <c r="AV16" s="0"/>
      <c r="AW16" s="11" t="n">
        <v>45356</v>
      </c>
      <c r="AX16" s="6" t="n">
        <v>-6.03</v>
      </c>
      <c r="AY16" s="0" t="s">
        <v>508</v>
      </c>
      <c r="AZ16" s="0"/>
      <c r="BA16" s="0"/>
      <c r="BB16" s="0"/>
      <c r="BC16" s="11" t="n">
        <v>45603</v>
      </c>
      <c r="BD16" s="6" t="n">
        <v>-171.89</v>
      </c>
      <c r="BE16" s="0" t="s">
        <v>552</v>
      </c>
      <c r="BF16" s="0"/>
      <c r="BG16" s="0"/>
      <c r="BH16" s="0"/>
      <c r="BI16" s="11" t="n">
        <v>44952</v>
      </c>
      <c r="BJ16" s="6" t="n">
        <v>-126.88</v>
      </c>
      <c r="BK16" s="0" t="s">
        <v>433</v>
      </c>
      <c r="BL16" s="0"/>
      <c r="BM16" s="0"/>
      <c r="BN16" s="0"/>
      <c r="BO16" s="11" t="n">
        <v>44903</v>
      </c>
      <c r="BP16" s="6" t="n">
        <v>-31.47</v>
      </c>
      <c r="BQ16" s="0" t="s">
        <v>428</v>
      </c>
      <c r="BR16" s="11" t="n">
        <v>45114</v>
      </c>
      <c r="BS16" s="6" t="n">
        <v>-115.71</v>
      </c>
      <c r="BT16" s="0" t="s">
        <v>465</v>
      </c>
      <c r="BU16" s="0"/>
      <c r="BV16" s="0"/>
      <c r="BW16" s="0"/>
      <c r="BX16" s="11" t="n">
        <v>46125</v>
      </c>
      <c r="BY16" s="8" t="s">
        <f>=-Портфель!J27</f>
      </c>
      <c r="BZ16" s="0" t="s">
        <v>653</v>
      </c>
      <c r="CA16" s="0"/>
      <c r="CB16" s="0"/>
      <c r="CC16" s="0"/>
      <c r="CD16" s="0"/>
      <c r="CE16" s="8" t="s">
        <f>=-SUM(CE2:CE14)</f>
      </c>
      <c r="CF16" s="0" t="s">
        <v>655</v>
      </c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10" t="s">
        <f>=XIRR(EA2:EA15,DZ2:DZ15)</f>
      </c>
      <c r="EB16" s="0"/>
      <c r="EC16" s="0"/>
      <c r="ED16" s="10" t="s">
        <f>=XIRR(ED2:ED15,EC2:EC15)</f>
      </c>
      <c r="EE16" s="0"/>
    </row>
    <row collapsed="false" customFormat="false" customHeight="false" hidden="false" ht="12.1" outlineLevel="0" r="17">
      <c r="A17" s="11" t="n">
        <v>45265</v>
      </c>
      <c r="B17" s="6" t="n">
        <v>-26.3</v>
      </c>
      <c r="C17" s="0" t="s">
        <v>493</v>
      </c>
      <c r="D17" s="0"/>
      <c r="E17" s="0"/>
      <c r="F17" s="0"/>
      <c r="G17" s="11" t="n">
        <v>44687</v>
      </c>
      <c r="H17" s="6" t="n">
        <v>-109.95</v>
      </c>
      <c r="I17" s="0" t="s">
        <v>386</v>
      </c>
      <c r="J17" s="11" t="n">
        <v>45204</v>
      </c>
      <c r="K17" s="6" t="n">
        <v>-153.16</v>
      </c>
      <c r="L17" s="0" t="s">
        <v>480</v>
      </c>
      <c r="M17" s="0"/>
      <c r="N17" s="0"/>
      <c r="O17" s="0"/>
      <c r="P17" s="11" t="n">
        <v>44980</v>
      </c>
      <c r="Q17" s="6" t="n">
        <v>-181.54</v>
      </c>
      <c r="R17" s="0" t="s">
        <v>438</v>
      </c>
      <c r="S17" s="0"/>
      <c r="T17" s="8" t="s">
        <f>=-SUM(T2:T15)</f>
      </c>
      <c r="U17" s="0" t="s">
        <v>655</v>
      </c>
      <c r="V17" s="11" t="n">
        <v>44454</v>
      </c>
      <c r="W17" s="6" t="n">
        <v>-274.87</v>
      </c>
      <c r="X17" s="0" t="s">
        <v>343</v>
      </c>
      <c r="Y17" s="11" t="n">
        <v>45057</v>
      </c>
      <c r="Z17" s="6" t="n">
        <v>-62.12</v>
      </c>
      <c r="AA17" s="0" t="s">
        <v>452</v>
      </c>
      <c r="AB17" s="0"/>
      <c r="AC17" s="0"/>
      <c r="AD17" s="0"/>
      <c r="AE17" s="0"/>
      <c r="AF17" s="0"/>
      <c r="AG17" s="0"/>
      <c r="AH17" s="11" t="n">
        <v>45154</v>
      </c>
      <c r="AI17" s="6" t="n">
        <v>-59.43</v>
      </c>
      <c r="AJ17" s="0" t="s">
        <v>474</v>
      </c>
      <c r="AK17" s="11" t="n">
        <v>44903</v>
      </c>
      <c r="AL17" s="6" t="n">
        <v>-52.87</v>
      </c>
      <c r="AM17" s="0" t="s">
        <v>427</v>
      </c>
      <c r="AN17" s="11" t="n">
        <v>45789</v>
      </c>
      <c r="AO17" s="6" t="n">
        <v>-985.5</v>
      </c>
      <c r="AP17" s="0" t="s">
        <v>584</v>
      </c>
      <c r="AQ17" s="0"/>
      <c r="AR17" s="0"/>
      <c r="AS17" s="0"/>
      <c r="AT17" s="0"/>
      <c r="AU17" s="0"/>
      <c r="AV17" s="0"/>
      <c r="AW17" s="11" t="n">
        <v>45448</v>
      </c>
      <c r="AX17" s="6" t="n">
        <v>-5.86</v>
      </c>
      <c r="AY17" s="0" t="s">
        <v>524</v>
      </c>
      <c r="AZ17" s="0"/>
      <c r="BA17" s="0"/>
      <c r="BB17" s="0"/>
      <c r="BC17" s="11" t="n">
        <v>45706</v>
      </c>
      <c r="BD17" s="6" t="n">
        <v>-320.94</v>
      </c>
      <c r="BE17" s="0" t="s">
        <v>570</v>
      </c>
      <c r="BF17" s="0"/>
      <c r="BG17" s="0"/>
      <c r="BH17" s="0"/>
      <c r="BI17" s="11" t="n">
        <v>45057</v>
      </c>
      <c r="BJ17" s="6" t="n">
        <v>-141.11</v>
      </c>
      <c r="BK17" s="0" t="s">
        <v>453</v>
      </c>
      <c r="BL17" s="0"/>
      <c r="BM17" s="0"/>
      <c r="BN17" s="0"/>
      <c r="BO17" s="11" t="n">
        <v>45001</v>
      </c>
      <c r="BP17" s="6" t="n">
        <v>-38.63</v>
      </c>
      <c r="BQ17" s="0" t="s">
        <v>443</v>
      </c>
      <c r="BR17" s="11" t="n">
        <v>45205</v>
      </c>
      <c r="BS17" s="6" t="n">
        <v>-124.6</v>
      </c>
      <c r="BT17" s="0" t="s">
        <v>481</v>
      </c>
      <c r="BU17" s="0"/>
      <c r="BV17" s="0"/>
      <c r="BW17" s="0"/>
      <c r="BX17" s="0"/>
      <c r="BY17" s="10" t="s">
        <f>=XIRR(BY2:BY16,BX2:BX16)</f>
      </c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8" t="s">
        <f>=-SUM(EA2:EA15)</f>
      </c>
      <c r="EB17" s="0" t="s">
        <v>655</v>
      </c>
      <c r="EC17" s="0"/>
      <c r="ED17" s="8" t="s">
        <f>=-SUM(ED2:ED15)</f>
      </c>
      <c r="EE17" s="0" t="s">
        <v>655</v>
      </c>
    </row>
    <row collapsed="false" customFormat="false" customHeight="false" hidden="false" ht="12.1" outlineLevel="0" r="18">
      <c r="A18" s="11" t="n">
        <v>45356</v>
      </c>
      <c r="B18" s="6" t="n">
        <v>-26.49</v>
      </c>
      <c r="C18" s="0" t="s">
        <v>507</v>
      </c>
      <c r="D18" s="0"/>
      <c r="E18" s="0"/>
      <c r="F18" s="0"/>
      <c r="G18" s="11" t="n">
        <v>44778</v>
      </c>
      <c r="H18" s="6" t="n">
        <v>-100.03</v>
      </c>
      <c r="I18" s="0" t="s">
        <v>404</v>
      </c>
      <c r="J18" s="11" t="n">
        <v>45299</v>
      </c>
      <c r="K18" s="6" t="n">
        <v>-159.65</v>
      </c>
      <c r="L18" s="0" t="s">
        <v>497</v>
      </c>
      <c r="M18" s="0"/>
      <c r="N18" s="0"/>
      <c r="O18" s="0"/>
      <c r="P18" s="11" t="n">
        <v>45071</v>
      </c>
      <c r="Q18" s="6" t="n">
        <v>-194.32</v>
      </c>
      <c r="R18" s="0" t="s">
        <v>458</v>
      </c>
      <c r="S18" s="0"/>
      <c r="T18" s="0"/>
      <c r="U18" s="0"/>
      <c r="V18" s="11" t="n">
        <v>44529</v>
      </c>
      <c r="W18" s="6" t="n">
        <v>-285.72</v>
      </c>
      <c r="X18" s="0" t="s">
        <v>357</v>
      </c>
      <c r="Y18" s="11" t="n">
        <v>45148</v>
      </c>
      <c r="Z18" s="6" t="n">
        <v>-78.89</v>
      </c>
      <c r="AA18" s="0" t="s">
        <v>471</v>
      </c>
      <c r="AB18" s="0"/>
      <c r="AC18" s="0"/>
      <c r="AD18" s="0"/>
      <c r="AE18" s="0"/>
      <c r="AF18" s="0"/>
      <c r="AG18" s="0"/>
      <c r="AH18" s="11" t="n">
        <v>45245</v>
      </c>
      <c r="AI18" s="6" t="n">
        <v>-61.14</v>
      </c>
      <c r="AJ18" s="0" t="s">
        <v>488</v>
      </c>
      <c r="AK18" s="11" t="n">
        <v>44994</v>
      </c>
      <c r="AL18" s="6" t="n">
        <v>-63.38</v>
      </c>
      <c r="AM18" s="0" t="s">
        <v>441</v>
      </c>
      <c r="AN18" s="11" t="n">
        <v>46125</v>
      </c>
      <c r="AO18" s="8" t="s">
        <f>=-Портфель!J15</f>
      </c>
      <c r="AP18" s="0" t="s">
        <v>653</v>
      </c>
      <c r="AQ18" s="0"/>
      <c r="AR18" s="0"/>
      <c r="AS18" s="0"/>
      <c r="AT18" s="0"/>
      <c r="AU18" s="0"/>
      <c r="AV18" s="0"/>
      <c r="AW18" s="11" t="n">
        <v>45539</v>
      </c>
      <c r="AX18" s="6" t="n">
        <v>-5.85</v>
      </c>
      <c r="AY18" s="0" t="s">
        <v>542</v>
      </c>
      <c r="AZ18" s="0"/>
      <c r="BA18" s="0"/>
      <c r="BB18" s="0"/>
      <c r="BC18" s="11" t="n">
        <v>45789</v>
      </c>
      <c r="BD18" s="6" t="n">
        <v>-141.51</v>
      </c>
      <c r="BE18" s="0" t="s">
        <v>585</v>
      </c>
      <c r="BF18" s="0"/>
      <c r="BG18" s="0"/>
      <c r="BH18" s="0"/>
      <c r="BI18" s="11" t="n">
        <v>45134</v>
      </c>
      <c r="BJ18" s="6" t="n">
        <v>-165.69</v>
      </c>
      <c r="BK18" s="0" t="s">
        <v>470</v>
      </c>
      <c r="BL18" s="0"/>
      <c r="BM18" s="0"/>
      <c r="BN18" s="0"/>
      <c r="BO18" s="11" t="n">
        <v>45050</v>
      </c>
      <c r="BP18" s="6" t="n">
        <v>-40.45</v>
      </c>
      <c r="BQ18" s="0" t="s">
        <v>449</v>
      </c>
      <c r="BR18" s="11" t="n">
        <v>45300</v>
      </c>
      <c r="BS18" s="6" t="n">
        <v>-112.11</v>
      </c>
      <c r="BT18" s="0" t="s">
        <v>498</v>
      </c>
      <c r="BU18" s="0"/>
      <c r="BV18" s="0"/>
      <c r="BW18" s="0"/>
      <c r="BX18" s="0"/>
      <c r="BY18" s="8" t="s">
        <f>=-SUM(BY2:BY16)</f>
      </c>
      <c r="BZ18" s="0" t="s">
        <v>655</v>
      </c>
    </row>
    <row collapsed="false" customFormat="false" customHeight="false" hidden="false" ht="12.1" outlineLevel="0" r="19">
      <c r="A19" s="11" t="n">
        <v>45547</v>
      </c>
      <c r="B19" s="6" t="n">
        <v>-65.71</v>
      </c>
      <c r="C19" s="0" t="s">
        <v>544</v>
      </c>
      <c r="D19" s="0"/>
      <c r="E19" s="0"/>
      <c r="F19" s="0"/>
      <c r="G19" s="11" t="n">
        <v>44869</v>
      </c>
      <c r="H19" s="6" t="n">
        <v>-103.08</v>
      </c>
      <c r="I19" s="0" t="s">
        <v>419</v>
      </c>
      <c r="J19" s="11" t="n">
        <v>45390</v>
      </c>
      <c r="K19" s="6" t="n">
        <v>-164.5</v>
      </c>
      <c r="L19" s="0" t="s">
        <v>512</v>
      </c>
      <c r="M19" s="0"/>
      <c r="N19" s="0"/>
      <c r="O19" s="0"/>
      <c r="P19" s="11" t="n">
        <v>45163</v>
      </c>
      <c r="Q19" s="6" t="n">
        <v>-229.39</v>
      </c>
      <c r="R19" s="0" t="s">
        <v>475</v>
      </c>
      <c r="S19" s="0"/>
      <c r="T19" s="0"/>
      <c r="U19" s="0"/>
      <c r="V19" s="11" t="n">
        <v>44634</v>
      </c>
      <c r="W19" s="6" t="n">
        <v>-462.34</v>
      </c>
      <c r="X19" s="0" t="s">
        <v>379</v>
      </c>
      <c r="Y19" s="11" t="n">
        <v>45238</v>
      </c>
      <c r="Z19" s="6" t="n">
        <v>-86.87</v>
      </c>
      <c r="AA19" s="0" t="s">
        <v>485</v>
      </c>
      <c r="AB19" s="0"/>
      <c r="AC19" s="0"/>
      <c r="AD19" s="0"/>
      <c r="AE19" s="0"/>
      <c r="AF19" s="0"/>
      <c r="AG19" s="0"/>
      <c r="AH19" s="11" t="n">
        <v>45336</v>
      </c>
      <c r="AI19" s="6" t="n">
        <v>-61.11</v>
      </c>
      <c r="AJ19" s="0" t="s">
        <v>503</v>
      </c>
      <c r="AK19" s="11" t="n">
        <v>45085</v>
      </c>
      <c r="AL19" s="6" t="n">
        <v>-73.31</v>
      </c>
      <c r="AM19" s="0" t="s">
        <v>461</v>
      </c>
      <c r="AN19" s="0"/>
      <c r="AO19" s="10" t="s">
        <f>=XIRR(AO2:AO18,AN2:AN18)</f>
      </c>
      <c r="AP19" s="0"/>
      <c r="AQ19" s="0"/>
      <c r="AR19" s="0"/>
      <c r="AS19" s="0"/>
      <c r="AT19" s="0"/>
      <c r="AU19" s="0"/>
      <c r="AV19" s="0"/>
      <c r="AW19" s="11" t="n">
        <v>45623</v>
      </c>
      <c r="AX19" s="6" t="n">
        <v>-6.93</v>
      </c>
      <c r="AY19" s="0" t="s">
        <v>559</v>
      </c>
      <c r="AZ19" s="0"/>
      <c r="BA19" s="0"/>
      <c r="BB19" s="0"/>
      <c r="BC19" s="11" t="n">
        <v>45880</v>
      </c>
      <c r="BD19" s="6" t="n">
        <v>-139.61</v>
      </c>
      <c r="BE19" s="0" t="s">
        <v>605</v>
      </c>
      <c r="BF19" s="0"/>
      <c r="BG19" s="0"/>
      <c r="BH19" s="0"/>
      <c r="BI19" s="11" t="n">
        <v>45239</v>
      </c>
      <c r="BJ19" s="6" t="n">
        <v>-169.64</v>
      </c>
      <c r="BK19" s="0" t="s">
        <v>486</v>
      </c>
      <c r="BL19" s="0"/>
      <c r="BM19" s="0"/>
      <c r="BN19" s="0"/>
      <c r="BO19" s="11" t="n">
        <v>45148</v>
      </c>
      <c r="BP19" s="6" t="n">
        <v>-49.67</v>
      </c>
      <c r="BQ19" s="0" t="s">
        <v>472</v>
      </c>
      <c r="BR19" s="11" t="n">
        <v>45391</v>
      </c>
      <c r="BS19" s="6" t="n">
        <v>-115.73</v>
      </c>
      <c r="BT19" s="0" t="s">
        <v>513</v>
      </c>
    </row>
    <row collapsed="false" customFormat="false" customHeight="false" hidden="false" ht="12.1" outlineLevel="0" r="20">
      <c r="A20" s="11" t="n">
        <v>45631</v>
      </c>
      <c r="B20" s="6" t="n">
        <v>-75.05</v>
      </c>
      <c r="C20" s="0" t="s">
        <v>561</v>
      </c>
      <c r="D20" s="0"/>
      <c r="E20" s="0"/>
      <c r="F20" s="0"/>
      <c r="G20" s="11" t="n">
        <v>44967</v>
      </c>
      <c r="H20" s="6" t="n">
        <v>-121.01</v>
      </c>
      <c r="I20" s="0" t="s">
        <v>436</v>
      </c>
      <c r="J20" s="11" t="n">
        <v>45482</v>
      </c>
      <c r="K20" s="6" t="n">
        <v>-156.94</v>
      </c>
      <c r="L20" s="0" t="s">
        <v>528</v>
      </c>
      <c r="M20" s="0"/>
      <c r="N20" s="0"/>
      <c r="O20" s="0"/>
      <c r="P20" s="11" t="n">
        <v>45257</v>
      </c>
      <c r="Q20" s="6" t="n">
        <v>-215.82</v>
      </c>
      <c r="R20" s="0" t="s">
        <v>490</v>
      </c>
      <c r="S20" s="0"/>
      <c r="T20" s="0"/>
      <c r="U20" s="0"/>
      <c r="V20" s="11" t="n">
        <v>44726</v>
      </c>
      <c r="W20" s="6" t="n">
        <v>-228.8</v>
      </c>
      <c r="X20" s="0" t="s">
        <v>396</v>
      </c>
      <c r="Y20" s="11" t="n">
        <v>45330</v>
      </c>
      <c r="Z20" s="6" t="n">
        <v>-85.68</v>
      </c>
      <c r="AA20" s="0" t="s">
        <v>501</v>
      </c>
      <c r="AB20" s="0"/>
      <c r="AC20" s="0"/>
      <c r="AD20" s="0"/>
      <c r="AE20" s="0"/>
      <c r="AF20" s="0"/>
      <c r="AG20" s="0"/>
      <c r="AH20" s="11" t="n">
        <v>45427</v>
      </c>
      <c r="AI20" s="6" t="n">
        <v>-61.21</v>
      </c>
      <c r="AJ20" s="0" t="s">
        <v>517</v>
      </c>
      <c r="AK20" s="11" t="n">
        <v>45176</v>
      </c>
      <c r="AL20" s="6" t="n">
        <v>-88.06</v>
      </c>
      <c r="AM20" s="0" t="s">
        <v>478</v>
      </c>
      <c r="AN20" s="0"/>
      <c r="AO20" s="8" t="s">
        <f>=-SUM(AO2:AO18)</f>
      </c>
      <c r="AP20" s="0" t="s">
        <v>655</v>
      </c>
      <c r="AQ20" s="0"/>
      <c r="AR20" s="0"/>
      <c r="AS20" s="0"/>
      <c r="AT20" s="0"/>
      <c r="AU20" s="0"/>
      <c r="AV20" s="0"/>
      <c r="AW20" s="11" t="n">
        <v>45721</v>
      </c>
      <c r="AX20" s="6" t="n">
        <v>-5.89</v>
      </c>
      <c r="AY20" s="0" t="s">
        <v>573</v>
      </c>
      <c r="AZ20" s="0"/>
      <c r="BA20" s="0"/>
      <c r="BB20" s="0"/>
      <c r="BC20" s="11" t="n">
        <v>45968</v>
      </c>
      <c r="BD20" s="6" t="n">
        <v>-142.41</v>
      </c>
      <c r="BE20" s="0" t="s">
        <v>619</v>
      </c>
      <c r="BF20" s="0"/>
      <c r="BG20" s="0"/>
      <c r="BH20" s="0"/>
      <c r="BI20" s="11" t="n">
        <v>45316</v>
      </c>
      <c r="BJ20" s="6" t="n">
        <v>-166.85</v>
      </c>
      <c r="BK20" s="0" t="s">
        <v>500</v>
      </c>
      <c r="BL20" s="0"/>
      <c r="BM20" s="0"/>
      <c r="BN20" s="0"/>
      <c r="BO20" s="11" t="n">
        <v>45267</v>
      </c>
      <c r="BP20" s="6" t="n">
        <v>-47.32</v>
      </c>
      <c r="BQ20" s="0" t="s">
        <v>494</v>
      </c>
      <c r="BR20" s="11" t="n">
        <v>45483</v>
      </c>
      <c r="BS20" s="6" t="n">
        <v>-110</v>
      </c>
      <c r="BT20" s="0" t="s">
        <v>531</v>
      </c>
    </row>
    <row collapsed="false" customFormat="false" customHeight="false" hidden="false" ht="12.1" outlineLevel="0" r="21">
      <c r="A21" s="11" t="n">
        <v>45728</v>
      </c>
      <c r="B21" s="6" t="n">
        <v>-62.33</v>
      </c>
      <c r="C21" s="0" t="s">
        <v>575</v>
      </c>
      <c r="D21" s="0"/>
      <c r="E21" s="0"/>
      <c r="F21" s="0"/>
      <c r="G21" s="11" t="n">
        <v>45058</v>
      </c>
      <c r="H21" s="6" t="n">
        <v>-131.28</v>
      </c>
      <c r="I21" s="0" t="s">
        <v>454</v>
      </c>
      <c r="J21" s="11" t="n">
        <v>45574</v>
      </c>
      <c r="K21" s="6" t="n">
        <v>-171.07</v>
      </c>
      <c r="L21" s="0" t="s">
        <v>549</v>
      </c>
      <c r="M21" s="0"/>
      <c r="N21" s="0"/>
      <c r="O21" s="0"/>
      <c r="P21" s="11" t="n">
        <v>45348</v>
      </c>
      <c r="Q21" s="6" t="n">
        <v>-228.17</v>
      </c>
      <c r="R21" s="0" t="s">
        <v>505</v>
      </c>
      <c r="S21" s="0"/>
      <c r="T21" s="0"/>
      <c r="U21" s="0"/>
      <c r="V21" s="11" t="n">
        <v>44819</v>
      </c>
      <c r="W21" s="6" t="n">
        <v>-236.71</v>
      </c>
      <c r="X21" s="0" t="s">
        <v>415</v>
      </c>
      <c r="Y21" s="11" t="n">
        <v>45428</v>
      </c>
      <c r="Z21" s="6" t="n">
        <v>-85.78</v>
      </c>
      <c r="AA21" s="0" t="s">
        <v>518</v>
      </c>
      <c r="AB21" s="0"/>
      <c r="AC21" s="0"/>
      <c r="AD21" s="0"/>
      <c r="AE21" s="0"/>
      <c r="AF21" s="0"/>
      <c r="AG21" s="0"/>
      <c r="AH21" s="11" t="n">
        <v>45519</v>
      </c>
      <c r="AI21" s="6" t="n">
        <v>-60.3</v>
      </c>
      <c r="AJ21" s="0" t="s">
        <v>539</v>
      </c>
      <c r="AK21" s="11" t="n">
        <v>45267</v>
      </c>
      <c r="AL21" s="6" t="n">
        <v>-83.5</v>
      </c>
      <c r="AM21" s="0" t="s">
        <v>495</v>
      </c>
      <c r="AN21" s="0"/>
      <c r="AO21" s="0"/>
      <c r="AP21" s="0"/>
      <c r="AQ21" s="0"/>
      <c r="AR21" s="0"/>
      <c r="AS21" s="0"/>
      <c r="AT21" s="0"/>
      <c r="AU21" s="0"/>
      <c r="AV21" s="0"/>
      <c r="AW21" s="11" t="n">
        <v>45812</v>
      </c>
      <c r="AX21" s="6" t="n">
        <v>-5.2</v>
      </c>
      <c r="AY21" s="0" t="s">
        <v>591</v>
      </c>
      <c r="AZ21" s="0"/>
      <c r="BA21" s="0"/>
      <c r="BB21" s="0"/>
      <c r="BC21" s="11" t="n">
        <v>46066</v>
      </c>
      <c r="BD21" s="6" t="n">
        <v>-135.08</v>
      </c>
      <c r="BE21" s="0" t="s">
        <v>637</v>
      </c>
      <c r="BF21" s="0"/>
      <c r="BG21" s="0"/>
      <c r="BH21" s="0"/>
      <c r="BI21" s="11" t="n">
        <v>45499</v>
      </c>
      <c r="BJ21" s="6" t="n">
        <v>-161.42</v>
      </c>
      <c r="BK21" s="0" t="s">
        <v>535</v>
      </c>
      <c r="BL21" s="0"/>
      <c r="BM21" s="0"/>
      <c r="BN21" s="0"/>
      <c r="BO21" s="11" t="n">
        <v>45348</v>
      </c>
      <c r="BP21" s="6" t="n">
        <v>-250.43</v>
      </c>
      <c r="BQ21" s="0" t="s">
        <v>506</v>
      </c>
      <c r="BR21" s="11" t="n">
        <v>45575</v>
      </c>
      <c r="BS21" s="6" t="n">
        <v>-121.19</v>
      </c>
      <c r="BT21" s="0" t="s">
        <v>550</v>
      </c>
    </row>
    <row collapsed="false" customFormat="false" customHeight="false" hidden="false" ht="12.1" outlineLevel="0" r="22">
      <c r="A22" s="11" t="n">
        <v>45819</v>
      </c>
      <c r="B22" s="6" t="n">
        <v>-56.59</v>
      </c>
      <c r="C22" s="0" t="s">
        <v>594</v>
      </c>
      <c r="D22" s="0"/>
      <c r="E22" s="0"/>
      <c r="F22" s="0"/>
      <c r="G22" s="11" t="n">
        <v>45149</v>
      </c>
      <c r="H22" s="6" t="n">
        <v>-168.29</v>
      </c>
      <c r="I22" s="0" t="s">
        <v>473</v>
      </c>
      <c r="J22" s="11" t="n">
        <v>45667</v>
      </c>
      <c r="K22" s="6" t="n">
        <v>-209.7</v>
      </c>
      <c r="L22" s="0" t="s">
        <v>565</v>
      </c>
      <c r="M22" s="0"/>
      <c r="N22" s="0"/>
      <c r="O22" s="0"/>
      <c r="P22" s="11" t="n">
        <v>45441</v>
      </c>
      <c r="Q22" s="6" t="n">
        <v>-217.56</v>
      </c>
      <c r="R22" s="0" t="s">
        <v>522</v>
      </c>
      <c r="S22" s="0"/>
      <c r="T22" s="0"/>
      <c r="U22" s="0"/>
      <c r="V22" s="11" t="n">
        <v>44895</v>
      </c>
      <c r="W22" s="6" t="n">
        <v>-241.85</v>
      </c>
      <c r="X22" s="0" t="s">
        <v>426</v>
      </c>
      <c r="Y22" s="11" t="n">
        <v>45513</v>
      </c>
      <c r="Z22" s="6" t="n">
        <v>-81.37</v>
      </c>
      <c r="AA22" s="0" t="s">
        <v>537</v>
      </c>
      <c r="AB22" s="0"/>
      <c r="AC22" s="0"/>
      <c r="AD22" s="0"/>
      <c r="AE22" s="0"/>
      <c r="AF22" s="0"/>
      <c r="AG22" s="0"/>
      <c r="AH22" s="11" t="n">
        <v>45617</v>
      </c>
      <c r="AI22" s="6" t="n">
        <v>-75.16</v>
      </c>
      <c r="AJ22" s="0" t="s">
        <v>556</v>
      </c>
      <c r="AK22" s="11" t="n">
        <v>45358</v>
      </c>
      <c r="AL22" s="6" t="n">
        <v>-81.31</v>
      </c>
      <c r="AM22" s="0" t="s">
        <v>509</v>
      </c>
      <c r="AN22" s="0"/>
      <c r="AO22" s="0"/>
      <c r="AP22" s="0"/>
      <c r="AQ22" s="0"/>
      <c r="AR22" s="0"/>
      <c r="AS22" s="0"/>
      <c r="AT22" s="0"/>
      <c r="AU22" s="0"/>
      <c r="AV22" s="0"/>
      <c r="AW22" s="11" t="n">
        <v>45903</v>
      </c>
      <c r="AX22" s="6" t="n">
        <v>-5.32</v>
      </c>
      <c r="AY22" s="0" t="s">
        <v>610</v>
      </c>
      <c r="AZ22" s="0"/>
      <c r="BA22" s="0"/>
      <c r="BB22" s="0"/>
      <c r="BC22" s="11" t="n">
        <v>46125</v>
      </c>
      <c r="BD22" s="8" t="s">
        <f>=-Портфель!J20</f>
      </c>
      <c r="BE22" s="0" t="s">
        <v>653</v>
      </c>
      <c r="BF22" s="0"/>
      <c r="BG22" s="0"/>
      <c r="BH22" s="0"/>
      <c r="BI22" s="11" t="n">
        <v>45604</v>
      </c>
      <c r="BJ22" s="6" t="n">
        <v>-185.36</v>
      </c>
      <c r="BK22" s="0" t="s">
        <v>554</v>
      </c>
      <c r="BL22" s="0"/>
      <c r="BM22" s="0"/>
      <c r="BN22" s="0"/>
      <c r="BO22" s="11" t="n">
        <v>45365</v>
      </c>
      <c r="BP22" s="6" t="n">
        <v>-17.21</v>
      </c>
      <c r="BQ22" s="0" t="s">
        <v>510</v>
      </c>
      <c r="BR22" s="11" t="n">
        <v>45667</v>
      </c>
      <c r="BS22" s="6" t="n">
        <v>-127.86</v>
      </c>
      <c r="BT22" s="0" t="s">
        <v>564</v>
      </c>
    </row>
    <row collapsed="false" customFormat="false" customHeight="false" hidden="false" ht="12.1" outlineLevel="0" r="23">
      <c r="A23" s="11" t="n">
        <v>45911</v>
      </c>
      <c r="B23" s="6" t="n">
        <v>-61.14</v>
      </c>
      <c r="C23" s="0" t="s">
        <v>612</v>
      </c>
      <c r="D23" s="0"/>
      <c r="E23" s="0"/>
      <c r="F23" s="0"/>
      <c r="G23" s="11" t="n">
        <v>45240</v>
      </c>
      <c r="H23" s="6" t="n">
        <v>-159.03</v>
      </c>
      <c r="I23" s="0" t="s">
        <v>487</v>
      </c>
      <c r="J23" s="11" t="n">
        <v>45756</v>
      </c>
      <c r="K23" s="6" t="n">
        <v>-175.2</v>
      </c>
      <c r="L23" s="0" t="s">
        <v>578</v>
      </c>
      <c r="M23" s="0"/>
      <c r="N23" s="0"/>
      <c r="O23" s="0"/>
      <c r="P23" s="11" t="n">
        <v>45531</v>
      </c>
      <c r="Q23" s="6" t="n">
        <v>-225.77</v>
      </c>
      <c r="R23" s="0" t="s">
        <v>541</v>
      </c>
      <c r="S23" s="0"/>
      <c r="T23" s="0"/>
      <c r="U23" s="0"/>
      <c r="V23" s="11" t="n">
        <v>45019</v>
      </c>
      <c r="W23" s="6" t="n">
        <v>-320.12</v>
      </c>
      <c r="X23" s="0" t="s">
        <v>444</v>
      </c>
      <c r="Y23" s="11" t="n">
        <v>45608</v>
      </c>
      <c r="Z23" s="6" t="n">
        <v>-103.83</v>
      </c>
      <c r="AA23" s="0" t="s">
        <v>555</v>
      </c>
      <c r="AB23" s="0"/>
      <c r="AC23" s="0"/>
      <c r="AD23" s="0"/>
      <c r="AE23" s="0"/>
      <c r="AF23" s="0"/>
      <c r="AG23" s="0"/>
      <c r="AH23" s="11" t="n">
        <v>45708</v>
      </c>
      <c r="AI23" s="6" t="n">
        <v>-67.82</v>
      </c>
      <c r="AJ23" s="0" t="s">
        <v>571</v>
      </c>
      <c r="AK23" s="11" t="n">
        <v>45453</v>
      </c>
      <c r="AL23" s="6" t="n">
        <v>-83.43</v>
      </c>
      <c r="AM23" s="0" t="s">
        <v>525</v>
      </c>
      <c r="AN23" s="0"/>
      <c r="AO23" s="0"/>
      <c r="AP23" s="0"/>
      <c r="AQ23" s="0"/>
      <c r="AR23" s="0"/>
      <c r="AS23" s="0"/>
      <c r="AT23" s="0"/>
      <c r="AU23" s="0"/>
      <c r="AV23" s="0"/>
      <c r="AW23" s="11" t="n">
        <v>45987</v>
      </c>
      <c r="AX23" s="6" t="n">
        <v>-5.21</v>
      </c>
      <c r="AY23" s="0" t="s">
        <v>624</v>
      </c>
      <c r="AZ23" s="0"/>
      <c r="BA23" s="0"/>
      <c r="BB23" s="0"/>
      <c r="BC23" s="0"/>
      <c r="BD23" s="10" t="s">
        <f>=XIRR(BD2:BD22,BC2:BC22)</f>
      </c>
      <c r="BE23" s="0"/>
      <c r="BF23" s="0"/>
      <c r="BG23" s="0"/>
      <c r="BH23" s="0"/>
      <c r="BI23" s="11" t="n">
        <v>45681</v>
      </c>
      <c r="BJ23" s="6" t="n">
        <v>-191.26</v>
      </c>
      <c r="BK23" s="0" t="s">
        <v>567</v>
      </c>
      <c r="BL23" s="0"/>
      <c r="BM23" s="0"/>
      <c r="BN23" s="0"/>
      <c r="BO23" s="11" t="n">
        <v>45520</v>
      </c>
      <c r="BP23" s="6" t="n">
        <v>-16.69</v>
      </c>
      <c r="BQ23" s="0" t="s">
        <v>540</v>
      </c>
      <c r="BR23" s="11" t="n">
        <v>45757</v>
      </c>
      <c r="BS23" s="6" t="n">
        <v>-107.62</v>
      </c>
      <c r="BT23" s="0" t="s">
        <v>579</v>
      </c>
    </row>
    <row collapsed="false" customFormat="false" customHeight="false" hidden="false" ht="12.1" outlineLevel="0" r="24">
      <c r="A24" s="11" t="n">
        <v>45995</v>
      </c>
      <c r="B24" s="6" t="n">
        <v>-56.13</v>
      </c>
      <c r="C24" s="0" t="s">
        <v>626</v>
      </c>
      <c r="D24" s="0"/>
      <c r="E24" s="0"/>
      <c r="F24" s="0"/>
      <c r="G24" s="11" t="n">
        <v>45331</v>
      </c>
      <c r="H24" s="6" t="n">
        <v>-157.87</v>
      </c>
      <c r="I24" s="0" t="s">
        <v>502</v>
      </c>
      <c r="J24" s="11" t="n">
        <v>45847</v>
      </c>
      <c r="K24" s="6" t="n">
        <v>-160.24</v>
      </c>
      <c r="L24" s="0" t="s">
        <v>597</v>
      </c>
      <c r="M24" s="0"/>
      <c r="N24" s="0"/>
      <c r="O24" s="0"/>
      <c r="P24" s="11" t="n">
        <v>45622</v>
      </c>
      <c r="Q24" s="6" t="n">
        <v>-255.33</v>
      </c>
      <c r="R24" s="0" t="s">
        <v>558</v>
      </c>
      <c r="S24" s="0"/>
      <c r="T24" s="0"/>
      <c r="U24" s="0"/>
      <c r="V24" s="11" t="n">
        <v>45092</v>
      </c>
      <c r="W24" s="6" t="n">
        <v>-349.11</v>
      </c>
      <c r="X24" s="0" t="s">
        <v>462</v>
      </c>
      <c r="Y24" s="11" t="n">
        <v>45699</v>
      </c>
      <c r="Z24" s="6" t="n">
        <v>-102.59</v>
      </c>
      <c r="AA24" s="0" t="s">
        <v>569</v>
      </c>
      <c r="AB24" s="0"/>
      <c r="AC24" s="0"/>
      <c r="AD24" s="0"/>
      <c r="AE24" s="0"/>
      <c r="AF24" s="0"/>
      <c r="AG24" s="0"/>
      <c r="AH24" s="11" t="n">
        <v>45792</v>
      </c>
      <c r="AI24" s="6" t="n">
        <v>-60.17</v>
      </c>
      <c r="AJ24" s="0" t="s">
        <v>588</v>
      </c>
      <c r="AK24" s="11" t="n">
        <v>45545</v>
      </c>
      <c r="AL24" s="6" t="n">
        <v>-84.96</v>
      </c>
      <c r="AM24" s="0" t="s">
        <v>543</v>
      </c>
      <c r="AN24" s="0"/>
      <c r="AO24" s="0"/>
      <c r="AP24" s="0"/>
      <c r="AQ24" s="0"/>
      <c r="AR24" s="0"/>
      <c r="AS24" s="0"/>
      <c r="AT24" s="0"/>
      <c r="AU24" s="0"/>
      <c r="AV24" s="0"/>
      <c r="AW24" s="11" t="n">
        <v>46085</v>
      </c>
      <c r="AX24" s="6" t="n">
        <v>-5.12</v>
      </c>
      <c r="AY24" s="0" t="s">
        <v>640</v>
      </c>
      <c r="AZ24" s="0"/>
      <c r="BA24" s="0"/>
      <c r="BB24" s="0"/>
      <c r="BC24" s="0"/>
      <c r="BD24" s="8" t="s">
        <f>=-SUM(BD2:BD22)</f>
      </c>
      <c r="BE24" s="0" t="s">
        <v>655</v>
      </c>
      <c r="BF24" s="0"/>
      <c r="BG24" s="0"/>
      <c r="BH24" s="0"/>
      <c r="BI24" s="11" t="n">
        <v>45786</v>
      </c>
      <c r="BJ24" s="6" t="n">
        <v>-156.06</v>
      </c>
      <c r="BK24" s="0" t="s">
        <v>583</v>
      </c>
      <c r="BL24" s="0"/>
      <c r="BM24" s="0"/>
      <c r="BN24" s="0"/>
      <c r="BO24" s="11" t="n">
        <v>45639</v>
      </c>
      <c r="BP24" s="6" t="n">
        <v>-19.54</v>
      </c>
      <c r="BQ24" s="0" t="s">
        <v>563</v>
      </c>
      <c r="BR24" s="11" t="n">
        <v>45848</v>
      </c>
      <c r="BS24" s="6" t="n">
        <v>-97.72</v>
      </c>
      <c r="BT24" s="0" t="s">
        <v>599</v>
      </c>
    </row>
    <row collapsed="false" customFormat="false" customHeight="false" hidden="false" ht="12.1" outlineLevel="0" r="25">
      <c r="A25" s="11" t="n">
        <v>46092</v>
      </c>
      <c r="B25" s="6" t="n">
        <v>-56.69</v>
      </c>
      <c r="C25" s="0" t="s">
        <v>642</v>
      </c>
      <c r="D25" s="0"/>
      <c r="E25" s="0"/>
      <c r="F25" s="0"/>
      <c r="G25" s="11" t="n">
        <v>45422</v>
      </c>
      <c r="H25" s="6" t="n">
        <v>-165.28</v>
      </c>
      <c r="I25" s="0" t="s">
        <v>516</v>
      </c>
      <c r="J25" s="11" t="n">
        <v>45939</v>
      </c>
      <c r="K25" s="6" t="n">
        <v>-167.17</v>
      </c>
      <c r="L25" s="0" t="s">
        <v>616</v>
      </c>
      <c r="M25" s="0"/>
      <c r="N25" s="0"/>
      <c r="O25" s="0"/>
      <c r="P25" s="11" t="n">
        <v>45714</v>
      </c>
      <c r="Q25" s="6" t="n">
        <v>-224.38</v>
      </c>
      <c r="R25" s="0" t="s">
        <v>572</v>
      </c>
      <c r="S25" s="0"/>
      <c r="T25" s="0"/>
      <c r="U25" s="0"/>
      <c r="V25" s="11" t="n">
        <v>45183</v>
      </c>
      <c r="W25" s="6" t="n">
        <v>-397.35</v>
      </c>
      <c r="X25" s="0" t="s">
        <v>479</v>
      </c>
      <c r="Y25" s="11" t="n">
        <v>45790</v>
      </c>
      <c r="Z25" s="6" t="n">
        <v>-85.74</v>
      </c>
      <c r="AA25" s="0" t="s">
        <v>587</v>
      </c>
      <c r="AB25" s="0"/>
      <c r="AC25" s="0"/>
      <c r="AD25" s="0"/>
      <c r="AE25" s="0"/>
      <c r="AF25" s="0"/>
      <c r="AG25" s="0"/>
      <c r="AH25" s="11" t="n">
        <v>45890</v>
      </c>
      <c r="AI25" s="6" t="n">
        <v>-60.08</v>
      </c>
      <c r="AJ25" s="0" t="s">
        <v>608</v>
      </c>
      <c r="AK25" s="11" t="n">
        <v>45636</v>
      </c>
      <c r="AL25" s="6" t="n">
        <v>-93.41</v>
      </c>
      <c r="AM25" s="0" t="s">
        <v>562</v>
      </c>
      <c r="AN25" s="0"/>
      <c r="AO25" s="0"/>
      <c r="AP25" s="0"/>
      <c r="AQ25" s="0"/>
      <c r="AR25" s="0"/>
      <c r="AS25" s="0"/>
      <c r="AT25" s="0"/>
      <c r="AU25" s="0"/>
      <c r="AV25" s="0"/>
      <c r="AW25" s="11" t="n">
        <v>46125</v>
      </c>
      <c r="AX25" s="8" t="s">
        <f>=-Портфель!J18</f>
      </c>
      <c r="AY25" s="0" t="s">
        <v>653</v>
      </c>
      <c r="AZ25" s="0"/>
      <c r="BA25" s="0"/>
      <c r="BB25" s="0"/>
      <c r="BC25" s="0"/>
      <c r="BD25" s="0"/>
      <c r="BE25" s="0"/>
      <c r="BF25" s="0"/>
      <c r="BG25" s="0"/>
      <c r="BH25" s="0"/>
      <c r="BI25" s="11" t="n">
        <v>45863</v>
      </c>
      <c r="BJ25" s="6" t="n">
        <v>-152.2</v>
      </c>
      <c r="BK25" s="0" t="s">
        <v>603</v>
      </c>
      <c r="BL25" s="0"/>
      <c r="BM25" s="0"/>
      <c r="BN25" s="0"/>
      <c r="BO25" s="11" t="n">
        <v>45737</v>
      </c>
      <c r="BP25" s="6" t="n">
        <v>-18.15</v>
      </c>
      <c r="BQ25" s="0" t="s">
        <v>577</v>
      </c>
      <c r="BR25" s="11" t="n">
        <v>45940</v>
      </c>
      <c r="BS25" s="6" t="n">
        <v>-101.76</v>
      </c>
      <c r="BT25" s="0" t="s">
        <v>617</v>
      </c>
    </row>
    <row collapsed="false" customFormat="false" customHeight="false" hidden="false" ht="12.1" outlineLevel="0" r="26">
      <c r="A26" s="11" t="n">
        <v>46125</v>
      </c>
      <c r="B26" s="8" t="s">
        <f>=-Портфель!J2</f>
      </c>
      <c r="C26" s="0" t="s">
        <v>653</v>
      </c>
      <c r="D26" s="0"/>
      <c r="E26" s="0"/>
      <c r="F26" s="0"/>
      <c r="G26" s="11" t="n">
        <v>45516</v>
      </c>
      <c r="H26" s="6" t="n">
        <v>-158.39</v>
      </c>
      <c r="I26" s="0" t="s">
        <v>538</v>
      </c>
      <c r="J26" s="11" t="n">
        <v>46031</v>
      </c>
      <c r="K26" s="6" t="n">
        <v>-183.83</v>
      </c>
      <c r="L26" s="0" t="s">
        <v>630</v>
      </c>
      <c r="M26" s="0"/>
      <c r="N26" s="0"/>
      <c r="O26" s="0"/>
      <c r="P26" s="11" t="n">
        <v>45805</v>
      </c>
      <c r="Q26" s="6" t="n">
        <v>-206.21</v>
      </c>
      <c r="R26" s="0" t="s">
        <v>590</v>
      </c>
      <c r="S26" s="0"/>
      <c r="T26" s="0"/>
      <c r="U26" s="0"/>
      <c r="V26" s="11" t="n">
        <v>45260</v>
      </c>
      <c r="W26" s="6" t="n">
        <v>-367.98</v>
      </c>
      <c r="X26" s="0" t="s">
        <v>492</v>
      </c>
      <c r="Y26" s="11" t="n">
        <v>45881</v>
      </c>
      <c r="Z26" s="6" t="n">
        <v>-84.45</v>
      </c>
      <c r="AA26" s="0" t="s">
        <v>606</v>
      </c>
      <c r="AB26" s="0"/>
      <c r="AC26" s="0"/>
      <c r="AD26" s="0"/>
      <c r="AE26" s="0"/>
      <c r="AF26" s="0"/>
      <c r="AG26" s="0"/>
      <c r="AH26" s="11" t="n">
        <v>45981</v>
      </c>
      <c r="AI26" s="6" t="n">
        <v>-66.37</v>
      </c>
      <c r="AJ26" s="0" t="s">
        <v>622</v>
      </c>
      <c r="AK26" s="11" t="n">
        <v>45726</v>
      </c>
      <c r="AL26" s="6" t="n">
        <v>-83.79</v>
      </c>
      <c r="AM26" s="0" t="s">
        <v>574</v>
      </c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10" t="s">
        <f>=XIRR(AX2:AX25,AW2:AW25)</f>
      </c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11" t="n">
        <v>45968</v>
      </c>
      <c r="BJ26" s="6" t="n">
        <v>-157.06</v>
      </c>
      <c r="BK26" s="0" t="s">
        <v>618</v>
      </c>
      <c r="BL26" s="0"/>
      <c r="BM26" s="0"/>
      <c r="BN26" s="0"/>
      <c r="BO26" s="11" t="n">
        <v>45786</v>
      </c>
      <c r="BP26" s="6" t="n">
        <v>-17.39</v>
      </c>
      <c r="BQ26" s="0" t="s">
        <v>582</v>
      </c>
      <c r="BR26" s="11" t="n">
        <v>46034</v>
      </c>
      <c r="BS26" s="6" t="n">
        <v>-97.78</v>
      </c>
      <c r="BT26" s="0" t="s">
        <v>632</v>
      </c>
    </row>
    <row collapsed="false" customFormat="false" customHeight="false" hidden="false" ht="12.1" outlineLevel="0" r="27">
      <c r="A27" s="0"/>
      <c r="B27" s="10" t="s">
        <f>=XIRR(B2:B26,A2:A26)</f>
      </c>
      <c r="C27" s="0"/>
      <c r="D27" s="0"/>
      <c r="E27" s="0"/>
      <c r="F27" s="0"/>
      <c r="G27" s="11" t="n">
        <v>45604</v>
      </c>
      <c r="H27" s="6" t="n">
        <v>-176.53</v>
      </c>
      <c r="I27" s="0" t="s">
        <v>553</v>
      </c>
      <c r="J27" s="11" t="n">
        <v>46125</v>
      </c>
      <c r="K27" s="8" t="s">
        <f>=-Портфель!J5</f>
      </c>
      <c r="L27" s="0" t="s">
        <v>653</v>
      </c>
      <c r="M27" s="0"/>
      <c r="N27" s="0"/>
      <c r="O27" s="0"/>
      <c r="P27" s="11" t="n">
        <v>45895</v>
      </c>
      <c r="Q27" s="6" t="n">
        <v>-208.97</v>
      </c>
      <c r="R27" s="0" t="s">
        <v>609</v>
      </c>
      <c r="S27" s="0"/>
      <c r="T27" s="0"/>
      <c r="U27" s="0"/>
      <c r="V27" s="11" t="n">
        <v>45365</v>
      </c>
      <c r="W27" s="6" t="n">
        <v>-399.14</v>
      </c>
      <c r="X27" s="0" t="s">
        <v>511</v>
      </c>
      <c r="Y27" s="11" t="n">
        <v>45973</v>
      </c>
      <c r="Z27" s="6" t="n">
        <v>-98.44</v>
      </c>
      <c r="AA27" s="0" t="s">
        <v>621</v>
      </c>
      <c r="AB27" s="0"/>
      <c r="AC27" s="0"/>
      <c r="AD27" s="0"/>
      <c r="AE27" s="0"/>
      <c r="AF27" s="0"/>
      <c r="AG27" s="0"/>
      <c r="AH27" s="11" t="n">
        <v>46072</v>
      </c>
      <c r="AI27" s="6" t="n">
        <v>-62.44</v>
      </c>
      <c r="AJ27" s="0" t="s">
        <v>638</v>
      </c>
      <c r="AK27" s="11" t="n">
        <v>45818</v>
      </c>
      <c r="AL27" s="6" t="n">
        <v>-78.36</v>
      </c>
      <c r="AM27" s="0" t="s">
        <v>593</v>
      </c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8" t="s">
        <f>=-SUM(AX2:AX25)</f>
      </c>
      <c r="AY27" s="0" t="s">
        <v>655</v>
      </c>
      <c r="AZ27" s="0"/>
      <c r="BA27" s="0"/>
      <c r="BB27" s="0"/>
      <c r="BC27" s="0"/>
      <c r="BD27" s="0"/>
      <c r="BE27" s="0"/>
      <c r="BF27" s="0"/>
      <c r="BG27" s="0"/>
      <c r="BH27" s="0"/>
      <c r="BI27" s="11" t="n">
        <v>46045</v>
      </c>
      <c r="BJ27" s="6" t="n">
        <v>-146.75</v>
      </c>
      <c r="BK27" s="0" t="s">
        <v>633</v>
      </c>
      <c r="BL27" s="0"/>
      <c r="BM27" s="0"/>
      <c r="BN27" s="0"/>
      <c r="BO27" s="11" t="n">
        <v>45884</v>
      </c>
      <c r="BP27" s="6" t="n">
        <v>-17.15</v>
      </c>
      <c r="BQ27" s="0" t="s">
        <v>607</v>
      </c>
      <c r="BR27" s="11" t="n">
        <v>46125</v>
      </c>
      <c r="BS27" s="8" t="s">
        <f>=-Портфель!J25</f>
      </c>
      <c r="BT27" s="0" t="s">
        <v>653</v>
      </c>
    </row>
    <row collapsed="false" customFormat="false" customHeight="false" hidden="false" ht="12.1" outlineLevel="0" r="28">
      <c r="A28" s="0"/>
      <c r="B28" s="8" t="s">
        <f>=-SUM(B2:B26)</f>
      </c>
      <c r="C28" s="0" t="s">
        <v>655</v>
      </c>
      <c r="D28" s="0"/>
      <c r="E28" s="0"/>
      <c r="F28" s="0"/>
      <c r="G28" s="11" t="n">
        <v>45698</v>
      </c>
      <c r="H28" s="6" t="n">
        <v>-175.1</v>
      </c>
      <c r="I28" s="0" t="s">
        <v>568</v>
      </c>
      <c r="J28" s="0"/>
      <c r="K28" s="10" t="s">
        <f>=XIRR(K2:K27,J2:J27)</f>
      </c>
      <c r="L28" s="0"/>
      <c r="M28" s="0"/>
      <c r="N28" s="0"/>
      <c r="O28" s="0"/>
      <c r="P28" s="11" t="n">
        <v>45986</v>
      </c>
      <c r="Q28" s="6" t="n">
        <v>-204.4</v>
      </c>
      <c r="R28" s="0" t="s">
        <v>623</v>
      </c>
      <c r="S28" s="0"/>
      <c r="T28" s="0"/>
      <c r="U28" s="0"/>
      <c r="V28" s="11" t="n">
        <v>45457</v>
      </c>
      <c r="W28" s="6" t="n">
        <v>-384.59</v>
      </c>
      <c r="X28" s="0" t="s">
        <v>527</v>
      </c>
      <c r="Y28" s="11" t="n">
        <v>46063</v>
      </c>
      <c r="Z28" s="6" t="n">
        <v>-93.96</v>
      </c>
      <c r="AA28" s="0" t="s">
        <v>636</v>
      </c>
      <c r="AB28" s="0"/>
      <c r="AC28" s="0"/>
      <c r="AD28" s="0"/>
      <c r="AE28" s="0"/>
      <c r="AF28" s="0"/>
      <c r="AG28" s="0"/>
      <c r="AH28" s="11" t="n">
        <v>46125</v>
      </c>
      <c r="AI28" s="8" t="s">
        <f>=-Портфель!J13</f>
      </c>
      <c r="AJ28" s="0" t="s">
        <v>653</v>
      </c>
      <c r="AK28" s="11" t="n">
        <v>45910</v>
      </c>
      <c r="AL28" s="6" t="n">
        <v>-82.41</v>
      </c>
      <c r="AM28" s="0" t="s">
        <v>611</v>
      </c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11" t="n">
        <v>46125</v>
      </c>
      <c r="BJ28" s="8" t="s">
        <f>=-Портфель!J22</f>
      </c>
      <c r="BK28" s="0" t="s">
        <v>653</v>
      </c>
      <c r="BL28" s="0"/>
      <c r="BM28" s="0"/>
      <c r="BN28" s="0"/>
      <c r="BO28" s="11" t="n">
        <v>46101</v>
      </c>
      <c r="BP28" s="6" t="n">
        <v>-19.34</v>
      </c>
      <c r="BQ28" s="0" t="s">
        <v>644</v>
      </c>
      <c r="BR28" s="0"/>
      <c r="BS28" s="10" t="s">
        <f>=XIRR(BS2:BS27,BR2:BR27)</f>
      </c>
      <c r="BT28" s="0"/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11" t="n">
        <v>45789</v>
      </c>
      <c r="H29" s="6" t="n">
        <v>-151.21</v>
      </c>
      <c r="I29" s="0" t="s">
        <v>586</v>
      </c>
      <c r="J29" s="0"/>
      <c r="K29" s="8" t="s">
        <f>=-SUM(K2:K27)</f>
      </c>
      <c r="L29" s="0" t="s">
        <v>655</v>
      </c>
      <c r="M29" s="0"/>
      <c r="N29" s="0"/>
      <c r="O29" s="0"/>
      <c r="P29" s="11" t="n">
        <v>46078</v>
      </c>
      <c r="Q29" s="6" t="n">
        <v>-200.78</v>
      </c>
      <c r="R29" s="0" t="s">
        <v>639</v>
      </c>
      <c r="S29" s="0"/>
      <c r="T29" s="0"/>
      <c r="U29" s="0"/>
      <c r="V29" s="11" t="n">
        <v>45548</v>
      </c>
      <c r="W29" s="6" t="n">
        <v>-397.24</v>
      </c>
      <c r="X29" s="0" t="s">
        <v>545</v>
      </c>
      <c r="Y29" s="11" t="n">
        <v>46125</v>
      </c>
      <c r="Z29" s="8" t="s">
        <f>=-Портфель!J10</f>
      </c>
      <c r="AA29" s="0" t="s">
        <v>653</v>
      </c>
      <c r="AB29" s="0"/>
      <c r="AC29" s="0"/>
      <c r="AD29" s="0"/>
      <c r="AE29" s="0"/>
      <c r="AF29" s="0"/>
      <c r="AG29" s="0"/>
      <c r="AH29" s="0"/>
      <c r="AI29" s="10" t="s">
        <f>=XIRR(AI2:AI28,AH2:AH28)</f>
      </c>
      <c r="AJ29" s="0"/>
      <c r="AK29" s="11" t="n">
        <v>46001</v>
      </c>
      <c r="AL29" s="6" t="n">
        <v>-76.04</v>
      </c>
      <c r="AM29" s="0" t="s">
        <v>628</v>
      </c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10" t="s">
        <f>=XIRR(BJ2:BJ28,BI2:BI28)</f>
      </c>
      <c r="BK29" s="0"/>
      <c r="BL29" s="0"/>
      <c r="BM29" s="0"/>
      <c r="BN29" s="0"/>
      <c r="BO29" s="11" t="n">
        <v>46125</v>
      </c>
      <c r="BP29" s="8" t="s">
        <f>=-Портфель!J24</f>
      </c>
      <c r="BQ29" s="0" t="s">
        <v>653</v>
      </c>
      <c r="BR29" s="0"/>
      <c r="BS29" s="8" t="s">
        <f>=-SUM(BS2:BS27)</f>
      </c>
      <c r="BT29" s="0" t="s">
        <v>655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11" t="n">
        <v>45880</v>
      </c>
      <c r="H30" s="6" t="n">
        <v>-149.19</v>
      </c>
      <c r="I30" s="0" t="s">
        <v>604</v>
      </c>
      <c r="J30" s="0"/>
      <c r="K30" s="0"/>
      <c r="L30" s="0"/>
      <c r="M30" s="0"/>
      <c r="N30" s="0"/>
      <c r="O30" s="0"/>
      <c r="P30" s="11" t="n">
        <v>46125</v>
      </c>
      <c r="Q30" s="8" t="s">
        <f>=-Портфель!J7</f>
      </c>
      <c r="R30" s="0" t="s">
        <v>653</v>
      </c>
      <c r="S30" s="0"/>
      <c r="T30" s="0"/>
      <c r="U30" s="0"/>
      <c r="V30" s="11" t="n">
        <v>45625</v>
      </c>
      <c r="W30" s="6" t="n">
        <v>-477.76</v>
      </c>
      <c r="X30" s="0" t="s">
        <v>560</v>
      </c>
      <c r="Y30" s="0"/>
      <c r="Z30" s="10" t="s">
        <f>=XIRR(Z2:Z29,Y2:Y29)</f>
      </c>
      <c r="AA30" s="0"/>
      <c r="AB30" s="0"/>
      <c r="AC30" s="0"/>
      <c r="AD30" s="0"/>
      <c r="AE30" s="0"/>
      <c r="AF30" s="0"/>
      <c r="AG30" s="0"/>
      <c r="AH30" s="0"/>
      <c r="AI30" s="8" t="s">
        <f>=-SUM(AI2:AI28)</f>
      </c>
      <c r="AJ30" s="0" t="s">
        <v>655</v>
      </c>
      <c r="AK30" s="11" t="n">
        <v>46091</v>
      </c>
      <c r="AL30" s="6" t="n">
        <v>-78.36</v>
      </c>
      <c r="AM30" s="0" t="s">
        <v>641</v>
      </c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8" t="s">
        <f>=-SUM(BJ2:BJ28)</f>
      </c>
      <c r="BK30" s="0" t="s">
        <v>655</v>
      </c>
      <c r="BL30" s="0"/>
      <c r="BM30" s="0"/>
      <c r="BN30" s="0"/>
      <c r="BO30" s="0"/>
      <c r="BP30" s="10" t="s">
        <f>=XIRR(BP2:BP29,BO2:BO29)</f>
      </c>
      <c r="BQ30" s="0"/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11" t="n">
        <v>45971</v>
      </c>
      <c r="H31" s="6" t="n">
        <v>-151.89</v>
      </c>
      <c r="I31" s="0" t="s">
        <v>620</v>
      </c>
      <c r="J31" s="0"/>
      <c r="K31" s="0"/>
      <c r="L31" s="0"/>
      <c r="M31" s="0"/>
      <c r="N31" s="0"/>
      <c r="O31" s="0"/>
      <c r="P31" s="0"/>
      <c r="Q31" s="10" t="s">
        <f>=XIRR(Q2:Q30,P2:P30)</f>
      </c>
      <c r="R31" s="0"/>
      <c r="S31" s="0"/>
      <c r="T31" s="0"/>
      <c r="U31" s="0"/>
      <c r="V31" s="11" t="n">
        <v>45730</v>
      </c>
      <c r="W31" s="6" t="n">
        <v>-397.58</v>
      </c>
      <c r="X31" s="0" t="s">
        <v>576</v>
      </c>
      <c r="Y31" s="0"/>
      <c r="Z31" s="8" t="s">
        <f>=-SUM(Z2:Z29)</f>
      </c>
      <c r="AA31" s="0" t="s">
        <v>655</v>
      </c>
      <c r="AB31" s="0"/>
      <c r="AC31" s="0"/>
      <c r="AD31" s="0"/>
      <c r="AE31" s="0"/>
      <c r="AF31" s="0"/>
      <c r="AG31" s="0"/>
      <c r="AH31" s="0"/>
      <c r="AI31" s="0"/>
      <c r="AJ31" s="0"/>
      <c r="AK31" s="11" t="n">
        <v>46125</v>
      </c>
      <c r="AL31" s="8" t="s">
        <f>=-Портфель!J14</f>
      </c>
      <c r="AM31" s="0" t="s">
        <v>653</v>
      </c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8" t="s">
        <f>=-SUM(BP2:BP29)</f>
      </c>
      <c r="BQ31" s="0" t="s">
        <v>655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11" t="n">
        <v>46062</v>
      </c>
      <c r="H32" s="6" t="n">
        <v>-144.09</v>
      </c>
      <c r="I32" s="0" t="s">
        <v>635</v>
      </c>
      <c r="J32" s="0"/>
      <c r="K32" s="0"/>
      <c r="L32" s="0"/>
      <c r="M32" s="0"/>
      <c r="N32" s="0"/>
      <c r="O32" s="0"/>
      <c r="P32" s="0"/>
      <c r="Q32" s="8" t="s">
        <f>=-SUM(Q2:Q30)</f>
      </c>
      <c r="R32" s="0" t="s">
        <v>655</v>
      </c>
      <c r="S32" s="0"/>
      <c r="T32" s="0"/>
      <c r="U32" s="0"/>
      <c r="V32" s="11" t="n">
        <v>45821</v>
      </c>
      <c r="W32" s="6" t="n">
        <v>-362.62</v>
      </c>
      <c r="X32" s="0" t="s">
        <v>595</v>
      </c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10" t="s">
        <f>=XIRR(AL2:AL31,AK2:AK31)</f>
      </c>
      <c r="AM32" s="0"/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11" t="n">
        <v>46125</v>
      </c>
      <c r="H33" s="8" t="s">
        <f>=-Портфель!J4</f>
      </c>
      <c r="I33" s="0" t="s">
        <v>653</v>
      </c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11" t="n">
        <v>45915</v>
      </c>
      <c r="W33" s="6" t="n">
        <v>-387.3</v>
      </c>
      <c r="X33" s="0" t="s">
        <v>613</v>
      </c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8" t="s">
        <f>=-SUM(AL2:AL31)</f>
      </c>
      <c r="AM33" s="0" t="s">
        <v>655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10" t="s">
        <f>=XIRR(H2:H33,G2:G33)</f>
      </c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11" t="n">
        <v>45992</v>
      </c>
      <c r="W34" s="6" t="n">
        <v>-359.07</v>
      </c>
      <c r="X34" s="0" t="s">
        <v>625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8" t="s">
        <f>=-SUM(H2:H33)</f>
      </c>
      <c r="I35" s="0" t="s">
        <v>655</v>
      </c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11" t="n">
        <v>46094</v>
      </c>
      <c r="W35" s="6" t="n">
        <v>-377.15</v>
      </c>
      <c r="X35" s="0" t="s">
        <v>643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11" t="n">
        <v>46125</v>
      </c>
      <c r="W36" s="8" t="s">
        <f>=-Портфель!J9</f>
      </c>
      <c r="X36" s="0" t="s">
        <v>653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10" t="s">
        <f>=XIRR(W2:W36,V2:V36)</f>
      </c>
      <c r="X37" s="0"/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8" t="s">
        <f>=-SUM(W2:W36)</f>
      </c>
      <c r="X38" s="0" t="s">
        <v>655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656</v>
      </c>
      <c r="C1" s="0"/>
      <c r="D1" s="0"/>
      <c r="E1" s="4" t="s">
        <v>657</v>
      </c>
      <c r="F1" s="0"/>
      <c r="G1" s="0"/>
      <c r="H1" s="4" t="s">
        <v>658</v>
      </c>
      <c r="I1" s="0"/>
      <c r="J1" s="0"/>
      <c r="K1" s="4" t="s">
        <v>659</v>
      </c>
      <c r="L1" s="0"/>
      <c r="M1" s="0"/>
      <c r="N1" s="4" t="s">
        <v>660</v>
      </c>
      <c r="O1" s="0"/>
      <c r="P1" s="0"/>
      <c r="Q1" s="4" t="s">
        <v>661</v>
      </c>
      <c r="R1" s="0"/>
      <c r="S1" s="0"/>
      <c r="T1" s="4" t="s">
        <v>662</v>
      </c>
      <c r="U1" s="0"/>
      <c r="V1" s="0"/>
      <c r="W1" s="4" t="s">
        <v>663</v>
      </c>
      <c r="X1" s="0"/>
      <c r="Y1" s="0"/>
      <c r="Z1" s="4" t="s">
        <v>664</v>
      </c>
      <c r="AA1" s="0"/>
      <c r="AB1" s="0"/>
      <c r="AC1" s="4" t="s">
        <v>665</v>
      </c>
      <c r="AD1" s="0"/>
      <c r="AE1" s="0"/>
      <c r="AF1" s="4" t="s">
        <v>666</v>
      </c>
      <c r="AG1" s="0"/>
      <c r="AH1" s="0"/>
      <c r="AI1" s="4" t="s">
        <v>667</v>
      </c>
      <c r="AJ1" s="0"/>
      <c r="AK1" s="0"/>
      <c r="AL1" s="4" t="s">
        <v>668</v>
      </c>
      <c r="AM1" s="0"/>
      <c r="AN1" s="0"/>
      <c r="AO1" s="4" t="s">
        <v>669</v>
      </c>
      <c r="AP1" s="0"/>
      <c r="AQ1" s="0"/>
      <c r="AR1" s="4" t="s">
        <v>670</v>
      </c>
      <c r="AS1" s="0"/>
      <c r="AT1" s="0"/>
      <c r="AU1" s="4" t="s">
        <v>671</v>
      </c>
      <c r="AV1" s="0"/>
    </row>
    <row collapsed="false" customFormat="false" customHeight="false" hidden="false" ht="12.1" outlineLevel="0" r="2">
      <c r="A2" s="11" t="n">
        <v>43404</v>
      </c>
      <c r="B2" s="6" t="n">
        <v>54186.101444</v>
      </c>
      <c r="C2" s="0" t="s">
        <v>650</v>
      </c>
      <c r="D2" s="11" t="n">
        <v>43423</v>
      </c>
      <c r="E2" s="6" t="n">
        <v>5479.39</v>
      </c>
      <c r="F2" s="0" t="s">
        <v>650</v>
      </c>
      <c r="G2" s="11" t="n">
        <v>43574</v>
      </c>
      <c r="H2" s="6" t="n">
        <v>1825.46</v>
      </c>
      <c r="I2" s="0" t="s">
        <v>650</v>
      </c>
      <c r="J2" s="11" t="n">
        <v>43574</v>
      </c>
      <c r="K2" s="6" t="n">
        <v>27492.23</v>
      </c>
      <c r="L2" s="0" t="s">
        <v>650</v>
      </c>
      <c r="M2" s="11" t="n">
        <v>43574</v>
      </c>
      <c r="N2" s="6" t="n">
        <v>19418.08</v>
      </c>
      <c r="O2" s="0" t="s">
        <v>650</v>
      </c>
      <c r="P2" s="11" t="n">
        <v>43619</v>
      </c>
      <c r="Q2" s="6" t="n">
        <v>6162.69</v>
      </c>
      <c r="R2" s="0" t="s">
        <v>650</v>
      </c>
      <c r="S2" s="11" t="n">
        <v>43651</v>
      </c>
      <c r="T2" s="6" t="n">
        <v>20493.51</v>
      </c>
      <c r="U2" s="0" t="s">
        <v>650</v>
      </c>
      <c r="V2" s="11" t="n">
        <v>43651</v>
      </c>
      <c r="W2" s="6" t="n">
        <v>21245.8</v>
      </c>
      <c r="X2" s="0" t="s">
        <v>650</v>
      </c>
      <c r="Y2" s="11" t="n">
        <v>43651</v>
      </c>
      <c r="Z2" s="6" t="n">
        <v>19026.63</v>
      </c>
      <c r="AA2" s="0" t="s">
        <v>650</v>
      </c>
      <c r="AB2" s="11" t="n">
        <v>43668</v>
      </c>
      <c r="AC2" s="6" t="n">
        <v>4443.29</v>
      </c>
      <c r="AD2" s="0" t="s">
        <v>650</v>
      </c>
      <c r="AE2" s="11" t="n">
        <v>43825</v>
      </c>
      <c r="AF2" s="6" t="n">
        <v>18336.44</v>
      </c>
      <c r="AG2" s="0" t="s">
        <v>650</v>
      </c>
      <c r="AH2" s="11" t="n">
        <v>43851</v>
      </c>
      <c r="AI2" s="6" t="n">
        <v>19111.436822</v>
      </c>
      <c r="AJ2" s="0" t="s">
        <v>650</v>
      </c>
      <c r="AK2" s="11" t="n">
        <v>43893</v>
      </c>
      <c r="AL2" s="6" t="n">
        <v>1003</v>
      </c>
      <c r="AM2" s="0" t="s">
        <v>650</v>
      </c>
      <c r="AN2" s="11" t="n">
        <v>43915</v>
      </c>
      <c r="AO2" s="6" t="n">
        <v>72400.97</v>
      </c>
      <c r="AP2" s="0" t="s">
        <v>650</v>
      </c>
      <c r="AQ2" s="11" t="n">
        <v>43927</v>
      </c>
      <c r="AR2" s="6" t="n">
        <v>98339.75</v>
      </c>
      <c r="AS2" s="0" t="s">
        <v>650</v>
      </c>
      <c r="AT2" s="11" t="n">
        <v>43927</v>
      </c>
      <c r="AU2" s="6" t="n">
        <v>26769.78</v>
      </c>
      <c r="AV2" s="0" t="s">
        <v>650</v>
      </c>
    </row>
    <row collapsed="false" customFormat="false" customHeight="false" hidden="false" ht="12.1" outlineLevel="0" r="3">
      <c r="A3" s="11" t="n">
        <v>43566</v>
      </c>
      <c r="B3" s="6" t="n">
        <v>-53296.924344</v>
      </c>
      <c r="C3" s="0" t="s">
        <v>654</v>
      </c>
      <c r="D3" s="11" t="n">
        <v>43474</v>
      </c>
      <c r="E3" s="6" t="n">
        <v>-193.6</v>
      </c>
      <c r="F3" s="0" t="s">
        <v>143</v>
      </c>
      <c r="G3" s="11" t="n">
        <v>43574</v>
      </c>
      <c r="H3" s="6" t="n">
        <v>5488.42</v>
      </c>
      <c r="I3" s="0" t="s">
        <v>650</v>
      </c>
      <c r="J3" s="11" t="n">
        <v>43636</v>
      </c>
      <c r="K3" s="6" t="n">
        <v>-30338.71</v>
      </c>
      <c r="L3" s="0" t="s">
        <v>654</v>
      </c>
      <c r="M3" s="11" t="n">
        <v>43643</v>
      </c>
      <c r="N3" s="6" t="n">
        <v>-22093.52</v>
      </c>
      <c r="O3" s="0" t="s">
        <v>654</v>
      </c>
      <c r="P3" s="11" t="n">
        <v>43619</v>
      </c>
      <c r="Q3" s="6" t="n">
        <v>24650.75</v>
      </c>
      <c r="R3" s="0" t="s">
        <v>650</v>
      </c>
      <c r="S3" s="11" t="n">
        <v>43663</v>
      </c>
      <c r="T3" s="6" t="n">
        <v>-658.24</v>
      </c>
      <c r="U3" s="0" t="s">
        <v>169</v>
      </c>
      <c r="V3" s="11" t="n">
        <v>43655</v>
      </c>
      <c r="W3" s="6" t="n">
        <v>-611</v>
      </c>
      <c r="X3" s="0" t="s">
        <v>165</v>
      </c>
      <c r="Y3" s="11" t="n">
        <v>43702</v>
      </c>
      <c r="Z3" s="6" t="n">
        <v>-590.1</v>
      </c>
      <c r="AA3" s="0" t="s">
        <v>179</v>
      </c>
      <c r="AB3" s="11" t="n">
        <v>43699</v>
      </c>
      <c r="AC3" s="6" t="n">
        <v>4599.76</v>
      </c>
      <c r="AD3" s="0" t="s">
        <v>650</v>
      </c>
      <c r="AE3" s="11" t="n">
        <v>43825</v>
      </c>
      <c r="AF3" s="6" t="n">
        <v>13278.12</v>
      </c>
      <c r="AG3" s="0" t="s">
        <v>650</v>
      </c>
      <c r="AH3" s="11" t="n">
        <v>43873</v>
      </c>
      <c r="AI3" s="6" t="n">
        <v>-22199.89535</v>
      </c>
      <c r="AJ3" s="0" t="s">
        <v>654</v>
      </c>
      <c r="AK3" s="11" t="n">
        <v>43998</v>
      </c>
      <c r="AL3" s="6" t="n">
        <v>-31.64</v>
      </c>
      <c r="AM3" s="0" t="s">
        <v>245</v>
      </c>
      <c r="AN3" s="11" t="n">
        <v>43987</v>
      </c>
      <c r="AO3" s="6" t="n">
        <v>-2042</v>
      </c>
      <c r="AP3" s="0" t="s">
        <v>237</v>
      </c>
      <c r="AQ3" s="11" t="n">
        <v>43979</v>
      </c>
      <c r="AR3" s="6" t="n">
        <v>-1870</v>
      </c>
      <c r="AS3" s="0" t="s">
        <v>235</v>
      </c>
      <c r="AT3" s="11" t="n">
        <v>43927</v>
      </c>
      <c r="AU3" s="6" t="n">
        <v>12798.54</v>
      </c>
      <c r="AV3" s="0" t="s">
        <v>650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43648</v>
      </c>
      <c r="E4" s="6" t="n">
        <v>-6455.57</v>
      </c>
      <c r="F4" s="0" t="s">
        <v>654</v>
      </c>
      <c r="G4" s="11" t="n">
        <v>43574</v>
      </c>
      <c r="H4" s="6" t="n">
        <v>914.74</v>
      </c>
      <c r="I4" s="0" t="s">
        <v>650</v>
      </c>
      <c r="J4" s="0"/>
      <c r="K4" s="10" t="s">
        <f>=XIRR(K2:K3,J2:J3)</f>
      </c>
      <c r="L4" s="0"/>
      <c r="M4" s="0"/>
      <c r="N4" s="10" t="s">
        <f>=XIRR(N2:N3,M2:M3)</f>
      </c>
      <c r="O4" s="0"/>
      <c r="P4" s="11" t="n">
        <v>43641</v>
      </c>
      <c r="Q4" s="6" t="n">
        <v>-763.5</v>
      </c>
      <c r="R4" s="0" t="s">
        <v>158</v>
      </c>
      <c r="S4" s="11" t="n">
        <v>43663</v>
      </c>
      <c r="T4" s="6" t="n">
        <v>-9600</v>
      </c>
      <c r="U4" s="0" t="s">
        <v>170</v>
      </c>
      <c r="V4" s="11" t="n">
        <v>43747</v>
      </c>
      <c r="W4" s="6" t="n">
        <v>-617.5</v>
      </c>
      <c r="X4" s="0" t="s">
        <v>186</v>
      </c>
      <c r="Y4" s="11" t="n">
        <v>43739</v>
      </c>
      <c r="Z4" s="6" t="n">
        <v>31392.7</v>
      </c>
      <c r="AA4" s="0" t="s">
        <v>650</v>
      </c>
      <c r="AB4" s="11" t="n">
        <v>43745</v>
      </c>
      <c r="AC4" s="6" t="n">
        <v>2394.16</v>
      </c>
      <c r="AD4" s="0" t="s">
        <v>650</v>
      </c>
      <c r="AE4" s="11" t="n">
        <v>43938</v>
      </c>
      <c r="AF4" s="6" t="n">
        <v>-921</v>
      </c>
      <c r="AG4" s="0" t="s">
        <v>223</v>
      </c>
      <c r="AH4" s="0"/>
      <c r="AI4" s="10" t="s">
        <f>=XIRR(AI2:AI3,AH2:AH3)</f>
      </c>
      <c r="AJ4" s="0"/>
      <c r="AK4" s="11" t="n">
        <v>44089</v>
      </c>
      <c r="AL4" s="6" t="n">
        <v>-26.42</v>
      </c>
      <c r="AM4" s="0" t="s">
        <v>266</v>
      </c>
      <c r="AN4" s="11" t="n">
        <v>44078</v>
      </c>
      <c r="AO4" s="6" t="n">
        <v>-2042</v>
      </c>
      <c r="AP4" s="0" t="s">
        <v>237</v>
      </c>
      <c r="AQ4" s="11" t="n">
        <v>44070</v>
      </c>
      <c r="AR4" s="6" t="n">
        <v>-1870</v>
      </c>
      <c r="AS4" s="0" t="s">
        <v>235</v>
      </c>
      <c r="AT4" s="11" t="n">
        <v>43927</v>
      </c>
      <c r="AU4" s="6" t="n">
        <v>11636.03</v>
      </c>
      <c r="AV4" s="0" t="s">
        <v>650</v>
      </c>
    </row>
    <row collapsed="false" customFormat="false" customHeight="false" hidden="false" ht="12.1" outlineLevel="0" r="5">
      <c r="A5" s="0"/>
      <c r="B5" s="8" t="s">
        <f>=-SUM(B2:B3)</f>
      </c>
      <c r="C5" s="0" t="s">
        <v>655</v>
      </c>
      <c r="D5" s="0"/>
      <c r="E5" s="10" t="s">
        <f>=XIRR(E2:E4,D2:D4)</f>
      </c>
      <c r="F5" s="0"/>
      <c r="G5" s="11" t="n">
        <v>43574</v>
      </c>
      <c r="H5" s="6" t="n">
        <v>9127.3</v>
      </c>
      <c r="I5" s="0" t="s">
        <v>650</v>
      </c>
      <c r="J5" s="0"/>
      <c r="K5" s="8" t="s">
        <f>=-SUM(K2:K3)</f>
      </c>
      <c r="L5" s="0" t="s">
        <v>655</v>
      </c>
      <c r="M5" s="0"/>
      <c r="N5" s="8" t="s">
        <f>=-SUM(N2:N3)</f>
      </c>
      <c r="O5" s="0" t="s">
        <v>655</v>
      </c>
      <c r="P5" s="11" t="n">
        <v>43641</v>
      </c>
      <c r="Q5" s="6" t="n">
        <v>-15000</v>
      </c>
      <c r="R5" s="0" t="s">
        <v>159</v>
      </c>
      <c r="S5" s="11" t="n">
        <v>43754</v>
      </c>
      <c r="T5" s="6" t="n">
        <v>-328.96</v>
      </c>
      <c r="U5" s="0" t="s">
        <v>192</v>
      </c>
      <c r="V5" s="11" t="n">
        <v>43747</v>
      </c>
      <c r="W5" s="6" t="n">
        <v>-10000</v>
      </c>
      <c r="X5" s="0" t="s">
        <v>187</v>
      </c>
      <c r="Y5" s="11" t="n">
        <v>43745</v>
      </c>
      <c r="Z5" s="6" t="n">
        <v>100606.87</v>
      </c>
      <c r="AA5" s="0" t="s">
        <v>650</v>
      </c>
      <c r="AB5" s="11" t="n">
        <v>43745</v>
      </c>
      <c r="AC5" s="6" t="n">
        <v>31124.09</v>
      </c>
      <c r="AD5" s="0" t="s">
        <v>650</v>
      </c>
      <c r="AE5" s="11" t="n">
        <v>44092</v>
      </c>
      <c r="AF5" s="6" t="n">
        <v>-605</v>
      </c>
      <c r="AG5" s="0" t="s">
        <v>267</v>
      </c>
      <c r="AH5" s="0"/>
      <c r="AI5" s="8" t="s">
        <f>=-SUM(AI2:AI3)</f>
      </c>
      <c r="AJ5" s="0" t="s">
        <v>655</v>
      </c>
      <c r="AK5" s="11" t="n">
        <v>44180</v>
      </c>
      <c r="AL5" s="6" t="n">
        <v>-25.42</v>
      </c>
      <c r="AM5" s="0" t="s">
        <v>288</v>
      </c>
      <c r="AN5" s="11" t="n">
        <v>44077</v>
      </c>
      <c r="AO5" s="6" t="n">
        <v>-30000</v>
      </c>
      <c r="AP5" s="0" t="s">
        <v>263</v>
      </c>
      <c r="AQ5" s="11" t="n">
        <v>44161</v>
      </c>
      <c r="AR5" s="6" t="n">
        <v>-1870</v>
      </c>
      <c r="AS5" s="0" t="s">
        <v>235</v>
      </c>
      <c r="AT5" s="11" t="n">
        <v>43927</v>
      </c>
      <c r="AU5" s="6" t="n">
        <v>6982.9</v>
      </c>
      <c r="AV5" s="0" t="s">
        <v>650</v>
      </c>
    </row>
    <row collapsed="false" customFormat="false" customHeight="false" hidden="false" ht="12.1" outlineLevel="0" r="6">
      <c r="A6" s="0"/>
      <c r="B6" s="0"/>
      <c r="C6" s="0"/>
      <c r="D6" s="0"/>
      <c r="E6" s="8" t="s">
        <f>=-SUM(E2:E4)</f>
      </c>
      <c r="F6" s="0" t="s">
        <v>655</v>
      </c>
      <c r="G6" s="11" t="n">
        <v>43574</v>
      </c>
      <c r="H6" s="6" t="n">
        <v>910.72</v>
      </c>
      <c r="I6" s="0" t="s">
        <v>650</v>
      </c>
      <c r="J6" s="0"/>
      <c r="K6" s="0"/>
      <c r="L6" s="0"/>
      <c r="M6" s="0"/>
      <c r="N6" s="0"/>
      <c r="O6" s="0"/>
      <c r="P6" s="11" t="n">
        <v>43732</v>
      </c>
      <c r="Q6" s="6" t="n">
        <v>-381</v>
      </c>
      <c r="R6" s="0" t="s">
        <v>184</v>
      </c>
      <c r="S6" s="11" t="n">
        <v>43845</v>
      </c>
      <c r="T6" s="6" t="n">
        <v>-328.96</v>
      </c>
      <c r="U6" s="0" t="s">
        <v>192</v>
      </c>
      <c r="V6" s="11" t="n">
        <v>43839</v>
      </c>
      <c r="W6" s="6" t="n">
        <v>-309</v>
      </c>
      <c r="X6" s="0" t="s">
        <v>205</v>
      </c>
      <c r="Y6" s="11" t="n">
        <v>43793</v>
      </c>
      <c r="Z6" s="6" t="n">
        <v>-4720.8</v>
      </c>
      <c r="AA6" s="0" t="s">
        <v>198</v>
      </c>
      <c r="AB6" s="11" t="n">
        <v>43745</v>
      </c>
      <c r="AC6" s="6" t="n">
        <v>2393.16</v>
      </c>
      <c r="AD6" s="0" t="s">
        <v>650</v>
      </c>
      <c r="AE6" s="11" t="n">
        <v>44302</v>
      </c>
      <c r="AF6" s="6" t="n">
        <v>-3325</v>
      </c>
      <c r="AG6" s="0" t="s">
        <v>307</v>
      </c>
      <c r="AH6" s="0"/>
      <c r="AI6" s="0"/>
      <c r="AJ6" s="0"/>
      <c r="AK6" s="11" t="n">
        <v>44271</v>
      </c>
      <c r="AL6" s="6" t="n">
        <v>-23.42</v>
      </c>
      <c r="AM6" s="0" t="s">
        <v>302</v>
      </c>
      <c r="AN6" s="11" t="n">
        <v>44169</v>
      </c>
      <c r="AO6" s="6" t="n">
        <v>-1167</v>
      </c>
      <c r="AP6" s="0" t="s">
        <v>283</v>
      </c>
      <c r="AQ6" s="11" t="n">
        <v>44252</v>
      </c>
      <c r="AR6" s="6" t="n">
        <v>-1627</v>
      </c>
      <c r="AS6" s="0" t="s">
        <v>297</v>
      </c>
      <c r="AT6" s="11" t="n">
        <v>43927</v>
      </c>
      <c r="AU6" s="6" t="n">
        <v>58200.17</v>
      </c>
      <c r="AV6" s="0" t="s">
        <v>650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43615</v>
      </c>
      <c r="H7" s="6" t="n">
        <v>-21595.02</v>
      </c>
      <c r="I7" s="0" t="s">
        <v>654</v>
      </c>
      <c r="J7" s="0"/>
      <c r="K7" s="0"/>
      <c r="L7" s="0"/>
      <c r="M7" s="0"/>
      <c r="N7" s="0"/>
      <c r="O7" s="0"/>
      <c r="P7" s="11" t="n">
        <v>43732</v>
      </c>
      <c r="Q7" s="6" t="n">
        <v>-15000</v>
      </c>
      <c r="R7" s="0" t="s">
        <v>159</v>
      </c>
      <c r="S7" s="11" t="n">
        <v>43936</v>
      </c>
      <c r="T7" s="6" t="n">
        <v>-328.96</v>
      </c>
      <c r="U7" s="0" t="s">
        <v>192</v>
      </c>
      <c r="V7" s="11" t="n">
        <v>43931</v>
      </c>
      <c r="W7" s="6" t="n">
        <v>-309</v>
      </c>
      <c r="X7" s="0" t="s">
        <v>205</v>
      </c>
      <c r="Y7" s="11" t="n">
        <v>43792</v>
      </c>
      <c r="Z7" s="6" t="n">
        <v>-72000</v>
      </c>
      <c r="AA7" s="0" t="s">
        <v>197</v>
      </c>
      <c r="AB7" s="11" t="n">
        <v>43745</v>
      </c>
      <c r="AC7" s="6" t="n">
        <v>2393.16</v>
      </c>
      <c r="AD7" s="0" t="s">
        <v>650</v>
      </c>
      <c r="AE7" s="11" t="n">
        <v>44449</v>
      </c>
      <c r="AF7" s="6" t="n">
        <v>-2849</v>
      </c>
      <c r="AG7" s="0" t="s">
        <v>340</v>
      </c>
      <c r="AH7" s="0"/>
      <c r="AI7" s="0"/>
      <c r="AJ7" s="0"/>
      <c r="AK7" s="11" t="n">
        <v>44362</v>
      </c>
      <c r="AL7" s="6" t="n">
        <v>-23.42</v>
      </c>
      <c r="AM7" s="0" t="s">
        <v>302</v>
      </c>
      <c r="AN7" s="11" t="n">
        <v>44260</v>
      </c>
      <c r="AO7" s="6" t="n">
        <v>-1015</v>
      </c>
      <c r="AP7" s="0" t="s">
        <v>298</v>
      </c>
      <c r="AQ7" s="11" t="n">
        <v>44343</v>
      </c>
      <c r="AR7" s="6" t="n">
        <v>-1627</v>
      </c>
      <c r="AS7" s="0" t="s">
        <v>297</v>
      </c>
      <c r="AT7" s="11" t="n">
        <v>44057</v>
      </c>
      <c r="AU7" s="6" t="n">
        <v>-5032</v>
      </c>
      <c r="AV7" s="0" t="s">
        <v>257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10" t="s">
        <f>=XIRR(H2:H7,G2:G7)</f>
      </c>
      <c r="I8" s="0"/>
      <c r="J8" s="0"/>
      <c r="K8" s="0"/>
      <c r="L8" s="0"/>
      <c r="M8" s="0"/>
      <c r="N8" s="0"/>
      <c r="O8" s="0"/>
      <c r="P8" s="0"/>
      <c r="Q8" s="10" t="s">
        <f>=XIRR(Q2:Q7,P2:P7)</f>
      </c>
      <c r="R8" s="0"/>
      <c r="S8" s="11" t="n">
        <v>44027</v>
      </c>
      <c r="T8" s="6" t="n">
        <v>-328.96</v>
      </c>
      <c r="U8" s="0" t="s">
        <v>192</v>
      </c>
      <c r="V8" s="11" t="n">
        <v>44023</v>
      </c>
      <c r="W8" s="6" t="n">
        <v>-309</v>
      </c>
      <c r="X8" s="0" t="s">
        <v>205</v>
      </c>
      <c r="Y8" s="11" t="n">
        <v>43884</v>
      </c>
      <c r="Z8" s="6" t="n">
        <v>-2181.6</v>
      </c>
      <c r="AA8" s="0" t="s">
        <v>209</v>
      </c>
      <c r="AB8" s="11" t="n">
        <v>43745</v>
      </c>
      <c r="AC8" s="6" t="n">
        <v>2392.16</v>
      </c>
      <c r="AD8" s="0" t="s">
        <v>650</v>
      </c>
      <c r="AE8" s="0"/>
      <c r="AF8" s="10" t="s">
        <f>=XIRR(AF2:AF7,AE2:AE7)</f>
      </c>
      <c r="AG8" s="0"/>
      <c r="AH8" s="0"/>
      <c r="AI8" s="0"/>
      <c r="AJ8" s="0"/>
      <c r="AK8" s="11" t="n">
        <v>44453</v>
      </c>
      <c r="AL8" s="6" t="n">
        <v>-23.42</v>
      </c>
      <c r="AM8" s="0" t="s">
        <v>302</v>
      </c>
      <c r="AN8" s="11" t="n">
        <v>44351</v>
      </c>
      <c r="AO8" s="6" t="n">
        <v>-1015</v>
      </c>
      <c r="AP8" s="0" t="s">
        <v>298</v>
      </c>
      <c r="AQ8" s="11" t="n">
        <v>44434</v>
      </c>
      <c r="AR8" s="6" t="n">
        <v>-1627</v>
      </c>
      <c r="AS8" s="0" t="s">
        <v>297</v>
      </c>
      <c r="AT8" s="11" t="n">
        <v>44239</v>
      </c>
      <c r="AU8" s="6" t="n">
        <v>-5032</v>
      </c>
      <c r="AV8" s="0" t="s">
        <v>257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8" t="s">
        <f>=-SUM(H2:H7)</f>
      </c>
      <c r="I9" s="0" t="s">
        <v>655</v>
      </c>
      <c r="J9" s="0"/>
      <c r="K9" s="0"/>
      <c r="L9" s="0"/>
      <c r="M9" s="0"/>
      <c r="N9" s="0"/>
      <c r="O9" s="0"/>
      <c r="P9" s="0"/>
      <c r="Q9" s="8" t="s">
        <f>=-SUM(Q2:Q7)</f>
      </c>
      <c r="R9" s="0" t="s">
        <v>655</v>
      </c>
      <c r="S9" s="11" t="n">
        <v>44118</v>
      </c>
      <c r="T9" s="6" t="n">
        <v>-328.96</v>
      </c>
      <c r="U9" s="0" t="s">
        <v>192</v>
      </c>
      <c r="V9" s="11" t="n">
        <v>44115</v>
      </c>
      <c r="W9" s="6" t="n">
        <v>-309</v>
      </c>
      <c r="X9" s="0" t="s">
        <v>205</v>
      </c>
      <c r="Y9" s="11" t="n">
        <v>43975</v>
      </c>
      <c r="Z9" s="6" t="n">
        <v>-2181.6</v>
      </c>
      <c r="AA9" s="0" t="s">
        <v>209</v>
      </c>
      <c r="AB9" s="0"/>
      <c r="AC9" s="10" t="s">
        <f>=XIRR(AC2:AC8,AB2:AB8)</f>
      </c>
      <c r="AD9" s="0"/>
      <c r="AE9" s="0"/>
      <c r="AF9" s="8" t="s">
        <f>=-SUM(AF2:AF7)</f>
      </c>
      <c r="AG9" s="0" t="s">
        <v>655</v>
      </c>
      <c r="AH9" s="0"/>
      <c r="AI9" s="0"/>
      <c r="AJ9" s="0"/>
      <c r="AK9" s="11" t="n">
        <v>44452</v>
      </c>
      <c r="AL9" s="6" t="n">
        <v>-100</v>
      </c>
      <c r="AM9" s="0" t="s">
        <v>342</v>
      </c>
      <c r="AN9" s="11" t="n">
        <v>44442</v>
      </c>
      <c r="AO9" s="6" t="n">
        <v>-1015</v>
      </c>
      <c r="AP9" s="0" t="s">
        <v>298</v>
      </c>
      <c r="AQ9" s="11" t="n">
        <v>44525</v>
      </c>
      <c r="AR9" s="6" t="n">
        <v>-1627</v>
      </c>
      <c r="AS9" s="0" t="s">
        <v>297</v>
      </c>
      <c r="AT9" s="11" t="n">
        <v>46059</v>
      </c>
      <c r="AU9" s="6" t="n">
        <v>-100000</v>
      </c>
      <c r="AV9" s="0" t="s">
        <v>634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11" t="n">
        <v>44117</v>
      </c>
      <c r="T10" s="6" t="n">
        <v>-9600</v>
      </c>
      <c r="U10" s="0" t="s">
        <v>170</v>
      </c>
      <c r="V10" s="11" t="n">
        <v>44114</v>
      </c>
      <c r="W10" s="6" t="n">
        <v>-10000</v>
      </c>
      <c r="X10" s="0" t="s">
        <v>187</v>
      </c>
      <c r="Y10" s="11" t="n">
        <v>44066</v>
      </c>
      <c r="Z10" s="6" t="n">
        <v>-2181.6</v>
      </c>
      <c r="AA10" s="0" t="s">
        <v>209</v>
      </c>
      <c r="AB10" s="0"/>
      <c r="AC10" s="8" t="s">
        <f>=-SUM(AC2:AC8)</f>
      </c>
      <c r="AD10" s="0" t="s">
        <v>655</v>
      </c>
      <c r="AE10" s="0"/>
      <c r="AF10" s="0"/>
      <c r="AG10" s="0"/>
      <c r="AH10" s="0"/>
      <c r="AI10" s="0"/>
      <c r="AJ10" s="0"/>
      <c r="AK10" s="11" t="n">
        <v>44544</v>
      </c>
      <c r="AL10" s="6" t="n">
        <v>-21.68</v>
      </c>
      <c r="AM10" s="0" t="s">
        <v>364</v>
      </c>
      <c r="AN10" s="11" t="n">
        <v>44441</v>
      </c>
      <c r="AO10" s="6" t="n">
        <v>-40000</v>
      </c>
      <c r="AP10" s="0" t="s">
        <v>338</v>
      </c>
      <c r="AQ10" s="11" t="n">
        <v>44616</v>
      </c>
      <c r="AR10" s="6" t="n">
        <v>-1627</v>
      </c>
      <c r="AS10" s="0" t="s">
        <v>297</v>
      </c>
      <c r="AT10" s="0"/>
      <c r="AU10" s="10" t="s">
        <f>=XIRR(AU2:AU9,AT2:AT9)</f>
      </c>
      <c r="AV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10" t="s">
        <f>=XIRR(T2:T10,S2:S10)</f>
      </c>
      <c r="U11" s="0"/>
      <c r="V11" s="0"/>
      <c r="W11" s="10" t="s">
        <f>=XIRR(W2:W10,V2:V10)</f>
      </c>
      <c r="X11" s="0"/>
      <c r="Y11" s="11" t="n">
        <v>44065</v>
      </c>
      <c r="Z11" s="6" t="n">
        <v>-72000</v>
      </c>
      <c r="AA11" s="0" t="s">
        <v>197</v>
      </c>
      <c r="AB11" s="0"/>
      <c r="AC11" s="0"/>
      <c r="AD11" s="0"/>
      <c r="AE11" s="0"/>
      <c r="AF11" s="0"/>
      <c r="AG11" s="0"/>
      <c r="AH11" s="0"/>
      <c r="AI11" s="0"/>
      <c r="AJ11" s="0"/>
      <c r="AK11" s="11" t="n">
        <v>44543</v>
      </c>
      <c r="AL11" s="6" t="n">
        <v>-100</v>
      </c>
      <c r="AM11" s="0" t="s">
        <v>342</v>
      </c>
      <c r="AN11" s="0"/>
      <c r="AO11" s="10" t="s">
        <f>=XIRR(AO2:AO10,AN2:AN10)</f>
      </c>
      <c r="AP11" s="0"/>
      <c r="AQ11" s="11" t="n">
        <v>44707</v>
      </c>
      <c r="AR11" s="6" t="n">
        <v>-1627</v>
      </c>
      <c r="AS11" s="0" t="s">
        <v>297</v>
      </c>
      <c r="AT11" s="0"/>
      <c r="AU11" s="8" t="s">
        <f>=-SUM(AU2:AU9)</f>
      </c>
      <c r="AV11" s="0" t="s">
        <v>655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8" t="s">
        <f>=-SUM(T2:T10)</f>
      </c>
      <c r="U12" s="0" t="s">
        <v>655</v>
      </c>
      <c r="V12" s="0"/>
      <c r="W12" s="8" t="s">
        <f>=-SUM(W2:W10)</f>
      </c>
      <c r="X12" s="0" t="s">
        <v>655</v>
      </c>
      <c r="Y12" s="0"/>
      <c r="Z12" s="10" t="s">
        <f>=XIRR(Z2:Z11,Y2:Y11)</f>
      </c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11" t="n">
        <v>44635</v>
      </c>
      <c r="AL12" s="6" t="n">
        <v>-18.94</v>
      </c>
      <c r="AM12" s="0" t="s">
        <v>380</v>
      </c>
      <c r="AN12" s="0"/>
      <c r="AO12" s="8" t="s">
        <f>=-SUM(AO2:AO10)</f>
      </c>
      <c r="AP12" s="0" t="s">
        <v>655</v>
      </c>
      <c r="AQ12" s="11" t="n">
        <v>44798</v>
      </c>
      <c r="AR12" s="6" t="n">
        <v>-1627</v>
      </c>
      <c r="AS12" s="0" t="s">
        <v>297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8" t="s">
        <f>=-SUM(Z2:Z11)</f>
      </c>
      <c r="AA13" s="0" t="s">
        <v>655</v>
      </c>
      <c r="AB13" s="0"/>
      <c r="AC13" s="0"/>
      <c r="AD13" s="0"/>
      <c r="AE13" s="0"/>
      <c r="AF13" s="0"/>
      <c r="AG13" s="0"/>
      <c r="AH13" s="0"/>
      <c r="AI13" s="0"/>
      <c r="AJ13" s="0"/>
      <c r="AK13" s="11" t="n">
        <v>44634</v>
      </c>
      <c r="AL13" s="6" t="n">
        <v>-160</v>
      </c>
      <c r="AM13" s="0" t="s">
        <v>378</v>
      </c>
      <c r="AN13" s="0"/>
      <c r="AO13" s="0"/>
      <c r="AP13" s="0"/>
      <c r="AQ13" s="11" t="n">
        <v>44889</v>
      </c>
      <c r="AR13" s="6" t="n">
        <v>-1627</v>
      </c>
      <c r="AS13" s="0" t="s">
        <v>297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11" t="n">
        <v>44726</v>
      </c>
      <c r="AL14" s="6" t="n">
        <v>-15.55</v>
      </c>
      <c r="AM14" s="0" t="s">
        <v>395</v>
      </c>
      <c r="AN14" s="0"/>
      <c r="AO14" s="0"/>
      <c r="AP14" s="0"/>
      <c r="AQ14" s="11" t="n">
        <v>44980</v>
      </c>
      <c r="AR14" s="6" t="n">
        <v>-1627</v>
      </c>
      <c r="AS14" s="0" t="s">
        <v>297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11" t="n">
        <v>44725</v>
      </c>
      <c r="AL15" s="6" t="n">
        <v>-160</v>
      </c>
      <c r="AM15" s="0" t="s">
        <v>378</v>
      </c>
      <c r="AN15" s="0"/>
      <c r="AO15" s="0"/>
      <c r="AP15" s="0"/>
      <c r="AQ15" s="11" t="n">
        <v>45071</v>
      </c>
      <c r="AR15" s="6" t="n">
        <v>-1627</v>
      </c>
      <c r="AS15" s="0" t="s">
        <v>297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11" t="n">
        <v>44817</v>
      </c>
      <c r="AL16" s="6" t="n">
        <v>-11.16</v>
      </c>
      <c r="AM16" s="0" t="s">
        <v>414</v>
      </c>
      <c r="AN16" s="0"/>
      <c r="AO16" s="0"/>
      <c r="AP16" s="0"/>
      <c r="AQ16" s="11" t="n">
        <v>45070</v>
      </c>
      <c r="AR16" s="6" t="n">
        <v>-100000</v>
      </c>
      <c r="AS16" s="0" t="s">
        <v>457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11" t="n">
        <v>44816</v>
      </c>
      <c r="AL17" s="6" t="n">
        <v>-160</v>
      </c>
      <c r="AM17" s="0" t="s">
        <v>378</v>
      </c>
      <c r="AN17" s="0"/>
      <c r="AO17" s="0"/>
      <c r="AP17" s="0"/>
      <c r="AQ17" s="0"/>
      <c r="AR17" s="10" t="s">
        <f>=XIRR(AR2:AR16,AQ2:AQ16)</f>
      </c>
      <c r="AS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11" t="n">
        <v>44908</v>
      </c>
      <c r="AL18" s="6" t="n">
        <v>-7.78</v>
      </c>
      <c r="AM18" s="0" t="s">
        <v>429</v>
      </c>
      <c r="AN18" s="0"/>
      <c r="AO18" s="0"/>
      <c r="AP18" s="0"/>
      <c r="AQ18" s="0"/>
      <c r="AR18" s="8" t="s">
        <f>=-SUM(AR2:AR16)</f>
      </c>
      <c r="AS18" s="0" t="s">
        <v>655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11" t="n">
        <v>44907</v>
      </c>
      <c r="AL19" s="6" t="n">
        <v>-160</v>
      </c>
      <c r="AM19" s="0" t="s">
        <v>378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44999</v>
      </c>
      <c r="AL20" s="6" t="n">
        <v>-3.39</v>
      </c>
      <c r="AM20" s="0" t="s">
        <v>442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44998</v>
      </c>
      <c r="AL21" s="6" t="n">
        <v>-160</v>
      </c>
      <c r="AM21" s="0" t="s">
        <v>378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10" t="s">
        <f>=XIRR(AL2:AL21,AK2:AK21)</f>
      </c>
      <c r="AM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8" t="s">
        <f>=-SUM(AL2:AL21)</f>
      </c>
      <c r="AM23" s="0" t="s">
        <v>655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E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672</v>
      </c>
      <c r="C1" s="0"/>
      <c r="D1" s="0"/>
      <c r="E1" s="3" t="s">
        <v>673</v>
      </c>
      <c r="F1" s="0"/>
      <c r="G1" s="0"/>
      <c r="H1" s="3" t="s">
        <v>674</v>
      </c>
      <c r="I1" s="0"/>
      <c r="J1" s="0"/>
      <c r="K1" s="3" t="s">
        <v>675</v>
      </c>
      <c r="L1" s="0"/>
      <c r="M1" s="0"/>
      <c r="N1" s="3" t="s">
        <v>676</v>
      </c>
      <c r="O1" s="0"/>
      <c r="P1" s="0"/>
      <c r="Q1" s="3" t="s">
        <v>677</v>
      </c>
      <c r="R1" s="0"/>
      <c r="S1" s="0"/>
      <c r="T1" s="3" t="s">
        <v>678</v>
      </c>
      <c r="U1" s="0"/>
      <c r="V1" s="0"/>
      <c r="W1" s="3" t="s">
        <v>679</v>
      </c>
      <c r="X1" s="0"/>
      <c r="Y1" s="0"/>
      <c r="Z1" s="3" t="s">
        <v>680</v>
      </c>
      <c r="AA1" s="0"/>
      <c r="AB1" s="0"/>
      <c r="AC1" s="3" t="s">
        <v>681</v>
      </c>
      <c r="AD1" s="0"/>
      <c r="AE1" s="0"/>
      <c r="AF1" s="3" t="s">
        <v>682</v>
      </c>
      <c r="AG1" s="0"/>
      <c r="AH1" s="0"/>
      <c r="AI1" s="3" t="s">
        <v>683</v>
      </c>
      <c r="AJ1" s="0"/>
      <c r="AK1" s="0"/>
      <c r="AL1" s="3" t="s">
        <v>684</v>
      </c>
      <c r="AM1" s="0"/>
      <c r="AN1" s="0"/>
      <c r="AO1" s="3" t="s">
        <v>685</v>
      </c>
      <c r="AP1" s="0"/>
      <c r="AQ1" s="0"/>
      <c r="AR1" s="3" t="s">
        <v>686</v>
      </c>
      <c r="AS1" s="0"/>
      <c r="AT1" s="0"/>
      <c r="AU1" s="3" t="s">
        <v>687</v>
      </c>
      <c r="AV1" s="0"/>
      <c r="AW1" s="0"/>
      <c r="AX1" s="3" t="s">
        <v>688</v>
      </c>
      <c r="AY1" s="0"/>
      <c r="AZ1" s="0"/>
      <c r="BA1" s="3" t="s">
        <v>689</v>
      </c>
      <c r="BB1" s="0"/>
      <c r="BC1" s="0"/>
      <c r="BD1" s="3" t="s">
        <v>690</v>
      </c>
      <c r="BE1" s="0"/>
      <c r="BF1" s="0"/>
      <c r="BG1" s="3" t="s">
        <v>691</v>
      </c>
      <c r="BH1" s="0"/>
      <c r="BI1" s="0"/>
      <c r="BJ1" s="3" t="s">
        <v>692</v>
      </c>
      <c r="BK1" s="0"/>
      <c r="BL1" s="0"/>
      <c r="BM1" s="3" t="s">
        <v>693</v>
      </c>
      <c r="BN1" s="0"/>
      <c r="BO1" s="0"/>
      <c r="BP1" s="3" t="s">
        <v>694</v>
      </c>
      <c r="BQ1" s="0"/>
      <c r="BR1" s="0"/>
      <c r="BS1" s="3" t="s">
        <v>695</v>
      </c>
      <c r="BT1" s="0"/>
      <c r="BU1" s="0"/>
      <c r="BV1" s="3" t="s">
        <v>696</v>
      </c>
      <c r="BW1" s="0"/>
      <c r="BX1" s="0"/>
      <c r="BY1" s="3" t="s">
        <v>697</v>
      </c>
      <c r="BZ1" s="0"/>
      <c r="CA1" s="0"/>
      <c r="CB1" s="3" t="s">
        <v>698</v>
      </c>
      <c r="CC1" s="0"/>
      <c r="CD1" s="0"/>
      <c r="CE1" s="3" t="s">
        <v>699</v>
      </c>
      <c r="CF1" s="0"/>
      <c r="CG1" s="0"/>
      <c r="CH1" s="3" t="s">
        <v>700</v>
      </c>
      <c r="CI1" s="0"/>
      <c r="CJ1" s="0"/>
      <c r="CK1" s="3" t="s">
        <v>701</v>
      </c>
      <c r="CL1" s="0"/>
      <c r="CM1" s="0"/>
      <c r="CN1" s="3" t="s">
        <v>702</v>
      </c>
      <c r="CO1" s="0"/>
      <c r="CP1" s="0"/>
      <c r="CQ1" s="3" t="s">
        <v>703</v>
      </c>
      <c r="CR1" s="0"/>
      <c r="CS1" s="0"/>
      <c r="CT1" s="3" t="s">
        <v>704</v>
      </c>
      <c r="CU1" s="0"/>
      <c r="CV1" s="0"/>
      <c r="CW1" s="3" t="s">
        <v>705</v>
      </c>
      <c r="CX1" s="0"/>
      <c r="CY1" s="0"/>
      <c r="CZ1" s="3" t="s">
        <v>706</v>
      </c>
      <c r="DA1" s="0"/>
      <c r="DB1" s="0"/>
      <c r="DC1" s="3" t="s">
        <v>707</v>
      </c>
      <c r="DD1" s="0"/>
      <c r="DE1" s="0"/>
      <c r="DF1" s="3" t="s">
        <v>708</v>
      </c>
      <c r="DG1" s="0"/>
      <c r="DH1" s="0"/>
      <c r="DI1" s="3" t="s">
        <v>709</v>
      </c>
      <c r="DJ1" s="0"/>
      <c r="DK1" s="0"/>
      <c r="DL1" s="3" t="s">
        <v>710</v>
      </c>
      <c r="DM1" s="0"/>
      <c r="DN1" s="0"/>
      <c r="DO1" s="3" t="s">
        <v>711</v>
      </c>
      <c r="DP1" s="0"/>
      <c r="DQ1" s="0"/>
      <c r="DR1" s="3" t="s">
        <v>712</v>
      </c>
      <c r="DS1" s="0"/>
      <c r="DT1" s="0"/>
      <c r="DU1" s="3" t="s">
        <v>713</v>
      </c>
      <c r="DV1" s="0"/>
      <c r="DW1" s="0"/>
      <c r="DX1" s="3" t="s">
        <v>714</v>
      </c>
      <c r="DY1" s="0"/>
      <c r="DZ1" s="0"/>
      <c r="EA1" s="3" t="s">
        <v>715</v>
      </c>
      <c r="EB1" s="0"/>
      <c r="EC1" s="0"/>
      <c r="ED1" s="3" t="s">
        <v>716</v>
      </c>
      <c r="EE1" s="0"/>
    </row>
    <row collapsed="false" customFormat="false" customHeight="false" hidden="false" ht="12.1" outlineLevel="0" r="2">
      <c r="A2" s="11" t="n">
        <v>43894</v>
      </c>
      <c r="B2" s="6" t="n">
        <v>40</v>
      </c>
      <c r="C2" s="6" t="n">
        <v>17660.73546</v>
      </c>
      <c r="D2" s="11" t="n">
        <v>43850</v>
      </c>
      <c r="E2" s="6" t="n">
        <v>100</v>
      </c>
      <c r="F2" s="6" t="n">
        <v>5275.78</v>
      </c>
      <c r="G2" s="11" t="n">
        <v>43495</v>
      </c>
      <c r="H2" s="6" t="n">
        <v>4</v>
      </c>
      <c r="I2" s="6" t="n">
        <v>10823.56678</v>
      </c>
      <c r="J2" s="11" t="n">
        <v>43886</v>
      </c>
      <c r="K2" s="6" t="n">
        <v>3</v>
      </c>
      <c r="L2" s="6" t="n">
        <v>61139.772672</v>
      </c>
      <c r="M2" s="11" t="n">
        <v>43304</v>
      </c>
      <c r="N2" s="6" t="n">
        <v>40</v>
      </c>
      <c r="O2" s="6" t="n">
        <v>8360.11</v>
      </c>
      <c r="P2" s="11" t="n">
        <v>43888</v>
      </c>
      <c r="Q2" s="6" t="n">
        <v>2</v>
      </c>
      <c r="R2" s="6" t="n">
        <v>36108.770001</v>
      </c>
      <c r="S2" s="11" t="n">
        <v>43651</v>
      </c>
      <c r="T2" s="6" t="n">
        <v>700</v>
      </c>
      <c r="U2" s="6" t="n">
        <v>110608.83</v>
      </c>
      <c r="V2" s="11" t="n">
        <v>43566</v>
      </c>
      <c r="W2" s="6" t="n">
        <v>1</v>
      </c>
      <c r="X2" s="6" t="n">
        <v>3031.000386</v>
      </c>
      <c r="Y2" s="11" t="n">
        <v>43864</v>
      </c>
      <c r="Z2" s="6" t="n">
        <v>1</v>
      </c>
      <c r="AA2" s="6" t="n">
        <v>12695.88958</v>
      </c>
      <c r="AB2" s="11" t="n">
        <v>45705</v>
      </c>
      <c r="AC2" s="6" t="n">
        <v>350</v>
      </c>
      <c r="AD2" s="6" t="n">
        <v>75719</v>
      </c>
      <c r="AE2" s="11" t="n">
        <v>43885</v>
      </c>
      <c r="AF2" s="6" t="n">
        <v>6</v>
      </c>
      <c r="AG2" s="6" t="n">
        <v>9561.52896</v>
      </c>
      <c r="AH2" s="11" t="n">
        <v>43836</v>
      </c>
      <c r="AI2" s="6" t="n">
        <v>1</v>
      </c>
      <c r="AJ2" s="6" t="n">
        <v>9802.148538</v>
      </c>
      <c r="AK2" s="11" t="n">
        <v>43853</v>
      </c>
      <c r="AL2" s="6" t="n">
        <v>1</v>
      </c>
      <c r="AM2" s="6" t="n">
        <v>8345.775471</v>
      </c>
      <c r="AN2" s="11" t="n">
        <v>43900</v>
      </c>
      <c r="AO2" s="6" t="n">
        <v>30000</v>
      </c>
      <c r="AP2" s="6" t="n">
        <v>7173.59</v>
      </c>
      <c r="AQ2" s="11" t="n">
        <v>43850</v>
      </c>
      <c r="AR2" s="6" t="n">
        <v>1</v>
      </c>
      <c r="AS2" s="6" t="n">
        <v>4774.28</v>
      </c>
      <c r="AT2" s="11" t="n">
        <v>43277</v>
      </c>
      <c r="AU2" s="6" t="n">
        <v>2</v>
      </c>
      <c r="AV2" s="6" t="n">
        <v>4353.31</v>
      </c>
      <c r="AW2" s="11" t="n">
        <v>43577</v>
      </c>
      <c r="AX2" s="6" t="n">
        <v>2</v>
      </c>
      <c r="AY2" s="6" t="n">
        <v>17038.99728</v>
      </c>
      <c r="AZ2" s="11" t="n">
        <v>43574</v>
      </c>
      <c r="BA2" s="6" t="n">
        <v>200</v>
      </c>
      <c r="BB2" s="6" t="n">
        <v>20501.32</v>
      </c>
      <c r="BC2" s="11" t="n">
        <v>43866</v>
      </c>
      <c r="BD2" s="6" t="n">
        <v>7</v>
      </c>
      <c r="BE2" s="6" t="n">
        <v>3741.349116</v>
      </c>
      <c r="BF2" s="11" t="n">
        <v>43900</v>
      </c>
      <c r="BG2" s="6" t="n">
        <v>50</v>
      </c>
      <c r="BH2" s="6" t="n">
        <v>14957.48</v>
      </c>
      <c r="BI2" s="11" t="n">
        <v>43875</v>
      </c>
      <c r="BJ2" s="6" t="n">
        <v>2</v>
      </c>
      <c r="BK2" s="6" t="n">
        <v>4738.3192</v>
      </c>
      <c r="BL2" s="11" t="n">
        <v>43857</v>
      </c>
      <c r="BM2" s="6" t="n">
        <v>1</v>
      </c>
      <c r="BN2" s="6" t="n">
        <v>12659.747004</v>
      </c>
      <c r="BO2" s="11" t="n">
        <v>43677</v>
      </c>
      <c r="BP2" s="6" t="n">
        <v>1</v>
      </c>
      <c r="BQ2" s="6" t="n">
        <v>7095.290245</v>
      </c>
      <c r="BR2" s="11" t="n">
        <v>43844</v>
      </c>
      <c r="BS2" s="6" t="n">
        <v>5</v>
      </c>
      <c r="BT2" s="6" t="n">
        <v>11645.219718</v>
      </c>
      <c r="BU2" s="11" t="n">
        <v>43699</v>
      </c>
      <c r="BV2" s="6" t="n">
        <v>280</v>
      </c>
      <c r="BW2" s="6" t="n">
        <v>20023.89</v>
      </c>
      <c r="BX2" s="11" t="n">
        <v>43413</v>
      </c>
      <c r="BY2" s="6" t="n">
        <v>10</v>
      </c>
      <c r="BZ2" s="6" t="n">
        <v>4677.49</v>
      </c>
      <c r="CA2" s="11" t="n">
        <v>43886</v>
      </c>
      <c r="CB2" s="6" t="n">
        <v>1</v>
      </c>
      <c r="CC2" s="6" t="n">
        <v>772.252608</v>
      </c>
      <c r="CD2" s="11" t="n">
        <v>43616</v>
      </c>
      <c r="CE2" s="6" t="n">
        <v>10</v>
      </c>
      <c r="CF2" s="6" t="n">
        <v>554.8595</v>
      </c>
      <c r="CG2" s="11" t="n">
        <v>44665</v>
      </c>
      <c r="CH2" s="6" t="n">
        <v>1</v>
      </c>
      <c r="CI2" s="6" t="n">
        <v>2076.0246</v>
      </c>
      <c r="CJ2" s="11" t="n">
        <v>43649</v>
      </c>
      <c r="CK2" s="6" t="n">
        <v>100</v>
      </c>
      <c r="CL2" s="6" t="n">
        <v>1096.279</v>
      </c>
      <c r="CM2" s="11" t="n">
        <v>43754</v>
      </c>
      <c r="CN2" s="6" t="n">
        <v>1</v>
      </c>
      <c r="CO2" s="6" t="n">
        <v>1778.444</v>
      </c>
      <c r="CP2" s="11" t="n">
        <v>43651</v>
      </c>
      <c r="CQ2" s="6" t="n">
        <v>5</v>
      </c>
      <c r="CR2" s="6" t="n">
        <v>7705.5473684211</v>
      </c>
      <c r="CS2" s="11" t="n">
        <v>43866</v>
      </c>
      <c r="CT2" s="6" t="n">
        <v>90350</v>
      </c>
      <c r="CU2" s="6" t="n">
        <v>115795.58</v>
      </c>
      <c r="CV2" s="11" t="n">
        <v>43928</v>
      </c>
      <c r="CW2" s="6" t="n">
        <v>1</v>
      </c>
      <c r="CX2" s="6" t="n">
        <v>6296.57</v>
      </c>
      <c r="CY2" s="11" t="n">
        <v>43745</v>
      </c>
      <c r="CZ2" s="6" t="n">
        <v>20</v>
      </c>
      <c r="DA2" s="6" t="n">
        <v>48946.4</v>
      </c>
      <c r="DB2" s="11" t="n">
        <v>43928</v>
      </c>
      <c r="DC2" s="6" t="n">
        <v>70</v>
      </c>
      <c r="DD2" s="6" t="n">
        <v>117518.73</v>
      </c>
      <c r="DE2" s="11" t="n">
        <v>43668</v>
      </c>
      <c r="DF2" s="6" t="n">
        <v>200</v>
      </c>
      <c r="DG2" s="6" t="n">
        <v>4012</v>
      </c>
      <c r="DH2" s="11" t="n">
        <v>43668</v>
      </c>
      <c r="DI2" s="6" t="n">
        <v>6</v>
      </c>
      <c r="DJ2" s="6" t="n">
        <v>10146.35</v>
      </c>
      <c r="DK2" s="11" t="n">
        <v>43928</v>
      </c>
      <c r="DL2" s="6" t="n">
        <v>1000</v>
      </c>
      <c r="DM2" s="6" t="n">
        <v>88944.45</v>
      </c>
      <c r="DN2" s="11" t="n">
        <v>43668</v>
      </c>
      <c r="DO2" s="6" t="n">
        <v>500</v>
      </c>
      <c r="DP2" s="6" t="n">
        <v>13412.62</v>
      </c>
      <c r="DQ2" s="11" t="n">
        <v>43745</v>
      </c>
      <c r="DR2" s="6" t="n">
        <v>21</v>
      </c>
      <c r="DS2" s="6" t="n">
        <v>15464.134</v>
      </c>
      <c r="DT2" s="11" t="n">
        <v>43809</v>
      </c>
      <c r="DU2" s="6" t="n">
        <v>3300</v>
      </c>
      <c r="DV2" s="6" t="n">
        <v>19809.366984</v>
      </c>
      <c r="DW2" s="11" t="n">
        <v>43927</v>
      </c>
      <c r="DX2" s="6" t="n">
        <v>110</v>
      </c>
      <c r="DY2" s="6" t="n">
        <v>110955.49</v>
      </c>
      <c r="DZ2" s="11" t="n">
        <v>43907</v>
      </c>
      <c r="EA2" s="6" t="n">
        <v>20</v>
      </c>
      <c r="EB2" s="6" t="n">
        <v>19181.3</v>
      </c>
      <c r="EC2" s="11" t="n">
        <v>43900</v>
      </c>
      <c r="ED2" s="6" t="n">
        <v>1</v>
      </c>
      <c r="EE2" s="6" t="n">
        <v>954.55</v>
      </c>
    </row>
    <row collapsed="false" customFormat="false" customHeight="false" hidden="false" ht="12.1" outlineLevel="0" r="3">
      <c r="A3" s="11" t="n">
        <v>43899</v>
      </c>
      <c r="B3" s="6" t="n">
        <v>40</v>
      </c>
      <c r="C3" s="6" t="n">
        <v>16455.3651</v>
      </c>
      <c r="D3" s="11" t="n">
        <v>43850</v>
      </c>
      <c r="E3" s="6" t="n">
        <v>100</v>
      </c>
      <c r="F3" s="6" t="n">
        <v>5255.72</v>
      </c>
      <c r="G3" s="11" t="n">
        <v>43676</v>
      </c>
      <c r="H3" s="6" t="n">
        <v>4</v>
      </c>
      <c r="I3" s="6" t="n">
        <v>13260.64396</v>
      </c>
      <c r="J3" s="0"/>
      <c r="K3" s="5" t="s">
        <f>=SUM(L2:L2)/SUM(K2:K2)</f>
      </c>
      <c r="L3" s="0" t="s">
        <v>11</v>
      </c>
      <c r="M3" s="11" t="n">
        <v>43900</v>
      </c>
      <c r="N3" s="6" t="n">
        <v>300</v>
      </c>
      <c r="O3" s="6" t="n">
        <v>58229.1</v>
      </c>
      <c r="P3" s="11" t="n">
        <v>43888</v>
      </c>
      <c r="Q3" s="6" t="n">
        <v>1</v>
      </c>
      <c r="R3" s="6" t="n">
        <v>18054.057412</v>
      </c>
      <c r="S3" s="11" t="n">
        <v>43893</v>
      </c>
      <c r="T3" s="6" t="n">
        <v>30</v>
      </c>
      <c r="U3" s="6" t="n">
        <v>3685.42</v>
      </c>
      <c r="V3" s="11" t="n">
        <v>43566</v>
      </c>
      <c r="W3" s="6" t="n">
        <v>4</v>
      </c>
      <c r="X3" s="6" t="n">
        <v>12124.001544</v>
      </c>
      <c r="Y3" s="11" t="n">
        <v>43893</v>
      </c>
      <c r="Z3" s="6" t="n">
        <v>1</v>
      </c>
      <c r="AA3" s="6" t="n">
        <v>12760.065212</v>
      </c>
      <c r="AB3" s="0"/>
      <c r="AC3" s="5" t="s">
        <f>=SUM(AD2:AD2)/SUM(AC2:AC2)</f>
      </c>
      <c r="AD3" s="0" t="s">
        <v>11</v>
      </c>
      <c r="AE3" s="11" t="n">
        <v>43893</v>
      </c>
      <c r="AF3" s="6" t="n">
        <v>5</v>
      </c>
      <c r="AG3" s="6" t="n">
        <v>6945.142054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11" t="n">
        <v>43754</v>
      </c>
      <c r="AU3" s="6" t="n">
        <v>1</v>
      </c>
      <c r="AV3" s="6" t="n">
        <v>1982.3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11" t="n">
        <v>43866</v>
      </c>
      <c r="BD3" s="6" t="n">
        <v>6</v>
      </c>
      <c r="BE3" s="6" t="n">
        <v>3206.59881</v>
      </c>
      <c r="BF3" s="0"/>
      <c r="BG3" s="5" t="s">
        <f>=SUM(BH2:BH2)/SUM(BG2:BG2)</f>
      </c>
      <c r="BH3" s="0" t="s">
        <v>11</v>
      </c>
      <c r="BI3" s="11" t="n">
        <v>43875</v>
      </c>
      <c r="BJ3" s="6" t="n">
        <v>2</v>
      </c>
      <c r="BK3" s="6" t="n">
        <v>4738.3192</v>
      </c>
      <c r="BL3" s="0"/>
      <c r="BM3" s="5" t="s">
        <f>=SUM(BN2:BN2)/SUM(BM2:BM2)</f>
      </c>
      <c r="BN3" s="0" t="s">
        <v>11</v>
      </c>
      <c r="BO3" s="0"/>
      <c r="BP3" s="5" t="s">
        <f>=SUM(BQ2:BQ2)/SUM(BP2:BP2)</f>
      </c>
      <c r="BQ3" s="0" t="s">
        <v>11</v>
      </c>
      <c r="BR3" s="0"/>
      <c r="BS3" s="5" t="s">
        <f>=SUM(BT2:BT2)/SUM(BS2:BS2)</f>
      </c>
      <c r="BT3" s="0" t="s">
        <v>11</v>
      </c>
      <c r="BU3" s="0"/>
      <c r="BV3" s="5" t="s">
        <f>=SUM(BW2:BW2)/SUM(BV2:BV2)</f>
      </c>
      <c r="BW3" s="0" t="s">
        <v>11</v>
      </c>
      <c r="BX3" s="0"/>
      <c r="BY3" s="5" t="s">
        <f>=SUM(BZ2:BZ2)/SUM(BY2:BY2)</f>
      </c>
      <c r="BZ3" s="0" t="s">
        <v>11</v>
      </c>
      <c r="CA3" s="11" t="n">
        <v>43886</v>
      </c>
      <c r="CB3" s="6" t="n">
        <v>2</v>
      </c>
      <c r="CC3" s="6" t="n">
        <v>1543.862208</v>
      </c>
      <c r="CD3" s="0"/>
      <c r="CE3" s="5" t="s">
        <f>=SUM(CF2:CF2)/SUM(CE2:CE2)</f>
      </c>
      <c r="CF3" s="0" t="s">
        <v>11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11" t="n">
        <v>43928</v>
      </c>
      <c r="CQ3" s="6" t="n">
        <v>169</v>
      </c>
      <c r="CR3" s="6" t="n">
        <v>271380.43</v>
      </c>
      <c r="CS3" s="11" t="n">
        <v>43866</v>
      </c>
      <c r="CT3" s="6" t="n">
        <v>9000</v>
      </c>
      <c r="CU3" s="6" t="n">
        <v>11533.8</v>
      </c>
      <c r="CV3" s="11" t="n">
        <v>43928</v>
      </c>
      <c r="CW3" s="6" t="n">
        <v>3</v>
      </c>
      <c r="CX3" s="6" t="n">
        <v>18874.72</v>
      </c>
      <c r="CY3" s="11" t="n">
        <v>43745</v>
      </c>
      <c r="CZ3" s="6" t="n">
        <v>1</v>
      </c>
      <c r="DA3" s="6" t="n">
        <v>2447.32</v>
      </c>
      <c r="DB3" s="0"/>
      <c r="DC3" s="5" t="s">
        <f>=SUM(DD2:DD2)/SUM(DC2:DC2)</f>
      </c>
      <c r="DD3" s="0" t="s">
        <v>11</v>
      </c>
      <c r="DE3" s="11" t="n">
        <v>43699</v>
      </c>
      <c r="DF3" s="6" t="n">
        <v>400</v>
      </c>
      <c r="DG3" s="6" t="n">
        <v>8009.96</v>
      </c>
      <c r="DH3" s="11" t="n">
        <v>43745</v>
      </c>
      <c r="DI3" s="6" t="n">
        <v>8</v>
      </c>
      <c r="DJ3" s="6" t="n">
        <v>14475.3</v>
      </c>
      <c r="DK3" s="11" t="n">
        <v>43942</v>
      </c>
      <c r="DL3" s="6" t="n">
        <v>500</v>
      </c>
      <c r="DM3" s="6" t="n">
        <v>46258.12</v>
      </c>
      <c r="DN3" s="11" t="n">
        <v>43745</v>
      </c>
      <c r="DO3" s="6" t="n">
        <v>1400</v>
      </c>
      <c r="DP3" s="6" t="n">
        <v>38095.95</v>
      </c>
      <c r="DQ3" s="0"/>
      <c r="DR3" s="5" t="s">
        <f>=SUM(DS2:DS2)/SUM(DR2:DR2)</f>
      </c>
      <c r="DS3" s="0" t="s">
        <v>11</v>
      </c>
      <c r="DT3" s="11" t="n">
        <v>43810</v>
      </c>
      <c r="DU3" s="6" t="n">
        <v>1</v>
      </c>
      <c r="DV3" s="6" t="n">
        <v>5.722092</v>
      </c>
      <c r="DW3" s="0"/>
      <c r="DX3" s="5" t="s">
        <f>=SUM(DY2:DY2)/SUM(DX2:DX2)</f>
      </c>
      <c r="DY3" s="0" t="s">
        <v>11</v>
      </c>
      <c r="DZ3" s="0"/>
      <c r="EA3" s="5" t="s">
        <f>=SUM(EB2:EB2)/SUM(EA2:EA2)</f>
      </c>
      <c r="EB3" s="0" t="s">
        <v>11</v>
      </c>
      <c r="EC3" s="0"/>
      <c r="ED3" s="5" t="s">
        <f>=SUM(EE2:EE2)/SUM(ED2:ED2)</f>
      </c>
      <c r="EE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11" t="n">
        <v>43850</v>
      </c>
      <c r="E4" s="6" t="n">
        <v>100</v>
      </c>
      <c r="F4" s="6" t="n">
        <v>5255.72</v>
      </c>
      <c r="G4" s="0"/>
      <c r="H4" s="5" t="s">
        <f>=SUM(I2:I3)/SUM(H2:H3)</f>
      </c>
      <c r="I4" s="0" t="s">
        <v>11</v>
      </c>
      <c r="J4" s="0"/>
      <c r="K4" s="6" t="n">
        <v>508.58</v>
      </c>
      <c r="L4" s="0" t="s">
        <v>717</v>
      </c>
      <c r="M4" s="0"/>
      <c r="N4" s="5" t="s">
        <f>=SUM(O2:O3)/SUM(N2:N3)</f>
      </c>
      <c r="O4" s="0" t="s">
        <v>11</v>
      </c>
      <c r="P4" s="0"/>
      <c r="Q4" s="5" t="s">
        <f>=SUM(R2:R3)/SUM(Q2:Q3)</f>
      </c>
      <c r="R4" s="0" t="s">
        <v>11</v>
      </c>
      <c r="S4" s="0"/>
      <c r="T4" s="5" t="s">
        <f>=SUM(U2:U3)/SUM(T2:T3)</f>
      </c>
      <c r="U4" s="0" t="s">
        <v>11</v>
      </c>
      <c r="V4" s="11" t="n">
        <v>43668</v>
      </c>
      <c r="W4" s="6" t="n">
        <v>1</v>
      </c>
      <c r="X4" s="6" t="n">
        <v>3253.975216</v>
      </c>
      <c r="Y4" s="0"/>
      <c r="Z4" s="5" t="s">
        <f>=SUM(AA2:AA3)/SUM(Z2:Z3)</f>
      </c>
      <c r="AA4" s="0" t="s">
        <v>11</v>
      </c>
      <c r="AB4" s="0"/>
      <c r="AC4" s="6" t="n">
        <v>113.4</v>
      </c>
      <c r="AD4" s="0" t="s">
        <v>717</v>
      </c>
      <c r="AE4" s="0"/>
      <c r="AF4" s="5" t="s">
        <f>=SUM(AG2:AG3)/SUM(AF2:AF3)</f>
      </c>
      <c r="AG4" s="0" t="s">
        <v>11</v>
      </c>
      <c r="AH4" s="0"/>
      <c r="AI4" s="6" t="n">
        <v>384.37</v>
      </c>
      <c r="AJ4" s="0" t="s">
        <v>717</v>
      </c>
      <c r="AK4" s="0"/>
      <c r="AL4" s="6" t="n">
        <v>301.31</v>
      </c>
      <c r="AM4" s="0" t="s">
        <v>717</v>
      </c>
      <c r="AN4" s="0"/>
      <c r="AO4" s="6" t="n">
        <v>0.727</v>
      </c>
      <c r="AP4" s="0" t="s">
        <v>717</v>
      </c>
      <c r="AQ4" s="0"/>
      <c r="AR4" s="6" t="n">
        <v>19906</v>
      </c>
      <c r="AS4" s="0" t="s">
        <v>717</v>
      </c>
      <c r="AT4" s="11" t="n">
        <v>43754</v>
      </c>
      <c r="AU4" s="6" t="n">
        <v>1</v>
      </c>
      <c r="AV4" s="6" t="n">
        <v>1982.3</v>
      </c>
      <c r="AW4" s="0"/>
      <c r="AX4" s="6" t="n">
        <v>90.74</v>
      </c>
      <c r="AY4" s="0" t="s">
        <v>717</v>
      </c>
      <c r="AZ4" s="0"/>
      <c r="BA4" s="6" t="n">
        <v>63.4</v>
      </c>
      <c r="BB4" s="0" t="s">
        <v>717</v>
      </c>
      <c r="BC4" s="0"/>
      <c r="BD4" s="5" t="s">
        <f>=SUM(BE2:BE3)/SUM(BD2:BD3)</f>
      </c>
      <c r="BE4" s="0" t="s">
        <v>11</v>
      </c>
      <c r="BF4" s="0"/>
      <c r="BG4" s="6" t="n">
        <v>219.45</v>
      </c>
      <c r="BH4" s="0" t="s">
        <v>717</v>
      </c>
      <c r="BI4" s="11" t="n">
        <v>43875</v>
      </c>
      <c r="BJ4" s="6" t="n">
        <v>1</v>
      </c>
      <c r="BK4" s="6" t="n">
        <v>2369.1596</v>
      </c>
      <c r="BL4" s="0"/>
      <c r="BM4" s="6" t="n">
        <v>127.33</v>
      </c>
      <c r="BN4" s="0" t="s">
        <v>717</v>
      </c>
      <c r="BO4" s="0"/>
      <c r="BP4" s="6" t="n">
        <v>126.77</v>
      </c>
      <c r="BQ4" s="0" t="s">
        <v>717</v>
      </c>
      <c r="BR4" s="0"/>
      <c r="BS4" s="6" t="n">
        <v>25.61</v>
      </c>
      <c r="BT4" s="0" t="s">
        <v>717</v>
      </c>
      <c r="BU4" s="0"/>
      <c r="BV4" s="6" t="n">
        <v>31.99</v>
      </c>
      <c r="BW4" s="0" t="s">
        <v>717</v>
      </c>
      <c r="BX4" s="0"/>
      <c r="BY4" s="6" t="n">
        <v>456.1</v>
      </c>
      <c r="BZ4" s="0" t="s">
        <v>717</v>
      </c>
      <c r="CA4" s="11" t="n">
        <v>43901</v>
      </c>
      <c r="CB4" s="6" t="n">
        <v>1</v>
      </c>
      <c r="CC4" s="6" t="n">
        <v>936.990608</v>
      </c>
      <c r="CD4" s="0"/>
      <c r="CE4" s="6" t="n">
        <v>337.33</v>
      </c>
      <c r="CF4" s="0" t="s">
        <v>717</v>
      </c>
      <c r="CG4" s="0"/>
      <c r="CH4" s="6" t="n">
        <v>27.55</v>
      </c>
      <c r="CI4" s="0" t="s">
        <v>717</v>
      </c>
      <c r="CJ4" s="0"/>
      <c r="CK4" s="6" t="n">
        <v>12.05</v>
      </c>
      <c r="CL4" s="0" t="s">
        <v>717</v>
      </c>
      <c r="CM4" s="0"/>
      <c r="CN4" s="6" t="n">
        <v>774</v>
      </c>
      <c r="CO4" s="0" t="s">
        <v>717</v>
      </c>
      <c r="CP4" s="0"/>
      <c r="CQ4" s="5" t="s">
        <f>=SUM(CR2:CR3)/SUM(CQ2:CQ3)</f>
      </c>
      <c r="CR4" s="0" t="s">
        <v>11</v>
      </c>
      <c r="CS4" s="11" t="n">
        <v>43866</v>
      </c>
      <c r="CT4" s="6" t="n">
        <v>2650</v>
      </c>
      <c r="CU4" s="6" t="n">
        <v>3395.8</v>
      </c>
      <c r="CV4" s="11" t="n">
        <v>43928</v>
      </c>
      <c r="CW4" s="6" t="n">
        <v>10</v>
      </c>
      <c r="CX4" s="6" t="n">
        <v>62905.72</v>
      </c>
      <c r="CY4" s="11" t="n">
        <v>43928</v>
      </c>
      <c r="CZ4" s="6" t="n">
        <v>29</v>
      </c>
      <c r="DA4" s="6" t="n">
        <v>88356.08</v>
      </c>
      <c r="DB4" s="0"/>
      <c r="DC4" s="6" t="n">
        <v>1699.5</v>
      </c>
      <c r="DD4" s="0" t="s">
        <v>717</v>
      </c>
      <c r="DE4" s="11" t="n">
        <v>43745</v>
      </c>
      <c r="DF4" s="6" t="n">
        <v>1000</v>
      </c>
      <c r="DG4" s="6" t="n">
        <v>19999.82</v>
      </c>
      <c r="DH4" s="11" t="n">
        <v>43745</v>
      </c>
      <c r="DI4" s="6" t="n">
        <v>10</v>
      </c>
      <c r="DJ4" s="6" t="n">
        <v>18094.12</v>
      </c>
      <c r="DK4" s="0"/>
      <c r="DL4" s="5" t="s">
        <f>=SUM(DM2:DM3)/SUM(DL2:DL3)</f>
      </c>
      <c r="DM4" s="0" t="s">
        <v>11</v>
      </c>
      <c r="DN4" s="11" t="n">
        <v>43906</v>
      </c>
      <c r="DO4" s="6" t="n">
        <v>100</v>
      </c>
      <c r="DP4" s="6" t="n">
        <v>2254.13</v>
      </c>
      <c r="DQ4" s="0"/>
      <c r="DR4" s="6" t="n">
        <v>18.05</v>
      </c>
      <c r="DS4" s="0" t="s">
        <v>717</v>
      </c>
      <c r="DT4" s="11" t="n">
        <v>43836</v>
      </c>
      <c r="DU4" s="6" t="n">
        <v>31</v>
      </c>
      <c r="DV4" s="6" t="n">
        <v>185.7171</v>
      </c>
      <c r="DW4" s="0"/>
      <c r="DX4" s="6" t="n">
        <v>99.8</v>
      </c>
      <c r="DY4" s="0" t="s">
        <v>717</v>
      </c>
      <c r="DZ4" s="0"/>
      <c r="EA4" s="6" t="n">
        <v>101.19</v>
      </c>
      <c r="EB4" s="0" t="s">
        <v>717</v>
      </c>
      <c r="EC4" s="0"/>
      <c r="ED4" s="6" t="n">
        <v>99.39</v>
      </c>
      <c r="EE4" s="0" t="s">
        <v>717</v>
      </c>
    </row>
    <row collapsed="false" customFormat="false" customHeight="false" hidden="false" ht="12.1" outlineLevel="0" r="5">
      <c r="A5" s="0"/>
      <c r="B5" s="6" t="n">
        <v>189.31</v>
      </c>
      <c r="C5" s="0" t="s">
        <v>717</v>
      </c>
      <c r="D5" s="11" t="n">
        <v>43850</v>
      </c>
      <c r="E5" s="6" t="n">
        <v>200</v>
      </c>
      <c r="F5" s="6" t="n">
        <v>10551.56</v>
      </c>
      <c r="G5" s="0"/>
      <c r="H5" s="6" t="n">
        <v>259.2</v>
      </c>
      <c r="I5" s="0" t="s">
        <v>717</v>
      </c>
      <c r="J5" s="0"/>
      <c r="K5" s="6" t="n">
        <v>3</v>
      </c>
      <c r="L5" s="0" t="s">
        <v>718</v>
      </c>
      <c r="M5" s="0"/>
      <c r="N5" s="6" t="n">
        <v>316.8</v>
      </c>
      <c r="O5" s="0" t="s">
        <v>717</v>
      </c>
      <c r="P5" s="0"/>
      <c r="Q5" s="6" t="n">
        <v>430.08</v>
      </c>
      <c r="R5" s="0" t="s">
        <v>717</v>
      </c>
      <c r="S5" s="0"/>
      <c r="T5" s="6" t="n">
        <v>93.82</v>
      </c>
      <c r="U5" s="0" t="s">
        <v>717</v>
      </c>
      <c r="V5" s="11" t="n">
        <v>43668</v>
      </c>
      <c r="W5" s="6" t="n">
        <v>1</v>
      </c>
      <c r="X5" s="6" t="n">
        <v>3253.975216</v>
      </c>
      <c r="Y5" s="0"/>
      <c r="Z5" s="6" t="n">
        <v>304.36</v>
      </c>
      <c r="AA5" s="0" t="s">
        <v>717</v>
      </c>
      <c r="AB5" s="0"/>
      <c r="AC5" s="6" t="n">
        <v>350</v>
      </c>
      <c r="AD5" s="0" t="s">
        <v>718</v>
      </c>
      <c r="AE5" s="0"/>
      <c r="AF5" s="6" t="n">
        <v>3196</v>
      </c>
      <c r="AG5" s="0" t="s">
        <v>717</v>
      </c>
      <c r="AH5" s="0"/>
      <c r="AI5" s="6" t="n">
        <v>1</v>
      </c>
      <c r="AJ5" s="0" t="s">
        <v>718</v>
      </c>
      <c r="AK5" s="0"/>
      <c r="AL5" s="6" t="n">
        <v>1</v>
      </c>
      <c r="AM5" s="0" t="s">
        <v>718</v>
      </c>
      <c r="AN5" s="0"/>
      <c r="AO5" s="6" t="n">
        <v>30000</v>
      </c>
      <c r="AP5" s="0" t="s">
        <v>718</v>
      </c>
      <c r="AQ5" s="0"/>
      <c r="AR5" s="6" t="n">
        <v>1</v>
      </c>
      <c r="AS5" s="0" t="s">
        <v>718</v>
      </c>
      <c r="AT5" s="0"/>
      <c r="AU5" s="5" t="s">
        <f>=SUM(AV2:AV4)/SUM(AU2:AU4)</f>
      </c>
      <c r="AV5" s="0" t="s">
        <v>11</v>
      </c>
      <c r="AW5" s="0"/>
      <c r="AX5" s="6" t="n">
        <v>2</v>
      </c>
      <c r="AY5" s="0" t="s">
        <v>718</v>
      </c>
      <c r="AZ5" s="0"/>
      <c r="BA5" s="6" t="n">
        <v>200</v>
      </c>
      <c r="BB5" s="0" t="s">
        <v>718</v>
      </c>
      <c r="BC5" s="0"/>
      <c r="BD5" s="6" t="n">
        <v>12.16</v>
      </c>
      <c r="BE5" s="0" t="s">
        <v>717</v>
      </c>
      <c r="BF5" s="0"/>
      <c r="BG5" s="6" t="n">
        <v>50</v>
      </c>
      <c r="BH5" s="0" t="s">
        <v>718</v>
      </c>
      <c r="BI5" s="0"/>
      <c r="BJ5" s="5" t="s">
        <f>=SUM(BK2:BK4)/SUM(BJ2:BJ4)</f>
      </c>
      <c r="BK5" s="0" t="s">
        <v>11</v>
      </c>
      <c r="BL5" s="0"/>
      <c r="BM5" s="6" t="n">
        <v>1</v>
      </c>
      <c r="BN5" s="0" t="s">
        <v>718</v>
      </c>
      <c r="BO5" s="0"/>
      <c r="BP5" s="6" t="n">
        <v>1</v>
      </c>
      <c r="BQ5" s="0" t="s">
        <v>718</v>
      </c>
      <c r="BR5" s="0"/>
      <c r="BS5" s="6" t="n">
        <v>5</v>
      </c>
      <c r="BT5" s="0" t="s">
        <v>718</v>
      </c>
      <c r="BU5" s="0"/>
      <c r="BV5" s="6" t="n">
        <v>280</v>
      </c>
      <c r="BW5" s="0" t="s">
        <v>718</v>
      </c>
      <c r="BX5" s="0"/>
      <c r="BY5" s="6" t="n">
        <v>10</v>
      </c>
      <c r="BZ5" s="0" t="s">
        <v>718</v>
      </c>
      <c r="CA5" s="0"/>
      <c r="CB5" s="5" t="s">
        <f>=SUM(CC2:CC4)/SUM(CB2:CB4)</f>
      </c>
      <c r="CC5" s="0" t="s">
        <v>11</v>
      </c>
      <c r="CD5" s="0"/>
      <c r="CE5" s="6" t="n">
        <v>10</v>
      </c>
      <c r="CF5" s="0" t="s">
        <v>718</v>
      </c>
      <c r="CG5" s="0"/>
      <c r="CH5" s="6" t="n">
        <v>1</v>
      </c>
      <c r="CI5" s="0" t="s">
        <v>718</v>
      </c>
      <c r="CJ5" s="0"/>
      <c r="CK5" s="6" t="n">
        <v>100</v>
      </c>
      <c r="CL5" s="0" t="s">
        <v>718</v>
      </c>
      <c r="CM5" s="0"/>
      <c r="CN5" s="6" t="n">
        <v>1</v>
      </c>
      <c r="CO5" s="0" t="s">
        <v>718</v>
      </c>
      <c r="CP5" s="0"/>
      <c r="CQ5" s="6" t="n">
        <v>2664.1904</v>
      </c>
      <c r="CR5" s="0" t="s">
        <v>717</v>
      </c>
      <c r="CS5" s="11" t="n">
        <v>43893</v>
      </c>
      <c r="CT5" s="6" t="n">
        <v>1000</v>
      </c>
      <c r="CU5" s="6" t="n">
        <v>1253.75</v>
      </c>
      <c r="CV5" s="11" t="n">
        <v>43928</v>
      </c>
      <c r="CW5" s="6" t="n">
        <v>1</v>
      </c>
      <c r="CX5" s="6" t="n">
        <v>6287.57</v>
      </c>
      <c r="CY5" s="11" t="n">
        <v>43928</v>
      </c>
      <c r="CZ5" s="6" t="n">
        <v>1</v>
      </c>
      <c r="DA5" s="6" t="n">
        <v>3050.76</v>
      </c>
      <c r="DB5" s="0"/>
      <c r="DC5" s="6" t="n">
        <v>70</v>
      </c>
      <c r="DD5" s="0" t="s">
        <v>718</v>
      </c>
      <c r="DE5" s="11" t="n">
        <v>43745</v>
      </c>
      <c r="DF5" s="6" t="n">
        <v>500</v>
      </c>
      <c r="DG5" s="6" t="n">
        <v>9994.9</v>
      </c>
      <c r="DH5" s="11" t="n">
        <v>43745</v>
      </c>
      <c r="DI5" s="6" t="n">
        <v>4</v>
      </c>
      <c r="DJ5" s="6" t="n">
        <v>7229.62</v>
      </c>
      <c r="DK5" s="0"/>
      <c r="DL5" s="6" t="n">
        <v>54.96</v>
      </c>
      <c r="DM5" s="0" t="s">
        <v>717</v>
      </c>
      <c r="DN5" s="0"/>
      <c r="DO5" s="5" t="s">
        <f>=SUM(DP2:DP4)/SUM(DO2:DO4)</f>
      </c>
      <c r="DP5" s="0" t="s">
        <v>11</v>
      </c>
      <c r="DQ5" s="0"/>
      <c r="DR5" s="6" t="n">
        <v>21</v>
      </c>
      <c r="DS5" s="0" t="s">
        <v>718</v>
      </c>
      <c r="DT5" s="0"/>
      <c r="DU5" s="5" t="s">
        <f>=SUM(DV2:DV4)/SUM(DU2:DU4)</f>
      </c>
      <c r="DV5" s="0" t="s">
        <v>11</v>
      </c>
      <c r="DW5" s="0"/>
      <c r="DX5" s="6" t="n">
        <v>110</v>
      </c>
      <c r="DY5" s="0" t="s">
        <v>718</v>
      </c>
      <c r="DZ5" s="0"/>
      <c r="EA5" s="6" t="n">
        <v>20</v>
      </c>
      <c r="EB5" s="0" t="s">
        <v>718</v>
      </c>
      <c r="EC5" s="0"/>
      <c r="ED5" s="6" t="n">
        <v>1</v>
      </c>
      <c r="EE5" s="0" t="s">
        <v>718</v>
      </c>
    </row>
    <row collapsed="false" customFormat="false" customHeight="false" hidden="false" ht="12.1" outlineLevel="0" r="6">
      <c r="A6" s="0"/>
      <c r="B6" s="6" t="n">
        <v>80</v>
      </c>
      <c r="C6" s="0" t="s">
        <v>718</v>
      </c>
      <c r="D6" s="0"/>
      <c r="E6" s="5" t="s">
        <f>=SUM(F2:F5)/SUM(E2:E5)</f>
      </c>
      <c r="F6" s="0" t="s">
        <v>11</v>
      </c>
      <c r="G6" s="0"/>
      <c r="H6" s="6" t="n">
        <v>8</v>
      </c>
      <c r="I6" s="0" t="s">
        <v>718</v>
      </c>
      <c r="J6" s="0"/>
      <c r="K6" s="5" t="s">
        <f>=K5*(ABS(K4)-ABS(K3))</f>
      </c>
      <c r="L6" s="0" t="s">
        <v>719</v>
      </c>
      <c r="M6" s="0"/>
      <c r="N6" s="6" t="n">
        <v>340</v>
      </c>
      <c r="O6" s="0" t="s">
        <v>718</v>
      </c>
      <c r="P6" s="0"/>
      <c r="Q6" s="6" t="n">
        <v>3</v>
      </c>
      <c r="R6" s="0" t="s">
        <v>718</v>
      </c>
      <c r="S6" s="0"/>
      <c r="T6" s="6" t="n">
        <v>730</v>
      </c>
      <c r="U6" s="0" t="s">
        <v>718</v>
      </c>
      <c r="V6" s="11" t="n">
        <v>43838</v>
      </c>
      <c r="W6" s="6" t="n">
        <v>3</v>
      </c>
      <c r="X6" s="6" t="n">
        <v>10025.009058</v>
      </c>
      <c r="Y6" s="0"/>
      <c r="Z6" s="6" t="n">
        <v>2</v>
      </c>
      <c r="AA6" s="0" t="s">
        <v>718</v>
      </c>
      <c r="AB6" s="0"/>
      <c r="AC6" s="5" t="s">
        <f>=AC5*(ABS(AC4)-ABS(AC3))</f>
      </c>
      <c r="AD6" s="0" t="s">
        <v>719</v>
      </c>
      <c r="AE6" s="0"/>
      <c r="AF6" s="6" t="n">
        <v>11</v>
      </c>
      <c r="AG6" s="0" t="s">
        <v>718</v>
      </c>
      <c r="AH6" s="0"/>
      <c r="AI6" s="5" t="s">
        <f>=AI5*(ABS(AI4)-ABS(AI3))</f>
      </c>
      <c r="AJ6" s="0" t="s">
        <v>719</v>
      </c>
      <c r="AK6" s="0"/>
      <c r="AL6" s="5" t="s">
        <f>=AL5*(ABS(AL4)-ABS(AL3))</f>
      </c>
      <c r="AM6" s="0" t="s">
        <v>719</v>
      </c>
      <c r="AN6" s="0"/>
      <c r="AO6" s="5" t="s">
        <f>=AO5*(ABS(AO4)-ABS(AO3))</f>
      </c>
      <c r="AP6" s="0" t="s">
        <v>719</v>
      </c>
      <c r="AQ6" s="0"/>
      <c r="AR6" s="5" t="s">
        <f>=AR5*(ABS(AR4)-ABS(AR3))</f>
      </c>
      <c r="AS6" s="0" t="s">
        <v>719</v>
      </c>
      <c r="AT6" s="0"/>
      <c r="AU6" s="6" t="n">
        <v>4071.2</v>
      </c>
      <c r="AV6" s="0" t="s">
        <v>717</v>
      </c>
      <c r="AW6" s="0"/>
      <c r="AX6" s="5" t="s">
        <f>=AX5*(ABS(AX4)-ABS(AX3))</f>
      </c>
      <c r="AY6" s="0" t="s">
        <v>719</v>
      </c>
      <c r="AZ6" s="0"/>
      <c r="BA6" s="5" t="s">
        <f>=BA5*(ABS(BA4)-ABS(BA3))</f>
      </c>
      <c r="BB6" s="0" t="s">
        <v>719</v>
      </c>
      <c r="BC6" s="0"/>
      <c r="BD6" s="6" t="n">
        <v>13</v>
      </c>
      <c r="BE6" s="0" t="s">
        <v>718</v>
      </c>
      <c r="BF6" s="0"/>
      <c r="BG6" s="5" t="s">
        <f>=BG5*(ABS(BG4)-ABS(BG3))</f>
      </c>
      <c r="BH6" s="0" t="s">
        <v>719</v>
      </c>
      <c r="BI6" s="0"/>
      <c r="BJ6" s="6" t="n">
        <v>27.34</v>
      </c>
      <c r="BK6" s="0" t="s">
        <v>717</v>
      </c>
      <c r="BL6" s="0"/>
      <c r="BM6" s="5" t="s">
        <f>=BM5*(ABS(BM4)-ABS(BM3))</f>
      </c>
      <c r="BN6" s="0" t="s">
        <v>719</v>
      </c>
      <c r="BO6" s="0"/>
      <c r="BP6" s="5" t="s">
        <f>=BP5*(ABS(BP4)-ABS(BP3))</f>
      </c>
      <c r="BQ6" s="0" t="s">
        <v>719</v>
      </c>
      <c r="BR6" s="0"/>
      <c r="BS6" s="5" t="s">
        <f>=BS5*(ABS(BS4)-ABS(BS3))</f>
      </c>
      <c r="BT6" s="0" t="s">
        <v>719</v>
      </c>
      <c r="BU6" s="0"/>
      <c r="BV6" s="5" t="s">
        <f>=BV5*(ABS(BV4)-ABS(BV3))</f>
      </c>
      <c r="BW6" s="0" t="s">
        <v>719</v>
      </c>
      <c r="BX6" s="0"/>
      <c r="BY6" s="5" t="s">
        <f>=BY5*(ABS(BY4)-ABS(BY3))</f>
      </c>
      <c r="BZ6" s="0" t="s">
        <v>719</v>
      </c>
      <c r="CA6" s="0"/>
      <c r="CB6" s="6" t="n">
        <v>13.49</v>
      </c>
      <c r="CC6" s="0" t="s">
        <v>717</v>
      </c>
      <c r="CD6" s="0"/>
      <c r="CE6" s="5" t="s">
        <f>=CE5*(ABS(CE4)-ABS(CE3))</f>
      </c>
      <c r="CF6" s="0" t="s">
        <v>719</v>
      </c>
      <c r="CG6" s="0"/>
      <c r="CH6" s="5" t="s">
        <f>=CH5*(ABS(CH4)-ABS(CH3))</f>
      </c>
      <c r="CI6" s="0" t="s">
        <v>719</v>
      </c>
      <c r="CJ6" s="0"/>
      <c r="CK6" s="5" t="s">
        <f>=CK5*(ABS(CK4)-ABS(CK3))</f>
      </c>
      <c r="CL6" s="0" t="s">
        <v>719</v>
      </c>
      <c r="CM6" s="0"/>
      <c r="CN6" s="5" t="s">
        <f>=CN5*(ABS(CN4)-ABS(CN3))</f>
      </c>
      <c r="CO6" s="0" t="s">
        <v>719</v>
      </c>
      <c r="CP6" s="0"/>
      <c r="CQ6" s="6" t="n">
        <v>174</v>
      </c>
      <c r="CR6" s="0" t="s">
        <v>718</v>
      </c>
      <c r="CS6" s="11" t="n">
        <v>43893</v>
      </c>
      <c r="CT6" s="6" t="n">
        <v>5000</v>
      </c>
      <c r="CU6" s="6" t="n">
        <v>6268.75</v>
      </c>
      <c r="CV6" s="0"/>
      <c r="CW6" s="5" t="s">
        <f>=SUM(CX2:CX5)/SUM(CW2:CW5)</f>
      </c>
      <c r="CX6" s="0" t="s">
        <v>11</v>
      </c>
      <c r="CY6" s="0"/>
      <c r="CZ6" s="5" t="s">
        <f>=SUM(DA2:DA5)/SUM(CZ2:CZ5)</f>
      </c>
      <c r="DA6" s="0" t="s">
        <v>11</v>
      </c>
      <c r="DB6" s="0"/>
      <c r="DC6" s="5" t="s">
        <f>=DC5*(ABS(DC4)-ABS(DC3))</f>
      </c>
      <c r="DD6" s="0" t="s">
        <v>719</v>
      </c>
      <c r="DE6" s="11" t="n">
        <v>43745</v>
      </c>
      <c r="DF6" s="6" t="n">
        <v>500</v>
      </c>
      <c r="DG6" s="6" t="n">
        <v>9997.4</v>
      </c>
      <c r="DH6" s="11" t="n">
        <v>43928</v>
      </c>
      <c r="DI6" s="6" t="n">
        <v>7</v>
      </c>
      <c r="DJ6" s="6" t="n">
        <v>14616.3</v>
      </c>
      <c r="DK6" s="0"/>
      <c r="DL6" s="6" t="n">
        <v>1500</v>
      </c>
      <c r="DM6" s="0" t="s">
        <v>718</v>
      </c>
      <c r="DN6" s="0"/>
      <c r="DO6" s="6" t="n">
        <v>27.43740219</v>
      </c>
      <c r="DP6" s="0" t="s">
        <v>717</v>
      </c>
      <c r="DQ6" s="0"/>
      <c r="DR6" s="5" t="s">
        <f>=DR5*(ABS(DR4)-ABS(DR3))</f>
      </c>
      <c r="DS6" s="0" t="s">
        <v>719</v>
      </c>
      <c r="DT6" s="0"/>
      <c r="DU6" s="6" t="n">
        <v>6.76</v>
      </c>
      <c r="DV6" s="0" t="s">
        <v>717</v>
      </c>
      <c r="DW6" s="0"/>
      <c r="DX6" s="6" t="s">
        <f>=Портфель!G46*Портфель!$Q$13</f>
      </c>
      <c r="DY6" s="0" t="s">
        <v>6</v>
      </c>
      <c r="DZ6" s="0"/>
      <c r="EA6" s="6" t="s">
        <f>=Портфель!G47*Портфель!$Q$13</f>
      </c>
      <c r="EB6" s="0" t="s">
        <v>6</v>
      </c>
      <c r="EC6" s="0"/>
      <c r="ED6" s="6" t="s">
        <f>=Портфель!G48*Портфель!$Q$13</f>
      </c>
      <c r="EE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719</v>
      </c>
      <c r="D7" s="0"/>
      <c r="E7" s="6" t="n">
        <v>356.5</v>
      </c>
      <c r="F7" s="0" t="s">
        <v>717</v>
      </c>
      <c r="G7" s="0"/>
      <c r="H7" s="5" t="s">
        <f>=H6*(ABS(H5)-ABS(H4))</f>
      </c>
      <c r="I7" s="0" t="s">
        <v>719</v>
      </c>
      <c r="J7" s="0"/>
      <c r="K7" s="0"/>
      <c r="L7" s="0"/>
      <c r="M7" s="0"/>
      <c r="N7" s="5" t="s">
        <f>=N6*(ABS(N5)-ABS(N4))</f>
      </c>
      <c r="O7" s="0" t="s">
        <v>719</v>
      </c>
      <c r="P7" s="0"/>
      <c r="Q7" s="5" t="s">
        <f>=Q6*(ABS(Q5)-ABS(Q4))</f>
      </c>
      <c r="R7" s="0" t="s">
        <v>719</v>
      </c>
      <c r="S7" s="0"/>
      <c r="T7" s="5" t="s">
        <f>=T6*(ABS(T5)-ABS(T4))</f>
      </c>
      <c r="U7" s="0" t="s">
        <v>719</v>
      </c>
      <c r="V7" s="0"/>
      <c r="W7" s="5" t="s">
        <f>=SUM(X2:X6)/SUM(W2:W6)</f>
      </c>
      <c r="X7" s="0" t="s">
        <v>11</v>
      </c>
      <c r="Y7" s="0"/>
      <c r="Z7" s="5" t="s">
        <f>=Z6*(ABS(Z5)-ABS(Z4))</f>
      </c>
      <c r="AA7" s="0" t="s">
        <v>719</v>
      </c>
      <c r="AB7" s="0"/>
      <c r="AC7" s="0"/>
      <c r="AD7" s="0"/>
      <c r="AE7" s="0"/>
      <c r="AF7" s="5" t="s">
        <f>=AF6*(ABS(AF5)-ABS(AF4))</f>
      </c>
      <c r="AG7" s="0" t="s">
        <v>719</v>
      </c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6" t="n">
        <v>4</v>
      </c>
      <c r="AV7" s="0" t="s">
        <v>718</v>
      </c>
      <c r="AW7" s="0"/>
      <c r="AX7" s="0"/>
      <c r="AY7" s="0"/>
      <c r="AZ7" s="0"/>
      <c r="BA7" s="0"/>
      <c r="BB7" s="0"/>
      <c r="BC7" s="0"/>
      <c r="BD7" s="5" t="s">
        <f>=BD6*(ABS(BD5)-ABS(BD4))</f>
      </c>
      <c r="BE7" s="0" t="s">
        <v>719</v>
      </c>
      <c r="BF7" s="0"/>
      <c r="BG7" s="0"/>
      <c r="BH7" s="0"/>
      <c r="BI7" s="0"/>
      <c r="BJ7" s="6" t="n">
        <v>5</v>
      </c>
      <c r="BK7" s="0" t="s">
        <v>718</v>
      </c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6" t="n">
        <v>4</v>
      </c>
      <c r="CC7" s="0" t="s">
        <v>718</v>
      </c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5" t="s">
        <f>=CQ6*(ABS(CQ5)-ABS(CQ4))</f>
      </c>
      <c r="CR7" s="0" t="s">
        <v>719</v>
      </c>
      <c r="CS7" s="11" t="n">
        <v>43893</v>
      </c>
      <c r="CT7" s="6" t="n">
        <v>10639</v>
      </c>
      <c r="CU7" s="6" t="n">
        <v>13338.65</v>
      </c>
      <c r="CV7" s="0"/>
      <c r="CW7" s="6" t="n">
        <v>21546.43749208</v>
      </c>
      <c r="CX7" s="0" t="s">
        <v>717</v>
      </c>
      <c r="CY7" s="0"/>
      <c r="CZ7" s="6" t="n">
        <v>3091.29625364</v>
      </c>
      <c r="DA7" s="0" t="s">
        <v>717</v>
      </c>
      <c r="DB7" s="0"/>
      <c r="DC7" s="0"/>
      <c r="DD7" s="0"/>
      <c r="DE7" s="0"/>
      <c r="DF7" s="5" t="s">
        <f>=SUM(DG2:DG6)/SUM(DF2:DF6)</f>
      </c>
      <c r="DG7" s="0" t="s">
        <v>11</v>
      </c>
      <c r="DH7" s="11" t="n">
        <v>43928</v>
      </c>
      <c r="DI7" s="6" t="n">
        <v>5</v>
      </c>
      <c r="DJ7" s="6" t="n">
        <v>10370.18</v>
      </c>
      <c r="DK7" s="0"/>
      <c r="DL7" s="5" t="s">
        <f>=DL6*(ABS(DL5)-ABS(DL4))</f>
      </c>
      <c r="DM7" s="0" t="s">
        <v>719</v>
      </c>
      <c r="DN7" s="0"/>
      <c r="DO7" s="6" t="n">
        <v>2000</v>
      </c>
      <c r="DP7" s="0" t="s">
        <v>718</v>
      </c>
      <c r="DQ7" s="0"/>
      <c r="DR7" s="0"/>
      <c r="DS7" s="0"/>
      <c r="DT7" s="0"/>
      <c r="DU7" s="6" t="n">
        <v>3332</v>
      </c>
      <c r="DV7" s="0" t="s">
        <v>718</v>
      </c>
      <c r="DW7" s="0"/>
      <c r="DX7" s="6" t="s">
        <f>=Портфель!H46*Портфель!$Q$13</f>
      </c>
      <c r="DY7" s="0" t="s">
        <v>7</v>
      </c>
      <c r="DZ7" s="0"/>
      <c r="EA7" s="6" t="s">
        <f>=Портфель!H47*Портфель!$Q$13</f>
      </c>
      <c r="EB7" s="0" t="s">
        <v>7</v>
      </c>
      <c r="EC7" s="0"/>
      <c r="ED7" s="6" t="s">
        <f>=Портфель!H48*Портфель!$Q$13</f>
      </c>
      <c r="EE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6" t="n">
        <v>500</v>
      </c>
      <c r="F8" s="0" t="s">
        <v>718</v>
      </c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6" t="n">
        <v>76.41</v>
      </c>
      <c r="X8" s="0" t="s">
        <v>717</v>
      </c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5" t="s">
        <f>=AU7*(ABS(AU6)-ABS(AU5))</f>
      </c>
      <c r="AV8" s="0" t="s">
        <v>719</v>
      </c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5" t="s">
        <f>=BJ7*(ABS(BJ6)-ABS(BJ5))</f>
      </c>
      <c r="BK8" s="0" t="s">
        <v>719</v>
      </c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5" t="s">
        <f>=CB7*(ABS(CB6)-ABS(CB5))</f>
      </c>
      <c r="CC8" s="0" t="s">
        <v>719</v>
      </c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5" t="s">
        <f>=SUM(CU2:CU7)/SUM(CT2:CT7)</f>
      </c>
      <c r="CU8" s="0" t="s">
        <v>11</v>
      </c>
      <c r="CV8" s="0"/>
      <c r="CW8" s="6" t="n">
        <v>15</v>
      </c>
      <c r="CX8" s="0" t="s">
        <v>718</v>
      </c>
      <c r="CY8" s="0"/>
      <c r="CZ8" s="6" t="n">
        <v>51</v>
      </c>
      <c r="DA8" s="0" t="s">
        <v>718</v>
      </c>
      <c r="DB8" s="0"/>
      <c r="DC8" s="0"/>
      <c r="DD8" s="0"/>
      <c r="DE8" s="0"/>
      <c r="DF8" s="6" t="n">
        <v>42.88288696</v>
      </c>
      <c r="DG8" s="0" t="s">
        <v>717</v>
      </c>
      <c r="DH8" s="11" t="n">
        <v>43928</v>
      </c>
      <c r="DI8" s="6" t="n">
        <v>1</v>
      </c>
      <c r="DJ8" s="6" t="n">
        <v>2089.04</v>
      </c>
      <c r="DK8" s="0"/>
      <c r="DL8" s="0"/>
      <c r="DM8" s="0"/>
      <c r="DN8" s="0"/>
      <c r="DO8" s="5" t="s">
        <f>=DO7*(ABS(DO6)-ABS(DO5))</f>
      </c>
      <c r="DP8" s="0" t="s">
        <v>719</v>
      </c>
      <c r="DQ8" s="0"/>
      <c r="DR8" s="0"/>
      <c r="DS8" s="0"/>
      <c r="DT8" s="0"/>
      <c r="DU8" s="5" t="s">
        <f>=DU7*(ABS(DU6)-ABS(DU5))</f>
      </c>
      <c r="DV8" s="0" t="s">
        <v>719</v>
      </c>
      <c r="DW8" s="0"/>
      <c r="DX8" s="5" t="s">
        <f>=DX5*(DX6*DX4/100-DX3+DX7)</f>
      </c>
      <c r="DY8" s="0" t="s">
        <v>719</v>
      </c>
      <c r="DZ8" s="0"/>
      <c r="EA8" s="5" t="s">
        <f>=EA5*(EA6*EA4/100-EA3+EA7)</f>
      </c>
      <c r="EB8" s="0" t="s">
        <v>719</v>
      </c>
      <c r="EC8" s="0"/>
      <c r="ED8" s="5" t="s">
        <f>=ED5*(ED6*ED4/100-ED3+ED7)</f>
      </c>
      <c r="EE8" s="0" t="s">
        <v>719</v>
      </c>
    </row>
    <row collapsed="false" customFormat="false" customHeight="false" hidden="false" ht="12.1" outlineLevel="0" r="9">
      <c r="A9" s="0"/>
      <c r="B9" s="0"/>
      <c r="C9" s="0"/>
      <c r="D9" s="0"/>
      <c r="E9" s="5" t="s">
        <f>=E8*(ABS(E7)-ABS(E6))</f>
      </c>
      <c r="F9" s="0" t="s">
        <v>719</v>
      </c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6" t="n">
        <v>10</v>
      </c>
      <c r="X9" s="0" t="s">
        <v>718</v>
      </c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6" t="n">
        <v>2.83797239</v>
      </c>
      <c r="CU9" s="0" t="s">
        <v>717</v>
      </c>
      <c r="CV9" s="0"/>
      <c r="CW9" s="5" t="s">
        <f>=CW8*(ABS(CW7)-ABS(CW6))</f>
      </c>
      <c r="CX9" s="0" t="s">
        <v>719</v>
      </c>
      <c r="CY9" s="0"/>
      <c r="CZ9" s="5" t="s">
        <f>=CZ8*(ABS(CZ7)-ABS(CZ6))</f>
      </c>
      <c r="DA9" s="0" t="s">
        <v>719</v>
      </c>
      <c r="DB9" s="0"/>
      <c r="DC9" s="0"/>
      <c r="DD9" s="0"/>
      <c r="DE9" s="0"/>
      <c r="DF9" s="6" t="n">
        <v>2600</v>
      </c>
      <c r="DG9" s="0" t="s">
        <v>718</v>
      </c>
      <c r="DH9" s="11" t="n">
        <v>43928</v>
      </c>
      <c r="DI9" s="6" t="n">
        <v>1</v>
      </c>
      <c r="DJ9" s="6" t="n">
        <v>2076.04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5" t="s">
        <f>=W9*(ABS(W8)-ABS(W7))</f>
      </c>
      <c r="X10" s="0" t="s">
        <v>719</v>
      </c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6" t="n">
        <v>118639</v>
      </c>
      <c r="CU10" s="0" t="s">
        <v>718</v>
      </c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5" t="s">
        <f>=DF9*(ABS(DF8)-ABS(DF7))</f>
      </c>
      <c r="DG10" s="0" t="s">
        <v>719</v>
      </c>
      <c r="DH10" s="11" t="n">
        <v>43928</v>
      </c>
      <c r="DI10" s="6" t="n">
        <v>11</v>
      </c>
      <c r="DJ10" s="6" t="n">
        <v>22676.83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5" t="s">
        <f>=CT10*(ABS(CT9)-ABS(CT8))</f>
      </c>
      <c r="CU11" s="0" t="s">
        <v>719</v>
      </c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5" t="s">
        <f>=SUM(DJ2:DJ10)/SUM(DI2:DI10)</f>
      </c>
      <c r="DJ11" s="0" t="s">
        <v>11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6" t="n">
        <v>1611</v>
      </c>
      <c r="DJ12" s="0" t="s">
        <v>717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6" t="n">
        <v>53</v>
      </c>
      <c r="DJ13" s="0" t="s">
        <v>718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5" t="s">
        <f>=DI13*(ABS(DI12)-ABS(DI11))</f>
      </c>
      <c r="DJ14" s="0" t="s">
        <v>719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7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134</v>
      </c>
      <c r="B1" s="18" t="s">
        <v>0</v>
      </c>
      <c r="C1" s="18" t="s">
        <v>2</v>
      </c>
      <c r="D1" s="18" t="s">
        <v>720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721</v>
      </c>
      <c r="L1" s="18" t="s">
        <v>722</v>
      </c>
      <c r="M1" s="18" t="s">
        <v>19</v>
      </c>
      <c r="N1" s="18" t="s">
        <v>23</v>
      </c>
      <c r="O1" s="18" t="s">
        <v>723</v>
      </c>
    </row>
    <row collapsed="false" customFormat="false" customHeight="false" hidden="false" ht="12.1" outlineLevel="0" r="2">
      <c r="A2" s="21" t="n">
        <v>43277.570810185</v>
      </c>
      <c r="B2" s="22" t="s">
        <v>724</v>
      </c>
      <c r="C2" s="22" t="s">
        <v>141</v>
      </c>
      <c r="D2" s="22" t="s">
        <v>724</v>
      </c>
      <c r="E2" s="22" t="s">
        <v>724</v>
      </c>
      <c r="F2" s="22" t="s">
        <v>23</v>
      </c>
      <c r="G2" s="23" t="n">
        <v>1</v>
      </c>
      <c r="H2" s="24" t="n">
        <v>1</v>
      </c>
      <c r="I2" s="24" t="n">
        <v>4367.31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43277.570833333</v>
      </c>
      <c r="B3" s="16" t="s">
        <v>63</v>
      </c>
      <c r="C3" s="16" t="s">
        <v>725</v>
      </c>
      <c r="D3" s="16" t="s">
        <v>650</v>
      </c>
      <c r="E3" s="16" t="s">
        <v>17</v>
      </c>
      <c r="F3" s="16" t="s">
        <v>23</v>
      </c>
      <c r="G3" s="7" t="n">
        <v>2</v>
      </c>
      <c r="H3" s="6" t="n">
        <v>2176</v>
      </c>
      <c r="I3" s="6" t="n">
        <v>-4352</v>
      </c>
      <c r="J3" s="6" t="n">
        <v>0</v>
      </c>
      <c r="K3" s="6" t="n">
        <v>-1.31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1" t="n">
        <v>43304.573078704</v>
      </c>
      <c r="B4" s="22" t="s">
        <v>724</v>
      </c>
      <c r="C4" s="22" t="s">
        <v>141</v>
      </c>
      <c r="D4" s="22" t="s">
        <v>724</v>
      </c>
      <c r="E4" s="22" t="s">
        <v>724</v>
      </c>
      <c r="F4" s="22" t="s">
        <v>23</v>
      </c>
      <c r="G4" s="23" t="n">
        <v>1</v>
      </c>
      <c r="H4" s="24" t="n">
        <v>1</v>
      </c>
      <c r="I4" s="24" t="n">
        <v>8384.91</v>
      </c>
      <c r="J4" s="24" t="n">
        <v>0</v>
      </c>
      <c r="K4" s="24" t="n">
        <v>0</v>
      </c>
      <c r="L4" s="24" t="n">
        <v>0</v>
      </c>
      <c r="M4" s="24"/>
      <c r="N4" s="6" t="s">
        <f>=I4+J4+K4+L4</f>
      </c>
      <c r="O4" s="22"/>
    </row>
    <row collapsed="false" customFormat="false" customHeight="false" hidden="false" ht="12.1" outlineLevel="0" r="5">
      <c r="A5" s="20" t="n">
        <v>43304.573090278</v>
      </c>
      <c r="B5" s="16" t="s">
        <v>31</v>
      </c>
      <c r="C5" s="16" t="s">
        <v>726</v>
      </c>
      <c r="D5" s="16" t="s">
        <v>650</v>
      </c>
      <c r="E5" s="16" t="s">
        <v>17</v>
      </c>
      <c r="F5" s="16" t="s">
        <v>23</v>
      </c>
      <c r="G5" s="7" t="n">
        <v>40</v>
      </c>
      <c r="H5" s="6" t="n">
        <v>208.94</v>
      </c>
      <c r="I5" s="6" t="n">
        <v>-8357.6</v>
      </c>
      <c r="J5" s="6" t="n">
        <v>0</v>
      </c>
      <c r="K5" s="6" t="n">
        <v>-2.51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43321.553321759</v>
      </c>
      <c r="B6" s="16" t="s">
        <v>727</v>
      </c>
      <c r="C6" s="16" t="s">
        <v>728</v>
      </c>
      <c r="D6" s="16" t="s">
        <v>650</v>
      </c>
      <c r="E6" s="16" t="s">
        <v>729</v>
      </c>
      <c r="F6" s="16" t="s">
        <v>23</v>
      </c>
      <c r="G6" s="7" t="n">
        <v>150</v>
      </c>
      <c r="H6" s="6" t="n">
        <v>65.8175</v>
      </c>
      <c r="I6" s="6" t="n">
        <v>-9872.63</v>
      </c>
      <c r="J6" s="6" t="n">
        <v>0</v>
      </c>
      <c r="K6" s="6" t="n">
        <v>-29.62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43321.553368056</v>
      </c>
      <c r="B7" s="22" t="s">
        <v>724</v>
      </c>
      <c r="C7" s="22" t="s">
        <v>141</v>
      </c>
      <c r="D7" s="22" t="s">
        <v>724</v>
      </c>
      <c r="E7" s="22" t="s">
        <v>724</v>
      </c>
      <c r="F7" s="22" t="s">
        <v>23</v>
      </c>
      <c r="G7" s="23" t="n">
        <v>1</v>
      </c>
      <c r="H7" s="24" t="n">
        <v>1</v>
      </c>
      <c r="I7" s="24" t="n">
        <v>10001.25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5" t="n">
        <v>43322</v>
      </c>
      <c r="B8" s="26" t="s">
        <v>730</v>
      </c>
      <c r="C8" s="26" t="s">
        <v>731</v>
      </c>
      <c r="D8" s="26" t="s">
        <v>730</v>
      </c>
      <c r="E8" s="26" t="s">
        <v>730</v>
      </c>
      <c r="F8" s="26" t="s">
        <v>23</v>
      </c>
      <c r="G8" s="27" t="n">
        <v>1</v>
      </c>
      <c r="H8" s="28" t="n">
        <v>-1</v>
      </c>
      <c r="I8" s="28" t="n">
        <v>-99</v>
      </c>
      <c r="J8" s="28" t="n">
        <v>0</v>
      </c>
      <c r="K8" s="28" t="n">
        <v>0</v>
      </c>
      <c r="L8" s="28" t="n">
        <v>0</v>
      </c>
      <c r="M8" s="28"/>
      <c r="N8" s="6" t="s">
        <f>=I8+J8+K8+L8</f>
      </c>
      <c r="O8" s="26"/>
    </row>
    <row collapsed="false" customFormat="false" customHeight="false" hidden="false" ht="12.1" outlineLevel="0" r="9">
      <c r="A9" s="21" t="n">
        <v>43325.471481481</v>
      </c>
      <c r="B9" s="22" t="s">
        <v>724</v>
      </c>
      <c r="C9" s="22" t="s">
        <v>141</v>
      </c>
      <c r="D9" s="22" t="s">
        <v>724</v>
      </c>
      <c r="E9" s="22" t="s">
        <v>724</v>
      </c>
      <c r="F9" s="22" t="s">
        <v>23</v>
      </c>
      <c r="G9" s="23" t="n">
        <v>1</v>
      </c>
      <c r="H9" s="24" t="n">
        <v>1</v>
      </c>
      <c r="I9" s="24" t="n">
        <v>11636.45</v>
      </c>
      <c r="J9" s="24" t="n">
        <v>0</v>
      </c>
      <c r="K9" s="24" t="n">
        <v>0</v>
      </c>
      <c r="L9" s="24" t="n">
        <v>0</v>
      </c>
      <c r="M9" s="24"/>
      <c r="N9" s="6" t="s">
        <f>=I9+J9+K9+L9</f>
      </c>
      <c r="O9" s="22"/>
    </row>
    <row collapsed="false" customFormat="false" customHeight="false" hidden="false" ht="12.1" outlineLevel="0" r="10">
      <c r="A10" s="20" t="n">
        <v>43325.471493056</v>
      </c>
      <c r="B10" s="16" t="s">
        <v>727</v>
      </c>
      <c r="C10" s="16" t="s">
        <v>728</v>
      </c>
      <c r="D10" s="16" t="s">
        <v>650</v>
      </c>
      <c r="E10" s="16" t="s">
        <v>729</v>
      </c>
      <c r="F10" s="16" t="s">
        <v>23</v>
      </c>
      <c r="G10" s="7" t="n">
        <v>170</v>
      </c>
      <c r="H10" s="6" t="n">
        <v>68.245</v>
      </c>
      <c r="I10" s="6" t="n">
        <v>-11601.65</v>
      </c>
      <c r="J10" s="6" t="n">
        <v>0</v>
      </c>
      <c r="K10" s="6" t="n">
        <v>-34.8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9" t="n">
        <v>43325.555451389</v>
      </c>
      <c r="B11" s="30" t="s">
        <v>732</v>
      </c>
      <c r="C11" s="30" t="s">
        <v>142</v>
      </c>
      <c r="D11" s="30" t="s">
        <v>732</v>
      </c>
      <c r="E11" s="30" t="s">
        <v>732</v>
      </c>
      <c r="F11" s="30" t="s">
        <v>19</v>
      </c>
      <c r="G11" s="31" t="n">
        <v>1</v>
      </c>
      <c r="H11" s="32" t="n">
        <v>-1</v>
      </c>
      <c r="I11" s="32" t="n">
        <v>-150</v>
      </c>
      <c r="J11" s="32" t="n">
        <v>0</v>
      </c>
      <c r="K11" s="32" t="n">
        <v>0</v>
      </c>
      <c r="L11" s="32" t="n">
        <v>0</v>
      </c>
      <c r="M11" s="6" t="s">
        <f>=I11+J11+K11+L11</f>
      </c>
      <c r="N11" s="32"/>
      <c r="O11" s="30"/>
    </row>
    <row collapsed="false" customFormat="false" customHeight="false" hidden="false" ht="12.1" outlineLevel="0" r="12">
      <c r="A12" s="29" t="n">
        <v>43327.47244213</v>
      </c>
      <c r="B12" s="30" t="s">
        <v>732</v>
      </c>
      <c r="C12" s="30" t="s">
        <v>142</v>
      </c>
      <c r="D12" s="30" t="s">
        <v>732</v>
      </c>
      <c r="E12" s="30" t="s">
        <v>732</v>
      </c>
      <c r="F12" s="30" t="s">
        <v>19</v>
      </c>
      <c r="G12" s="31" t="n">
        <v>1</v>
      </c>
      <c r="H12" s="32" t="n">
        <v>-1</v>
      </c>
      <c r="I12" s="32" t="n">
        <v>-170</v>
      </c>
      <c r="J12" s="32" t="n">
        <v>0</v>
      </c>
      <c r="K12" s="32" t="n">
        <v>0</v>
      </c>
      <c r="L12" s="32" t="n">
        <v>0</v>
      </c>
      <c r="M12" s="6" t="s">
        <f>=I12+J12+K12+L12</f>
      </c>
      <c r="N12" s="32"/>
      <c r="O12" s="30"/>
    </row>
    <row collapsed="false" customFormat="false" customHeight="false" hidden="false" ht="12.1" outlineLevel="0" r="13">
      <c r="A13" s="21" t="n">
        <v>43329.870798611</v>
      </c>
      <c r="B13" s="22" t="s">
        <v>724</v>
      </c>
      <c r="C13" s="22" t="s">
        <v>141</v>
      </c>
      <c r="D13" s="22" t="s">
        <v>724</v>
      </c>
      <c r="E13" s="22" t="s">
        <v>724</v>
      </c>
      <c r="F13" s="22" t="s">
        <v>23</v>
      </c>
      <c r="G13" s="23" t="n">
        <v>1</v>
      </c>
      <c r="H13" s="24" t="n">
        <v>1</v>
      </c>
      <c r="I13" s="24" t="n">
        <v>2400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43329.871354167</v>
      </c>
      <c r="B14" s="16" t="s">
        <v>727</v>
      </c>
      <c r="C14" s="16" t="s">
        <v>728</v>
      </c>
      <c r="D14" s="16" t="s">
        <v>650</v>
      </c>
      <c r="E14" s="16" t="s">
        <v>729</v>
      </c>
      <c r="F14" s="16" t="s">
        <v>23</v>
      </c>
      <c r="G14" s="7" t="n">
        <v>30</v>
      </c>
      <c r="H14" s="6" t="n">
        <v>67.2925</v>
      </c>
      <c r="I14" s="6" t="n">
        <v>-2018.78</v>
      </c>
      <c r="J14" s="6" t="n">
        <v>0</v>
      </c>
      <c r="K14" s="6" t="n">
        <v>-6.06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9" t="n">
        <v>43333.871863426</v>
      </c>
      <c r="B15" s="30" t="s">
        <v>732</v>
      </c>
      <c r="C15" s="30" t="s">
        <v>142</v>
      </c>
      <c r="D15" s="30" t="s">
        <v>732</v>
      </c>
      <c r="E15" s="30" t="s">
        <v>732</v>
      </c>
      <c r="F15" s="30" t="s">
        <v>19</v>
      </c>
      <c r="G15" s="31" t="n">
        <v>1</v>
      </c>
      <c r="H15" s="32" t="n">
        <v>-1</v>
      </c>
      <c r="I15" s="32" t="n">
        <v>-30</v>
      </c>
      <c r="J15" s="32" t="n">
        <v>0</v>
      </c>
      <c r="K15" s="32" t="n">
        <v>0</v>
      </c>
      <c r="L15" s="32" t="n">
        <v>0</v>
      </c>
      <c r="M15" s="6" t="s">
        <f>=I15+J15+K15+L15</f>
      </c>
      <c r="N15" s="32"/>
      <c r="O15" s="30"/>
    </row>
    <row collapsed="false" customFormat="false" customHeight="false" hidden="false" ht="12.1" outlineLevel="0" r="16">
      <c r="A16" s="21" t="n">
        <v>43342.297210648</v>
      </c>
      <c r="B16" s="22" t="s">
        <v>724</v>
      </c>
      <c r="C16" s="22" t="s">
        <v>141</v>
      </c>
      <c r="D16" s="22" t="s">
        <v>724</v>
      </c>
      <c r="E16" s="22" t="s">
        <v>724</v>
      </c>
      <c r="F16" s="22" t="s">
        <v>19</v>
      </c>
      <c r="G16" s="23" t="n">
        <v>1</v>
      </c>
      <c r="H16" s="24" t="n">
        <v>1</v>
      </c>
      <c r="I16" s="24" t="n">
        <v>200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4"/>
      <c r="O16" s="22"/>
    </row>
    <row collapsed="false" customFormat="false" customHeight="false" hidden="false" ht="12.1" outlineLevel="0" r="17">
      <c r="A17" s="21" t="n">
        <v>43403.294259259</v>
      </c>
      <c r="B17" s="22" t="s">
        <v>724</v>
      </c>
      <c r="C17" s="22" t="s">
        <v>141</v>
      </c>
      <c r="D17" s="22" t="s">
        <v>724</v>
      </c>
      <c r="E17" s="22" t="s">
        <v>724</v>
      </c>
      <c r="F17" s="22" t="s">
        <v>19</v>
      </c>
      <c r="G17" s="23" t="n">
        <v>1</v>
      </c>
      <c r="H17" s="24" t="n">
        <v>1</v>
      </c>
      <c r="I17" s="24" t="n">
        <v>790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4"/>
      <c r="O17" s="22"/>
    </row>
    <row collapsed="false" customFormat="false" customHeight="false" hidden="false" ht="12.1" outlineLevel="0" r="18">
      <c r="A18" s="20" t="n">
        <v>43404.526631944</v>
      </c>
      <c r="B18" s="16" t="s">
        <v>656</v>
      </c>
      <c r="C18" s="16" t="s">
        <v>733</v>
      </c>
      <c r="D18" s="16" t="s">
        <v>650</v>
      </c>
      <c r="E18" s="16" t="s">
        <v>17</v>
      </c>
      <c r="F18" s="16" t="s">
        <v>19</v>
      </c>
      <c r="G18" s="7" t="n">
        <v>4</v>
      </c>
      <c r="H18" s="6" t="n">
        <v>205.34</v>
      </c>
      <c r="I18" s="6" t="n">
        <v>-821.36</v>
      </c>
      <c r="J18" s="6" t="n">
        <v>0</v>
      </c>
      <c r="K18" s="6" t="n">
        <v>-2.46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5" t="n">
        <v>43406</v>
      </c>
      <c r="B19" s="26" t="s">
        <v>730</v>
      </c>
      <c r="C19" s="26" t="s">
        <v>731</v>
      </c>
      <c r="D19" s="26" t="s">
        <v>730</v>
      </c>
      <c r="E19" s="26" t="s">
        <v>730</v>
      </c>
      <c r="F19" s="26" t="s">
        <v>19</v>
      </c>
      <c r="G19" s="27" t="n">
        <v>1</v>
      </c>
      <c r="H19" s="28" t="n">
        <v>-1</v>
      </c>
      <c r="I19" s="28" t="n">
        <v>-1.5</v>
      </c>
      <c r="J19" s="28" t="n">
        <v>0</v>
      </c>
      <c r="K19" s="28" t="n">
        <v>0</v>
      </c>
      <c r="L19" s="28" t="n">
        <v>0</v>
      </c>
      <c r="M19" s="6" t="s">
        <f>=I19+J19+K19+L19</f>
      </c>
      <c r="N19" s="28"/>
      <c r="O19" s="26"/>
    </row>
    <row collapsed="false" customFormat="false" customHeight="false" hidden="false" ht="12.1" outlineLevel="0" r="20">
      <c r="A20" s="20" t="n">
        <v>43413.656689815</v>
      </c>
      <c r="B20" s="16" t="s">
        <v>82</v>
      </c>
      <c r="C20" s="16" t="s">
        <v>734</v>
      </c>
      <c r="D20" s="16" t="s">
        <v>650</v>
      </c>
      <c r="E20" s="16" t="s">
        <v>17</v>
      </c>
      <c r="F20" s="16" t="s">
        <v>23</v>
      </c>
      <c r="G20" s="7" t="n">
        <v>10</v>
      </c>
      <c r="H20" s="6" t="n">
        <v>466.35</v>
      </c>
      <c r="I20" s="6" t="n">
        <v>-4663.5</v>
      </c>
      <c r="J20" s="6" t="n">
        <v>0</v>
      </c>
      <c r="K20" s="6" t="n">
        <v>-13.99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43413.656701389</v>
      </c>
      <c r="B21" s="22" t="s">
        <v>724</v>
      </c>
      <c r="C21" s="22" t="s">
        <v>141</v>
      </c>
      <c r="D21" s="22" t="s">
        <v>724</v>
      </c>
      <c r="E21" s="22" t="s">
        <v>724</v>
      </c>
      <c r="F21" s="22" t="s">
        <v>23</v>
      </c>
      <c r="G21" s="23" t="n">
        <v>1</v>
      </c>
      <c r="H21" s="24" t="n">
        <v>1</v>
      </c>
      <c r="I21" s="24" t="n">
        <v>4692.03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43423.466400463</v>
      </c>
      <c r="B22" s="16" t="s">
        <v>657</v>
      </c>
      <c r="C22" s="16" t="s">
        <v>735</v>
      </c>
      <c r="D22" s="16" t="s">
        <v>650</v>
      </c>
      <c r="E22" s="16" t="s">
        <v>17</v>
      </c>
      <c r="F22" s="16" t="s">
        <v>23</v>
      </c>
      <c r="G22" s="7" t="n">
        <v>10</v>
      </c>
      <c r="H22" s="6" t="n">
        <v>546.3</v>
      </c>
      <c r="I22" s="6" t="n">
        <v>-5463</v>
      </c>
      <c r="J22" s="6" t="n">
        <v>0</v>
      </c>
      <c r="K22" s="6" t="n">
        <v>-16.39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1" t="n">
        <v>43423.466458333</v>
      </c>
      <c r="B23" s="22" t="s">
        <v>724</v>
      </c>
      <c r="C23" s="22" t="s">
        <v>141</v>
      </c>
      <c r="D23" s="22" t="s">
        <v>724</v>
      </c>
      <c r="E23" s="22" t="s">
        <v>724</v>
      </c>
      <c r="F23" s="22" t="s">
        <v>23</v>
      </c>
      <c r="G23" s="23" t="n">
        <v>1</v>
      </c>
      <c r="H23" s="24" t="n">
        <v>1</v>
      </c>
      <c r="I23" s="24" t="n">
        <v>5496.44</v>
      </c>
      <c r="J23" s="24" t="n">
        <v>0</v>
      </c>
      <c r="K23" s="24" t="n">
        <v>0</v>
      </c>
      <c r="L23" s="24" t="n">
        <v>0</v>
      </c>
      <c r="M23" s="24"/>
      <c r="N23" s="6" t="s">
        <f>=I23+J23+K23+L23</f>
      </c>
      <c r="O23" s="22"/>
    </row>
    <row collapsed="false" customFormat="false" customHeight="false" hidden="false" ht="12.1" outlineLevel="0" r="24">
      <c r="A24" s="21" t="n">
        <v>43488.725729167</v>
      </c>
      <c r="B24" s="22" t="s">
        <v>736</v>
      </c>
      <c r="C24" s="22" t="s">
        <v>737</v>
      </c>
      <c r="D24" s="22" t="s">
        <v>736</v>
      </c>
      <c r="E24" s="22" t="s">
        <v>736</v>
      </c>
      <c r="F24" s="22" t="s">
        <v>23</v>
      </c>
      <c r="G24" s="23" t="n">
        <v>1</v>
      </c>
      <c r="H24" s="24" t="n">
        <v>1</v>
      </c>
      <c r="I24" s="24" t="n">
        <v>222.6</v>
      </c>
      <c r="J24" s="24" t="n">
        <v>0</v>
      </c>
      <c r="K24" s="24" t="n">
        <v>0</v>
      </c>
      <c r="L24" s="24" t="n">
        <v>0</v>
      </c>
      <c r="M24" s="24"/>
      <c r="N24" s="6" t="s">
        <f>=I24+J24+K24+L24</f>
      </c>
      <c r="O24" s="22"/>
    </row>
    <row collapsed="false" customFormat="false" customHeight="false" hidden="false" ht="12.1" outlineLevel="0" r="25">
      <c r="A25" s="20" t="n">
        <v>43495.518796296</v>
      </c>
      <c r="B25" s="16" t="s">
        <v>727</v>
      </c>
      <c r="C25" s="16" t="s">
        <v>728</v>
      </c>
      <c r="D25" s="16" t="s">
        <v>650</v>
      </c>
      <c r="E25" s="16" t="s">
        <v>729</v>
      </c>
      <c r="F25" s="16" t="s">
        <v>23</v>
      </c>
      <c r="G25" s="7" t="n">
        <v>8</v>
      </c>
      <c r="H25" s="6" t="n">
        <v>66.035</v>
      </c>
      <c r="I25" s="6" t="n">
        <v>-528.28</v>
      </c>
      <c r="J25" s="6" t="n">
        <v>0</v>
      </c>
      <c r="K25" s="6" t="n">
        <v>-1.58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43495.519108796</v>
      </c>
      <c r="B26" s="16" t="s">
        <v>25</v>
      </c>
      <c r="C26" s="16" t="s">
        <v>26</v>
      </c>
      <c r="D26" s="16" t="s">
        <v>650</v>
      </c>
      <c r="E26" s="16" t="s">
        <v>17</v>
      </c>
      <c r="F26" s="16" t="s">
        <v>19</v>
      </c>
      <c r="G26" s="7" t="n">
        <v>1</v>
      </c>
      <c r="H26" s="6" t="n">
        <v>162.66</v>
      </c>
      <c r="I26" s="6" t="n">
        <v>-162.66</v>
      </c>
      <c r="J26" s="6" t="n">
        <v>0</v>
      </c>
      <c r="K26" s="6" t="n">
        <v>-0.49</v>
      </c>
      <c r="L26" s="6" t="n">
        <v>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5" t="n">
        <v>43496</v>
      </c>
      <c r="B27" s="26" t="s">
        <v>730</v>
      </c>
      <c r="C27" s="26" t="s">
        <v>731</v>
      </c>
      <c r="D27" s="26" t="s">
        <v>730</v>
      </c>
      <c r="E27" s="26" t="s">
        <v>730</v>
      </c>
      <c r="F27" s="26" t="s">
        <v>23</v>
      </c>
      <c r="G27" s="27" t="n">
        <v>1</v>
      </c>
      <c r="H27" s="28" t="n">
        <v>-1</v>
      </c>
      <c r="I27" s="28" t="n">
        <v>-99</v>
      </c>
      <c r="J27" s="28" t="n">
        <v>0</v>
      </c>
      <c r="K27" s="28" t="n">
        <v>0</v>
      </c>
      <c r="L27" s="28" t="n">
        <v>0</v>
      </c>
      <c r="M27" s="28"/>
      <c r="N27" s="6" t="s">
        <f>=I27+J27+K27+L27</f>
      </c>
      <c r="O27" s="26"/>
    </row>
    <row collapsed="false" customFormat="false" customHeight="false" hidden="false" ht="12.1" outlineLevel="0" r="28">
      <c r="A28" s="21" t="n">
        <v>43517.803611111</v>
      </c>
      <c r="B28" s="22" t="s">
        <v>736</v>
      </c>
      <c r="C28" s="22" t="s">
        <v>738</v>
      </c>
      <c r="D28" s="22" t="s">
        <v>736</v>
      </c>
      <c r="E28" s="22" t="s">
        <v>736</v>
      </c>
      <c r="F28" s="22" t="s">
        <v>19</v>
      </c>
      <c r="G28" s="23" t="n">
        <v>1</v>
      </c>
      <c r="H28" s="24" t="n">
        <v>1</v>
      </c>
      <c r="I28" s="24" t="n">
        <v>0.66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4"/>
      <c r="O28" s="22"/>
    </row>
    <row collapsed="false" customFormat="false" customHeight="false" hidden="false" ht="12.1" outlineLevel="0" r="29">
      <c r="A29" s="20" t="n">
        <v>43538.901921296</v>
      </c>
      <c r="B29" s="16" t="s">
        <v>727</v>
      </c>
      <c r="C29" s="16" t="s">
        <v>728</v>
      </c>
      <c r="D29" s="16" t="s">
        <v>650</v>
      </c>
      <c r="E29" s="16" t="s">
        <v>729</v>
      </c>
      <c r="F29" s="16" t="s">
        <v>23</v>
      </c>
      <c r="G29" s="7" t="n">
        <v>50</v>
      </c>
      <c r="H29" s="6" t="n">
        <v>65.55</v>
      </c>
      <c r="I29" s="6" t="n">
        <v>-3277.5</v>
      </c>
      <c r="J29" s="6" t="n">
        <v>0</v>
      </c>
      <c r="K29" s="6" t="n">
        <v>-9.83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5" t="n">
        <v>43539</v>
      </c>
      <c r="B30" s="26" t="s">
        <v>730</v>
      </c>
      <c r="C30" s="26" t="s">
        <v>731</v>
      </c>
      <c r="D30" s="26" t="s">
        <v>730</v>
      </c>
      <c r="E30" s="26" t="s">
        <v>730</v>
      </c>
      <c r="F30" s="26" t="s">
        <v>23</v>
      </c>
      <c r="G30" s="27" t="n">
        <v>1</v>
      </c>
      <c r="H30" s="28" t="n">
        <v>-1</v>
      </c>
      <c r="I30" s="28" t="n">
        <v>-99</v>
      </c>
      <c r="J30" s="28" t="n">
        <v>0</v>
      </c>
      <c r="K30" s="28" t="n">
        <v>0</v>
      </c>
      <c r="L30" s="28" t="n">
        <v>0</v>
      </c>
      <c r="M30" s="28"/>
      <c r="N30" s="6" t="s">
        <f>=I30+J30+K30+L30</f>
      </c>
      <c r="O30" s="26"/>
    </row>
    <row collapsed="false" customFormat="false" customHeight="false" hidden="false" ht="12.1" outlineLevel="0" r="31">
      <c r="A31" s="21" t="n">
        <v>43539.901956019</v>
      </c>
      <c r="B31" s="22" t="s">
        <v>724</v>
      </c>
      <c r="C31" s="22" t="s">
        <v>141</v>
      </c>
      <c r="D31" s="22" t="s">
        <v>724</v>
      </c>
      <c r="E31" s="22" t="s">
        <v>724</v>
      </c>
      <c r="F31" s="22" t="s">
        <v>23</v>
      </c>
      <c r="G31" s="23" t="n">
        <v>1</v>
      </c>
      <c r="H31" s="24" t="n">
        <v>1</v>
      </c>
      <c r="I31" s="24" t="n">
        <v>3386.33</v>
      </c>
      <c r="J31" s="24" t="n">
        <v>0</v>
      </c>
      <c r="K31" s="24" t="n">
        <v>0</v>
      </c>
      <c r="L31" s="24" t="n">
        <v>0</v>
      </c>
      <c r="M31" s="24"/>
      <c r="N31" s="6" t="s">
        <f>=I31+J31+K31+L31</f>
      </c>
      <c r="O31" s="22"/>
    </row>
    <row collapsed="false" customFormat="false" customHeight="false" hidden="false" ht="12.1" outlineLevel="0" r="32">
      <c r="A32" s="33" t="n">
        <v>43566.832835648</v>
      </c>
      <c r="B32" s="34" t="s">
        <v>656</v>
      </c>
      <c r="C32" s="34" t="s">
        <v>733</v>
      </c>
      <c r="D32" s="34" t="s">
        <v>654</v>
      </c>
      <c r="E32" s="34" t="s">
        <v>17</v>
      </c>
      <c r="F32" s="34" t="s">
        <v>19</v>
      </c>
      <c r="G32" s="35" t="n">
        <v>-4</v>
      </c>
      <c r="H32" s="36" t="n">
        <v>206.44</v>
      </c>
      <c r="I32" s="36" t="n">
        <v>825.76</v>
      </c>
      <c r="J32" s="36" t="n">
        <v>0</v>
      </c>
      <c r="K32" s="36" t="n">
        <v>-2.48</v>
      </c>
      <c r="L32" s="36" t="n">
        <v>0</v>
      </c>
      <c r="M32" s="6" t="s">
        <f>=I32+J32+K32+L32</f>
      </c>
      <c r="N32" s="36"/>
      <c r="O32" s="34"/>
    </row>
    <row collapsed="false" customFormat="false" customHeight="false" hidden="false" ht="12.1" outlineLevel="0" r="33">
      <c r="A33" s="20" t="n">
        <v>43566.833599537</v>
      </c>
      <c r="B33" s="16" t="s">
        <v>40</v>
      </c>
      <c r="C33" s="16" t="s">
        <v>739</v>
      </c>
      <c r="D33" s="16" t="s">
        <v>650</v>
      </c>
      <c r="E33" s="16" t="s">
        <v>17</v>
      </c>
      <c r="F33" s="16" t="s">
        <v>19</v>
      </c>
      <c r="G33" s="7" t="n">
        <v>4</v>
      </c>
      <c r="H33" s="6" t="n">
        <v>46.68</v>
      </c>
      <c r="I33" s="6" t="n">
        <v>-186.72</v>
      </c>
      <c r="J33" s="6" t="n">
        <v>0</v>
      </c>
      <c r="K33" s="6" t="n">
        <v>-0.56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43566.833599537</v>
      </c>
      <c r="B34" s="16" t="s">
        <v>40</v>
      </c>
      <c r="C34" s="16" t="s">
        <v>739</v>
      </c>
      <c r="D34" s="16" t="s">
        <v>650</v>
      </c>
      <c r="E34" s="16" t="s">
        <v>17</v>
      </c>
      <c r="F34" s="16" t="s">
        <v>19</v>
      </c>
      <c r="G34" s="7" t="n">
        <v>4</v>
      </c>
      <c r="H34" s="6" t="n">
        <v>46.68</v>
      </c>
      <c r="I34" s="6" t="n">
        <v>-186.72</v>
      </c>
      <c r="J34" s="6" t="n">
        <v>0</v>
      </c>
      <c r="K34" s="6" t="n">
        <v>-0.56</v>
      </c>
      <c r="L34" s="6" t="n">
        <v>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5" t="n">
        <v>43570</v>
      </c>
      <c r="B35" s="26" t="s">
        <v>730</v>
      </c>
      <c r="C35" s="26" t="s">
        <v>731</v>
      </c>
      <c r="D35" s="26" t="s">
        <v>730</v>
      </c>
      <c r="E35" s="26" t="s">
        <v>730</v>
      </c>
      <c r="F35" s="26" t="s">
        <v>19</v>
      </c>
      <c r="G35" s="27" t="n">
        <v>1</v>
      </c>
      <c r="H35" s="28" t="n">
        <v>-1</v>
      </c>
      <c r="I35" s="28" t="n">
        <v>-1.53</v>
      </c>
      <c r="J35" s="28" t="n">
        <v>0</v>
      </c>
      <c r="K35" s="28" t="n">
        <v>0</v>
      </c>
      <c r="L35" s="28" t="n">
        <v>0</v>
      </c>
      <c r="M35" s="6" t="s">
        <f>=I35+J35+K35+L35</f>
      </c>
      <c r="N35" s="28"/>
      <c r="O35" s="26"/>
    </row>
    <row collapsed="false" customFormat="false" customHeight="false" hidden="false" ht="12.1" outlineLevel="0" r="36">
      <c r="A36" s="21" t="n">
        <v>43574.432777778</v>
      </c>
      <c r="B36" s="22" t="s">
        <v>724</v>
      </c>
      <c r="C36" s="22" t="s">
        <v>141</v>
      </c>
      <c r="D36" s="22" t="s">
        <v>724</v>
      </c>
      <c r="E36" s="22" t="s">
        <v>724</v>
      </c>
      <c r="F36" s="22" t="s">
        <v>23</v>
      </c>
      <c r="G36" s="23" t="n">
        <v>1</v>
      </c>
      <c r="H36" s="24" t="n">
        <v>1</v>
      </c>
      <c r="I36" s="24" t="n">
        <v>100000</v>
      </c>
      <c r="J36" s="24" t="n">
        <v>0</v>
      </c>
      <c r="K36" s="24" t="n">
        <v>0</v>
      </c>
      <c r="L36" s="24" t="n">
        <v>0</v>
      </c>
      <c r="M36" s="24"/>
      <c r="N36" s="6" t="s">
        <f>=I36+J36+K36+L36</f>
      </c>
      <c r="O36" s="22"/>
    </row>
    <row collapsed="false" customFormat="false" customHeight="false" hidden="false" ht="12.1" outlineLevel="0" r="37">
      <c r="A37" s="20" t="n">
        <v>43574.434282407</v>
      </c>
      <c r="B37" s="16" t="s">
        <v>67</v>
      </c>
      <c r="C37" s="16" t="s">
        <v>740</v>
      </c>
      <c r="D37" s="16" t="s">
        <v>650</v>
      </c>
      <c r="E37" s="16" t="s">
        <v>17</v>
      </c>
      <c r="F37" s="16" t="s">
        <v>23</v>
      </c>
      <c r="G37" s="7" t="n">
        <v>200</v>
      </c>
      <c r="H37" s="6" t="n">
        <v>102.2</v>
      </c>
      <c r="I37" s="6" t="n">
        <v>-20440</v>
      </c>
      <c r="J37" s="6" t="n">
        <v>0</v>
      </c>
      <c r="K37" s="6" t="n">
        <v>-61.32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43574.4353125</v>
      </c>
      <c r="B38" s="16" t="s">
        <v>57</v>
      </c>
      <c r="C38" s="16" t="s">
        <v>741</v>
      </c>
      <c r="D38" s="16" t="s">
        <v>650</v>
      </c>
      <c r="E38" s="16" t="s">
        <v>17</v>
      </c>
      <c r="F38" s="16" t="s">
        <v>23</v>
      </c>
      <c r="G38" s="7" t="n">
        <v>10000</v>
      </c>
      <c r="H38" s="6" t="n">
        <v>0.2234</v>
      </c>
      <c r="I38" s="6" t="n">
        <v>-2234</v>
      </c>
      <c r="J38" s="6" t="n">
        <v>0</v>
      </c>
      <c r="K38" s="6" t="n">
        <v>-6.7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0" t="n">
        <v>43574.4353125</v>
      </c>
      <c r="B39" s="16" t="s">
        <v>57</v>
      </c>
      <c r="C39" s="16" t="s">
        <v>741</v>
      </c>
      <c r="D39" s="16" t="s">
        <v>650</v>
      </c>
      <c r="E39" s="16" t="s">
        <v>17</v>
      </c>
      <c r="F39" s="16" t="s">
        <v>23</v>
      </c>
      <c r="G39" s="7" t="n">
        <v>10000</v>
      </c>
      <c r="H39" s="6" t="n">
        <v>0.2234</v>
      </c>
      <c r="I39" s="6" t="n">
        <v>-2234</v>
      </c>
      <c r="J39" s="6" t="n">
        <v>0</v>
      </c>
      <c r="K39" s="6" t="n">
        <v>-6.7</v>
      </c>
      <c r="L39" s="6" t="n">
        <v>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0" t="n">
        <v>43574.4353125</v>
      </c>
      <c r="B40" s="16" t="s">
        <v>57</v>
      </c>
      <c r="C40" s="16" t="s">
        <v>741</v>
      </c>
      <c r="D40" s="16" t="s">
        <v>650</v>
      </c>
      <c r="E40" s="16" t="s">
        <v>17</v>
      </c>
      <c r="F40" s="16" t="s">
        <v>23</v>
      </c>
      <c r="G40" s="7" t="n">
        <v>30000</v>
      </c>
      <c r="H40" s="6" t="n">
        <v>0.2236</v>
      </c>
      <c r="I40" s="6" t="n">
        <v>-6708</v>
      </c>
      <c r="J40" s="6" t="n">
        <v>0</v>
      </c>
      <c r="K40" s="6" t="n">
        <v>-20.12</v>
      </c>
      <c r="L40" s="6" t="n">
        <v>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0" t="n">
        <v>43574.437118056</v>
      </c>
      <c r="B41" s="16" t="s">
        <v>658</v>
      </c>
      <c r="C41" s="16" t="s">
        <v>742</v>
      </c>
      <c r="D41" s="16" t="s">
        <v>650</v>
      </c>
      <c r="E41" s="16" t="s">
        <v>17</v>
      </c>
      <c r="F41" s="16" t="s">
        <v>23</v>
      </c>
      <c r="G41" s="7" t="n">
        <v>10</v>
      </c>
      <c r="H41" s="6" t="n">
        <v>90.8</v>
      </c>
      <c r="I41" s="6" t="n">
        <v>-908</v>
      </c>
      <c r="J41" s="6" t="n">
        <v>0</v>
      </c>
      <c r="K41" s="6" t="n">
        <v>-2.72</v>
      </c>
      <c r="L41" s="6" t="n">
        <v>0</v>
      </c>
      <c r="M41" s="6"/>
      <c r="N41" s="6" t="s">
        <f>=I41+J41+K41+L41</f>
      </c>
      <c r="O41" s="16"/>
    </row>
    <row collapsed="false" customFormat="false" customHeight="false" hidden="false" ht="12.1" outlineLevel="0" r="42">
      <c r="A42" s="20" t="n">
        <v>43574.437118056</v>
      </c>
      <c r="B42" s="16" t="s">
        <v>658</v>
      </c>
      <c r="C42" s="16" t="s">
        <v>742</v>
      </c>
      <c r="D42" s="16" t="s">
        <v>650</v>
      </c>
      <c r="E42" s="16" t="s">
        <v>17</v>
      </c>
      <c r="F42" s="16" t="s">
        <v>23</v>
      </c>
      <c r="G42" s="7" t="n">
        <v>100</v>
      </c>
      <c r="H42" s="6" t="n">
        <v>91</v>
      </c>
      <c r="I42" s="6" t="n">
        <v>-9100</v>
      </c>
      <c r="J42" s="6" t="n">
        <v>0</v>
      </c>
      <c r="K42" s="6" t="n">
        <v>-27.3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43574.437118056</v>
      </c>
      <c r="B43" s="16" t="s">
        <v>658</v>
      </c>
      <c r="C43" s="16" t="s">
        <v>742</v>
      </c>
      <c r="D43" s="16" t="s">
        <v>650</v>
      </c>
      <c r="E43" s="16" t="s">
        <v>17</v>
      </c>
      <c r="F43" s="16" t="s">
        <v>23</v>
      </c>
      <c r="G43" s="7" t="n">
        <v>10</v>
      </c>
      <c r="H43" s="6" t="n">
        <v>91.2</v>
      </c>
      <c r="I43" s="6" t="n">
        <v>-912</v>
      </c>
      <c r="J43" s="6" t="n">
        <v>0</v>
      </c>
      <c r="K43" s="6" t="n">
        <v>-2.74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0" t="n">
        <v>43574.437118056</v>
      </c>
      <c r="B44" s="16" t="s">
        <v>658</v>
      </c>
      <c r="C44" s="16" t="s">
        <v>742</v>
      </c>
      <c r="D44" s="16" t="s">
        <v>650</v>
      </c>
      <c r="E44" s="16" t="s">
        <v>17</v>
      </c>
      <c r="F44" s="16" t="s">
        <v>23</v>
      </c>
      <c r="G44" s="7" t="n">
        <v>60</v>
      </c>
      <c r="H44" s="6" t="n">
        <v>91.2</v>
      </c>
      <c r="I44" s="6" t="n">
        <v>-5472</v>
      </c>
      <c r="J44" s="6" t="n">
        <v>0</v>
      </c>
      <c r="K44" s="6" t="n">
        <v>-16.42</v>
      </c>
      <c r="L44" s="6" t="n">
        <v>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43574.437118056</v>
      </c>
      <c r="B45" s="16" t="s">
        <v>658</v>
      </c>
      <c r="C45" s="16" t="s">
        <v>742</v>
      </c>
      <c r="D45" s="16" t="s">
        <v>650</v>
      </c>
      <c r="E45" s="16" t="s">
        <v>17</v>
      </c>
      <c r="F45" s="16" t="s">
        <v>23</v>
      </c>
      <c r="G45" s="7" t="n">
        <v>20</v>
      </c>
      <c r="H45" s="6" t="n">
        <v>91</v>
      </c>
      <c r="I45" s="6" t="n">
        <v>-1820</v>
      </c>
      <c r="J45" s="6" t="n">
        <v>0</v>
      </c>
      <c r="K45" s="6" t="n">
        <v>-5.46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0" t="n">
        <v>43574.437881944</v>
      </c>
      <c r="B46" s="16" t="s">
        <v>659</v>
      </c>
      <c r="C46" s="16" t="s">
        <v>743</v>
      </c>
      <c r="D46" s="16" t="s">
        <v>650</v>
      </c>
      <c r="E46" s="16" t="s">
        <v>17</v>
      </c>
      <c r="F46" s="16" t="s">
        <v>23</v>
      </c>
      <c r="G46" s="7" t="n">
        <v>100000</v>
      </c>
      <c r="H46" s="6" t="n">
        <v>0.2741</v>
      </c>
      <c r="I46" s="6" t="n">
        <v>-27410</v>
      </c>
      <c r="J46" s="6" t="n">
        <v>0</v>
      </c>
      <c r="K46" s="6" t="n">
        <v>-82.23</v>
      </c>
      <c r="L46" s="6" t="n">
        <v>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0" t="n">
        <v>43574.438518519</v>
      </c>
      <c r="B47" s="16" t="s">
        <v>660</v>
      </c>
      <c r="C47" s="16" t="s">
        <v>744</v>
      </c>
      <c r="D47" s="16" t="s">
        <v>650</v>
      </c>
      <c r="E47" s="16" t="s">
        <v>17</v>
      </c>
      <c r="F47" s="16" t="s">
        <v>23</v>
      </c>
      <c r="G47" s="7" t="n">
        <v>200</v>
      </c>
      <c r="H47" s="6" t="n">
        <v>96.8</v>
      </c>
      <c r="I47" s="6" t="n">
        <v>-19360</v>
      </c>
      <c r="J47" s="6" t="n">
        <v>0</v>
      </c>
      <c r="K47" s="6" t="n">
        <v>-58.08</v>
      </c>
      <c r="L47" s="6" t="n">
        <v>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0" t="n">
        <v>43577.4359375</v>
      </c>
      <c r="B48" s="16" t="s">
        <v>65</v>
      </c>
      <c r="C48" s="16" t="s">
        <v>745</v>
      </c>
      <c r="D48" s="16" t="s">
        <v>650</v>
      </c>
      <c r="E48" s="16" t="s">
        <v>17</v>
      </c>
      <c r="F48" s="16" t="s">
        <v>19</v>
      </c>
      <c r="G48" s="7" t="n">
        <v>2</v>
      </c>
      <c r="H48" s="6" t="n">
        <v>132.8</v>
      </c>
      <c r="I48" s="6" t="n">
        <v>-265.6</v>
      </c>
      <c r="J48" s="6" t="n">
        <v>0</v>
      </c>
      <c r="K48" s="6" t="n">
        <v>-0.8</v>
      </c>
      <c r="L48" s="6" t="n">
        <v>0</v>
      </c>
      <c r="M48" s="6" t="s">
        <f>=I48+J48+K48+L48</f>
      </c>
      <c r="N48" s="6"/>
      <c r="O48" s="16"/>
    </row>
    <row collapsed="false" customFormat="false" customHeight="false" hidden="false" ht="12.1" outlineLevel="0" r="49">
      <c r="A49" s="25" t="n">
        <v>43579</v>
      </c>
      <c r="B49" s="26" t="s">
        <v>730</v>
      </c>
      <c r="C49" s="26" t="s">
        <v>731</v>
      </c>
      <c r="D49" s="26" t="s">
        <v>730</v>
      </c>
      <c r="E49" s="26" t="s">
        <v>730</v>
      </c>
      <c r="F49" s="26" t="s">
        <v>19</v>
      </c>
      <c r="G49" s="27" t="n">
        <v>1</v>
      </c>
      <c r="H49" s="28" t="n">
        <v>-1</v>
      </c>
      <c r="I49" s="28" t="n">
        <v>-1.55</v>
      </c>
      <c r="J49" s="28" t="n">
        <v>0</v>
      </c>
      <c r="K49" s="28" t="n">
        <v>0</v>
      </c>
      <c r="L49" s="28" t="n">
        <v>0</v>
      </c>
      <c r="M49" s="6" t="s">
        <f>=I49+J49+K49+L49</f>
      </c>
      <c r="N49" s="28"/>
      <c r="O49" s="26"/>
    </row>
    <row collapsed="false" customFormat="false" customHeight="false" hidden="false" ht="12.1" outlineLevel="0" r="50">
      <c r="A50" s="21" t="n">
        <v>43600.635069444</v>
      </c>
      <c r="B50" s="22" t="s">
        <v>736</v>
      </c>
      <c r="C50" s="22" t="s">
        <v>746</v>
      </c>
      <c r="D50" s="22" t="s">
        <v>736</v>
      </c>
      <c r="E50" s="22" t="s">
        <v>736</v>
      </c>
      <c r="F50" s="22" t="s">
        <v>23</v>
      </c>
      <c r="G50" s="23" t="n">
        <v>1</v>
      </c>
      <c r="H50" s="24" t="n">
        <v>1</v>
      </c>
      <c r="I50" s="24" t="n">
        <v>1558.4</v>
      </c>
      <c r="J50" s="24" t="n">
        <v>0</v>
      </c>
      <c r="K50" s="24" t="n">
        <v>0</v>
      </c>
      <c r="L50" s="24" t="n">
        <v>0</v>
      </c>
      <c r="M50" s="24"/>
      <c r="N50" s="6" t="s">
        <f>=I50+J50+K50+L50</f>
      </c>
      <c r="O50" s="22"/>
    </row>
    <row collapsed="false" customFormat="false" customHeight="false" hidden="false" ht="12.1" outlineLevel="0" r="51">
      <c r="A51" s="21" t="n">
        <v>43609.069895833</v>
      </c>
      <c r="B51" s="22" t="s">
        <v>736</v>
      </c>
      <c r="C51" s="22" t="s">
        <v>738</v>
      </c>
      <c r="D51" s="22" t="s">
        <v>736</v>
      </c>
      <c r="E51" s="22" t="s">
        <v>736</v>
      </c>
      <c r="F51" s="22" t="s">
        <v>19</v>
      </c>
      <c r="G51" s="23" t="n">
        <v>1</v>
      </c>
      <c r="H51" s="24" t="n">
        <v>1</v>
      </c>
      <c r="I51" s="24" t="n">
        <v>0.54</v>
      </c>
      <c r="J51" s="24" t="n">
        <v>0</v>
      </c>
      <c r="K51" s="24" t="n">
        <v>0</v>
      </c>
      <c r="L51" s="24" t="n">
        <v>0</v>
      </c>
      <c r="M51" s="6" t="s">
        <f>=I51+J51+K51+L51</f>
      </c>
      <c r="N51" s="24"/>
      <c r="O51" s="22"/>
    </row>
    <row collapsed="false" customFormat="false" customHeight="false" hidden="false" ht="12.1" outlineLevel="0" r="52">
      <c r="A52" s="21" t="n">
        <v>43613.768935185</v>
      </c>
      <c r="B52" s="22" t="s">
        <v>736</v>
      </c>
      <c r="C52" s="22" t="s">
        <v>747</v>
      </c>
      <c r="D52" s="22" t="s">
        <v>736</v>
      </c>
      <c r="E52" s="22" t="s">
        <v>736</v>
      </c>
      <c r="F52" s="22" t="s">
        <v>23</v>
      </c>
      <c r="G52" s="23" t="n">
        <v>1</v>
      </c>
      <c r="H52" s="24" t="n">
        <v>1</v>
      </c>
      <c r="I52" s="24" t="n">
        <v>966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33" t="n">
        <v>43615.432534722</v>
      </c>
      <c r="B53" s="34" t="s">
        <v>658</v>
      </c>
      <c r="C53" s="34" t="s">
        <v>742</v>
      </c>
      <c r="D53" s="34" t="s">
        <v>654</v>
      </c>
      <c r="E53" s="34" t="s">
        <v>17</v>
      </c>
      <c r="F53" s="34" t="s">
        <v>23</v>
      </c>
      <c r="G53" s="35" t="n">
        <v>-200</v>
      </c>
      <c r="H53" s="36" t="n">
        <v>108.3</v>
      </c>
      <c r="I53" s="36" t="n">
        <v>21660</v>
      </c>
      <c r="J53" s="36" t="n">
        <v>0</v>
      </c>
      <c r="K53" s="36" t="n">
        <v>-64.98</v>
      </c>
      <c r="L53" s="36" t="n">
        <v>0</v>
      </c>
      <c r="M53" s="36"/>
      <c r="N53" s="6" t="s">
        <f>=I53+J53+K53+L53</f>
      </c>
      <c r="O53" s="34"/>
    </row>
    <row collapsed="false" customFormat="false" customHeight="false" hidden="false" ht="12.1" outlineLevel="0" r="54">
      <c r="A54" s="20" t="n">
        <v>43616.620821759</v>
      </c>
      <c r="B54" s="16" t="s">
        <v>86</v>
      </c>
      <c r="C54" s="16" t="s">
        <v>748</v>
      </c>
      <c r="D54" s="16" t="s">
        <v>650</v>
      </c>
      <c r="E54" s="16" t="s">
        <v>17</v>
      </c>
      <c r="F54" s="16" t="s">
        <v>23</v>
      </c>
      <c r="G54" s="7" t="n">
        <v>200</v>
      </c>
      <c r="H54" s="6" t="n">
        <v>55.32</v>
      </c>
      <c r="I54" s="6" t="n">
        <v>-11064</v>
      </c>
      <c r="J54" s="6" t="n">
        <v>0</v>
      </c>
      <c r="K54" s="6" t="n">
        <v>-33.19</v>
      </c>
      <c r="L54" s="6" t="n">
        <v>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0" t="n">
        <v>43616.62193287</v>
      </c>
      <c r="B55" s="16" t="s">
        <v>92</v>
      </c>
      <c r="C55" s="16" t="s">
        <v>749</v>
      </c>
      <c r="D55" s="16" t="s">
        <v>650</v>
      </c>
      <c r="E55" s="16" t="s">
        <v>17</v>
      </c>
      <c r="F55" s="16" t="s">
        <v>23</v>
      </c>
      <c r="G55" s="7" t="n">
        <v>7</v>
      </c>
      <c r="H55" s="6" t="n">
        <v>1948</v>
      </c>
      <c r="I55" s="6" t="n">
        <v>-13636</v>
      </c>
      <c r="J55" s="6" t="n">
        <v>0</v>
      </c>
      <c r="K55" s="6" t="n">
        <v>-40.91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5" t="n">
        <v>43619</v>
      </c>
      <c r="B56" s="26" t="s">
        <v>730</v>
      </c>
      <c r="C56" s="26" t="s">
        <v>731</v>
      </c>
      <c r="D56" s="26" t="s">
        <v>730</v>
      </c>
      <c r="E56" s="26" t="s">
        <v>730</v>
      </c>
      <c r="F56" s="26" t="s">
        <v>23</v>
      </c>
      <c r="G56" s="27" t="n">
        <v>1</v>
      </c>
      <c r="H56" s="28" t="n">
        <v>-1</v>
      </c>
      <c r="I56" s="28" t="n">
        <v>-99</v>
      </c>
      <c r="J56" s="28" t="n">
        <v>0</v>
      </c>
      <c r="K56" s="28" t="n">
        <v>0</v>
      </c>
      <c r="L56" s="28" t="n">
        <v>0</v>
      </c>
      <c r="M56" s="28"/>
      <c r="N56" s="6" t="s">
        <f>=I56+J56+K56+L56</f>
      </c>
      <c r="O56" s="26"/>
    </row>
    <row collapsed="false" customFormat="false" customHeight="false" hidden="false" ht="12.1" outlineLevel="0" r="57">
      <c r="A57" s="21" t="n">
        <v>43619.562118056</v>
      </c>
      <c r="B57" s="22" t="s">
        <v>724</v>
      </c>
      <c r="C57" s="22" t="s">
        <v>141</v>
      </c>
      <c r="D57" s="22" t="s">
        <v>724</v>
      </c>
      <c r="E57" s="22" t="s">
        <v>724</v>
      </c>
      <c r="F57" s="22" t="s">
        <v>23</v>
      </c>
      <c r="G57" s="23" t="n">
        <v>1</v>
      </c>
      <c r="H57" s="24" t="n">
        <v>1</v>
      </c>
      <c r="I57" s="24" t="n">
        <v>50000</v>
      </c>
      <c r="J57" s="24" t="n">
        <v>0</v>
      </c>
      <c r="K57" s="24" t="n">
        <v>0</v>
      </c>
      <c r="L57" s="24" t="n">
        <v>0</v>
      </c>
      <c r="M57" s="24"/>
      <c r="N57" s="6" t="s">
        <f>=I57+J57+K57+L57</f>
      </c>
      <c r="O57" s="22"/>
    </row>
    <row collapsed="false" customFormat="false" customHeight="false" hidden="false" ht="12.1" outlineLevel="0" r="58">
      <c r="A58" s="20" t="n">
        <v>43619.563055556</v>
      </c>
      <c r="B58" s="16" t="s">
        <v>661</v>
      </c>
      <c r="C58" s="16" t="s">
        <v>750</v>
      </c>
      <c r="D58" s="16" t="s">
        <v>650</v>
      </c>
      <c r="E58" s="16" t="s">
        <v>120</v>
      </c>
      <c r="F58" s="16" t="s">
        <v>23</v>
      </c>
      <c r="G58" s="7" t="n">
        <v>30</v>
      </c>
      <c r="H58" s="6" t="n">
        <v>100.48</v>
      </c>
      <c r="I58" s="6" t="n">
        <v>-6028.8</v>
      </c>
      <c r="J58" s="6" t="n">
        <v>-115.8</v>
      </c>
      <c r="K58" s="6" t="n">
        <v>-18.09</v>
      </c>
      <c r="L58" s="6" t="n">
        <v>0</v>
      </c>
      <c r="M58" s="6"/>
      <c r="N58" s="6" t="s">
        <f>=I58+J58+K58+L58</f>
      </c>
      <c r="O58" s="16"/>
    </row>
    <row collapsed="false" customFormat="false" customHeight="false" hidden="false" ht="12.1" outlineLevel="0" r="59">
      <c r="A59" s="20" t="n">
        <v>43619.56375</v>
      </c>
      <c r="B59" s="16" t="s">
        <v>661</v>
      </c>
      <c r="C59" s="16" t="s">
        <v>750</v>
      </c>
      <c r="D59" s="16" t="s">
        <v>650</v>
      </c>
      <c r="E59" s="16" t="s">
        <v>120</v>
      </c>
      <c r="F59" s="16" t="s">
        <v>23</v>
      </c>
      <c r="G59" s="7" t="n">
        <v>120</v>
      </c>
      <c r="H59" s="6" t="n">
        <v>100.48</v>
      </c>
      <c r="I59" s="6" t="n">
        <v>-24115.2</v>
      </c>
      <c r="J59" s="6" t="n">
        <v>-463.2</v>
      </c>
      <c r="K59" s="6" t="n">
        <v>-72.35</v>
      </c>
      <c r="L59" s="6" t="n">
        <v>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33" t="n">
        <v>43622.594398148</v>
      </c>
      <c r="B60" s="34" t="s">
        <v>86</v>
      </c>
      <c r="C60" s="34" t="s">
        <v>748</v>
      </c>
      <c r="D60" s="34" t="s">
        <v>654</v>
      </c>
      <c r="E60" s="34" t="s">
        <v>17</v>
      </c>
      <c r="F60" s="34" t="s">
        <v>23</v>
      </c>
      <c r="G60" s="35" t="n">
        <v>-190</v>
      </c>
      <c r="H60" s="36" t="n">
        <v>54.35</v>
      </c>
      <c r="I60" s="36" t="n">
        <v>10326.5</v>
      </c>
      <c r="J60" s="36" t="n">
        <v>0</v>
      </c>
      <c r="K60" s="36" t="n">
        <v>-30.98</v>
      </c>
      <c r="L60" s="36" t="n">
        <v>0</v>
      </c>
      <c r="M60" s="36"/>
      <c r="N60" s="6" t="s">
        <f>=I60+J60+K60+L60</f>
      </c>
      <c r="O60" s="34"/>
    </row>
    <row collapsed="false" customFormat="false" customHeight="false" hidden="false" ht="12.1" outlineLevel="0" r="61">
      <c r="A61" s="21" t="n">
        <v>43635.421875</v>
      </c>
      <c r="B61" s="22" t="s">
        <v>736</v>
      </c>
      <c r="C61" s="22" t="s">
        <v>751</v>
      </c>
      <c r="D61" s="22" t="s">
        <v>736</v>
      </c>
      <c r="E61" s="22" t="s">
        <v>736</v>
      </c>
      <c r="F61" s="22" t="s">
        <v>23</v>
      </c>
      <c r="G61" s="23" t="n">
        <v>1</v>
      </c>
      <c r="H61" s="24" t="n">
        <v>1</v>
      </c>
      <c r="I61" s="24" t="n">
        <v>37.1</v>
      </c>
      <c r="J61" s="24" t="n">
        <v>0</v>
      </c>
      <c r="K61" s="24" t="n">
        <v>0</v>
      </c>
      <c r="L61" s="24" t="n">
        <v>0</v>
      </c>
      <c r="M61" s="24"/>
      <c r="N61" s="6" t="s">
        <f>=I61+J61+K61+L61</f>
      </c>
      <c r="O61" s="22"/>
    </row>
    <row collapsed="false" customFormat="false" customHeight="false" hidden="false" ht="12.1" outlineLevel="0" r="62">
      <c r="A62" s="33" t="n">
        <v>43636.504618056</v>
      </c>
      <c r="B62" s="34" t="s">
        <v>659</v>
      </c>
      <c r="C62" s="34" t="s">
        <v>743</v>
      </c>
      <c r="D62" s="34" t="s">
        <v>654</v>
      </c>
      <c r="E62" s="34" t="s">
        <v>17</v>
      </c>
      <c r="F62" s="34" t="s">
        <v>23</v>
      </c>
      <c r="G62" s="35" t="n">
        <v>-100000</v>
      </c>
      <c r="H62" s="36" t="n">
        <v>0.3043</v>
      </c>
      <c r="I62" s="36" t="n">
        <v>30430</v>
      </c>
      <c r="J62" s="36" t="n">
        <v>0</v>
      </c>
      <c r="K62" s="36" t="n">
        <v>-91.29</v>
      </c>
      <c r="L62" s="36" t="n">
        <v>0</v>
      </c>
      <c r="M62" s="36"/>
      <c r="N62" s="6" t="s">
        <f>=I62+J62+K62+L62</f>
      </c>
      <c r="O62" s="34"/>
    </row>
    <row collapsed="false" customFormat="false" customHeight="false" hidden="false" ht="12.1" outlineLevel="0" r="63">
      <c r="A63" s="21" t="n">
        <v>43643.444131944</v>
      </c>
      <c r="B63" s="22" t="s">
        <v>736</v>
      </c>
      <c r="C63" s="22" t="s">
        <v>752</v>
      </c>
      <c r="D63" s="22" t="s">
        <v>736</v>
      </c>
      <c r="E63" s="22" t="s">
        <v>736</v>
      </c>
      <c r="F63" s="22" t="s">
        <v>23</v>
      </c>
      <c r="G63" s="23" t="n">
        <v>1</v>
      </c>
      <c r="H63" s="24" t="n">
        <v>1</v>
      </c>
      <c r="I63" s="24" t="n">
        <v>763.5</v>
      </c>
      <c r="J63" s="24" t="n">
        <v>0</v>
      </c>
      <c r="K63" s="24" t="n">
        <v>0</v>
      </c>
      <c r="L63" s="24" t="n">
        <v>0</v>
      </c>
      <c r="M63" s="24"/>
      <c r="N63" s="6" t="s">
        <f>=I63+J63+K63+L63</f>
      </c>
      <c r="O63" s="22"/>
    </row>
    <row collapsed="false" customFormat="false" customHeight="false" hidden="false" ht="12.1" outlineLevel="0" r="64">
      <c r="A64" s="21" t="n">
        <v>43643.60599537</v>
      </c>
      <c r="B64" s="22" t="s">
        <v>736</v>
      </c>
      <c r="C64" s="22" t="s">
        <v>753</v>
      </c>
      <c r="D64" s="22" t="s">
        <v>736</v>
      </c>
      <c r="E64" s="22" t="s">
        <v>736</v>
      </c>
      <c r="F64" s="22" t="s">
        <v>23</v>
      </c>
      <c r="G64" s="23" t="n">
        <v>1</v>
      </c>
      <c r="H64" s="24" t="n">
        <v>1</v>
      </c>
      <c r="I64" s="24" t="n">
        <v>15000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</row>
    <row collapsed="false" customFormat="false" customHeight="false" hidden="false" ht="12.1" outlineLevel="0" r="65">
      <c r="A65" s="33" t="n">
        <v>43643.647303241</v>
      </c>
      <c r="B65" s="34" t="s">
        <v>660</v>
      </c>
      <c r="C65" s="34" t="s">
        <v>744</v>
      </c>
      <c r="D65" s="34" t="s">
        <v>654</v>
      </c>
      <c r="E65" s="34" t="s">
        <v>17</v>
      </c>
      <c r="F65" s="34" t="s">
        <v>23</v>
      </c>
      <c r="G65" s="35" t="n">
        <v>-200</v>
      </c>
      <c r="H65" s="36" t="n">
        <v>110.8</v>
      </c>
      <c r="I65" s="36" t="n">
        <v>22160</v>
      </c>
      <c r="J65" s="36" t="n">
        <v>0</v>
      </c>
      <c r="K65" s="36" t="n">
        <v>-66.48</v>
      </c>
      <c r="L65" s="36" t="n">
        <v>0</v>
      </c>
      <c r="M65" s="36"/>
      <c r="N65" s="6" t="s">
        <f>=I65+J65+K65+L65</f>
      </c>
      <c r="O65" s="34"/>
    </row>
    <row collapsed="false" customFormat="false" customHeight="false" hidden="false" ht="12.1" outlineLevel="0" r="66">
      <c r="A66" s="21" t="n">
        <v>43644.683472222</v>
      </c>
      <c r="B66" s="22" t="s">
        <v>736</v>
      </c>
      <c r="C66" s="22" t="s">
        <v>754</v>
      </c>
      <c r="D66" s="22" t="s">
        <v>736</v>
      </c>
      <c r="E66" s="22" t="s">
        <v>736</v>
      </c>
      <c r="F66" s="22" t="s">
        <v>23</v>
      </c>
      <c r="G66" s="23" t="n">
        <v>1</v>
      </c>
      <c r="H66" s="24" t="n">
        <v>1</v>
      </c>
      <c r="I66" s="24" t="n">
        <v>640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2"/>
    </row>
    <row collapsed="false" customFormat="false" customHeight="false" hidden="false" ht="12.1" outlineLevel="0" r="67">
      <c r="A67" s="25" t="n">
        <v>43647</v>
      </c>
      <c r="B67" s="26" t="s">
        <v>730</v>
      </c>
      <c r="C67" s="26" t="s">
        <v>731</v>
      </c>
      <c r="D67" s="26" t="s">
        <v>730</v>
      </c>
      <c r="E67" s="26" t="s">
        <v>730</v>
      </c>
      <c r="F67" s="26" t="s">
        <v>23</v>
      </c>
      <c r="G67" s="27" t="n">
        <v>1</v>
      </c>
      <c r="H67" s="28" t="n">
        <v>-1</v>
      </c>
      <c r="I67" s="28" t="n">
        <v>-99</v>
      </c>
      <c r="J67" s="28" t="n">
        <v>0</v>
      </c>
      <c r="K67" s="28" t="n">
        <v>0</v>
      </c>
      <c r="L67" s="28" t="n">
        <v>0</v>
      </c>
      <c r="M67" s="28"/>
      <c r="N67" s="6" t="s">
        <f>=I67+J67+K67+L67</f>
      </c>
      <c r="O67" s="26"/>
    </row>
    <row collapsed="false" customFormat="false" customHeight="false" hidden="false" ht="12.1" outlineLevel="0" r="68">
      <c r="A68" s="21" t="n">
        <v>43647.698969907</v>
      </c>
      <c r="B68" s="22" t="s">
        <v>736</v>
      </c>
      <c r="C68" s="22" t="s">
        <v>755</v>
      </c>
      <c r="D68" s="22" t="s">
        <v>736</v>
      </c>
      <c r="E68" s="22" t="s">
        <v>736</v>
      </c>
      <c r="F68" s="22" t="s">
        <v>19</v>
      </c>
      <c r="G68" s="23" t="n">
        <v>1</v>
      </c>
      <c r="H68" s="24" t="n">
        <v>1</v>
      </c>
      <c r="I68" s="24" t="n">
        <v>0.05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4"/>
      <c r="O68" s="22"/>
    </row>
    <row collapsed="false" customFormat="false" customHeight="false" hidden="false" ht="12.1" outlineLevel="0" r="69">
      <c r="A69" s="33" t="n">
        <v>43648.498310185</v>
      </c>
      <c r="B69" s="34" t="s">
        <v>657</v>
      </c>
      <c r="C69" s="34" t="s">
        <v>735</v>
      </c>
      <c r="D69" s="34" t="s">
        <v>654</v>
      </c>
      <c r="E69" s="34" t="s">
        <v>17</v>
      </c>
      <c r="F69" s="34" t="s">
        <v>23</v>
      </c>
      <c r="G69" s="35" t="n">
        <v>-10</v>
      </c>
      <c r="H69" s="36" t="n">
        <v>647.5</v>
      </c>
      <c r="I69" s="36" t="n">
        <v>6475</v>
      </c>
      <c r="J69" s="36" t="n">
        <v>0</v>
      </c>
      <c r="K69" s="36" t="n">
        <v>-19.43</v>
      </c>
      <c r="L69" s="36" t="n">
        <v>0</v>
      </c>
      <c r="M69" s="36"/>
      <c r="N69" s="6" t="s">
        <f>=I69+J69+K69+L69</f>
      </c>
      <c r="O69" s="34"/>
    </row>
    <row collapsed="false" customFormat="false" customHeight="false" hidden="false" ht="12.1" outlineLevel="0" r="70">
      <c r="A70" s="21" t="n">
        <v>43648.512696759</v>
      </c>
      <c r="B70" s="22" t="s">
        <v>736</v>
      </c>
      <c r="C70" s="22" t="s">
        <v>756</v>
      </c>
      <c r="D70" s="22" t="s">
        <v>736</v>
      </c>
      <c r="E70" s="22" t="s">
        <v>736</v>
      </c>
      <c r="F70" s="22" t="s">
        <v>23</v>
      </c>
      <c r="G70" s="23" t="n">
        <v>1</v>
      </c>
      <c r="H70" s="24" t="n">
        <v>1</v>
      </c>
      <c r="I70" s="24" t="n">
        <v>113.3</v>
      </c>
      <c r="J70" s="24" t="n">
        <v>0</v>
      </c>
      <c r="K70" s="24" t="n">
        <v>0</v>
      </c>
      <c r="L70" s="24" t="n">
        <v>0</v>
      </c>
      <c r="M70" s="24"/>
      <c r="N70" s="6" t="s">
        <f>=I70+J70+K70+L70</f>
      </c>
      <c r="O70" s="22"/>
    </row>
    <row collapsed="false" customFormat="false" customHeight="false" hidden="false" ht="12.1" outlineLevel="0" r="71">
      <c r="A71" s="20" t="n">
        <v>43649.663125</v>
      </c>
      <c r="B71" s="16" t="s">
        <v>90</v>
      </c>
      <c r="C71" s="16" t="s">
        <v>757</v>
      </c>
      <c r="D71" s="16" t="s">
        <v>650</v>
      </c>
      <c r="E71" s="16" t="s">
        <v>17</v>
      </c>
      <c r="F71" s="16" t="s">
        <v>23</v>
      </c>
      <c r="G71" s="7" t="n">
        <v>2000</v>
      </c>
      <c r="H71" s="6" t="n">
        <v>10.93</v>
      </c>
      <c r="I71" s="6" t="n">
        <v>-21860</v>
      </c>
      <c r="J71" s="6" t="n">
        <v>0</v>
      </c>
      <c r="K71" s="6" t="n">
        <v>-65.58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1" t="n">
        <v>43651.304537037</v>
      </c>
      <c r="B72" s="22" t="s">
        <v>724</v>
      </c>
      <c r="C72" s="22" t="s">
        <v>141</v>
      </c>
      <c r="D72" s="22" t="s">
        <v>724</v>
      </c>
      <c r="E72" s="22" t="s">
        <v>724</v>
      </c>
      <c r="F72" s="22" t="s">
        <v>23</v>
      </c>
      <c r="G72" s="23" t="n">
        <v>1</v>
      </c>
      <c r="H72" s="24" t="n">
        <v>1</v>
      </c>
      <c r="I72" s="24" t="n">
        <v>373000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2"/>
    </row>
    <row collapsed="false" customFormat="false" customHeight="false" hidden="false" ht="12.1" outlineLevel="0" r="73">
      <c r="A73" s="20" t="n">
        <v>43651.493935185</v>
      </c>
      <c r="B73" s="16" t="s">
        <v>662</v>
      </c>
      <c r="C73" s="16" t="s">
        <v>758</v>
      </c>
      <c r="D73" s="16" t="s">
        <v>650</v>
      </c>
      <c r="E73" s="16" t="s">
        <v>120</v>
      </c>
      <c r="F73" s="16" t="s">
        <v>23</v>
      </c>
      <c r="G73" s="7" t="n">
        <v>32</v>
      </c>
      <c r="H73" s="6" t="n">
        <v>103.45</v>
      </c>
      <c r="I73" s="6" t="n">
        <v>-19862.4</v>
      </c>
      <c r="J73" s="6" t="n">
        <v>-571.52</v>
      </c>
      <c r="K73" s="6" t="n">
        <v>-59.59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43651.494490741</v>
      </c>
      <c r="B74" s="16" t="s">
        <v>663</v>
      </c>
      <c r="C74" s="16" t="s">
        <v>759</v>
      </c>
      <c r="D74" s="16" t="s">
        <v>650</v>
      </c>
      <c r="E74" s="16" t="s">
        <v>120</v>
      </c>
      <c r="F74" s="16" t="s">
        <v>23</v>
      </c>
      <c r="G74" s="7" t="n">
        <v>50</v>
      </c>
      <c r="H74" s="6" t="n">
        <v>103</v>
      </c>
      <c r="I74" s="6" t="n">
        <v>-20600</v>
      </c>
      <c r="J74" s="6" t="n">
        <v>-584</v>
      </c>
      <c r="K74" s="6" t="n">
        <v>-61.8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43651.495625</v>
      </c>
      <c r="B75" s="16" t="s">
        <v>664</v>
      </c>
      <c r="C75" s="16" t="s">
        <v>760</v>
      </c>
      <c r="D75" s="16" t="s">
        <v>650</v>
      </c>
      <c r="E75" s="16" t="s">
        <v>120</v>
      </c>
      <c r="F75" s="16" t="s">
        <v>23</v>
      </c>
      <c r="G75" s="7" t="n">
        <v>30</v>
      </c>
      <c r="H75" s="6" t="n">
        <v>103.95</v>
      </c>
      <c r="I75" s="6" t="n">
        <v>-18711</v>
      </c>
      <c r="J75" s="6" t="n">
        <v>-259.5</v>
      </c>
      <c r="K75" s="6" t="n">
        <v>-56.13</v>
      </c>
      <c r="L75" s="6" t="n">
        <v>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43651.499201389</v>
      </c>
      <c r="B76" s="16" t="s">
        <v>37</v>
      </c>
      <c r="C76" s="16" t="s">
        <v>761</v>
      </c>
      <c r="D76" s="16" t="s">
        <v>650</v>
      </c>
      <c r="E76" s="16" t="s">
        <v>17</v>
      </c>
      <c r="F76" s="16" t="s">
        <v>23</v>
      </c>
      <c r="G76" s="7" t="n">
        <v>700</v>
      </c>
      <c r="H76" s="6" t="n">
        <v>157.54</v>
      </c>
      <c r="I76" s="6" t="n">
        <v>-110278</v>
      </c>
      <c r="J76" s="6" t="n">
        <v>0</v>
      </c>
      <c r="K76" s="6" t="n">
        <v>-330.83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0" t="n">
        <v>43651.502627315</v>
      </c>
      <c r="B77" s="16" t="s">
        <v>95</v>
      </c>
      <c r="C77" s="16" t="s">
        <v>762</v>
      </c>
      <c r="D77" s="16" t="s">
        <v>650</v>
      </c>
      <c r="E77" s="16" t="s">
        <v>96</v>
      </c>
      <c r="F77" s="16" t="s">
        <v>23</v>
      </c>
      <c r="G77" s="7" t="n">
        <v>112</v>
      </c>
      <c r="H77" s="6" t="n">
        <v>1536.5</v>
      </c>
      <c r="I77" s="6" t="n">
        <v>-172088</v>
      </c>
      <c r="J77" s="6" t="n">
        <v>0</v>
      </c>
      <c r="K77" s="6" t="n">
        <v>-516.26</v>
      </c>
      <c r="L77" s="6" t="n">
        <v>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0" t="n">
        <v>43651.502627315</v>
      </c>
      <c r="B78" s="16" t="s">
        <v>95</v>
      </c>
      <c r="C78" s="16" t="s">
        <v>762</v>
      </c>
      <c r="D78" s="16" t="s">
        <v>650</v>
      </c>
      <c r="E78" s="16" t="s">
        <v>96</v>
      </c>
      <c r="F78" s="16" t="s">
        <v>23</v>
      </c>
      <c r="G78" s="7" t="n">
        <v>38</v>
      </c>
      <c r="H78" s="6" t="n">
        <v>1536.5</v>
      </c>
      <c r="I78" s="6" t="n">
        <v>-58387</v>
      </c>
      <c r="J78" s="6" t="n">
        <v>0</v>
      </c>
      <c r="K78" s="6" t="n">
        <v>-175.16</v>
      </c>
      <c r="L78" s="6" t="n">
        <v>0</v>
      </c>
      <c r="M78" s="6"/>
      <c r="N78" s="6" t="s">
        <f>=I78+J78+K78+L78</f>
      </c>
      <c r="O78" s="16"/>
    </row>
    <row collapsed="false" customFormat="false" customHeight="false" hidden="false" ht="12.1" outlineLevel="0" r="79">
      <c r="A79" s="21" t="n">
        <v>43655.757777778</v>
      </c>
      <c r="B79" s="22" t="s">
        <v>736</v>
      </c>
      <c r="C79" s="22" t="s">
        <v>763</v>
      </c>
      <c r="D79" s="22" t="s">
        <v>736</v>
      </c>
      <c r="E79" s="22" t="s">
        <v>736</v>
      </c>
      <c r="F79" s="22" t="s">
        <v>23</v>
      </c>
      <c r="G79" s="23" t="n">
        <v>1</v>
      </c>
      <c r="H79" s="24" t="n">
        <v>1</v>
      </c>
      <c r="I79" s="24" t="n">
        <v>611</v>
      </c>
      <c r="J79" s="24" t="n">
        <v>0</v>
      </c>
      <c r="K79" s="24" t="n">
        <v>0</v>
      </c>
      <c r="L79" s="24" t="n">
        <v>0</v>
      </c>
      <c r="M79" s="24"/>
      <c r="N79" s="6" t="s">
        <f>=I79+J79+K79+L79</f>
      </c>
      <c r="O79" s="22"/>
    </row>
    <row collapsed="false" customFormat="false" customHeight="false" hidden="false" ht="12.1" outlineLevel="0" r="80">
      <c r="A80" s="21" t="n">
        <v>43657.599525463</v>
      </c>
      <c r="B80" s="22" t="s">
        <v>736</v>
      </c>
      <c r="C80" s="22" t="s">
        <v>764</v>
      </c>
      <c r="D80" s="22" t="s">
        <v>736</v>
      </c>
      <c r="E80" s="22" t="s">
        <v>736</v>
      </c>
      <c r="F80" s="22" t="s">
        <v>19</v>
      </c>
      <c r="G80" s="23" t="n">
        <v>1</v>
      </c>
      <c r="H80" s="24" t="n">
        <v>1</v>
      </c>
      <c r="I80" s="24" t="n">
        <v>2.24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4"/>
      <c r="O80" s="22"/>
    </row>
    <row collapsed="false" customFormat="false" customHeight="false" hidden="false" ht="12.1" outlineLevel="0" r="81">
      <c r="A81" s="21" t="n">
        <v>43664.072349537</v>
      </c>
      <c r="B81" s="22" t="s">
        <v>736</v>
      </c>
      <c r="C81" s="22" t="s">
        <v>765</v>
      </c>
      <c r="D81" s="22" t="s">
        <v>736</v>
      </c>
      <c r="E81" s="22" t="s">
        <v>736</v>
      </c>
      <c r="F81" s="22" t="s">
        <v>23</v>
      </c>
      <c r="G81" s="23" t="n">
        <v>1</v>
      </c>
      <c r="H81" s="24" t="n">
        <v>1</v>
      </c>
      <c r="I81" s="24" t="n">
        <v>9600</v>
      </c>
      <c r="J81" s="24" t="n">
        <v>0</v>
      </c>
      <c r="K81" s="24" t="n">
        <v>0</v>
      </c>
      <c r="L81" s="24" t="n">
        <v>0</v>
      </c>
      <c r="M81" s="24"/>
      <c r="N81" s="6" t="s">
        <f>=I81+J81+K81+L81</f>
      </c>
      <c r="O81" s="22"/>
    </row>
    <row collapsed="false" customFormat="false" customHeight="false" hidden="false" ht="12.1" outlineLevel="0" r="82">
      <c r="A82" s="21" t="n">
        <v>43664.673090278</v>
      </c>
      <c r="B82" s="22" t="s">
        <v>736</v>
      </c>
      <c r="C82" s="22" t="s">
        <v>766</v>
      </c>
      <c r="D82" s="22" t="s">
        <v>736</v>
      </c>
      <c r="E82" s="22" t="s">
        <v>736</v>
      </c>
      <c r="F82" s="22" t="s">
        <v>23</v>
      </c>
      <c r="G82" s="23" t="n">
        <v>1</v>
      </c>
      <c r="H82" s="24" t="n">
        <v>1</v>
      </c>
      <c r="I82" s="24" t="n">
        <v>658.24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2"/>
    </row>
    <row collapsed="false" customFormat="false" customHeight="false" hidden="false" ht="12.1" outlineLevel="0" r="83">
      <c r="A83" s="21" t="n">
        <v>43665.273958333</v>
      </c>
      <c r="B83" s="22" t="s">
        <v>724</v>
      </c>
      <c r="C83" s="22" t="s">
        <v>141</v>
      </c>
      <c r="D83" s="22" t="s">
        <v>724</v>
      </c>
      <c r="E83" s="22" t="s">
        <v>724</v>
      </c>
      <c r="F83" s="22" t="s">
        <v>19</v>
      </c>
      <c r="G83" s="23" t="n">
        <v>1</v>
      </c>
      <c r="H83" s="24" t="n">
        <v>1</v>
      </c>
      <c r="I83" s="24" t="n">
        <v>120</v>
      </c>
      <c r="J83" s="24" t="n">
        <v>0</v>
      </c>
      <c r="K83" s="24" t="n">
        <v>0</v>
      </c>
      <c r="L83" s="24" t="n">
        <v>0</v>
      </c>
      <c r="M83" s="6" t="s">
        <f>=I83+J83+K83+L83</f>
      </c>
      <c r="N83" s="24"/>
      <c r="O83" s="22"/>
    </row>
    <row collapsed="false" customFormat="false" customHeight="false" hidden="false" ht="12.1" outlineLevel="0" r="84">
      <c r="A84" s="20" t="n">
        <v>43668.541180556</v>
      </c>
      <c r="B84" s="16" t="s">
        <v>40</v>
      </c>
      <c r="C84" s="16" t="s">
        <v>739</v>
      </c>
      <c r="D84" s="16" t="s">
        <v>650</v>
      </c>
      <c r="E84" s="16" t="s">
        <v>17</v>
      </c>
      <c r="F84" s="16" t="s">
        <v>19</v>
      </c>
      <c r="G84" s="7" t="n">
        <v>1</v>
      </c>
      <c r="H84" s="6" t="n">
        <v>51.61</v>
      </c>
      <c r="I84" s="6" t="n">
        <v>-51.61</v>
      </c>
      <c r="J84" s="6" t="n">
        <v>0</v>
      </c>
      <c r="K84" s="6" t="n">
        <v>-0.15</v>
      </c>
      <c r="L84" s="6" t="n">
        <v>0</v>
      </c>
      <c r="M84" s="6" t="s">
        <f>=I84+J84+K84+L84</f>
      </c>
      <c r="N84" s="6"/>
      <c r="O84" s="16"/>
    </row>
    <row collapsed="false" customFormat="false" customHeight="false" hidden="false" ht="12.1" outlineLevel="0" r="85">
      <c r="A85" s="20" t="n">
        <v>43668.541180556</v>
      </c>
      <c r="B85" s="16" t="s">
        <v>40</v>
      </c>
      <c r="C85" s="16" t="s">
        <v>739</v>
      </c>
      <c r="D85" s="16" t="s">
        <v>650</v>
      </c>
      <c r="E85" s="16" t="s">
        <v>17</v>
      </c>
      <c r="F85" s="16" t="s">
        <v>19</v>
      </c>
      <c r="G85" s="7" t="n">
        <v>1</v>
      </c>
      <c r="H85" s="6" t="n">
        <v>51.61</v>
      </c>
      <c r="I85" s="6" t="n">
        <v>-51.61</v>
      </c>
      <c r="J85" s="6" t="n">
        <v>0</v>
      </c>
      <c r="K85" s="6" t="n">
        <v>-0.15</v>
      </c>
      <c r="L85" s="6" t="n">
        <v>0</v>
      </c>
      <c r="M85" s="6" t="s">
        <f>=I85+J85+K85+L85</f>
      </c>
      <c r="N85" s="6"/>
      <c r="O85" s="16"/>
    </row>
    <row collapsed="false" customFormat="false" customHeight="false" hidden="false" ht="12.1" outlineLevel="0" r="86">
      <c r="A86" s="20" t="n">
        <v>43668.542743056</v>
      </c>
      <c r="B86" s="16" t="s">
        <v>112</v>
      </c>
      <c r="C86" s="16" t="s">
        <v>767</v>
      </c>
      <c r="D86" s="16" t="s">
        <v>650</v>
      </c>
      <c r="E86" s="16" t="s">
        <v>96</v>
      </c>
      <c r="F86" s="16" t="s">
        <v>23</v>
      </c>
      <c r="G86" s="7" t="n">
        <v>5</v>
      </c>
      <c r="H86" s="6" t="n">
        <v>2674.5</v>
      </c>
      <c r="I86" s="6" t="n">
        <v>-13372.5</v>
      </c>
      <c r="J86" s="6" t="n">
        <v>0</v>
      </c>
      <c r="K86" s="6" t="n">
        <v>-40.12</v>
      </c>
      <c r="L86" s="6" t="n">
        <v>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43668.545034722</v>
      </c>
      <c r="B87" s="16" t="s">
        <v>108</v>
      </c>
      <c r="C87" s="16" t="s">
        <v>768</v>
      </c>
      <c r="D87" s="16" t="s">
        <v>650</v>
      </c>
      <c r="E87" s="16" t="s">
        <v>96</v>
      </c>
      <c r="F87" s="16" t="s">
        <v>23</v>
      </c>
      <c r="G87" s="7" t="n">
        <v>6</v>
      </c>
      <c r="H87" s="6" t="n">
        <v>1686</v>
      </c>
      <c r="I87" s="6" t="n">
        <v>-10116</v>
      </c>
      <c r="J87" s="6" t="n">
        <v>0</v>
      </c>
      <c r="K87" s="6" t="n">
        <v>-30.35</v>
      </c>
      <c r="L87" s="6" t="n">
        <v>0</v>
      </c>
      <c r="M87" s="6"/>
      <c r="N87" s="6" t="s">
        <f>=I87+J87+K87+L87</f>
      </c>
      <c r="O87" s="16"/>
    </row>
    <row collapsed="false" customFormat="false" customHeight="false" hidden="false" ht="12.1" outlineLevel="0" r="88">
      <c r="A88" s="20" t="n">
        <v>43668.545613426</v>
      </c>
      <c r="B88" s="16" t="s">
        <v>106</v>
      </c>
      <c r="C88" s="16" t="s">
        <v>769</v>
      </c>
      <c r="D88" s="16" t="s">
        <v>650</v>
      </c>
      <c r="E88" s="16" t="s">
        <v>96</v>
      </c>
      <c r="F88" s="16" t="s">
        <v>23</v>
      </c>
      <c r="G88" s="7" t="n">
        <v>2</v>
      </c>
      <c r="H88" s="6" t="n">
        <v>2000</v>
      </c>
      <c r="I88" s="6" t="n">
        <v>-4000</v>
      </c>
      <c r="J88" s="6" t="n">
        <v>0</v>
      </c>
      <c r="K88" s="6" t="n">
        <v>-12</v>
      </c>
      <c r="L88" s="6" t="n">
        <v>0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0" t="n">
        <v>43668.545775463</v>
      </c>
      <c r="B89" s="16" t="s">
        <v>665</v>
      </c>
      <c r="C89" s="16" t="s">
        <v>770</v>
      </c>
      <c r="D89" s="16" t="s">
        <v>650</v>
      </c>
      <c r="E89" s="16" t="s">
        <v>96</v>
      </c>
      <c r="F89" s="16" t="s">
        <v>23</v>
      </c>
      <c r="G89" s="7" t="n">
        <v>2</v>
      </c>
      <c r="H89" s="6" t="n">
        <v>2215</v>
      </c>
      <c r="I89" s="6" t="n">
        <v>-4430</v>
      </c>
      <c r="J89" s="6" t="n">
        <v>0</v>
      </c>
      <c r="K89" s="6" t="n">
        <v>-13.29</v>
      </c>
      <c r="L89" s="6" t="n">
        <v>0</v>
      </c>
      <c r="M89" s="6"/>
      <c r="N89" s="6" t="s">
        <f>=I89+J89+K89+L89</f>
      </c>
      <c r="O89" s="16"/>
    </row>
    <row collapsed="false" customFormat="false" customHeight="false" hidden="false" ht="12.1" outlineLevel="0" r="90">
      <c r="A90" s="25" t="n">
        <v>43670</v>
      </c>
      <c r="B90" s="26" t="s">
        <v>730</v>
      </c>
      <c r="C90" s="26" t="s">
        <v>731</v>
      </c>
      <c r="D90" s="26" t="s">
        <v>730</v>
      </c>
      <c r="E90" s="26" t="s">
        <v>730</v>
      </c>
      <c r="F90" s="26" t="s">
        <v>19</v>
      </c>
      <c r="G90" s="27" t="n">
        <v>1</v>
      </c>
      <c r="H90" s="28" t="n">
        <v>-1</v>
      </c>
      <c r="I90" s="28" t="n">
        <v>-1.57</v>
      </c>
      <c r="J90" s="28" t="n">
        <v>0</v>
      </c>
      <c r="K90" s="28" t="n">
        <v>0</v>
      </c>
      <c r="L90" s="28" t="n">
        <v>0</v>
      </c>
      <c r="M90" s="6" t="s">
        <f>=I90+J90+K90+L90</f>
      </c>
      <c r="N90" s="28"/>
      <c r="O90" s="26"/>
    </row>
    <row collapsed="false" customFormat="false" customHeight="false" hidden="false" ht="12.1" outlineLevel="0" r="91">
      <c r="A91" s="21" t="n">
        <v>43672.536759259</v>
      </c>
      <c r="B91" s="22" t="s">
        <v>736</v>
      </c>
      <c r="C91" s="22" t="s">
        <v>771</v>
      </c>
      <c r="D91" s="22" t="s">
        <v>736</v>
      </c>
      <c r="E91" s="22" t="s">
        <v>736</v>
      </c>
      <c r="F91" s="22" t="s">
        <v>23</v>
      </c>
      <c r="G91" s="23" t="n">
        <v>1</v>
      </c>
      <c r="H91" s="24" t="n">
        <v>1</v>
      </c>
      <c r="I91" s="24" t="n">
        <v>1624</v>
      </c>
      <c r="J91" s="24" t="n">
        <v>0</v>
      </c>
      <c r="K91" s="24" t="n">
        <v>0</v>
      </c>
      <c r="L91" s="24" t="n">
        <v>0</v>
      </c>
      <c r="M91" s="24"/>
      <c r="N91" s="6" t="s">
        <f>=I91+J91+K91+L91</f>
      </c>
      <c r="O91" s="22"/>
    </row>
    <row collapsed="false" customFormat="false" customHeight="false" hidden="false" ht="12.1" outlineLevel="0" r="92">
      <c r="A92" s="20" t="n">
        <v>43676.778935185</v>
      </c>
      <c r="B92" s="16" t="s">
        <v>25</v>
      </c>
      <c r="C92" s="16" t="s">
        <v>26</v>
      </c>
      <c r="D92" s="16" t="s">
        <v>650</v>
      </c>
      <c r="E92" s="16" t="s">
        <v>17</v>
      </c>
      <c r="F92" s="16" t="s">
        <v>19</v>
      </c>
      <c r="G92" s="7" t="n">
        <v>1</v>
      </c>
      <c r="H92" s="6" t="n">
        <v>208.14</v>
      </c>
      <c r="I92" s="6" t="n">
        <v>-208.14</v>
      </c>
      <c r="J92" s="6" t="n">
        <v>0</v>
      </c>
      <c r="K92" s="6" t="n">
        <v>-0.62</v>
      </c>
      <c r="L92" s="6" t="n">
        <v>0</v>
      </c>
      <c r="M92" s="6" t="s">
        <f>=I92+J92+K92+L92</f>
      </c>
      <c r="N92" s="6"/>
      <c r="O92" s="16"/>
    </row>
    <row collapsed="false" customFormat="false" customHeight="false" hidden="false" ht="12.1" outlineLevel="0" r="93">
      <c r="A93" s="20" t="n">
        <v>43677.799907407</v>
      </c>
      <c r="B93" s="16" t="s">
        <v>727</v>
      </c>
      <c r="C93" s="16" t="s">
        <v>728</v>
      </c>
      <c r="D93" s="16" t="s">
        <v>650</v>
      </c>
      <c r="E93" s="16" t="s">
        <v>729</v>
      </c>
      <c r="F93" s="16" t="s">
        <v>23</v>
      </c>
      <c r="G93" s="7" t="n">
        <v>300</v>
      </c>
      <c r="H93" s="6" t="n">
        <v>63.445</v>
      </c>
      <c r="I93" s="6" t="n">
        <v>-19033.5</v>
      </c>
      <c r="J93" s="6" t="n">
        <v>0</v>
      </c>
      <c r="K93" s="6" t="n">
        <v>-57.1</v>
      </c>
      <c r="L93" s="6" t="n">
        <v>0</v>
      </c>
      <c r="M93" s="6"/>
      <c r="N93" s="6" t="s">
        <f>=I93+J93+K93+L93</f>
      </c>
      <c r="O93" s="16"/>
    </row>
    <row collapsed="false" customFormat="false" customHeight="false" hidden="false" ht="12.1" outlineLevel="0" r="94">
      <c r="A94" s="21" t="n">
        <v>43677.799930556</v>
      </c>
      <c r="B94" s="22" t="s">
        <v>724</v>
      </c>
      <c r="C94" s="22" t="s">
        <v>141</v>
      </c>
      <c r="D94" s="22" t="s">
        <v>724</v>
      </c>
      <c r="E94" s="22" t="s">
        <v>724</v>
      </c>
      <c r="F94" s="22" t="s">
        <v>23</v>
      </c>
      <c r="G94" s="23" t="n">
        <v>1</v>
      </c>
      <c r="H94" s="24" t="n">
        <v>1</v>
      </c>
      <c r="I94" s="24" t="n">
        <v>19090.61</v>
      </c>
      <c r="J94" s="24" t="n">
        <v>0</v>
      </c>
      <c r="K94" s="24" t="n">
        <v>0</v>
      </c>
      <c r="L94" s="24" t="n">
        <v>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20" t="n">
        <v>43677.800439815</v>
      </c>
      <c r="B95" s="16" t="s">
        <v>77</v>
      </c>
      <c r="C95" s="16" t="s">
        <v>772</v>
      </c>
      <c r="D95" s="16" t="s">
        <v>650</v>
      </c>
      <c r="E95" s="16" t="s">
        <v>17</v>
      </c>
      <c r="F95" s="16" t="s">
        <v>19</v>
      </c>
      <c r="G95" s="7" t="n">
        <v>1</v>
      </c>
      <c r="H95" s="6" t="n">
        <v>111.62</v>
      </c>
      <c r="I95" s="6" t="n">
        <v>-111.62</v>
      </c>
      <c r="J95" s="6" t="n">
        <v>0</v>
      </c>
      <c r="K95" s="6" t="n">
        <v>-0.33</v>
      </c>
      <c r="L95" s="6" t="n">
        <v>0</v>
      </c>
      <c r="M95" s="6" t="s">
        <f>=I95+J95+K95+L95</f>
      </c>
      <c r="N95" s="6"/>
      <c r="O95" s="16"/>
    </row>
    <row collapsed="false" customFormat="false" customHeight="false" hidden="false" ht="12.1" outlineLevel="0" r="96">
      <c r="A96" s="21" t="n">
        <v>43678.80693287</v>
      </c>
      <c r="B96" s="22" t="s">
        <v>736</v>
      </c>
      <c r="C96" s="22" t="s">
        <v>773</v>
      </c>
      <c r="D96" s="22" t="s">
        <v>736</v>
      </c>
      <c r="E96" s="22" t="s">
        <v>736</v>
      </c>
      <c r="F96" s="22" t="s">
        <v>23</v>
      </c>
      <c r="G96" s="23" t="n">
        <v>1</v>
      </c>
      <c r="H96" s="24" t="n">
        <v>1</v>
      </c>
      <c r="I96" s="24" t="n">
        <v>220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2"/>
    </row>
    <row collapsed="false" customFormat="false" customHeight="false" hidden="false" ht="12.1" outlineLevel="0" r="97">
      <c r="A97" s="29" t="n">
        <v>43689.410219907</v>
      </c>
      <c r="B97" s="30" t="s">
        <v>732</v>
      </c>
      <c r="C97" s="30" t="s">
        <v>142</v>
      </c>
      <c r="D97" s="30" t="s">
        <v>732</v>
      </c>
      <c r="E97" s="30" t="s">
        <v>732</v>
      </c>
      <c r="F97" s="30" t="s">
        <v>19</v>
      </c>
      <c r="G97" s="31" t="n">
        <v>1</v>
      </c>
      <c r="H97" s="32" t="n">
        <v>-1</v>
      </c>
      <c r="I97" s="32" t="n">
        <v>-236.46</v>
      </c>
      <c r="J97" s="32" t="n">
        <v>0</v>
      </c>
      <c r="K97" s="32" t="n">
        <v>0</v>
      </c>
      <c r="L97" s="32" t="n">
        <v>0</v>
      </c>
      <c r="M97" s="6" t="s">
        <f>=I97+J97+K97+L97</f>
      </c>
      <c r="N97" s="32"/>
      <c r="O97" s="30"/>
    </row>
    <row collapsed="false" customFormat="false" customHeight="false" hidden="false" ht="12.1" outlineLevel="0" r="98">
      <c r="A98" s="21" t="n">
        <v>43699.330509259</v>
      </c>
      <c r="B98" s="22" t="s">
        <v>724</v>
      </c>
      <c r="C98" s="22" t="s">
        <v>141</v>
      </c>
      <c r="D98" s="22" t="s">
        <v>724</v>
      </c>
      <c r="E98" s="22" t="s">
        <v>724</v>
      </c>
      <c r="F98" s="22" t="s">
        <v>19</v>
      </c>
      <c r="G98" s="23" t="n">
        <v>1</v>
      </c>
      <c r="H98" s="24" t="n">
        <v>1</v>
      </c>
      <c r="I98" s="24" t="n">
        <v>244.73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4"/>
      <c r="O98" s="22"/>
    </row>
    <row collapsed="false" customFormat="false" customHeight="false" hidden="false" ht="12.1" outlineLevel="0" r="99">
      <c r="A99" s="21" t="n">
        <v>43699.337118056</v>
      </c>
      <c r="B99" s="22" t="s">
        <v>724</v>
      </c>
      <c r="C99" s="22" t="s">
        <v>141</v>
      </c>
      <c r="D99" s="22" t="s">
        <v>724</v>
      </c>
      <c r="E99" s="22" t="s">
        <v>724</v>
      </c>
      <c r="F99" s="22" t="s">
        <v>23</v>
      </c>
      <c r="G99" s="23" t="n">
        <v>1</v>
      </c>
      <c r="H99" s="24" t="n">
        <v>1</v>
      </c>
      <c r="I99" s="24" t="n">
        <v>100000</v>
      </c>
      <c r="J99" s="24" t="n">
        <v>0</v>
      </c>
      <c r="K99" s="24" t="n">
        <v>0</v>
      </c>
      <c r="L99" s="24" t="n">
        <v>0</v>
      </c>
      <c r="M99" s="24"/>
      <c r="N99" s="6" t="s">
        <f>=I99+J99+K99+L99</f>
      </c>
      <c r="O99" s="22"/>
    </row>
    <row collapsed="false" customFormat="false" customHeight="false" hidden="false" ht="12.1" outlineLevel="0" r="100">
      <c r="A100" s="20" t="n">
        <v>43699.442384259</v>
      </c>
      <c r="B100" s="16" t="s">
        <v>106</v>
      </c>
      <c r="C100" s="16" t="s">
        <v>769</v>
      </c>
      <c r="D100" s="16" t="s">
        <v>650</v>
      </c>
      <c r="E100" s="16" t="s">
        <v>96</v>
      </c>
      <c r="F100" s="16" t="s">
        <v>23</v>
      </c>
      <c r="G100" s="7" t="n">
        <v>4</v>
      </c>
      <c r="H100" s="6" t="n">
        <v>1996.5</v>
      </c>
      <c r="I100" s="6" t="n">
        <v>-7986</v>
      </c>
      <c r="J100" s="6" t="n">
        <v>0</v>
      </c>
      <c r="K100" s="6" t="n">
        <v>-23.96</v>
      </c>
      <c r="L100" s="6" t="n">
        <v>0</v>
      </c>
      <c r="M100" s="6"/>
      <c r="N100" s="6" t="s">
        <f>=I100+J100+K100+L100</f>
      </c>
      <c r="O100" s="16"/>
    </row>
    <row collapsed="false" customFormat="false" customHeight="false" hidden="false" ht="12.1" outlineLevel="0" r="101">
      <c r="A101" s="20" t="n">
        <v>43699.442685185</v>
      </c>
      <c r="B101" s="16" t="s">
        <v>665</v>
      </c>
      <c r="C101" s="16" t="s">
        <v>770</v>
      </c>
      <c r="D101" s="16" t="s">
        <v>650</v>
      </c>
      <c r="E101" s="16" t="s">
        <v>96</v>
      </c>
      <c r="F101" s="16" t="s">
        <v>23</v>
      </c>
      <c r="G101" s="7" t="n">
        <v>2</v>
      </c>
      <c r="H101" s="6" t="n">
        <v>2293</v>
      </c>
      <c r="I101" s="6" t="n">
        <v>-4586</v>
      </c>
      <c r="J101" s="6" t="n">
        <v>0</v>
      </c>
      <c r="K101" s="6" t="n">
        <v>-13.76</v>
      </c>
      <c r="L101" s="6" t="n">
        <v>0</v>
      </c>
      <c r="M101" s="6"/>
      <c r="N101" s="6" t="s">
        <f>=I101+J101+K101+L101</f>
      </c>
      <c r="O101" s="16"/>
    </row>
    <row collapsed="false" customFormat="false" customHeight="false" hidden="false" ht="12.1" outlineLevel="0" r="102">
      <c r="A102" s="20" t="n">
        <v>43699.443854167</v>
      </c>
      <c r="B102" s="16" t="s">
        <v>80</v>
      </c>
      <c r="C102" s="16" t="s">
        <v>774</v>
      </c>
      <c r="D102" s="16" t="s">
        <v>650</v>
      </c>
      <c r="E102" s="16" t="s">
        <v>17</v>
      </c>
      <c r="F102" s="16" t="s">
        <v>23</v>
      </c>
      <c r="G102" s="7" t="n">
        <v>280</v>
      </c>
      <c r="H102" s="6" t="n">
        <v>71.3</v>
      </c>
      <c r="I102" s="6" t="n">
        <v>-19964</v>
      </c>
      <c r="J102" s="6" t="n">
        <v>0</v>
      </c>
      <c r="K102" s="6" t="n">
        <v>-59.89</v>
      </c>
      <c r="L102" s="6" t="n">
        <v>0</v>
      </c>
      <c r="M102" s="6"/>
      <c r="N102" s="6" t="s">
        <f>=I102+J102+K102+L102</f>
      </c>
      <c r="O102" s="16"/>
    </row>
    <row collapsed="false" customFormat="false" customHeight="false" hidden="false" ht="12.1" outlineLevel="0" r="103">
      <c r="A103" s="21" t="n">
        <v>43700.649398148</v>
      </c>
      <c r="B103" s="22" t="s">
        <v>736</v>
      </c>
      <c r="C103" s="22" t="s">
        <v>775</v>
      </c>
      <c r="D103" s="22" t="s">
        <v>736</v>
      </c>
      <c r="E103" s="22" t="s">
        <v>736</v>
      </c>
      <c r="F103" s="22" t="s">
        <v>19</v>
      </c>
      <c r="G103" s="23" t="n">
        <v>1</v>
      </c>
      <c r="H103" s="24" t="n">
        <v>1</v>
      </c>
      <c r="I103" s="24" t="n">
        <v>1.08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4"/>
      <c r="O103" s="22"/>
    </row>
    <row collapsed="false" customFormat="false" customHeight="false" hidden="false" ht="12.1" outlineLevel="0" r="104">
      <c r="A104" s="25" t="n">
        <v>43703</v>
      </c>
      <c r="B104" s="26" t="s">
        <v>730</v>
      </c>
      <c r="C104" s="26" t="s">
        <v>731</v>
      </c>
      <c r="D104" s="26" t="s">
        <v>730</v>
      </c>
      <c r="E104" s="26" t="s">
        <v>730</v>
      </c>
      <c r="F104" s="26" t="s">
        <v>23</v>
      </c>
      <c r="G104" s="27" t="n">
        <v>1</v>
      </c>
      <c r="H104" s="28" t="n">
        <v>-1</v>
      </c>
      <c r="I104" s="28" t="n">
        <v>-99</v>
      </c>
      <c r="J104" s="28" t="n">
        <v>0</v>
      </c>
      <c r="K104" s="28" t="n">
        <v>0</v>
      </c>
      <c r="L104" s="28" t="n">
        <v>0</v>
      </c>
      <c r="M104" s="28"/>
      <c r="N104" s="6" t="s">
        <f>=I104+J104+K104+L104</f>
      </c>
      <c r="O104" s="26"/>
    </row>
    <row collapsed="false" customFormat="false" customHeight="false" hidden="false" ht="12.1" outlineLevel="0" r="105">
      <c r="A105" s="21" t="n">
        <v>43703.779907407</v>
      </c>
      <c r="B105" s="22" t="s">
        <v>736</v>
      </c>
      <c r="C105" s="22" t="s">
        <v>776</v>
      </c>
      <c r="D105" s="22" t="s">
        <v>736</v>
      </c>
      <c r="E105" s="22" t="s">
        <v>736</v>
      </c>
      <c r="F105" s="22" t="s">
        <v>23</v>
      </c>
      <c r="G105" s="23" t="n">
        <v>1</v>
      </c>
      <c r="H105" s="24" t="n">
        <v>1</v>
      </c>
      <c r="I105" s="24" t="n">
        <v>590.1</v>
      </c>
      <c r="J105" s="24" t="n">
        <v>0</v>
      </c>
      <c r="K105" s="24" t="n">
        <v>0</v>
      </c>
      <c r="L105" s="24" t="n">
        <v>0</v>
      </c>
      <c r="M105" s="24"/>
      <c r="N105" s="6" t="s">
        <f>=I105+J105+K105+L105</f>
      </c>
      <c r="O105" s="22"/>
    </row>
    <row collapsed="false" customFormat="false" customHeight="false" hidden="false" ht="12.1" outlineLevel="0" r="106">
      <c r="A106" s="21" t="n">
        <v>43724.134641204</v>
      </c>
      <c r="B106" s="22" t="s">
        <v>736</v>
      </c>
      <c r="C106" s="22" t="s">
        <v>777</v>
      </c>
      <c r="D106" s="22" t="s">
        <v>736</v>
      </c>
      <c r="E106" s="22" t="s">
        <v>736</v>
      </c>
      <c r="F106" s="22" t="s">
        <v>19</v>
      </c>
      <c r="G106" s="23" t="n">
        <v>1</v>
      </c>
      <c r="H106" s="24" t="n">
        <v>1</v>
      </c>
      <c r="I106" s="24" t="n">
        <v>0.37</v>
      </c>
      <c r="J106" s="24" t="n">
        <v>0</v>
      </c>
      <c r="K106" s="24" t="n">
        <v>0</v>
      </c>
      <c r="L106" s="24" t="n">
        <v>0</v>
      </c>
      <c r="M106" s="6" t="s">
        <f>=I106+J106+K106+L106</f>
      </c>
      <c r="N106" s="24"/>
      <c r="O106" s="22"/>
    </row>
    <row collapsed="false" customFormat="false" customHeight="false" hidden="false" ht="12.1" outlineLevel="0" r="107">
      <c r="A107" s="21" t="n">
        <v>43732.041979167</v>
      </c>
      <c r="B107" s="22" t="s">
        <v>778</v>
      </c>
      <c r="C107" s="22" t="s">
        <v>779</v>
      </c>
      <c r="D107" s="22" t="s">
        <v>778</v>
      </c>
      <c r="E107" s="22" t="s">
        <v>778</v>
      </c>
      <c r="F107" s="22" t="s">
        <v>23</v>
      </c>
      <c r="G107" s="23" t="n">
        <v>1</v>
      </c>
      <c r="H107" s="24" t="n">
        <v>1</v>
      </c>
      <c r="I107" s="24" t="n">
        <v>15000</v>
      </c>
      <c r="J107" s="24" t="n">
        <v>0</v>
      </c>
      <c r="K107" s="24" t="n">
        <v>0</v>
      </c>
      <c r="L107" s="24" t="n">
        <v>0</v>
      </c>
      <c r="M107" s="24"/>
      <c r="N107" s="6" t="s">
        <f>=I107+J107+K107+L107</f>
      </c>
      <c r="O107" s="22"/>
    </row>
    <row collapsed="false" customFormat="false" customHeight="false" hidden="false" ht="12.1" outlineLevel="0" r="108">
      <c r="A108" s="21" t="n">
        <v>43732.830833333</v>
      </c>
      <c r="B108" s="22" t="s">
        <v>736</v>
      </c>
      <c r="C108" s="22" t="s">
        <v>752</v>
      </c>
      <c r="D108" s="22" t="s">
        <v>736</v>
      </c>
      <c r="E108" s="22" t="s">
        <v>736</v>
      </c>
      <c r="F108" s="22" t="s">
        <v>23</v>
      </c>
      <c r="G108" s="23" t="n">
        <v>1</v>
      </c>
      <c r="H108" s="24" t="n">
        <v>1</v>
      </c>
      <c r="I108" s="24" t="n">
        <v>381</v>
      </c>
      <c r="J108" s="24" t="n">
        <v>0</v>
      </c>
      <c r="K108" s="24" t="n">
        <v>0</v>
      </c>
      <c r="L108" s="24" t="n">
        <v>0</v>
      </c>
      <c r="M108" s="24"/>
      <c r="N108" s="6" t="s">
        <f>=I108+J108+K108+L108</f>
      </c>
      <c r="O108" s="22"/>
    </row>
    <row collapsed="false" customFormat="false" customHeight="false" hidden="false" ht="12.1" outlineLevel="0" r="109">
      <c r="A109" s="25" t="n">
        <v>43739</v>
      </c>
      <c r="B109" s="26" t="s">
        <v>730</v>
      </c>
      <c r="C109" s="26" t="s">
        <v>731</v>
      </c>
      <c r="D109" s="26" t="s">
        <v>730</v>
      </c>
      <c r="E109" s="26" t="s">
        <v>730</v>
      </c>
      <c r="F109" s="26" t="s">
        <v>23</v>
      </c>
      <c r="G109" s="27" t="n">
        <v>1</v>
      </c>
      <c r="H109" s="28" t="n">
        <v>-1</v>
      </c>
      <c r="I109" s="28" t="n">
        <v>-99</v>
      </c>
      <c r="J109" s="28" t="n">
        <v>0</v>
      </c>
      <c r="K109" s="28" t="n">
        <v>0</v>
      </c>
      <c r="L109" s="28" t="n">
        <v>0</v>
      </c>
      <c r="M109" s="28"/>
      <c r="N109" s="6" t="s">
        <f>=I109+J109+K109+L109</f>
      </c>
      <c r="O109" s="26"/>
    </row>
    <row collapsed="false" customFormat="false" customHeight="false" hidden="false" ht="12.1" outlineLevel="0" r="110">
      <c r="A110" s="20" t="n">
        <v>43739.769201389</v>
      </c>
      <c r="B110" s="16" t="s">
        <v>664</v>
      </c>
      <c r="C110" s="16" t="s">
        <v>760</v>
      </c>
      <c r="D110" s="16" t="s">
        <v>650</v>
      </c>
      <c r="E110" s="16" t="s">
        <v>120</v>
      </c>
      <c r="F110" s="16" t="s">
        <v>23</v>
      </c>
      <c r="G110" s="7" t="n">
        <v>50</v>
      </c>
      <c r="H110" s="6" t="n">
        <v>103</v>
      </c>
      <c r="I110" s="6" t="n">
        <v>-30900</v>
      </c>
      <c r="J110" s="6" t="n">
        <v>-400</v>
      </c>
      <c r="K110" s="6" t="n">
        <v>-92.7</v>
      </c>
      <c r="L110" s="6" t="n">
        <v>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1" t="n">
        <v>43742.303020833</v>
      </c>
      <c r="B111" s="22" t="s">
        <v>724</v>
      </c>
      <c r="C111" s="22" t="s">
        <v>141</v>
      </c>
      <c r="D111" s="22" t="s">
        <v>724</v>
      </c>
      <c r="E111" s="22" t="s">
        <v>724</v>
      </c>
      <c r="F111" s="22" t="s">
        <v>23</v>
      </c>
      <c r="G111" s="23" t="n">
        <v>1</v>
      </c>
      <c r="H111" s="24" t="n">
        <v>1</v>
      </c>
      <c r="I111" s="24" t="n">
        <v>326000</v>
      </c>
      <c r="J111" s="24" t="n">
        <v>0</v>
      </c>
      <c r="K111" s="24" t="n">
        <v>0</v>
      </c>
      <c r="L111" s="24" t="n">
        <v>0</v>
      </c>
      <c r="M111" s="24"/>
      <c r="N111" s="6" t="s">
        <f>=I111+J111+K111+L111</f>
      </c>
      <c r="O111" s="22"/>
    </row>
    <row collapsed="false" customFormat="false" customHeight="false" hidden="false" ht="12.1" outlineLevel="0" r="112">
      <c r="A112" s="21" t="n">
        <v>43745.018668981</v>
      </c>
      <c r="B112" s="22" t="s">
        <v>736</v>
      </c>
      <c r="C112" s="22" t="s">
        <v>755</v>
      </c>
      <c r="D112" s="22" t="s">
        <v>736</v>
      </c>
      <c r="E112" s="22" t="s">
        <v>736</v>
      </c>
      <c r="F112" s="22" t="s">
        <v>19</v>
      </c>
      <c r="G112" s="23" t="n">
        <v>1</v>
      </c>
      <c r="H112" s="24" t="n">
        <v>1</v>
      </c>
      <c r="I112" s="24" t="n">
        <v>0.05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4"/>
      <c r="O112" s="22"/>
    </row>
    <row collapsed="false" customFormat="false" customHeight="false" hidden="false" ht="12.1" outlineLevel="0" r="113">
      <c r="A113" s="20" t="n">
        <v>43745.559016204</v>
      </c>
      <c r="B113" s="16" t="s">
        <v>102</v>
      </c>
      <c r="C113" s="16" t="s">
        <v>780</v>
      </c>
      <c r="D113" s="16" t="s">
        <v>650</v>
      </c>
      <c r="E113" s="16" t="s">
        <v>96</v>
      </c>
      <c r="F113" s="16" t="s">
        <v>23</v>
      </c>
      <c r="G113" s="7" t="n">
        <v>20</v>
      </c>
      <c r="H113" s="6" t="n">
        <v>2440</v>
      </c>
      <c r="I113" s="6" t="n">
        <v>-48800</v>
      </c>
      <c r="J113" s="6" t="n">
        <v>0</v>
      </c>
      <c r="K113" s="6" t="n">
        <v>-146.4</v>
      </c>
      <c r="L113" s="6" t="n">
        <v>0</v>
      </c>
      <c r="M113" s="6"/>
      <c r="N113" s="6" t="s">
        <f>=I113+J113+K113+L113</f>
      </c>
      <c r="O113" s="16"/>
    </row>
    <row collapsed="false" customFormat="false" customHeight="false" hidden="false" ht="12.1" outlineLevel="0" r="114">
      <c r="A114" s="20" t="n">
        <v>43745.559490741</v>
      </c>
      <c r="B114" s="16" t="s">
        <v>114</v>
      </c>
      <c r="C114" s="16" t="s">
        <v>781</v>
      </c>
      <c r="D114" s="16" t="s">
        <v>650</v>
      </c>
      <c r="E114" s="16" t="s">
        <v>96</v>
      </c>
      <c r="F114" s="16" t="s">
        <v>19</v>
      </c>
      <c r="G114" s="7" t="n">
        <v>21</v>
      </c>
      <c r="H114" s="6" t="n">
        <v>11.29</v>
      </c>
      <c r="I114" s="6" t="n">
        <v>-237.09</v>
      </c>
      <c r="J114" s="6" t="n">
        <v>0</v>
      </c>
      <c r="K114" s="6" t="n">
        <v>-0.71</v>
      </c>
      <c r="L114" s="6" t="n">
        <v>0</v>
      </c>
      <c r="M114" s="6" t="s">
        <f>=I114+J114+K114+L114</f>
      </c>
      <c r="N114" s="6"/>
      <c r="O114" s="16"/>
    </row>
    <row collapsed="false" customFormat="false" customHeight="false" hidden="false" ht="12.1" outlineLevel="0" r="115">
      <c r="A115" s="20" t="n">
        <v>43745.560150463</v>
      </c>
      <c r="B115" s="16" t="s">
        <v>106</v>
      </c>
      <c r="C115" s="16" t="s">
        <v>769</v>
      </c>
      <c r="D115" s="16" t="s">
        <v>650</v>
      </c>
      <c r="E115" s="16" t="s">
        <v>96</v>
      </c>
      <c r="F115" s="16" t="s">
        <v>23</v>
      </c>
      <c r="G115" s="7" t="n">
        <v>10</v>
      </c>
      <c r="H115" s="6" t="n">
        <v>1994</v>
      </c>
      <c r="I115" s="6" t="n">
        <v>-19940</v>
      </c>
      <c r="J115" s="6" t="n">
        <v>0</v>
      </c>
      <c r="K115" s="6" t="n">
        <v>-59.82</v>
      </c>
      <c r="L115" s="6" t="n">
        <v>0</v>
      </c>
      <c r="M115" s="6"/>
      <c r="N115" s="6" t="s">
        <f>=I115+J115+K115+L115</f>
      </c>
      <c r="O115" s="16"/>
    </row>
    <row collapsed="false" customFormat="false" customHeight="false" hidden="false" ht="12.1" outlineLevel="0" r="116">
      <c r="A116" s="20" t="n">
        <v>43745.560150463</v>
      </c>
      <c r="B116" s="16" t="s">
        <v>106</v>
      </c>
      <c r="C116" s="16" t="s">
        <v>769</v>
      </c>
      <c r="D116" s="16" t="s">
        <v>650</v>
      </c>
      <c r="E116" s="16" t="s">
        <v>96</v>
      </c>
      <c r="F116" s="16" t="s">
        <v>23</v>
      </c>
      <c r="G116" s="7" t="n">
        <v>5</v>
      </c>
      <c r="H116" s="6" t="n">
        <v>1993</v>
      </c>
      <c r="I116" s="6" t="n">
        <v>-9965</v>
      </c>
      <c r="J116" s="6" t="n">
        <v>0</v>
      </c>
      <c r="K116" s="6" t="n">
        <v>-29.9</v>
      </c>
      <c r="L116" s="6" t="n">
        <v>0</v>
      </c>
      <c r="M116" s="6"/>
      <c r="N116" s="6" t="s">
        <f>=I116+J116+K116+L116</f>
      </c>
      <c r="O116" s="16"/>
    </row>
    <row collapsed="false" customFormat="false" customHeight="false" hidden="false" ht="12.1" outlineLevel="0" r="117">
      <c r="A117" s="20" t="n">
        <v>43745.560150463</v>
      </c>
      <c r="B117" s="16" t="s">
        <v>106</v>
      </c>
      <c r="C117" s="16" t="s">
        <v>769</v>
      </c>
      <c r="D117" s="16" t="s">
        <v>650</v>
      </c>
      <c r="E117" s="16" t="s">
        <v>96</v>
      </c>
      <c r="F117" s="16" t="s">
        <v>23</v>
      </c>
      <c r="G117" s="7" t="n">
        <v>5</v>
      </c>
      <c r="H117" s="6" t="n">
        <v>1993.5</v>
      </c>
      <c r="I117" s="6" t="n">
        <v>-9967.5</v>
      </c>
      <c r="J117" s="6" t="n">
        <v>0</v>
      </c>
      <c r="K117" s="6" t="n">
        <v>-29.9</v>
      </c>
      <c r="L117" s="6" t="n">
        <v>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0" t="n">
        <v>43745.560590278</v>
      </c>
      <c r="B118" s="16" t="s">
        <v>112</v>
      </c>
      <c r="C118" s="16" t="s">
        <v>767</v>
      </c>
      <c r="D118" s="16" t="s">
        <v>650</v>
      </c>
      <c r="E118" s="16" t="s">
        <v>96</v>
      </c>
      <c r="F118" s="16" t="s">
        <v>23</v>
      </c>
      <c r="G118" s="7" t="n">
        <v>14</v>
      </c>
      <c r="H118" s="6" t="n">
        <v>2713</v>
      </c>
      <c r="I118" s="6" t="n">
        <v>-37982</v>
      </c>
      <c r="J118" s="6" t="n">
        <v>0</v>
      </c>
      <c r="K118" s="6" t="n">
        <v>-113.95</v>
      </c>
      <c r="L118" s="6" t="n">
        <v>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43745.560960648</v>
      </c>
      <c r="B119" s="16" t="s">
        <v>665</v>
      </c>
      <c r="C119" s="16" t="s">
        <v>770</v>
      </c>
      <c r="D119" s="16" t="s">
        <v>650</v>
      </c>
      <c r="E119" s="16" t="s">
        <v>96</v>
      </c>
      <c r="F119" s="16" t="s">
        <v>23</v>
      </c>
      <c r="G119" s="7" t="n">
        <v>1</v>
      </c>
      <c r="H119" s="6" t="n">
        <v>2385</v>
      </c>
      <c r="I119" s="6" t="n">
        <v>-2385</v>
      </c>
      <c r="J119" s="6" t="n">
        <v>0</v>
      </c>
      <c r="K119" s="6" t="n">
        <v>-7.16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43745.560960648</v>
      </c>
      <c r="B120" s="16" t="s">
        <v>665</v>
      </c>
      <c r="C120" s="16" t="s">
        <v>770</v>
      </c>
      <c r="D120" s="16" t="s">
        <v>650</v>
      </c>
      <c r="E120" s="16" t="s">
        <v>96</v>
      </c>
      <c r="F120" s="16" t="s">
        <v>23</v>
      </c>
      <c r="G120" s="7" t="n">
        <v>1</v>
      </c>
      <c r="H120" s="6" t="n">
        <v>2386</v>
      </c>
      <c r="I120" s="6" t="n">
        <v>-2386</v>
      </c>
      <c r="J120" s="6" t="n">
        <v>0</v>
      </c>
      <c r="K120" s="6" t="n">
        <v>-7.16</v>
      </c>
      <c r="L120" s="6" t="n">
        <v>0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0" t="n">
        <v>43745.560960648</v>
      </c>
      <c r="B121" s="16" t="s">
        <v>665</v>
      </c>
      <c r="C121" s="16" t="s">
        <v>770</v>
      </c>
      <c r="D121" s="16" t="s">
        <v>650</v>
      </c>
      <c r="E121" s="16" t="s">
        <v>96</v>
      </c>
      <c r="F121" s="16" t="s">
        <v>23</v>
      </c>
      <c r="G121" s="7" t="n">
        <v>1</v>
      </c>
      <c r="H121" s="6" t="n">
        <v>2387</v>
      </c>
      <c r="I121" s="6" t="n">
        <v>-2387</v>
      </c>
      <c r="J121" s="6" t="n">
        <v>0</v>
      </c>
      <c r="K121" s="6" t="n">
        <v>-7.16</v>
      </c>
      <c r="L121" s="6" t="n">
        <v>0</v>
      </c>
      <c r="M121" s="6"/>
      <c r="N121" s="6" t="s">
        <f>=I121+J121+K121+L121</f>
      </c>
      <c r="O121" s="16"/>
    </row>
    <row collapsed="false" customFormat="false" customHeight="false" hidden="false" ht="12.1" outlineLevel="0" r="122">
      <c r="A122" s="20" t="n">
        <v>43745.560960648</v>
      </c>
      <c r="B122" s="16" t="s">
        <v>665</v>
      </c>
      <c r="C122" s="16" t="s">
        <v>770</v>
      </c>
      <c r="D122" s="16" t="s">
        <v>650</v>
      </c>
      <c r="E122" s="16" t="s">
        <v>96</v>
      </c>
      <c r="F122" s="16" t="s">
        <v>23</v>
      </c>
      <c r="G122" s="7" t="n">
        <v>1</v>
      </c>
      <c r="H122" s="6" t="n">
        <v>2386</v>
      </c>
      <c r="I122" s="6" t="n">
        <v>-2386</v>
      </c>
      <c r="J122" s="6" t="n">
        <v>0</v>
      </c>
      <c r="K122" s="6" t="n">
        <v>-7.16</v>
      </c>
      <c r="L122" s="6" t="n">
        <v>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0" t="n">
        <v>43745.560960648</v>
      </c>
      <c r="B123" s="16" t="s">
        <v>665</v>
      </c>
      <c r="C123" s="16" t="s">
        <v>770</v>
      </c>
      <c r="D123" s="16" t="s">
        <v>650</v>
      </c>
      <c r="E123" s="16" t="s">
        <v>96</v>
      </c>
      <c r="F123" s="16" t="s">
        <v>23</v>
      </c>
      <c r="G123" s="7" t="n">
        <v>13</v>
      </c>
      <c r="H123" s="6" t="n">
        <v>2387</v>
      </c>
      <c r="I123" s="6" t="n">
        <v>-31031</v>
      </c>
      <c r="J123" s="6" t="n">
        <v>0</v>
      </c>
      <c r="K123" s="6" t="n">
        <v>-93.09</v>
      </c>
      <c r="L123" s="6" t="n">
        <v>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0" t="n">
        <v>43745.561203704</v>
      </c>
      <c r="B124" s="16" t="s">
        <v>102</v>
      </c>
      <c r="C124" s="16" t="s">
        <v>780</v>
      </c>
      <c r="D124" s="16" t="s">
        <v>650</v>
      </c>
      <c r="E124" s="16" t="s">
        <v>96</v>
      </c>
      <c r="F124" s="16" t="s">
        <v>23</v>
      </c>
      <c r="G124" s="7" t="n">
        <v>1</v>
      </c>
      <c r="H124" s="6" t="n">
        <v>2440</v>
      </c>
      <c r="I124" s="6" t="n">
        <v>-2440</v>
      </c>
      <c r="J124" s="6" t="n">
        <v>0</v>
      </c>
      <c r="K124" s="6" t="n">
        <v>-7.32</v>
      </c>
      <c r="L124" s="6" t="n">
        <v>0</v>
      </c>
      <c r="M124" s="6"/>
      <c r="N124" s="6" t="s">
        <f>=I124+J124+K124+L124</f>
      </c>
      <c r="O124" s="16"/>
    </row>
    <row collapsed="false" customFormat="false" customHeight="false" hidden="false" ht="12.1" outlineLevel="0" r="125">
      <c r="A125" s="20" t="n">
        <v>43745.562013889</v>
      </c>
      <c r="B125" s="16" t="s">
        <v>108</v>
      </c>
      <c r="C125" s="16" t="s">
        <v>768</v>
      </c>
      <c r="D125" s="16" t="s">
        <v>650</v>
      </c>
      <c r="E125" s="16" t="s">
        <v>96</v>
      </c>
      <c r="F125" s="16" t="s">
        <v>23</v>
      </c>
      <c r="G125" s="7" t="n">
        <v>8</v>
      </c>
      <c r="H125" s="6" t="n">
        <v>1804</v>
      </c>
      <c r="I125" s="6" t="n">
        <v>-14432</v>
      </c>
      <c r="J125" s="6" t="n">
        <v>0</v>
      </c>
      <c r="K125" s="6" t="n">
        <v>-43.3</v>
      </c>
      <c r="L125" s="6" t="n">
        <v>0</v>
      </c>
      <c r="M125" s="6"/>
      <c r="N125" s="6" t="s">
        <f>=I125+J125+K125+L125</f>
      </c>
      <c r="O125" s="16"/>
    </row>
    <row collapsed="false" customFormat="false" customHeight="false" hidden="false" ht="12.1" outlineLevel="0" r="126">
      <c r="A126" s="20" t="n">
        <v>43745.562013889</v>
      </c>
      <c r="B126" s="16" t="s">
        <v>108</v>
      </c>
      <c r="C126" s="16" t="s">
        <v>768</v>
      </c>
      <c r="D126" s="16" t="s">
        <v>650</v>
      </c>
      <c r="E126" s="16" t="s">
        <v>96</v>
      </c>
      <c r="F126" s="16" t="s">
        <v>23</v>
      </c>
      <c r="G126" s="7" t="n">
        <v>10</v>
      </c>
      <c r="H126" s="6" t="n">
        <v>1804</v>
      </c>
      <c r="I126" s="6" t="n">
        <v>-18040</v>
      </c>
      <c r="J126" s="6" t="n">
        <v>0</v>
      </c>
      <c r="K126" s="6" t="n">
        <v>-54.12</v>
      </c>
      <c r="L126" s="6" t="n">
        <v>0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0" t="n">
        <v>43745.562013889</v>
      </c>
      <c r="B127" s="16" t="s">
        <v>108</v>
      </c>
      <c r="C127" s="16" t="s">
        <v>768</v>
      </c>
      <c r="D127" s="16" t="s">
        <v>650</v>
      </c>
      <c r="E127" s="16" t="s">
        <v>96</v>
      </c>
      <c r="F127" s="16" t="s">
        <v>23</v>
      </c>
      <c r="G127" s="7" t="n">
        <v>4</v>
      </c>
      <c r="H127" s="6" t="n">
        <v>1802</v>
      </c>
      <c r="I127" s="6" t="n">
        <v>-7208</v>
      </c>
      <c r="J127" s="6" t="n">
        <v>0</v>
      </c>
      <c r="K127" s="6" t="n">
        <v>-21.62</v>
      </c>
      <c r="L127" s="6" t="n">
        <v>0</v>
      </c>
      <c r="M127" s="6"/>
      <c r="N127" s="6" t="s">
        <f>=I127+J127+K127+L127</f>
      </c>
      <c r="O127" s="16"/>
    </row>
    <row collapsed="false" customFormat="false" customHeight="false" hidden="false" ht="12.1" outlineLevel="0" r="128">
      <c r="A128" s="20" t="n">
        <v>43745.562581019</v>
      </c>
      <c r="B128" s="16" t="s">
        <v>664</v>
      </c>
      <c r="C128" s="16" t="s">
        <v>760</v>
      </c>
      <c r="D128" s="16" t="s">
        <v>650</v>
      </c>
      <c r="E128" s="16" t="s">
        <v>120</v>
      </c>
      <c r="F128" s="16" t="s">
        <v>23</v>
      </c>
      <c r="G128" s="7" t="n">
        <v>160</v>
      </c>
      <c r="H128" s="6" t="n">
        <v>102.94</v>
      </c>
      <c r="I128" s="6" t="n">
        <v>-98822.4</v>
      </c>
      <c r="J128" s="6" t="n">
        <v>-1488</v>
      </c>
      <c r="K128" s="6" t="n">
        <v>-296.47</v>
      </c>
      <c r="L128" s="6" t="n">
        <v>0</v>
      </c>
      <c r="M128" s="6"/>
      <c r="N128" s="6" t="s">
        <f>=I128+J128+K128+L128</f>
      </c>
      <c r="O128" s="16"/>
    </row>
    <row collapsed="false" customFormat="false" customHeight="false" hidden="false" ht="12.1" outlineLevel="0" r="129">
      <c r="A129" s="21" t="n">
        <v>43747.768391204</v>
      </c>
      <c r="B129" s="22" t="s">
        <v>736</v>
      </c>
      <c r="C129" s="22" t="s">
        <v>763</v>
      </c>
      <c r="D129" s="22" t="s">
        <v>736</v>
      </c>
      <c r="E129" s="22" t="s">
        <v>736</v>
      </c>
      <c r="F129" s="22" t="s">
        <v>23</v>
      </c>
      <c r="G129" s="23" t="n">
        <v>1</v>
      </c>
      <c r="H129" s="24" t="n">
        <v>1</v>
      </c>
      <c r="I129" s="24" t="n">
        <v>617.5</v>
      </c>
      <c r="J129" s="24" t="n">
        <v>0</v>
      </c>
      <c r="K129" s="24" t="n">
        <v>0</v>
      </c>
      <c r="L129" s="24" t="n">
        <v>0</v>
      </c>
      <c r="M129" s="24"/>
      <c r="N129" s="6" t="s">
        <f>=I129+J129+K129+L129</f>
      </c>
      <c r="O129" s="22"/>
    </row>
    <row collapsed="false" customFormat="false" customHeight="false" hidden="false" ht="12.1" outlineLevel="0" r="130">
      <c r="A130" s="21" t="n">
        <v>43747.782060185</v>
      </c>
      <c r="B130" s="22" t="s">
        <v>736</v>
      </c>
      <c r="C130" s="22" t="s">
        <v>782</v>
      </c>
      <c r="D130" s="22" t="s">
        <v>736</v>
      </c>
      <c r="E130" s="22" t="s">
        <v>736</v>
      </c>
      <c r="F130" s="22" t="s">
        <v>23</v>
      </c>
      <c r="G130" s="23" t="n">
        <v>1</v>
      </c>
      <c r="H130" s="24" t="n">
        <v>1</v>
      </c>
      <c r="I130" s="24" t="n">
        <v>10000</v>
      </c>
      <c r="J130" s="24" t="n">
        <v>0</v>
      </c>
      <c r="K130" s="24" t="n">
        <v>0</v>
      </c>
      <c r="L130" s="24" t="n">
        <v>0</v>
      </c>
      <c r="M130" s="24"/>
      <c r="N130" s="6" t="s">
        <f>=I130+J130+K130+L130</f>
      </c>
      <c r="O130" s="22"/>
    </row>
    <row collapsed="false" customFormat="false" customHeight="false" hidden="false" ht="12.1" outlineLevel="0" r="131">
      <c r="A131" s="21" t="n">
        <v>43754.568171296</v>
      </c>
      <c r="B131" s="22" t="s">
        <v>724</v>
      </c>
      <c r="C131" s="22" t="s">
        <v>141</v>
      </c>
      <c r="D131" s="22" t="s">
        <v>724</v>
      </c>
      <c r="E131" s="22" t="s">
        <v>724</v>
      </c>
      <c r="F131" s="22" t="s">
        <v>23</v>
      </c>
      <c r="G131" s="23" t="n">
        <v>1</v>
      </c>
      <c r="H131" s="24" t="n">
        <v>1</v>
      </c>
      <c r="I131" s="24" t="n">
        <v>15000</v>
      </c>
      <c r="J131" s="24" t="n">
        <v>0</v>
      </c>
      <c r="K131" s="24" t="n">
        <v>0</v>
      </c>
      <c r="L131" s="24" t="n">
        <v>0</v>
      </c>
      <c r="M131" s="24"/>
      <c r="N131" s="6" t="s">
        <f>=I131+J131+K131+L131</f>
      </c>
      <c r="O131" s="22"/>
    </row>
    <row collapsed="false" customFormat="false" customHeight="false" hidden="false" ht="12.1" outlineLevel="0" r="132">
      <c r="A132" s="20" t="n">
        <v>43754.568657407</v>
      </c>
      <c r="B132" s="16" t="s">
        <v>63</v>
      </c>
      <c r="C132" s="16" t="s">
        <v>725</v>
      </c>
      <c r="D132" s="16" t="s">
        <v>650</v>
      </c>
      <c r="E132" s="16" t="s">
        <v>17</v>
      </c>
      <c r="F132" s="16" t="s">
        <v>23</v>
      </c>
      <c r="G132" s="7" t="n">
        <v>1</v>
      </c>
      <c r="H132" s="6" t="n">
        <v>1981.8</v>
      </c>
      <c r="I132" s="6" t="n">
        <v>-1981.8</v>
      </c>
      <c r="J132" s="6" t="n">
        <v>0</v>
      </c>
      <c r="K132" s="6" t="n">
        <v>-0.5</v>
      </c>
      <c r="L132" s="6" t="n">
        <v>0</v>
      </c>
      <c r="M132" s="6"/>
      <c r="N132" s="6" t="s">
        <f>=I132+J132+K132+L132</f>
      </c>
      <c r="O132" s="16"/>
    </row>
    <row collapsed="false" customFormat="false" customHeight="false" hidden="false" ht="12.1" outlineLevel="0" r="133">
      <c r="A133" s="20" t="n">
        <v>43754.568657407</v>
      </c>
      <c r="B133" s="16" t="s">
        <v>63</v>
      </c>
      <c r="C133" s="16" t="s">
        <v>725</v>
      </c>
      <c r="D133" s="16" t="s">
        <v>650</v>
      </c>
      <c r="E133" s="16" t="s">
        <v>17</v>
      </c>
      <c r="F133" s="16" t="s">
        <v>23</v>
      </c>
      <c r="G133" s="7" t="n">
        <v>1</v>
      </c>
      <c r="H133" s="6" t="n">
        <v>1981.8</v>
      </c>
      <c r="I133" s="6" t="n">
        <v>-1981.8</v>
      </c>
      <c r="J133" s="6" t="n">
        <v>0</v>
      </c>
      <c r="K133" s="6" t="n">
        <v>-0.5</v>
      </c>
      <c r="L133" s="6" t="n">
        <v>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0" t="n">
        <v>43754.569351852</v>
      </c>
      <c r="B134" s="16" t="s">
        <v>92</v>
      </c>
      <c r="C134" s="16" t="s">
        <v>749</v>
      </c>
      <c r="D134" s="16" t="s">
        <v>650</v>
      </c>
      <c r="E134" s="16" t="s">
        <v>17</v>
      </c>
      <c r="F134" s="16" t="s">
        <v>23</v>
      </c>
      <c r="G134" s="7" t="n">
        <v>5</v>
      </c>
      <c r="H134" s="6" t="n">
        <v>1778</v>
      </c>
      <c r="I134" s="6" t="n">
        <v>-8890</v>
      </c>
      <c r="J134" s="6" t="n">
        <v>0</v>
      </c>
      <c r="K134" s="6" t="n">
        <v>-2.22</v>
      </c>
      <c r="L134" s="6" t="n">
        <v>0</v>
      </c>
      <c r="M134" s="6"/>
      <c r="N134" s="6" t="s">
        <f>=I134+J134+K134+L134</f>
      </c>
      <c r="O134" s="16"/>
    </row>
    <row collapsed="false" customFormat="false" customHeight="false" hidden="false" ht="12.1" outlineLevel="0" r="135">
      <c r="A135" s="21" t="n">
        <v>43754.784456019</v>
      </c>
      <c r="B135" s="22" t="s">
        <v>736</v>
      </c>
      <c r="C135" s="22" t="s">
        <v>783</v>
      </c>
      <c r="D135" s="22" t="s">
        <v>736</v>
      </c>
      <c r="E135" s="22" t="s">
        <v>736</v>
      </c>
      <c r="F135" s="22" t="s">
        <v>19</v>
      </c>
      <c r="G135" s="23" t="n">
        <v>1</v>
      </c>
      <c r="H135" s="24" t="n">
        <v>1</v>
      </c>
      <c r="I135" s="24" t="n">
        <v>2.8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4"/>
      <c r="O135" s="22"/>
    </row>
    <row collapsed="false" customFormat="false" customHeight="false" hidden="false" ht="12.1" outlineLevel="0" r="136">
      <c r="A136" s="21" t="n">
        <v>43754.812986111</v>
      </c>
      <c r="B136" s="22" t="s">
        <v>736</v>
      </c>
      <c r="C136" s="22" t="s">
        <v>766</v>
      </c>
      <c r="D136" s="22" t="s">
        <v>736</v>
      </c>
      <c r="E136" s="22" t="s">
        <v>736</v>
      </c>
      <c r="F136" s="22" t="s">
        <v>23</v>
      </c>
      <c r="G136" s="23" t="n">
        <v>1</v>
      </c>
      <c r="H136" s="24" t="n">
        <v>1</v>
      </c>
      <c r="I136" s="24" t="n">
        <v>328.96</v>
      </c>
      <c r="J136" s="24" t="n">
        <v>0</v>
      </c>
      <c r="K136" s="24" t="n">
        <v>0</v>
      </c>
      <c r="L136" s="24" t="n">
        <v>0</v>
      </c>
      <c r="M136" s="24"/>
      <c r="N136" s="6" t="s">
        <f>=I136+J136+K136+L136</f>
      </c>
      <c r="O136" s="22"/>
    </row>
    <row collapsed="false" customFormat="false" customHeight="false" hidden="false" ht="12.1" outlineLevel="0" r="137">
      <c r="A137" s="20" t="n">
        <v>43759.467083333</v>
      </c>
      <c r="B137" s="16" t="s">
        <v>727</v>
      </c>
      <c r="C137" s="16" t="s">
        <v>728</v>
      </c>
      <c r="D137" s="16" t="s">
        <v>650</v>
      </c>
      <c r="E137" s="16" t="s">
        <v>729</v>
      </c>
      <c r="F137" s="16" t="s">
        <v>23</v>
      </c>
      <c r="G137" s="7" t="n">
        <v>200</v>
      </c>
      <c r="H137" s="6" t="n">
        <v>63.695</v>
      </c>
      <c r="I137" s="6" t="n">
        <v>-12739</v>
      </c>
      <c r="J137" s="6" t="n">
        <v>0</v>
      </c>
      <c r="K137" s="6" t="n">
        <v>-3.18</v>
      </c>
      <c r="L137" s="6" t="n">
        <v>0</v>
      </c>
      <c r="M137" s="6"/>
      <c r="N137" s="6" t="s">
        <f>=I137+J137+K137+L137</f>
      </c>
      <c r="O137" s="16"/>
    </row>
    <row collapsed="false" customFormat="false" customHeight="false" hidden="false" ht="12.1" outlineLevel="0" r="138">
      <c r="A138" s="21" t="n">
        <v>43762.437638889</v>
      </c>
      <c r="B138" s="22" t="s">
        <v>736</v>
      </c>
      <c r="C138" s="22" t="s">
        <v>784</v>
      </c>
      <c r="D138" s="22" t="s">
        <v>736</v>
      </c>
      <c r="E138" s="22" t="s">
        <v>736</v>
      </c>
      <c r="F138" s="22" t="s">
        <v>23</v>
      </c>
      <c r="G138" s="23" t="n">
        <v>1</v>
      </c>
      <c r="H138" s="24" t="n">
        <v>1</v>
      </c>
      <c r="I138" s="24" t="n">
        <v>2576</v>
      </c>
      <c r="J138" s="24" t="n">
        <v>0</v>
      </c>
      <c r="K138" s="24" t="n">
        <v>0</v>
      </c>
      <c r="L138" s="24" t="n">
        <v>0</v>
      </c>
      <c r="M138" s="24"/>
      <c r="N138" s="6" t="s">
        <f>=I138+J138+K138+L138</f>
      </c>
      <c r="O138" s="22"/>
    </row>
    <row collapsed="false" customFormat="false" customHeight="false" hidden="false" ht="12.1" outlineLevel="0" r="139">
      <c r="A139" s="21" t="n">
        <v>43768.435960648</v>
      </c>
      <c r="B139" s="22" t="s">
        <v>736</v>
      </c>
      <c r="C139" s="22" t="s">
        <v>785</v>
      </c>
      <c r="D139" s="22" t="s">
        <v>736</v>
      </c>
      <c r="E139" s="22" t="s">
        <v>736</v>
      </c>
      <c r="F139" s="22" t="s">
        <v>23</v>
      </c>
      <c r="G139" s="23" t="n">
        <v>1</v>
      </c>
      <c r="H139" s="24" t="n">
        <v>1</v>
      </c>
      <c r="I139" s="24" t="n">
        <v>1075.2</v>
      </c>
      <c r="J139" s="24" t="n">
        <v>0</v>
      </c>
      <c r="K139" s="24" t="n">
        <v>0</v>
      </c>
      <c r="L139" s="24" t="n">
        <v>0</v>
      </c>
      <c r="M139" s="24"/>
      <c r="N139" s="6" t="s">
        <f>=I139+J139+K139+L139</f>
      </c>
      <c r="O139" s="22"/>
    </row>
    <row collapsed="false" customFormat="false" customHeight="false" hidden="false" ht="12.1" outlineLevel="0" r="140">
      <c r="A140" s="21" t="n">
        <v>43768.741666667</v>
      </c>
      <c r="B140" s="22" t="s">
        <v>736</v>
      </c>
      <c r="C140" s="22" t="s">
        <v>756</v>
      </c>
      <c r="D140" s="22" t="s">
        <v>736</v>
      </c>
      <c r="E140" s="22" t="s">
        <v>736</v>
      </c>
      <c r="F140" s="22" t="s">
        <v>23</v>
      </c>
      <c r="G140" s="23" t="n">
        <v>1</v>
      </c>
      <c r="H140" s="24" t="n">
        <v>1</v>
      </c>
      <c r="I140" s="24" t="n">
        <v>153.4</v>
      </c>
      <c r="J140" s="24" t="n">
        <v>0</v>
      </c>
      <c r="K140" s="24" t="n">
        <v>0</v>
      </c>
      <c r="L140" s="24" t="n">
        <v>0</v>
      </c>
      <c r="M140" s="24"/>
      <c r="N140" s="6" t="s">
        <f>=I140+J140+K140+L140</f>
      </c>
      <c r="O140" s="22"/>
    </row>
    <row collapsed="false" customFormat="false" customHeight="false" hidden="false" ht="12.1" outlineLevel="0" r="141">
      <c r="A141" s="20" t="n">
        <v>43770.761643519</v>
      </c>
      <c r="B141" s="16" t="s">
        <v>727</v>
      </c>
      <c r="C141" s="16" t="s">
        <v>728</v>
      </c>
      <c r="D141" s="16" t="s">
        <v>650</v>
      </c>
      <c r="E141" s="16" t="s">
        <v>729</v>
      </c>
      <c r="F141" s="16" t="s">
        <v>23</v>
      </c>
      <c r="G141" s="7" t="n">
        <v>100</v>
      </c>
      <c r="H141" s="6" t="n">
        <v>63.47</v>
      </c>
      <c r="I141" s="6" t="n">
        <v>-6347</v>
      </c>
      <c r="J141" s="6" t="n">
        <v>0</v>
      </c>
      <c r="K141" s="6" t="n">
        <v>-1.59</v>
      </c>
      <c r="L141" s="6" t="n">
        <v>0</v>
      </c>
      <c r="M141" s="6"/>
      <c r="N141" s="6" t="s">
        <f>=I141+J141+K141+L141</f>
      </c>
      <c r="O141" s="16"/>
    </row>
    <row collapsed="false" customFormat="false" customHeight="false" hidden="false" ht="12.1" outlineLevel="0" r="142">
      <c r="A142" s="20" t="n">
        <v>43775.606018519</v>
      </c>
      <c r="B142" s="16" t="s">
        <v>57</v>
      </c>
      <c r="C142" s="16" t="s">
        <v>741</v>
      </c>
      <c r="D142" s="16" t="s">
        <v>650</v>
      </c>
      <c r="E142" s="16" t="s">
        <v>17</v>
      </c>
      <c r="F142" s="16" t="s">
        <v>23</v>
      </c>
      <c r="G142" s="7" t="n">
        <v>50000</v>
      </c>
      <c r="H142" s="6" t="n">
        <v>0.2005</v>
      </c>
      <c r="I142" s="6" t="n">
        <v>-10025</v>
      </c>
      <c r="J142" s="6" t="n">
        <v>0</v>
      </c>
      <c r="K142" s="6" t="n">
        <v>-2.51</v>
      </c>
      <c r="L142" s="6" t="n">
        <v>0</v>
      </c>
      <c r="M142" s="6"/>
      <c r="N142" s="6" t="s">
        <f>=I142+J142+K142+L142</f>
      </c>
      <c r="O142" s="16"/>
    </row>
    <row collapsed="false" customFormat="false" customHeight="false" hidden="false" ht="12.1" outlineLevel="0" r="143">
      <c r="A143" s="20" t="n">
        <v>43775.606018519</v>
      </c>
      <c r="B143" s="16" t="s">
        <v>57</v>
      </c>
      <c r="C143" s="16" t="s">
        <v>741</v>
      </c>
      <c r="D143" s="16" t="s">
        <v>650</v>
      </c>
      <c r="E143" s="16" t="s">
        <v>17</v>
      </c>
      <c r="F143" s="16" t="s">
        <v>23</v>
      </c>
      <c r="G143" s="7" t="n">
        <v>190000</v>
      </c>
      <c r="H143" s="6" t="n">
        <v>0.201</v>
      </c>
      <c r="I143" s="6" t="n">
        <v>-38190</v>
      </c>
      <c r="J143" s="6" t="n">
        <v>0</v>
      </c>
      <c r="K143" s="6" t="n">
        <v>-9.55</v>
      </c>
      <c r="L143" s="6" t="n">
        <v>0</v>
      </c>
      <c r="M143" s="6"/>
      <c r="N143" s="6" t="s">
        <f>=I143+J143+K143+L143</f>
      </c>
      <c r="O143" s="16"/>
    </row>
    <row collapsed="false" customFormat="false" customHeight="false" hidden="false" ht="12.1" outlineLevel="0" r="144">
      <c r="A144" s="20" t="n">
        <v>43775.606018519</v>
      </c>
      <c r="B144" s="16" t="s">
        <v>57</v>
      </c>
      <c r="C144" s="16" t="s">
        <v>741</v>
      </c>
      <c r="D144" s="16" t="s">
        <v>650</v>
      </c>
      <c r="E144" s="16" t="s">
        <v>17</v>
      </c>
      <c r="F144" s="16" t="s">
        <v>23</v>
      </c>
      <c r="G144" s="7" t="n">
        <v>10000</v>
      </c>
      <c r="H144" s="6" t="n">
        <v>0.2005</v>
      </c>
      <c r="I144" s="6" t="n">
        <v>-2005</v>
      </c>
      <c r="J144" s="6" t="n">
        <v>0</v>
      </c>
      <c r="K144" s="6" t="n">
        <v>-0.5</v>
      </c>
      <c r="L144" s="6" t="n">
        <v>0</v>
      </c>
      <c r="M144" s="6"/>
      <c r="N144" s="6" t="s">
        <f>=I144+J144+K144+L144</f>
      </c>
      <c r="O144" s="16"/>
    </row>
    <row collapsed="false" customFormat="false" customHeight="false" hidden="false" ht="12.1" outlineLevel="0" r="145">
      <c r="A145" s="21" t="n">
        <v>43791.676851852</v>
      </c>
      <c r="B145" s="22" t="s">
        <v>736</v>
      </c>
      <c r="C145" s="22" t="s">
        <v>775</v>
      </c>
      <c r="D145" s="22" t="s">
        <v>736</v>
      </c>
      <c r="E145" s="22" t="s">
        <v>736</v>
      </c>
      <c r="F145" s="22" t="s">
        <v>19</v>
      </c>
      <c r="G145" s="23" t="n">
        <v>1</v>
      </c>
      <c r="H145" s="24" t="n">
        <v>1</v>
      </c>
      <c r="I145" s="24" t="n">
        <v>1.08</v>
      </c>
      <c r="J145" s="24" t="n">
        <v>0</v>
      </c>
      <c r="K145" s="24" t="n">
        <v>0</v>
      </c>
      <c r="L145" s="24" t="n">
        <v>0</v>
      </c>
      <c r="M145" s="6" t="s">
        <f>=I145+J145+K145+L145</f>
      </c>
      <c r="N145" s="24"/>
      <c r="O145" s="22"/>
    </row>
    <row collapsed="false" customFormat="false" customHeight="false" hidden="false" ht="12.1" outlineLevel="0" r="146">
      <c r="A146" s="21" t="n">
        <v>43795.026967593</v>
      </c>
      <c r="B146" s="22" t="s">
        <v>736</v>
      </c>
      <c r="C146" s="22" t="s">
        <v>786</v>
      </c>
      <c r="D146" s="22" t="s">
        <v>736</v>
      </c>
      <c r="E146" s="22" t="s">
        <v>736</v>
      </c>
      <c r="F146" s="22" t="s">
        <v>23</v>
      </c>
      <c r="G146" s="23" t="n">
        <v>1</v>
      </c>
      <c r="H146" s="24" t="n">
        <v>1</v>
      </c>
      <c r="I146" s="24" t="n">
        <v>72000</v>
      </c>
      <c r="J146" s="24" t="n">
        <v>0</v>
      </c>
      <c r="K146" s="24" t="n">
        <v>0</v>
      </c>
      <c r="L146" s="24" t="n">
        <v>0</v>
      </c>
      <c r="M146" s="24"/>
      <c r="N146" s="6" t="s">
        <f>=I146+J146+K146+L146</f>
      </c>
      <c r="O146" s="22"/>
    </row>
    <row collapsed="false" customFormat="false" customHeight="false" hidden="false" ht="12.1" outlineLevel="0" r="147">
      <c r="A147" s="21" t="n">
        <v>43795.448414352</v>
      </c>
      <c r="B147" s="22" t="s">
        <v>736</v>
      </c>
      <c r="C147" s="22" t="s">
        <v>787</v>
      </c>
      <c r="D147" s="22" t="s">
        <v>736</v>
      </c>
      <c r="E147" s="22" t="s">
        <v>736</v>
      </c>
      <c r="F147" s="22" t="s">
        <v>23</v>
      </c>
      <c r="G147" s="23" t="n">
        <v>1</v>
      </c>
      <c r="H147" s="24" t="n">
        <v>1</v>
      </c>
      <c r="I147" s="24" t="n">
        <v>4720.8</v>
      </c>
      <c r="J147" s="24" t="n">
        <v>0</v>
      </c>
      <c r="K147" s="24" t="n">
        <v>0</v>
      </c>
      <c r="L147" s="24" t="n">
        <v>0</v>
      </c>
      <c r="M147" s="24"/>
      <c r="N147" s="6" t="s">
        <f>=I147+J147+K147+L147</f>
      </c>
      <c r="O147" s="22"/>
    </row>
    <row collapsed="false" customFormat="false" customHeight="false" hidden="false" ht="12.1" outlineLevel="0" r="148">
      <c r="A148" s="20" t="n">
        <v>43809.490868056</v>
      </c>
      <c r="B148" s="16" t="s">
        <v>116</v>
      </c>
      <c r="C148" s="16" t="s">
        <v>788</v>
      </c>
      <c r="D148" s="16" t="s">
        <v>650</v>
      </c>
      <c r="E148" s="16" t="s">
        <v>96</v>
      </c>
      <c r="F148" s="16" t="s">
        <v>19</v>
      </c>
      <c r="G148" s="7" t="n">
        <v>3300</v>
      </c>
      <c r="H148" s="6" t="n">
        <v>0.0942</v>
      </c>
      <c r="I148" s="6" t="n">
        <v>-310.86</v>
      </c>
      <c r="J148" s="6" t="n">
        <v>0</v>
      </c>
      <c r="K148" s="6" t="n">
        <v>0</v>
      </c>
      <c r="L148" s="6" t="n">
        <v>0</v>
      </c>
      <c r="M148" s="6" t="s">
        <f>=I148+J148+K148+L148</f>
      </c>
      <c r="N148" s="6"/>
      <c r="O148" s="16"/>
    </row>
    <row collapsed="false" customFormat="false" customHeight="false" hidden="false" ht="12.1" outlineLevel="0" r="149">
      <c r="A149" s="20" t="n">
        <v>43810.681423611</v>
      </c>
      <c r="B149" s="16" t="s">
        <v>116</v>
      </c>
      <c r="C149" s="16" t="s">
        <v>788</v>
      </c>
      <c r="D149" s="16" t="s">
        <v>650</v>
      </c>
      <c r="E149" s="16" t="s">
        <v>96</v>
      </c>
      <c r="F149" s="16" t="s">
        <v>19</v>
      </c>
      <c r="G149" s="7" t="n">
        <v>1</v>
      </c>
      <c r="H149" s="6" t="n">
        <v>0.0941</v>
      </c>
      <c r="I149" s="6" t="n">
        <v>-0.09</v>
      </c>
      <c r="J149" s="6" t="n">
        <v>0</v>
      </c>
      <c r="K149" s="6" t="n">
        <v>0</v>
      </c>
      <c r="L149" s="6" t="n">
        <v>0</v>
      </c>
      <c r="M149" s="6" t="s">
        <f>=I149+J149+K149+L149</f>
      </c>
      <c r="N149" s="6"/>
      <c r="O149" s="16"/>
    </row>
    <row collapsed="false" customFormat="false" customHeight="false" hidden="false" ht="12.1" outlineLevel="0" r="150">
      <c r="A150" s="21" t="n">
        <v>43824.486076389</v>
      </c>
      <c r="B150" s="22" t="s">
        <v>736</v>
      </c>
      <c r="C150" s="22" t="s">
        <v>755</v>
      </c>
      <c r="D150" s="22" t="s">
        <v>736</v>
      </c>
      <c r="E150" s="22" t="s">
        <v>736</v>
      </c>
      <c r="F150" s="22" t="s">
        <v>19</v>
      </c>
      <c r="G150" s="23" t="n">
        <v>1</v>
      </c>
      <c r="H150" s="24" t="n">
        <v>1</v>
      </c>
      <c r="I150" s="24" t="n">
        <v>0.05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4"/>
      <c r="O150" s="22"/>
    </row>
    <row collapsed="false" customFormat="false" customHeight="false" hidden="false" ht="12.1" outlineLevel="0" r="151">
      <c r="A151" s="20" t="n">
        <v>43825.515046296</v>
      </c>
      <c r="B151" s="16" t="s">
        <v>666</v>
      </c>
      <c r="C151" s="16" t="s">
        <v>789</v>
      </c>
      <c r="D151" s="16" t="s">
        <v>650</v>
      </c>
      <c r="E151" s="16" t="s">
        <v>17</v>
      </c>
      <c r="F151" s="16" t="s">
        <v>23</v>
      </c>
      <c r="G151" s="7" t="n">
        <v>21</v>
      </c>
      <c r="H151" s="6" t="n">
        <v>630.4</v>
      </c>
      <c r="I151" s="6" t="n">
        <v>-13238.4</v>
      </c>
      <c r="J151" s="6" t="n">
        <v>0</v>
      </c>
      <c r="K151" s="6" t="n">
        <v>-39.72</v>
      </c>
      <c r="L151" s="6" t="n">
        <v>0</v>
      </c>
      <c r="M151" s="6"/>
      <c r="N151" s="6" t="s">
        <f>=I151+J151+K151+L151</f>
      </c>
      <c r="O151" s="16"/>
    </row>
    <row collapsed="false" customFormat="false" customHeight="false" hidden="false" ht="12.1" outlineLevel="0" r="152">
      <c r="A152" s="20" t="n">
        <v>43825.515046296</v>
      </c>
      <c r="B152" s="16" t="s">
        <v>666</v>
      </c>
      <c r="C152" s="16" t="s">
        <v>789</v>
      </c>
      <c r="D152" s="16" t="s">
        <v>650</v>
      </c>
      <c r="E152" s="16" t="s">
        <v>17</v>
      </c>
      <c r="F152" s="16" t="s">
        <v>23</v>
      </c>
      <c r="G152" s="7" t="n">
        <v>29</v>
      </c>
      <c r="H152" s="6" t="n">
        <v>630.4</v>
      </c>
      <c r="I152" s="6" t="n">
        <v>-18281.6</v>
      </c>
      <c r="J152" s="6" t="n">
        <v>0</v>
      </c>
      <c r="K152" s="6" t="n">
        <v>-54.84</v>
      </c>
      <c r="L152" s="6" t="n">
        <v>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0" t="n">
        <v>43825.682395833</v>
      </c>
      <c r="B153" s="16" t="s">
        <v>727</v>
      </c>
      <c r="C153" s="16" t="s">
        <v>728</v>
      </c>
      <c r="D153" s="16" t="s">
        <v>650</v>
      </c>
      <c r="E153" s="16" t="s">
        <v>729</v>
      </c>
      <c r="F153" s="16" t="s">
        <v>23</v>
      </c>
      <c r="G153" s="7" t="n">
        <v>200</v>
      </c>
      <c r="H153" s="6" t="n">
        <v>62.045</v>
      </c>
      <c r="I153" s="6" t="n">
        <v>-12409</v>
      </c>
      <c r="J153" s="6" t="n">
        <v>0</v>
      </c>
      <c r="K153" s="6" t="n">
        <v>-37.23</v>
      </c>
      <c r="L153" s="6" t="n">
        <v>0</v>
      </c>
      <c r="M153" s="6"/>
      <c r="N153" s="6" t="s">
        <f>=I153+J153+K153+L153</f>
      </c>
      <c r="O153" s="16"/>
    </row>
    <row collapsed="false" customFormat="false" customHeight="false" hidden="false" ht="12.1" outlineLevel="0" r="154">
      <c r="A154" s="25" t="n">
        <v>43829</v>
      </c>
      <c r="B154" s="26" t="s">
        <v>730</v>
      </c>
      <c r="C154" s="26" t="s">
        <v>731</v>
      </c>
      <c r="D154" s="26" t="s">
        <v>730</v>
      </c>
      <c r="E154" s="26" t="s">
        <v>730</v>
      </c>
      <c r="F154" s="26" t="s">
        <v>23</v>
      </c>
      <c r="G154" s="27" t="n">
        <v>1</v>
      </c>
      <c r="H154" s="28" t="n">
        <v>-1</v>
      </c>
      <c r="I154" s="28" t="n">
        <v>-99</v>
      </c>
      <c r="J154" s="28" t="n">
        <v>0</v>
      </c>
      <c r="K154" s="28" t="n">
        <v>0</v>
      </c>
      <c r="L154" s="28" t="n">
        <v>0</v>
      </c>
      <c r="M154" s="28"/>
      <c r="N154" s="6" t="s">
        <f>=I154+J154+K154+L154</f>
      </c>
      <c r="O154" s="26"/>
    </row>
    <row collapsed="false" customFormat="false" customHeight="false" hidden="false" ht="12.1" outlineLevel="0" r="155">
      <c r="A155" s="29" t="n">
        <v>43833.506238426</v>
      </c>
      <c r="B155" s="30" t="s">
        <v>732</v>
      </c>
      <c r="C155" s="30" t="s">
        <v>142</v>
      </c>
      <c r="D155" s="30" t="s">
        <v>732</v>
      </c>
      <c r="E155" s="30" t="s">
        <v>732</v>
      </c>
      <c r="F155" s="30" t="s">
        <v>19</v>
      </c>
      <c r="G155" s="31" t="n">
        <v>1</v>
      </c>
      <c r="H155" s="32" t="n">
        <v>-1</v>
      </c>
      <c r="I155" s="32" t="n">
        <v>-200</v>
      </c>
      <c r="J155" s="32" t="n">
        <v>0</v>
      </c>
      <c r="K155" s="32" t="n">
        <v>0</v>
      </c>
      <c r="L155" s="32" t="n">
        <v>0</v>
      </c>
      <c r="M155" s="6" t="s">
        <f>=I155+J155+K155+L155</f>
      </c>
      <c r="N155" s="32"/>
      <c r="O155" s="30"/>
    </row>
    <row collapsed="false" customFormat="false" customHeight="false" hidden="false" ht="12.1" outlineLevel="0" r="156">
      <c r="A156" s="20" t="n">
        <v>43836.45775463</v>
      </c>
      <c r="B156" s="16" t="s">
        <v>727</v>
      </c>
      <c r="C156" s="16" t="s">
        <v>728</v>
      </c>
      <c r="D156" s="16" t="s">
        <v>650</v>
      </c>
      <c r="E156" s="16" t="s">
        <v>729</v>
      </c>
      <c r="F156" s="16" t="s">
        <v>23</v>
      </c>
      <c r="G156" s="7" t="n">
        <v>160</v>
      </c>
      <c r="H156" s="6" t="n">
        <v>62.1875</v>
      </c>
      <c r="I156" s="6" t="n">
        <v>-9950</v>
      </c>
      <c r="J156" s="6" t="n">
        <v>0</v>
      </c>
      <c r="K156" s="6" t="n">
        <v>-29.85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43836.45806713</v>
      </c>
      <c r="B157" s="16" t="s">
        <v>52</v>
      </c>
      <c r="C157" s="16" t="s">
        <v>53</v>
      </c>
      <c r="D157" s="16" t="s">
        <v>650</v>
      </c>
      <c r="E157" s="16" t="s">
        <v>17</v>
      </c>
      <c r="F157" s="16" t="s">
        <v>19</v>
      </c>
      <c r="G157" s="7" t="n">
        <v>1</v>
      </c>
      <c r="H157" s="6" t="n">
        <v>157.87</v>
      </c>
      <c r="I157" s="6" t="n">
        <v>-157.87</v>
      </c>
      <c r="J157" s="6" t="n">
        <v>0</v>
      </c>
      <c r="K157" s="6" t="n">
        <v>-0.47</v>
      </c>
      <c r="L157" s="6" t="n">
        <v>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0" t="n">
        <v>43836.5853125</v>
      </c>
      <c r="B158" s="16" t="s">
        <v>116</v>
      </c>
      <c r="C158" s="16" t="s">
        <v>788</v>
      </c>
      <c r="D158" s="16" t="s">
        <v>650</v>
      </c>
      <c r="E158" s="16" t="s">
        <v>96</v>
      </c>
      <c r="F158" s="16" t="s">
        <v>19</v>
      </c>
      <c r="G158" s="7" t="n">
        <v>31</v>
      </c>
      <c r="H158" s="6" t="n">
        <v>0.0968</v>
      </c>
      <c r="I158" s="6" t="n">
        <v>-3</v>
      </c>
      <c r="J158" s="6" t="n">
        <v>0</v>
      </c>
      <c r="K158" s="6" t="n">
        <v>0</v>
      </c>
      <c r="L158" s="6" t="n">
        <v>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33" t="n">
        <v>43838.424525463</v>
      </c>
      <c r="B159" s="34" t="s">
        <v>40</v>
      </c>
      <c r="C159" s="34" t="s">
        <v>739</v>
      </c>
      <c r="D159" s="34" t="s">
        <v>654</v>
      </c>
      <c r="E159" s="34" t="s">
        <v>17</v>
      </c>
      <c r="F159" s="34" t="s">
        <v>19</v>
      </c>
      <c r="G159" s="35" t="n">
        <v>-3</v>
      </c>
      <c r="H159" s="36" t="n">
        <v>53.98</v>
      </c>
      <c r="I159" s="36" t="n">
        <v>161.94</v>
      </c>
      <c r="J159" s="36" t="n">
        <v>0</v>
      </c>
      <c r="K159" s="36" t="n">
        <v>0</v>
      </c>
      <c r="L159" s="36" t="n">
        <v>0</v>
      </c>
      <c r="M159" s="6" t="s">
        <f>=I159+J159+K159+L159</f>
      </c>
      <c r="N159" s="36"/>
      <c r="O159" s="34"/>
    </row>
    <row collapsed="false" customFormat="false" customHeight="false" hidden="false" ht="12.1" outlineLevel="0" r="160">
      <c r="A160" s="20" t="n">
        <v>43838.424525463</v>
      </c>
      <c r="B160" s="16" t="s">
        <v>40</v>
      </c>
      <c r="C160" s="16" t="s">
        <v>739</v>
      </c>
      <c r="D160" s="16" t="s">
        <v>650</v>
      </c>
      <c r="E160" s="16" t="s">
        <v>17</v>
      </c>
      <c r="F160" s="16" t="s">
        <v>19</v>
      </c>
      <c r="G160" s="7" t="n">
        <v>3</v>
      </c>
      <c r="H160" s="6" t="n">
        <v>53.98</v>
      </c>
      <c r="I160" s="6" t="n">
        <v>-161.94</v>
      </c>
      <c r="J160" s="6" t="n">
        <v>0</v>
      </c>
      <c r="K160" s="6" t="n">
        <v>0</v>
      </c>
      <c r="L160" s="6" t="n">
        <v>0</v>
      </c>
      <c r="M160" s="6" t="s">
        <f>=I160+J160+K160+L160</f>
      </c>
      <c r="N160" s="6"/>
      <c r="O160" s="16"/>
    </row>
    <row collapsed="false" customFormat="false" customHeight="false" hidden="false" ht="12.1" outlineLevel="0" r="161">
      <c r="A161" s="33" t="n">
        <v>43839.706944444</v>
      </c>
      <c r="B161" s="34" t="s">
        <v>57</v>
      </c>
      <c r="C161" s="34" t="s">
        <v>741</v>
      </c>
      <c r="D161" s="34" t="s">
        <v>654</v>
      </c>
      <c r="E161" s="34" t="s">
        <v>17</v>
      </c>
      <c r="F161" s="34" t="s">
        <v>23</v>
      </c>
      <c r="G161" s="35" t="n">
        <v>-200000</v>
      </c>
      <c r="H161" s="36" t="n">
        <v>0.258</v>
      </c>
      <c r="I161" s="36" t="n">
        <v>51600</v>
      </c>
      <c r="J161" s="36" t="n">
        <v>0</v>
      </c>
      <c r="K161" s="36" t="n">
        <v>-154.8</v>
      </c>
      <c r="L161" s="36" t="n">
        <v>0</v>
      </c>
      <c r="M161" s="36"/>
      <c r="N161" s="6" t="s">
        <f>=I161+J161+K161+L161</f>
      </c>
      <c r="O161" s="34"/>
    </row>
    <row collapsed="false" customFormat="false" customHeight="false" hidden="false" ht="12.1" outlineLevel="0" r="162">
      <c r="A162" s="33" t="n">
        <v>43839.706944444</v>
      </c>
      <c r="B162" s="34" t="s">
        <v>57</v>
      </c>
      <c r="C162" s="34" t="s">
        <v>741</v>
      </c>
      <c r="D162" s="34" t="s">
        <v>654</v>
      </c>
      <c r="E162" s="34" t="s">
        <v>17</v>
      </c>
      <c r="F162" s="34" t="s">
        <v>23</v>
      </c>
      <c r="G162" s="35" t="n">
        <v>-100000</v>
      </c>
      <c r="H162" s="36" t="n">
        <v>0.258</v>
      </c>
      <c r="I162" s="36" t="n">
        <v>25800</v>
      </c>
      <c r="J162" s="36" t="n">
        <v>0</v>
      </c>
      <c r="K162" s="36" t="n">
        <v>-77.4</v>
      </c>
      <c r="L162" s="36" t="n">
        <v>0</v>
      </c>
      <c r="M162" s="36"/>
      <c r="N162" s="6" t="s">
        <f>=I162+J162+K162+L162</f>
      </c>
      <c r="O162" s="34"/>
    </row>
    <row collapsed="false" customFormat="false" customHeight="false" hidden="false" ht="12.1" outlineLevel="0" r="163">
      <c r="A163" s="21" t="n">
        <v>43843.511608796</v>
      </c>
      <c r="B163" s="22" t="s">
        <v>736</v>
      </c>
      <c r="C163" s="22" t="s">
        <v>763</v>
      </c>
      <c r="D163" s="22" t="s">
        <v>736</v>
      </c>
      <c r="E163" s="22" t="s">
        <v>736</v>
      </c>
      <c r="F163" s="22" t="s">
        <v>23</v>
      </c>
      <c r="G163" s="23" t="n">
        <v>1</v>
      </c>
      <c r="H163" s="24" t="n">
        <v>1</v>
      </c>
      <c r="I163" s="24" t="n">
        <v>309</v>
      </c>
      <c r="J163" s="24" t="n">
        <v>0</v>
      </c>
      <c r="K163" s="24" t="n">
        <v>0</v>
      </c>
      <c r="L163" s="24" t="n">
        <v>0</v>
      </c>
      <c r="M163" s="24"/>
      <c r="N163" s="6" t="s">
        <f>=I163+J163+K163+L163</f>
      </c>
      <c r="O163" s="22"/>
    </row>
    <row collapsed="false" customFormat="false" customHeight="false" hidden="false" ht="12.1" outlineLevel="0" r="164">
      <c r="A164" s="20" t="n">
        <v>43844.791655093</v>
      </c>
      <c r="B164" s="16" t="s">
        <v>727</v>
      </c>
      <c r="C164" s="16" t="s">
        <v>728</v>
      </c>
      <c r="D164" s="16" t="s">
        <v>650</v>
      </c>
      <c r="E164" s="16" t="s">
        <v>729</v>
      </c>
      <c r="F164" s="16" t="s">
        <v>23</v>
      </c>
      <c r="G164" s="7" t="n">
        <v>300</v>
      </c>
      <c r="H164" s="6" t="n">
        <v>61.4475</v>
      </c>
      <c r="I164" s="6" t="n">
        <v>-18434.25</v>
      </c>
      <c r="J164" s="6" t="n">
        <v>0</v>
      </c>
      <c r="K164" s="6" t="n">
        <v>-55.3</v>
      </c>
      <c r="L164" s="6" t="n">
        <v>0</v>
      </c>
      <c r="M164" s="6"/>
      <c r="N164" s="6" t="s">
        <f>=I164+J164+K164+L164</f>
      </c>
      <c r="O164" s="16"/>
    </row>
    <row collapsed="false" customFormat="false" customHeight="false" hidden="false" ht="12.1" outlineLevel="0" r="165">
      <c r="A165" s="20" t="n">
        <v>43844.791863426</v>
      </c>
      <c r="B165" s="16" t="s">
        <v>49</v>
      </c>
      <c r="C165" s="16" t="s">
        <v>790</v>
      </c>
      <c r="D165" s="16" t="s">
        <v>650</v>
      </c>
      <c r="E165" s="16" t="s">
        <v>17</v>
      </c>
      <c r="F165" s="16" t="s">
        <v>19</v>
      </c>
      <c r="G165" s="7" t="n">
        <v>5</v>
      </c>
      <c r="H165" s="6" t="n">
        <v>38.1</v>
      </c>
      <c r="I165" s="6" t="n">
        <v>-190.5</v>
      </c>
      <c r="J165" s="6" t="n">
        <v>0</v>
      </c>
      <c r="K165" s="6" t="n">
        <v>-0.57</v>
      </c>
      <c r="L165" s="6" t="n">
        <v>0</v>
      </c>
      <c r="M165" s="6" t="s">
        <f>=I165+J165+K165+L165</f>
      </c>
      <c r="N165" s="6"/>
      <c r="O165" s="16"/>
    </row>
    <row collapsed="false" customFormat="false" customHeight="false" hidden="false" ht="12.1" outlineLevel="0" r="166">
      <c r="A166" s="25" t="n">
        <v>43845</v>
      </c>
      <c r="B166" s="26" t="s">
        <v>730</v>
      </c>
      <c r="C166" s="26" t="s">
        <v>731</v>
      </c>
      <c r="D166" s="26" t="s">
        <v>730</v>
      </c>
      <c r="E166" s="26" t="s">
        <v>730</v>
      </c>
      <c r="F166" s="26" t="s">
        <v>23</v>
      </c>
      <c r="G166" s="27" t="n">
        <v>1</v>
      </c>
      <c r="H166" s="28" t="n">
        <v>-1</v>
      </c>
      <c r="I166" s="28" t="n">
        <v>-99</v>
      </c>
      <c r="J166" s="28" t="n">
        <v>0</v>
      </c>
      <c r="K166" s="28" t="n">
        <v>0</v>
      </c>
      <c r="L166" s="28" t="n">
        <v>0</v>
      </c>
      <c r="M166" s="28"/>
      <c r="N166" s="6" t="s">
        <f>=I166+J166+K166+L166</f>
      </c>
      <c r="O166" s="26"/>
    </row>
    <row collapsed="false" customFormat="false" customHeight="false" hidden="false" ht="12.1" outlineLevel="0" r="167">
      <c r="A167" s="21" t="n">
        <v>43846.414780093</v>
      </c>
      <c r="B167" s="22" t="s">
        <v>736</v>
      </c>
      <c r="C167" s="22" t="s">
        <v>766</v>
      </c>
      <c r="D167" s="22" t="s">
        <v>736</v>
      </c>
      <c r="E167" s="22" t="s">
        <v>736</v>
      </c>
      <c r="F167" s="22" t="s">
        <v>23</v>
      </c>
      <c r="G167" s="23" t="n">
        <v>1</v>
      </c>
      <c r="H167" s="24" t="n">
        <v>1</v>
      </c>
      <c r="I167" s="24" t="n">
        <v>328.96</v>
      </c>
      <c r="J167" s="24" t="n">
        <v>0</v>
      </c>
      <c r="K167" s="24" t="n">
        <v>0</v>
      </c>
      <c r="L167" s="24" t="n">
        <v>0</v>
      </c>
      <c r="M167" s="24"/>
      <c r="N167" s="6" t="s">
        <f>=I167+J167+K167+L167</f>
      </c>
      <c r="O167" s="22"/>
    </row>
    <row collapsed="false" customFormat="false" customHeight="false" hidden="false" ht="12.1" outlineLevel="0" r="168">
      <c r="A168" s="21" t="n">
        <v>43847.04568287</v>
      </c>
      <c r="B168" s="22" t="s">
        <v>736</v>
      </c>
      <c r="C168" s="22" t="s">
        <v>783</v>
      </c>
      <c r="D168" s="22" t="s">
        <v>736</v>
      </c>
      <c r="E168" s="22" t="s">
        <v>736</v>
      </c>
      <c r="F168" s="22" t="s">
        <v>19</v>
      </c>
      <c r="G168" s="23" t="n">
        <v>1</v>
      </c>
      <c r="H168" s="24" t="n">
        <v>1</v>
      </c>
      <c r="I168" s="24" t="n">
        <v>3.6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4"/>
      <c r="O168" s="22"/>
    </row>
    <row collapsed="false" customFormat="false" customHeight="false" hidden="false" ht="12.1" outlineLevel="0" r="169">
      <c r="A169" s="21" t="n">
        <v>43847.764907407</v>
      </c>
      <c r="B169" s="22" t="s">
        <v>736</v>
      </c>
      <c r="C169" s="22" t="s">
        <v>777</v>
      </c>
      <c r="D169" s="22" t="s">
        <v>736</v>
      </c>
      <c r="E169" s="22" t="s">
        <v>736</v>
      </c>
      <c r="F169" s="22" t="s">
        <v>19</v>
      </c>
      <c r="G169" s="23" t="n">
        <v>1</v>
      </c>
      <c r="H169" s="24" t="n">
        <v>1</v>
      </c>
      <c r="I169" s="24" t="n">
        <v>0.48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4"/>
      <c r="O169" s="22"/>
    </row>
    <row collapsed="false" customFormat="false" customHeight="false" hidden="false" ht="12.1" outlineLevel="0" r="170">
      <c r="A170" s="20" t="n">
        <v>43850.617141204</v>
      </c>
      <c r="B170" s="16" t="s">
        <v>60</v>
      </c>
      <c r="C170" s="16" t="s">
        <v>791</v>
      </c>
      <c r="D170" s="16" t="s">
        <v>650</v>
      </c>
      <c r="E170" s="16" t="s">
        <v>17</v>
      </c>
      <c r="F170" s="16" t="s">
        <v>23</v>
      </c>
      <c r="G170" s="7" t="n">
        <v>9</v>
      </c>
      <c r="H170" s="6" t="n">
        <v>4758</v>
      </c>
      <c r="I170" s="6" t="n">
        <v>-42822</v>
      </c>
      <c r="J170" s="6" t="n">
        <v>0</v>
      </c>
      <c r="K170" s="6" t="n">
        <v>-128.47</v>
      </c>
      <c r="L170" s="6" t="n">
        <v>0</v>
      </c>
      <c r="M170" s="6"/>
      <c r="N170" s="6" t="s">
        <f>=I170+J170+K170+L170</f>
      </c>
      <c r="O170" s="16"/>
    </row>
    <row collapsed="false" customFormat="false" customHeight="false" hidden="false" ht="12.1" outlineLevel="0" r="171">
      <c r="A171" s="20" t="n">
        <v>43850.617141204</v>
      </c>
      <c r="B171" s="16" t="s">
        <v>60</v>
      </c>
      <c r="C171" s="16" t="s">
        <v>791</v>
      </c>
      <c r="D171" s="16" t="s">
        <v>650</v>
      </c>
      <c r="E171" s="16" t="s">
        <v>17</v>
      </c>
      <c r="F171" s="16" t="s">
        <v>23</v>
      </c>
      <c r="G171" s="7" t="n">
        <v>6</v>
      </c>
      <c r="H171" s="6" t="n">
        <v>4760</v>
      </c>
      <c r="I171" s="6" t="n">
        <v>-28560</v>
      </c>
      <c r="J171" s="6" t="n">
        <v>0</v>
      </c>
      <c r="K171" s="6" t="n">
        <v>-85.68</v>
      </c>
      <c r="L171" s="6" t="n">
        <v>0</v>
      </c>
      <c r="M171" s="6"/>
      <c r="N171" s="6" t="s">
        <f>=I171+J171+K171+L171</f>
      </c>
      <c r="O171" s="16"/>
    </row>
    <row collapsed="false" customFormat="false" customHeight="false" hidden="false" ht="12.1" outlineLevel="0" r="172">
      <c r="A172" s="20" t="n">
        <v>43850.618148148</v>
      </c>
      <c r="B172" s="16" t="s">
        <v>21</v>
      </c>
      <c r="C172" s="16" t="s">
        <v>792</v>
      </c>
      <c r="D172" s="16" t="s">
        <v>650</v>
      </c>
      <c r="E172" s="16" t="s">
        <v>17</v>
      </c>
      <c r="F172" s="16" t="s">
        <v>23</v>
      </c>
      <c r="G172" s="7" t="n">
        <v>100</v>
      </c>
      <c r="H172" s="6" t="n">
        <v>52.6</v>
      </c>
      <c r="I172" s="6" t="n">
        <v>-5260</v>
      </c>
      <c r="J172" s="6" t="n">
        <v>0</v>
      </c>
      <c r="K172" s="6" t="n">
        <v>-15.78</v>
      </c>
      <c r="L172" s="6" t="n">
        <v>0</v>
      </c>
      <c r="M172" s="6"/>
      <c r="N172" s="6" t="s">
        <f>=I172+J172+K172+L172</f>
      </c>
      <c r="O172" s="16"/>
    </row>
    <row collapsed="false" customFormat="false" customHeight="false" hidden="false" ht="12.1" outlineLevel="0" r="173">
      <c r="A173" s="20" t="n">
        <v>43850.618148148</v>
      </c>
      <c r="B173" s="16" t="s">
        <v>21</v>
      </c>
      <c r="C173" s="16" t="s">
        <v>792</v>
      </c>
      <c r="D173" s="16" t="s">
        <v>650</v>
      </c>
      <c r="E173" s="16" t="s">
        <v>17</v>
      </c>
      <c r="F173" s="16" t="s">
        <v>23</v>
      </c>
      <c r="G173" s="7" t="n">
        <v>100</v>
      </c>
      <c r="H173" s="6" t="n">
        <v>52.4</v>
      </c>
      <c r="I173" s="6" t="n">
        <v>-5240</v>
      </c>
      <c r="J173" s="6" t="n">
        <v>0</v>
      </c>
      <c r="K173" s="6" t="n">
        <v>-15.72</v>
      </c>
      <c r="L173" s="6" t="n">
        <v>0</v>
      </c>
      <c r="M173" s="6"/>
      <c r="N173" s="6" t="s">
        <f>=I173+J173+K173+L173</f>
      </c>
      <c r="O173" s="16"/>
    </row>
    <row collapsed="false" customFormat="false" customHeight="false" hidden="false" ht="12.1" outlineLevel="0" r="174">
      <c r="A174" s="20" t="n">
        <v>43850.618148148</v>
      </c>
      <c r="B174" s="16" t="s">
        <v>21</v>
      </c>
      <c r="C174" s="16" t="s">
        <v>792</v>
      </c>
      <c r="D174" s="16" t="s">
        <v>650</v>
      </c>
      <c r="E174" s="16" t="s">
        <v>17</v>
      </c>
      <c r="F174" s="16" t="s">
        <v>23</v>
      </c>
      <c r="G174" s="7" t="n">
        <v>100</v>
      </c>
      <c r="H174" s="6" t="n">
        <v>52.4</v>
      </c>
      <c r="I174" s="6" t="n">
        <v>-5240</v>
      </c>
      <c r="J174" s="6" t="n">
        <v>0</v>
      </c>
      <c r="K174" s="6" t="n">
        <v>-15.72</v>
      </c>
      <c r="L174" s="6" t="n">
        <v>0</v>
      </c>
      <c r="M174" s="6"/>
      <c r="N174" s="6" t="s">
        <f>=I174+J174+K174+L174</f>
      </c>
      <c r="O174" s="16"/>
    </row>
    <row collapsed="false" customFormat="false" customHeight="false" hidden="false" ht="12.1" outlineLevel="0" r="175">
      <c r="A175" s="20" t="n">
        <v>43850.618148148</v>
      </c>
      <c r="B175" s="16" t="s">
        <v>21</v>
      </c>
      <c r="C175" s="16" t="s">
        <v>792</v>
      </c>
      <c r="D175" s="16" t="s">
        <v>650</v>
      </c>
      <c r="E175" s="16" t="s">
        <v>17</v>
      </c>
      <c r="F175" s="16" t="s">
        <v>23</v>
      </c>
      <c r="G175" s="7" t="n">
        <v>200</v>
      </c>
      <c r="H175" s="6" t="n">
        <v>52.6</v>
      </c>
      <c r="I175" s="6" t="n">
        <v>-10520</v>
      </c>
      <c r="J175" s="6" t="n">
        <v>0</v>
      </c>
      <c r="K175" s="6" t="n">
        <v>-31.56</v>
      </c>
      <c r="L175" s="6" t="n">
        <v>0</v>
      </c>
      <c r="M175" s="6"/>
      <c r="N175" s="6" t="s">
        <f>=I175+J175+K175+L175</f>
      </c>
      <c r="O175" s="16"/>
    </row>
    <row collapsed="false" customFormat="false" customHeight="false" hidden="false" ht="12.1" outlineLevel="0" r="176">
      <c r="A176" s="20" t="n">
        <v>43851.953969907</v>
      </c>
      <c r="B176" s="16" t="s">
        <v>727</v>
      </c>
      <c r="C176" s="16" t="s">
        <v>728</v>
      </c>
      <c r="D176" s="16" t="s">
        <v>650</v>
      </c>
      <c r="E176" s="16" t="s">
        <v>729</v>
      </c>
      <c r="F176" s="16" t="s">
        <v>23</v>
      </c>
      <c r="G176" s="7" t="n">
        <v>250</v>
      </c>
      <c r="H176" s="6" t="n">
        <v>61.85</v>
      </c>
      <c r="I176" s="6" t="n">
        <v>-15462.5</v>
      </c>
      <c r="J176" s="6" t="n">
        <v>0</v>
      </c>
      <c r="K176" s="6" t="n">
        <v>-46.39</v>
      </c>
      <c r="L176" s="6" t="n">
        <v>0</v>
      </c>
      <c r="M176" s="6"/>
      <c r="N176" s="6" t="s">
        <f>=I176+J176+K176+L176</f>
      </c>
      <c r="O176" s="16"/>
    </row>
    <row collapsed="false" customFormat="false" customHeight="false" hidden="false" ht="12.1" outlineLevel="0" r="177">
      <c r="A177" s="20" t="n">
        <v>43851.954351852</v>
      </c>
      <c r="B177" s="16" t="s">
        <v>667</v>
      </c>
      <c r="C177" s="16" t="s">
        <v>793</v>
      </c>
      <c r="D177" s="16" t="s">
        <v>650</v>
      </c>
      <c r="E177" s="16" t="s">
        <v>17</v>
      </c>
      <c r="F177" s="16" t="s">
        <v>19</v>
      </c>
      <c r="G177" s="7" t="n">
        <v>1</v>
      </c>
      <c r="H177" s="6" t="n">
        <v>310</v>
      </c>
      <c r="I177" s="6" t="n">
        <v>-310</v>
      </c>
      <c r="J177" s="6" t="n">
        <v>0</v>
      </c>
      <c r="K177" s="6" t="n">
        <v>-0.93</v>
      </c>
      <c r="L177" s="6" t="n">
        <v>0</v>
      </c>
      <c r="M177" s="6" t="s">
        <f>=I177+J177+K177+L177</f>
      </c>
      <c r="N177" s="6"/>
      <c r="O177" s="16"/>
    </row>
    <row collapsed="false" customFormat="false" customHeight="false" hidden="false" ht="12.1" outlineLevel="0" r="178">
      <c r="A178" s="20" t="n">
        <v>43853.796724537</v>
      </c>
      <c r="B178" s="16" t="s">
        <v>727</v>
      </c>
      <c r="C178" s="16" t="s">
        <v>728</v>
      </c>
      <c r="D178" s="16" t="s">
        <v>650</v>
      </c>
      <c r="E178" s="16" t="s">
        <v>729</v>
      </c>
      <c r="F178" s="16" t="s">
        <v>23</v>
      </c>
      <c r="G178" s="7" t="n">
        <v>100</v>
      </c>
      <c r="H178" s="6" t="n">
        <v>62.035</v>
      </c>
      <c r="I178" s="6" t="n">
        <v>-6203.5</v>
      </c>
      <c r="J178" s="6" t="n">
        <v>0</v>
      </c>
      <c r="K178" s="6" t="n">
        <v>-18.61</v>
      </c>
      <c r="L178" s="6" t="n">
        <v>0</v>
      </c>
      <c r="M178" s="6"/>
      <c r="N178" s="6" t="s">
        <f>=I178+J178+K178+L178</f>
      </c>
      <c r="O178" s="16"/>
    </row>
    <row collapsed="false" customFormat="false" customHeight="false" hidden="false" ht="12.1" outlineLevel="0" r="179">
      <c r="A179" s="20" t="n">
        <v>43853.797523148</v>
      </c>
      <c r="B179" s="16" t="s">
        <v>54</v>
      </c>
      <c r="C179" s="16" t="s">
        <v>794</v>
      </c>
      <c r="D179" s="16" t="s">
        <v>650</v>
      </c>
      <c r="E179" s="16" t="s">
        <v>17</v>
      </c>
      <c r="F179" s="16" t="s">
        <v>19</v>
      </c>
      <c r="G179" s="7" t="n">
        <v>1</v>
      </c>
      <c r="H179" s="6" t="n">
        <v>134.57</v>
      </c>
      <c r="I179" s="6" t="n">
        <v>-134.57</v>
      </c>
      <c r="J179" s="6" t="n">
        <v>0</v>
      </c>
      <c r="K179" s="6" t="n">
        <v>-0.4</v>
      </c>
      <c r="L179" s="6" t="n">
        <v>0</v>
      </c>
      <c r="M179" s="6" t="s">
        <f>=I179+J179+K179+L179</f>
      </c>
      <c r="N179" s="6"/>
      <c r="O179" s="16"/>
    </row>
    <row collapsed="false" customFormat="false" customHeight="false" hidden="false" ht="12.1" outlineLevel="0" r="180">
      <c r="A180" s="21" t="n">
        <v>43854.644016204</v>
      </c>
      <c r="B180" s="22" t="s">
        <v>736</v>
      </c>
      <c r="C180" s="22" t="s">
        <v>784</v>
      </c>
      <c r="D180" s="22" t="s">
        <v>736</v>
      </c>
      <c r="E180" s="22" t="s">
        <v>736</v>
      </c>
      <c r="F180" s="22" t="s">
        <v>23</v>
      </c>
      <c r="G180" s="23" t="n">
        <v>1</v>
      </c>
      <c r="H180" s="24" t="n">
        <v>1</v>
      </c>
      <c r="I180" s="24" t="n">
        <v>2254</v>
      </c>
      <c r="J180" s="24" t="n">
        <v>0</v>
      </c>
      <c r="K180" s="24" t="n">
        <v>0</v>
      </c>
      <c r="L180" s="24" t="n">
        <v>0</v>
      </c>
      <c r="M180" s="24"/>
      <c r="N180" s="6" t="s">
        <f>=I180+J180+K180+L180</f>
      </c>
      <c r="O180" s="22"/>
    </row>
    <row collapsed="false" customFormat="false" customHeight="false" hidden="false" ht="12.1" outlineLevel="0" r="181">
      <c r="A181" s="20" t="n">
        <v>43857.80724537</v>
      </c>
      <c r="B181" s="16" t="s">
        <v>727</v>
      </c>
      <c r="C181" s="16" t="s">
        <v>728</v>
      </c>
      <c r="D181" s="16" t="s">
        <v>650</v>
      </c>
      <c r="E181" s="16" t="s">
        <v>729</v>
      </c>
      <c r="F181" s="16" t="s">
        <v>23</v>
      </c>
      <c r="G181" s="7" t="n">
        <v>500</v>
      </c>
      <c r="H181" s="6" t="n">
        <v>63.09</v>
      </c>
      <c r="I181" s="6" t="n">
        <v>-31545</v>
      </c>
      <c r="J181" s="6" t="n">
        <v>0</v>
      </c>
      <c r="K181" s="6" t="n">
        <v>-94.64</v>
      </c>
      <c r="L181" s="6" t="n">
        <v>0</v>
      </c>
      <c r="M181" s="6"/>
      <c r="N181" s="6" t="s">
        <f>=I181+J181+K181+L181</f>
      </c>
      <c r="O181" s="16"/>
    </row>
    <row collapsed="false" customFormat="false" customHeight="false" hidden="false" ht="12.1" outlineLevel="0" r="182">
      <c r="A182" s="21" t="n">
        <v>43857.807291667</v>
      </c>
      <c r="B182" s="22" t="s">
        <v>724</v>
      </c>
      <c r="C182" s="22" t="s">
        <v>141</v>
      </c>
      <c r="D182" s="22" t="s">
        <v>724</v>
      </c>
      <c r="E182" s="22" t="s">
        <v>724</v>
      </c>
      <c r="F182" s="22" t="s">
        <v>23</v>
      </c>
      <c r="G182" s="23" t="n">
        <v>1</v>
      </c>
      <c r="H182" s="24" t="n">
        <v>1</v>
      </c>
      <c r="I182" s="24" t="n">
        <v>31639.64</v>
      </c>
      <c r="J182" s="24" t="n">
        <v>0</v>
      </c>
      <c r="K182" s="24" t="n">
        <v>0</v>
      </c>
      <c r="L182" s="24" t="n">
        <v>0</v>
      </c>
      <c r="M182" s="24"/>
      <c r="N182" s="6" t="s">
        <f>=I182+J182+K182+L182</f>
      </c>
      <c r="O182" s="22"/>
    </row>
    <row collapsed="false" customFormat="false" customHeight="false" hidden="false" ht="12.1" outlineLevel="0" r="183">
      <c r="A183" s="20" t="n">
        <v>43857.807627315</v>
      </c>
      <c r="B183" s="16" t="s">
        <v>75</v>
      </c>
      <c r="C183" s="16" t="s">
        <v>795</v>
      </c>
      <c r="D183" s="16" t="s">
        <v>650</v>
      </c>
      <c r="E183" s="16" t="s">
        <v>17</v>
      </c>
      <c r="F183" s="16" t="s">
        <v>19</v>
      </c>
      <c r="G183" s="7" t="n">
        <v>1</v>
      </c>
      <c r="H183" s="6" t="n">
        <v>204.23</v>
      </c>
      <c r="I183" s="6" t="n">
        <v>-204.23</v>
      </c>
      <c r="J183" s="6" t="n">
        <v>0</v>
      </c>
      <c r="K183" s="6" t="n">
        <v>-0.61</v>
      </c>
      <c r="L183" s="6" t="n">
        <v>0</v>
      </c>
      <c r="M183" s="6" t="s">
        <f>=I183+J183+K183+L183</f>
      </c>
      <c r="N183" s="6"/>
      <c r="O183" s="16"/>
    </row>
    <row collapsed="false" customFormat="false" customHeight="false" hidden="false" ht="12.1" outlineLevel="0" r="184">
      <c r="A184" s="20" t="n">
        <v>43864.564328704</v>
      </c>
      <c r="B184" s="16" t="s">
        <v>43</v>
      </c>
      <c r="C184" s="16" t="s">
        <v>44</v>
      </c>
      <c r="D184" s="16" t="s">
        <v>650</v>
      </c>
      <c r="E184" s="16" t="s">
        <v>17</v>
      </c>
      <c r="F184" s="16" t="s">
        <v>19</v>
      </c>
      <c r="G184" s="7" t="n">
        <v>1</v>
      </c>
      <c r="H184" s="6" t="n">
        <v>200.48</v>
      </c>
      <c r="I184" s="6" t="n">
        <v>-200.48</v>
      </c>
      <c r="J184" s="6" t="n">
        <v>0</v>
      </c>
      <c r="K184" s="6" t="n">
        <v>-0.6</v>
      </c>
      <c r="L184" s="6" t="n">
        <v>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0" t="n">
        <v>43866.442581019</v>
      </c>
      <c r="B185" s="16" t="s">
        <v>69</v>
      </c>
      <c r="C185" s="16" t="s">
        <v>796</v>
      </c>
      <c r="D185" s="16" t="s">
        <v>650</v>
      </c>
      <c r="E185" s="16" t="s">
        <v>17</v>
      </c>
      <c r="F185" s="16" t="s">
        <v>19</v>
      </c>
      <c r="G185" s="7" t="n">
        <v>7</v>
      </c>
      <c r="H185" s="6" t="n">
        <v>8.4</v>
      </c>
      <c r="I185" s="6" t="n">
        <v>-58.8</v>
      </c>
      <c r="J185" s="6" t="n">
        <v>0</v>
      </c>
      <c r="K185" s="6" t="n">
        <v>-0.18</v>
      </c>
      <c r="L185" s="6" t="n">
        <v>0</v>
      </c>
      <c r="M185" s="6" t="s">
        <f>=I185+J185+K185+L185</f>
      </c>
      <c r="N185" s="6"/>
      <c r="O185" s="16"/>
    </row>
    <row collapsed="false" customFormat="false" customHeight="false" hidden="false" ht="12.1" outlineLevel="0" r="186">
      <c r="A186" s="20" t="n">
        <v>43866.442581019</v>
      </c>
      <c r="B186" s="16" t="s">
        <v>69</v>
      </c>
      <c r="C186" s="16" t="s">
        <v>796</v>
      </c>
      <c r="D186" s="16" t="s">
        <v>650</v>
      </c>
      <c r="E186" s="16" t="s">
        <v>17</v>
      </c>
      <c r="F186" s="16" t="s">
        <v>19</v>
      </c>
      <c r="G186" s="7" t="n">
        <v>6</v>
      </c>
      <c r="H186" s="6" t="n">
        <v>8.4</v>
      </c>
      <c r="I186" s="6" t="n">
        <v>-50.4</v>
      </c>
      <c r="J186" s="6" t="n">
        <v>0</v>
      </c>
      <c r="K186" s="6" t="n">
        <v>-0.15</v>
      </c>
      <c r="L186" s="6" t="n">
        <v>0</v>
      </c>
      <c r="M186" s="6" t="s">
        <f>=I186+J186+K186+L186</f>
      </c>
      <c r="N186" s="6"/>
      <c r="O186" s="16"/>
    </row>
    <row collapsed="false" customFormat="false" customHeight="false" hidden="false" ht="12.1" outlineLevel="0" r="187">
      <c r="A187" s="33" t="n">
        <v>43866.574895833</v>
      </c>
      <c r="B187" s="34" t="s">
        <v>95</v>
      </c>
      <c r="C187" s="34" t="s">
        <v>762</v>
      </c>
      <c r="D187" s="34" t="s">
        <v>654</v>
      </c>
      <c r="E187" s="34" t="s">
        <v>96</v>
      </c>
      <c r="F187" s="34" t="s">
        <v>23</v>
      </c>
      <c r="G187" s="35" t="n">
        <v>-66</v>
      </c>
      <c r="H187" s="36" t="n">
        <v>1591.7</v>
      </c>
      <c r="I187" s="36" t="n">
        <v>105052.2</v>
      </c>
      <c r="J187" s="36" t="n">
        <v>0</v>
      </c>
      <c r="K187" s="36" t="n">
        <v>-315.16</v>
      </c>
      <c r="L187" s="36" t="n">
        <v>0</v>
      </c>
      <c r="M187" s="36"/>
      <c r="N187" s="6" t="s">
        <f>=I187+J187+K187+L187</f>
      </c>
      <c r="O187" s="34"/>
    </row>
    <row collapsed="false" customFormat="false" customHeight="false" hidden="false" ht="12.1" outlineLevel="0" r="188">
      <c r="A188" s="33" t="n">
        <v>43866.574895833</v>
      </c>
      <c r="B188" s="34" t="s">
        <v>95</v>
      </c>
      <c r="C188" s="34" t="s">
        <v>762</v>
      </c>
      <c r="D188" s="34" t="s">
        <v>654</v>
      </c>
      <c r="E188" s="34" t="s">
        <v>96</v>
      </c>
      <c r="F188" s="34" t="s">
        <v>23</v>
      </c>
      <c r="G188" s="35" t="n">
        <v>-9</v>
      </c>
      <c r="H188" s="36" t="n">
        <v>1591.7</v>
      </c>
      <c r="I188" s="36" t="n">
        <v>14325.3</v>
      </c>
      <c r="J188" s="36" t="n">
        <v>0</v>
      </c>
      <c r="K188" s="36" t="n">
        <v>-42.98</v>
      </c>
      <c r="L188" s="36" t="n">
        <v>0</v>
      </c>
      <c r="M188" s="36"/>
      <c r="N188" s="6" t="s">
        <f>=I188+J188+K188+L188</f>
      </c>
      <c r="O188" s="34"/>
    </row>
    <row collapsed="false" customFormat="false" customHeight="false" hidden="false" ht="12.1" outlineLevel="0" r="189">
      <c r="A189" s="20" t="n">
        <v>43866.575543981</v>
      </c>
      <c r="B189" s="16" t="s">
        <v>98</v>
      </c>
      <c r="C189" s="16" t="s">
        <v>797</v>
      </c>
      <c r="D189" s="16" t="s">
        <v>650</v>
      </c>
      <c r="E189" s="16" t="s">
        <v>96</v>
      </c>
      <c r="F189" s="16" t="s">
        <v>23</v>
      </c>
      <c r="G189" s="7" t="n">
        <v>90350</v>
      </c>
      <c r="H189" s="6" t="n">
        <v>1.2778</v>
      </c>
      <c r="I189" s="6" t="n">
        <v>-115449.23</v>
      </c>
      <c r="J189" s="6" t="n">
        <v>0</v>
      </c>
      <c r="K189" s="6" t="n">
        <v>-346.35</v>
      </c>
      <c r="L189" s="6" t="n">
        <v>0</v>
      </c>
      <c r="M189" s="6"/>
      <c r="N189" s="6" t="s">
        <f>=I189+J189+K189+L189</f>
      </c>
      <c r="O189" s="16"/>
    </row>
    <row collapsed="false" customFormat="false" customHeight="false" hidden="false" ht="12.1" outlineLevel="0" r="190">
      <c r="A190" s="20" t="n">
        <v>43866.575543981</v>
      </c>
      <c r="B190" s="16" t="s">
        <v>98</v>
      </c>
      <c r="C190" s="16" t="s">
        <v>797</v>
      </c>
      <c r="D190" s="16" t="s">
        <v>650</v>
      </c>
      <c r="E190" s="16" t="s">
        <v>96</v>
      </c>
      <c r="F190" s="16" t="s">
        <v>23</v>
      </c>
      <c r="G190" s="7" t="n">
        <v>9000</v>
      </c>
      <c r="H190" s="6" t="n">
        <v>1.2777</v>
      </c>
      <c r="I190" s="6" t="n">
        <v>-11499.3</v>
      </c>
      <c r="J190" s="6" t="n">
        <v>0</v>
      </c>
      <c r="K190" s="6" t="n">
        <v>-34.5</v>
      </c>
      <c r="L190" s="6" t="n">
        <v>0</v>
      </c>
      <c r="M190" s="6"/>
      <c r="N190" s="6" t="s">
        <f>=I190+J190+K190+L190</f>
      </c>
      <c r="O190" s="16"/>
    </row>
    <row collapsed="false" customFormat="false" customHeight="false" hidden="false" ht="12.1" outlineLevel="0" r="191">
      <c r="A191" s="20" t="n">
        <v>43866.575543981</v>
      </c>
      <c r="B191" s="16" t="s">
        <v>98</v>
      </c>
      <c r="C191" s="16" t="s">
        <v>797</v>
      </c>
      <c r="D191" s="16" t="s">
        <v>650</v>
      </c>
      <c r="E191" s="16" t="s">
        <v>96</v>
      </c>
      <c r="F191" s="16" t="s">
        <v>23</v>
      </c>
      <c r="G191" s="7" t="n">
        <v>2650</v>
      </c>
      <c r="H191" s="6" t="n">
        <v>1.2776</v>
      </c>
      <c r="I191" s="6" t="n">
        <v>-3385.64</v>
      </c>
      <c r="J191" s="6" t="n">
        <v>0</v>
      </c>
      <c r="K191" s="6" t="n">
        <v>-10.16</v>
      </c>
      <c r="L191" s="6" t="n">
        <v>0</v>
      </c>
      <c r="M191" s="6"/>
      <c r="N191" s="6" t="s">
        <f>=I191+J191+K191+L191</f>
      </c>
      <c r="O191" s="16"/>
    </row>
    <row collapsed="false" customFormat="false" customHeight="false" hidden="false" ht="12.1" outlineLevel="0" r="192">
      <c r="A192" s="33" t="n">
        <v>43873.926319444</v>
      </c>
      <c r="B192" s="34" t="s">
        <v>667</v>
      </c>
      <c r="C192" s="34" t="s">
        <v>793</v>
      </c>
      <c r="D192" s="34" t="s">
        <v>654</v>
      </c>
      <c r="E192" s="34" t="s">
        <v>17</v>
      </c>
      <c r="F192" s="34" t="s">
        <v>19</v>
      </c>
      <c r="G192" s="35" t="n">
        <v>-1</v>
      </c>
      <c r="H192" s="36" t="n">
        <v>348.19</v>
      </c>
      <c r="I192" s="36" t="n">
        <v>348.19</v>
      </c>
      <c r="J192" s="36" t="n">
        <v>0</v>
      </c>
      <c r="K192" s="36" t="n">
        <v>-1.04</v>
      </c>
      <c r="L192" s="36" t="n">
        <v>0</v>
      </c>
      <c r="M192" s="6" t="s">
        <f>=I192+J192+K192+L192</f>
      </c>
      <c r="N192" s="36"/>
      <c r="O192" s="34"/>
    </row>
    <row collapsed="false" customFormat="false" customHeight="false" hidden="false" ht="12.1" outlineLevel="0" r="193">
      <c r="A193" s="20" t="n">
        <v>43875.591863426</v>
      </c>
      <c r="B193" s="16" t="s">
        <v>73</v>
      </c>
      <c r="C193" s="16" t="s">
        <v>798</v>
      </c>
      <c r="D193" s="16" t="s">
        <v>650</v>
      </c>
      <c r="E193" s="16" t="s">
        <v>17</v>
      </c>
      <c r="F193" s="16" t="s">
        <v>19</v>
      </c>
      <c r="G193" s="7" t="n">
        <v>2</v>
      </c>
      <c r="H193" s="6" t="n">
        <v>37.14</v>
      </c>
      <c r="I193" s="6" t="n">
        <v>-74.28</v>
      </c>
      <c r="J193" s="6" t="n">
        <v>0</v>
      </c>
      <c r="K193" s="6" t="n">
        <v>-0.22</v>
      </c>
      <c r="L193" s="6" t="n">
        <v>0</v>
      </c>
      <c r="M193" s="6" t="s">
        <f>=I193+J193+K193+L193</f>
      </c>
      <c r="N193" s="6"/>
      <c r="O193" s="16"/>
    </row>
    <row collapsed="false" customFormat="false" customHeight="false" hidden="false" ht="12.1" outlineLevel="0" r="194">
      <c r="A194" s="20" t="n">
        <v>43875.591863426</v>
      </c>
      <c r="B194" s="16" t="s">
        <v>73</v>
      </c>
      <c r="C194" s="16" t="s">
        <v>798</v>
      </c>
      <c r="D194" s="16" t="s">
        <v>650</v>
      </c>
      <c r="E194" s="16" t="s">
        <v>17</v>
      </c>
      <c r="F194" s="16" t="s">
        <v>19</v>
      </c>
      <c r="G194" s="7" t="n">
        <v>2</v>
      </c>
      <c r="H194" s="6" t="n">
        <v>37.14</v>
      </c>
      <c r="I194" s="6" t="n">
        <v>-74.28</v>
      </c>
      <c r="J194" s="6" t="n">
        <v>0</v>
      </c>
      <c r="K194" s="6" t="n">
        <v>-0.22</v>
      </c>
      <c r="L194" s="6" t="n">
        <v>0</v>
      </c>
      <c r="M194" s="6" t="s">
        <f>=I194+J194+K194+L194</f>
      </c>
      <c r="N194" s="6"/>
      <c r="O194" s="16"/>
    </row>
    <row collapsed="false" customFormat="false" customHeight="false" hidden="false" ht="12.1" outlineLevel="0" r="195">
      <c r="A195" s="20" t="n">
        <v>43875.591863426</v>
      </c>
      <c r="B195" s="16" t="s">
        <v>73</v>
      </c>
      <c r="C195" s="16" t="s">
        <v>798</v>
      </c>
      <c r="D195" s="16" t="s">
        <v>650</v>
      </c>
      <c r="E195" s="16" t="s">
        <v>17</v>
      </c>
      <c r="F195" s="16" t="s">
        <v>19</v>
      </c>
      <c r="G195" s="7" t="n">
        <v>1</v>
      </c>
      <c r="H195" s="6" t="n">
        <v>37.14</v>
      </c>
      <c r="I195" s="6" t="n">
        <v>-37.14</v>
      </c>
      <c r="J195" s="6" t="n">
        <v>0</v>
      </c>
      <c r="K195" s="6" t="n">
        <v>-0.11</v>
      </c>
      <c r="L195" s="6" t="n">
        <v>0</v>
      </c>
      <c r="M195" s="6" t="s">
        <f>=I195+J195+K195+L195</f>
      </c>
      <c r="N195" s="6"/>
      <c r="O195" s="16"/>
    </row>
    <row collapsed="false" customFormat="false" customHeight="false" hidden="false" ht="12.1" outlineLevel="0" r="196">
      <c r="A196" s="21" t="n">
        <v>43879.124108796</v>
      </c>
      <c r="B196" s="22" t="s">
        <v>736</v>
      </c>
      <c r="C196" s="22" t="s">
        <v>775</v>
      </c>
      <c r="D196" s="22" t="s">
        <v>736</v>
      </c>
      <c r="E196" s="22" t="s">
        <v>736</v>
      </c>
      <c r="F196" s="22" t="s">
        <v>19</v>
      </c>
      <c r="G196" s="23" t="n">
        <v>1</v>
      </c>
      <c r="H196" s="24" t="n">
        <v>1</v>
      </c>
      <c r="I196" s="24" t="n">
        <v>1.39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4"/>
      <c r="O196" s="22"/>
    </row>
    <row collapsed="false" customFormat="false" customHeight="false" hidden="false" ht="12.1" outlineLevel="0" r="197">
      <c r="A197" s="20" t="n">
        <v>43885.476990741</v>
      </c>
      <c r="B197" s="16" t="s">
        <v>49</v>
      </c>
      <c r="C197" s="16" t="s">
        <v>799</v>
      </c>
      <c r="D197" s="16" t="s">
        <v>650</v>
      </c>
      <c r="E197" s="16" t="s">
        <v>17</v>
      </c>
      <c r="F197" s="16" t="s">
        <v>19</v>
      </c>
      <c r="G197" s="7" t="n">
        <v>6</v>
      </c>
      <c r="H197" s="6" t="n">
        <v>24.71</v>
      </c>
      <c r="I197" s="6" t="n">
        <v>-148.26</v>
      </c>
      <c r="J197" s="6" t="n">
        <v>0</v>
      </c>
      <c r="K197" s="6" t="n">
        <v>-0.44</v>
      </c>
      <c r="L197" s="6" t="n">
        <v>0</v>
      </c>
      <c r="M197" s="6" t="s">
        <f>=I197+J197+K197+L197</f>
      </c>
      <c r="N197" s="6"/>
      <c r="O197" s="16"/>
    </row>
    <row collapsed="false" customFormat="false" customHeight="false" hidden="false" ht="12.1" outlineLevel="0" r="198">
      <c r="A198" s="33" t="n">
        <v>43886.549618056</v>
      </c>
      <c r="B198" s="34" t="s">
        <v>95</v>
      </c>
      <c r="C198" s="34" t="s">
        <v>762</v>
      </c>
      <c r="D198" s="34" t="s">
        <v>654</v>
      </c>
      <c r="E198" s="34" t="s">
        <v>96</v>
      </c>
      <c r="F198" s="34" t="s">
        <v>23</v>
      </c>
      <c r="G198" s="35" t="n">
        <v>-70</v>
      </c>
      <c r="H198" s="36" t="n">
        <v>1595.6</v>
      </c>
      <c r="I198" s="36" t="n">
        <v>111692</v>
      </c>
      <c r="J198" s="36" t="n">
        <v>0</v>
      </c>
      <c r="K198" s="36" t="n">
        <v>-335.08</v>
      </c>
      <c r="L198" s="36" t="n">
        <v>0</v>
      </c>
      <c r="M198" s="36"/>
      <c r="N198" s="6" t="s">
        <f>=I198+J198+K198+L198</f>
      </c>
      <c r="O198" s="34"/>
    </row>
    <row collapsed="false" customFormat="false" customHeight="false" hidden="false" ht="12.1" outlineLevel="0" r="199">
      <c r="A199" s="20" t="n">
        <v>43886.550115741</v>
      </c>
      <c r="B199" s="16" t="s">
        <v>727</v>
      </c>
      <c r="C199" s="16" t="s">
        <v>728</v>
      </c>
      <c r="D199" s="16" t="s">
        <v>650</v>
      </c>
      <c r="E199" s="16" t="s">
        <v>729</v>
      </c>
      <c r="F199" s="16" t="s">
        <v>23</v>
      </c>
      <c r="G199" s="7" t="n">
        <v>1000</v>
      </c>
      <c r="H199" s="6" t="n">
        <v>65.335</v>
      </c>
      <c r="I199" s="6" t="n">
        <v>-65335</v>
      </c>
      <c r="J199" s="6" t="n">
        <v>0</v>
      </c>
      <c r="K199" s="6" t="n">
        <v>-196.01</v>
      </c>
      <c r="L199" s="6" t="n">
        <v>0</v>
      </c>
      <c r="M199" s="6"/>
      <c r="N199" s="6" t="s">
        <f>=I199+J199+K199+L199</f>
      </c>
      <c r="O199" s="16"/>
    </row>
    <row collapsed="false" customFormat="false" customHeight="false" hidden="false" ht="12.1" outlineLevel="0" r="200">
      <c r="A200" s="20" t="n">
        <v>43886.766574074</v>
      </c>
      <c r="B200" s="16" t="s">
        <v>28</v>
      </c>
      <c r="C200" s="16" t="s">
        <v>800</v>
      </c>
      <c r="D200" s="16" t="s">
        <v>650</v>
      </c>
      <c r="E200" s="16" t="s">
        <v>17</v>
      </c>
      <c r="F200" s="16" t="s">
        <v>19</v>
      </c>
      <c r="G200" s="7" t="n">
        <v>3</v>
      </c>
      <c r="H200" s="6" t="n">
        <v>316</v>
      </c>
      <c r="I200" s="6" t="n">
        <v>-948</v>
      </c>
      <c r="J200" s="6" t="n">
        <v>0</v>
      </c>
      <c r="K200" s="6" t="n">
        <v>-2.84</v>
      </c>
      <c r="L200" s="6" t="n">
        <v>0</v>
      </c>
      <c r="M200" s="6" t="s">
        <f>=I200+J200+K200+L200</f>
      </c>
      <c r="N200" s="6"/>
      <c r="O200" s="16"/>
    </row>
    <row collapsed="false" customFormat="false" customHeight="false" hidden="false" ht="12.1" outlineLevel="0" r="201">
      <c r="A201" s="21" t="n">
        <v>43886.888043981</v>
      </c>
      <c r="B201" s="22" t="s">
        <v>724</v>
      </c>
      <c r="C201" s="22" t="s">
        <v>141</v>
      </c>
      <c r="D201" s="22" t="s">
        <v>724</v>
      </c>
      <c r="E201" s="22" t="s">
        <v>724</v>
      </c>
      <c r="F201" s="22" t="s">
        <v>23</v>
      </c>
      <c r="G201" s="23" t="n">
        <v>1</v>
      </c>
      <c r="H201" s="24" t="n">
        <v>1</v>
      </c>
      <c r="I201" s="24" t="n">
        <v>11867.46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0" t="n">
        <v>43886.898356481</v>
      </c>
      <c r="B202" s="16" t="s">
        <v>84</v>
      </c>
      <c r="C202" s="16" t="s">
        <v>85</v>
      </c>
      <c r="D202" s="16" t="s">
        <v>650</v>
      </c>
      <c r="E202" s="16" t="s">
        <v>17</v>
      </c>
      <c r="F202" s="16" t="s">
        <v>19</v>
      </c>
      <c r="G202" s="7" t="n">
        <v>1</v>
      </c>
      <c r="H202" s="6" t="n">
        <v>11.97</v>
      </c>
      <c r="I202" s="6" t="n">
        <v>-11.97</v>
      </c>
      <c r="J202" s="6" t="n">
        <v>0</v>
      </c>
      <c r="K202" s="6" t="n">
        <v>-0.04</v>
      </c>
      <c r="L202" s="6" t="n">
        <v>0</v>
      </c>
      <c r="M202" s="6" t="s">
        <f>=I202+J202+K202+L202</f>
      </c>
      <c r="N202" s="6"/>
      <c r="O202" s="16"/>
    </row>
    <row collapsed="false" customFormat="false" customHeight="false" hidden="false" ht="12.1" outlineLevel="0" r="203">
      <c r="A203" s="20" t="n">
        <v>43886.898356481</v>
      </c>
      <c r="B203" s="16" t="s">
        <v>84</v>
      </c>
      <c r="C203" s="16" t="s">
        <v>85</v>
      </c>
      <c r="D203" s="16" t="s">
        <v>650</v>
      </c>
      <c r="E203" s="16" t="s">
        <v>17</v>
      </c>
      <c r="F203" s="16" t="s">
        <v>19</v>
      </c>
      <c r="G203" s="7" t="n">
        <v>2</v>
      </c>
      <c r="H203" s="6" t="n">
        <v>11.97</v>
      </c>
      <c r="I203" s="6" t="n">
        <v>-23.94</v>
      </c>
      <c r="J203" s="6" t="n">
        <v>0</v>
      </c>
      <c r="K203" s="6" t="n">
        <v>-0.07</v>
      </c>
      <c r="L203" s="6" t="n">
        <v>0</v>
      </c>
      <c r="M203" s="6" t="s">
        <f>=I203+J203+K203+L203</f>
      </c>
      <c r="N203" s="6"/>
      <c r="O203" s="16"/>
    </row>
    <row collapsed="false" customFormat="false" customHeight="false" hidden="false" ht="12.1" outlineLevel="0" r="204">
      <c r="A204" s="33" t="n">
        <v>43887.428113426</v>
      </c>
      <c r="B204" s="34" t="s">
        <v>801</v>
      </c>
      <c r="C204" s="34" t="s">
        <v>802</v>
      </c>
      <c r="D204" s="34" t="s">
        <v>654</v>
      </c>
      <c r="E204" s="34" t="s">
        <v>729</v>
      </c>
      <c r="F204" s="34" t="s">
        <v>23</v>
      </c>
      <c r="G204" s="35" t="n">
        <v>-795</v>
      </c>
      <c r="H204" s="36" t="n">
        <v>65.235</v>
      </c>
      <c r="I204" s="36" t="n">
        <v>51861.83</v>
      </c>
      <c r="J204" s="36" t="n">
        <v>0</v>
      </c>
      <c r="K204" s="36" t="n">
        <v>0</v>
      </c>
      <c r="L204" s="36" t="n">
        <v>0</v>
      </c>
      <c r="M204" s="36"/>
      <c r="N204" s="6" t="s">
        <f>=I204+J204+K204+L204</f>
      </c>
      <c r="O204" s="34"/>
    </row>
    <row collapsed="false" customFormat="false" customHeight="false" hidden="false" ht="12.1" outlineLevel="0" r="205">
      <c r="A205" s="20" t="n">
        <v>43887.428113426</v>
      </c>
      <c r="B205" s="16" t="s">
        <v>727</v>
      </c>
      <c r="C205" s="16" t="s">
        <v>728</v>
      </c>
      <c r="D205" s="16" t="s">
        <v>650</v>
      </c>
      <c r="E205" s="16" t="s">
        <v>729</v>
      </c>
      <c r="F205" s="16" t="s">
        <v>23</v>
      </c>
      <c r="G205" s="7" t="n">
        <v>795</v>
      </c>
      <c r="H205" s="6" t="n">
        <v>65.235</v>
      </c>
      <c r="I205" s="6" t="n">
        <v>-51861.83</v>
      </c>
      <c r="J205" s="6" t="n">
        <v>0</v>
      </c>
      <c r="K205" s="6" t="n">
        <v>0</v>
      </c>
      <c r="L205" s="6" t="n">
        <v>0</v>
      </c>
      <c r="M205" s="6"/>
      <c r="N205" s="6" t="s">
        <f>=I205+J205+K205+L205</f>
      </c>
      <c r="O205" s="16"/>
    </row>
    <row collapsed="false" customFormat="false" customHeight="false" hidden="false" ht="12.1" outlineLevel="0" r="206">
      <c r="A206" s="21" t="n">
        <v>43887.468738426</v>
      </c>
      <c r="B206" s="22" t="s">
        <v>736</v>
      </c>
      <c r="C206" s="22" t="s">
        <v>787</v>
      </c>
      <c r="D206" s="22" t="s">
        <v>736</v>
      </c>
      <c r="E206" s="22" t="s">
        <v>736</v>
      </c>
      <c r="F206" s="22" t="s">
        <v>23</v>
      </c>
      <c r="G206" s="23" t="n">
        <v>1</v>
      </c>
      <c r="H206" s="24" t="n">
        <v>1</v>
      </c>
      <c r="I206" s="24" t="n">
        <v>2181.6</v>
      </c>
      <c r="J206" s="24" t="n">
        <v>0</v>
      </c>
      <c r="K206" s="24" t="n">
        <v>0</v>
      </c>
      <c r="L206" s="24" t="n">
        <v>0</v>
      </c>
      <c r="M206" s="24"/>
      <c r="N206" s="6" t="s">
        <f>=I206+J206+K206+L206</f>
      </c>
      <c r="O206" s="22"/>
    </row>
    <row collapsed="false" customFormat="false" customHeight="false" hidden="false" ht="12.1" outlineLevel="0" r="207">
      <c r="A207" s="21" t="n">
        <v>43888.128518519</v>
      </c>
      <c r="B207" s="22" t="s">
        <v>778</v>
      </c>
      <c r="C207" s="22" t="s">
        <v>803</v>
      </c>
      <c r="D207" s="22" t="s">
        <v>778</v>
      </c>
      <c r="E207" s="22" t="s">
        <v>778</v>
      </c>
      <c r="F207" s="22" t="s">
        <v>19</v>
      </c>
      <c r="G207" s="23" t="n">
        <v>1</v>
      </c>
      <c r="H207" s="24" t="n">
        <v>1</v>
      </c>
      <c r="I207" s="24" t="n">
        <v>810.2</v>
      </c>
      <c r="J207" s="24" t="n">
        <v>0</v>
      </c>
      <c r="K207" s="24" t="n">
        <v>0</v>
      </c>
      <c r="L207" s="24" t="n">
        <v>0</v>
      </c>
      <c r="M207" s="6" t="s">
        <f>=I207+J207+K207+L207</f>
      </c>
      <c r="N207" s="24"/>
      <c r="O207" s="22"/>
    </row>
    <row collapsed="false" customFormat="false" customHeight="false" hidden="false" ht="12.1" outlineLevel="0" r="208">
      <c r="A208" s="20" t="n">
        <v>43888.807222222</v>
      </c>
      <c r="B208" s="16" t="s">
        <v>34</v>
      </c>
      <c r="C208" s="16" t="s">
        <v>804</v>
      </c>
      <c r="D208" s="16" t="s">
        <v>650</v>
      </c>
      <c r="E208" s="16" t="s">
        <v>17</v>
      </c>
      <c r="F208" s="16" t="s">
        <v>19</v>
      </c>
      <c r="G208" s="7" t="n">
        <v>2</v>
      </c>
      <c r="H208" s="6" t="n">
        <v>274.74</v>
      </c>
      <c r="I208" s="6" t="n">
        <v>-549.48</v>
      </c>
      <c r="J208" s="6" t="n">
        <v>0</v>
      </c>
      <c r="K208" s="6" t="n">
        <v>-1.65</v>
      </c>
      <c r="L208" s="6" t="n">
        <v>0</v>
      </c>
      <c r="M208" s="6" t="s">
        <f>=I208+J208+K208+L208</f>
      </c>
      <c r="N208" s="6"/>
      <c r="O208" s="16"/>
    </row>
    <row collapsed="false" customFormat="false" customHeight="false" hidden="false" ht="12.1" outlineLevel="0" r="209">
      <c r="A209" s="20" t="n">
        <v>43888.807222222</v>
      </c>
      <c r="B209" s="16" t="s">
        <v>34</v>
      </c>
      <c r="C209" s="16" t="s">
        <v>804</v>
      </c>
      <c r="D209" s="16" t="s">
        <v>650</v>
      </c>
      <c r="E209" s="16" t="s">
        <v>17</v>
      </c>
      <c r="F209" s="16" t="s">
        <v>19</v>
      </c>
      <c r="G209" s="7" t="n">
        <v>1</v>
      </c>
      <c r="H209" s="6" t="n">
        <v>274.74</v>
      </c>
      <c r="I209" s="6" t="n">
        <v>-274.74</v>
      </c>
      <c r="J209" s="6" t="n">
        <v>0</v>
      </c>
      <c r="K209" s="6" t="n">
        <v>-0.82</v>
      </c>
      <c r="L209" s="6" t="n">
        <v>0</v>
      </c>
      <c r="M209" s="6" t="s">
        <f>=I209+J209+K209+L209</f>
      </c>
      <c r="N209" s="6"/>
      <c r="O209" s="16"/>
    </row>
    <row collapsed="false" customFormat="false" customHeight="false" hidden="false" ht="12.1" outlineLevel="0" r="210">
      <c r="A210" s="20" t="n">
        <v>43893.603634259</v>
      </c>
      <c r="B210" s="16" t="s">
        <v>668</v>
      </c>
      <c r="C210" s="16" t="s">
        <v>805</v>
      </c>
      <c r="D210" s="16" t="s">
        <v>650</v>
      </c>
      <c r="E210" s="16" t="s">
        <v>120</v>
      </c>
      <c r="F210" s="16" t="s">
        <v>23</v>
      </c>
      <c r="G210" s="7" t="n">
        <v>1</v>
      </c>
      <c r="H210" s="6" t="n">
        <v>625</v>
      </c>
      <c r="I210" s="6" t="n">
        <v>-1000</v>
      </c>
      <c r="J210" s="6" t="n">
        <v>0</v>
      </c>
      <c r="K210" s="6" t="n">
        <v>-3</v>
      </c>
      <c r="L210" s="6" t="n">
        <v>0</v>
      </c>
      <c r="M210" s="6"/>
      <c r="N210" s="6" t="s">
        <f>=I210+J210+K210+L210</f>
      </c>
      <c r="O210" s="16"/>
    </row>
    <row collapsed="false" customFormat="false" customHeight="false" hidden="false" ht="12.1" outlineLevel="0" r="211">
      <c r="A211" s="21" t="n">
        <v>43893.674293981</v>
      </c>
      <c r="B211" s="22" t="s">
        <v>724</v>
      </c>
      <c r="C211" s="22" t="s">
        <v>141</v>
      </c>
      <c r="D211" s="22" t="s">
        <v>724</v>
      </c>
      <c r="E211" s="22" t="s">
        <v>724</v>
      </c>
      <c r="F211" s="22" t="s">
        <v>23</v>
      </c>
      <c r="G211" s="23" t="n">
        <v>1</v>
      </c>
      <c r="H211" s="24" t="n">
        <v>1</v>
      </c>
      <c r="I211" s="24" t="n">
        <v>30800</v>
      </c>
      <c r="J211" s="24" t="n">
        <v>0</v>
      </c>
      <c r="K211" s="24" t="n">
        <v>0</v>
      </c>
      <c r="L211" s="24" t="n">
        <v>0</v>
      </c>
      <c r="M211" s="24"/>
      <c r="N211" s="6" t="s">
        <f>=I211+J211+K211+L211</f>
      </c>
      <c r="O211" s="22"/>
    </row>
    <row collapsed="false" customFormat="false" customHeight="false" hidden="false" ht="12.1" outlineLevel="0" r="212">
      <c r="A212" s="20" t="n">
        <v>43893.674918981</v>
      </c>
      <c r="B212" s="16" t="s">
        <v>727</v>
      </c>
      <c r="C212" s="16" t="s">
        <v>728</v>
      </c>
      <c r="D212" s="16" t="s">
        <v>650</v>
      </c>
      <c r="E212" s="16" t="s">
        <v>729</v>
      </c>
      <c r="F212" s="16" t="s">
        <v>23</v>
      </c>
      <c r="G212" s="7" t="n">
        <v>1000</v>
      </c>
      <c r="H212" s="6" t="n">
        <v>66.5775</v>
      </c>
      <c r="I212" s="6" t="n">
        <v>-66577.5</v>
      </c>
      <c r="J212" s="6" t="n">
        <v>0</v>
      </c>
      <c r="K212" s="6" t="n">
        <v>-199.73</v>
      </c>
      <c r="L212" s="6" t="n">
        <v>0</v>
      </c>
      <c r="M212" s="6"/>
      <c r="N212" s="6" t="s">
        <f>=I212+J212+K212+L212</f>
      </c>
      <c r="O212" s="16"/>
    </row>
    <row collapsed="false" customFormat="false" customHeight="false" hidden="false" ht="12.1" outlineLevel="0" r="213">
      <c r="A213" s="20" t="n">
        <v>43893.675277778</v>
      </c>
      <c r="B213" s="16" t="s">
        <v>49</v>
      </c>
      <c r="C213" s="16" t="s">
        <v>799</v>
      </c>
      <c r="D213" s="16" t="s">
        <v>650</v>
      </c>
      <c r="E213" s="16" t="s">
        <v>17</v>
      </c>
      <c r="F213" s="16" t="s">
        <v>19</v>
      </c>
      <c r="G213" s="7" t="n">
        <v>5</v>
      </c>
      <c r="H213" s="6" t="n">
        <v>20.88</v>
      </c>
      <c r="I213" s="6" t="n">
        <v>-104.4</v>
      </c>
      <c r="J213" s="6" t="n">
        <v>0</v>
      </c>
      <c r="K213" s="6" t="n">
        <v>-0.31</v>
      </c>
      <c r="L213" s="6" t="n">
        <v>0</v>
      </c>
      <c r="M213" s="6" t="s">
        <f>=I213+J213+K213+L213</f>
      </c>
      <c r="N213" s="6"/>
      <c r="O213" s="16"/>
    </row>
    <row collapsed="false" customFormat="false" customHeight="false" hidden="false" ht="12.1" outlineLevel="0" r="214">
      <c r="A214" s="20" t="n">
        <v>43893.675590278</v>
      </c>
      <c r="B214" s="16" t="s">
        <v>43</v>
      </c>
      <c r="C214" s="16" t="s">
        <v>44</v>
      </c>
      <c r="D214" s="16" t="s">
        <v>650</v>
      </c>
      <c r="E214" s="16" t="s">
        <v>17</v>
      </c>
      <c r="F214" s="16" t="s">
        <v>19</v>
      </c>
      <c r="G214" s="7" t="n">
        <v>1</v>
      </c>
      <c r="H214" s="6" t="n">
        <v>191.8</v>
      </c>
      <c r="I214" s="6" t="n">
        <v>-191.8</v>
      </c>
      <c r="J214" s="6" t="n">
        <v>0</v>
      </c>
      <c r="K214" s="6" t="n">
        <v>-0.58</v>
      </c>
      <c r="L214" s="6" t="n">
        <v>0</v>
      </c>
      <c r="M214" s="6" t="s">
        <f>=I214+J214+K214+L214</f>
      </c>
      <c r="N214" s="6"/>
      <c r="O214" s="16"/>
    </row>
    <row collapsed="false" customFormat="false" customHeight="false" hidden="false" ht="12.1" outlineLevel="0" r="215">
      <c r="A215" s="20" t="n">
        <v>43893.676319444</v>
      </c>
      <c r="B215" s="16" t="s">
        <v>37</v>
      </c>
      <c r="C215" s="16" t="s">
        <v>761</v>
      </c>
      <c r="D215" s="16" t="s">
        <v>650</v>
      </c>
      <c r="E215" s="16" t="s">
        <v>17</v>
      </c>
      <c r="F215" s="16" t="s">
        <v>23</v>
      </c>
      <c r="G215" s="7" t="n">
        <v>30</v>
      </c>
      <c r="H215" s="6" t="n">
        <v>122.48</v>
      </c>
      <c r="I215" s="6" t="n">
        <v>-3674.4</v>
      </c>
      <c r="J215" s="6" t="n">
        <v>0</v>
      </c>
      <c r="K215" s="6" t="n">
        <v>-11.02</v>
      </c>
      <c r="L215" s="6" t="n">
        <v>0</v>
      </c>
      <c r="M215" s="6"/>
      <c r="N215" s="6" t="s">
        <f>=I215+J215+K215+L215</f>
      </c>
      <c r="O215" s="16"/>
    </row>
    <row collapsed="false" customFormat="false" customHeight="false" hidden="false" ht="12.1" outlineLevel="0" r="216">
      <c r="A216" s="20" t="n">
        <v>43893.68818287</v>
      </c>
      <c r="B216" s="16" t="s">
        <v>98</v>
      </c>
      <c r="C216" s="16" t="s">
        <v>797</v>
      </c>
      <c r="D216" s="16" t="s">
        <v>650</v>
      </c>
      <c r="E216" s="16" t="s">
        <v>96</v>
      </c>
      <c r="F216" s="16" t="s">
        <v>23</v>
      </c>
      <c r="G216" s="7" t="n">
        <v>1000</v>
      </c>
      <c r="H216" s="6" t="n">
        <v>1.25</v>
      </c>
      <c r="I216" s="6" t="n">
        <v>-1250</v>
      </c>
      <c r="J216" s="6" t="n">
        <v>0</v>
      </c>
      <c r="K216" s="6" t="n">
        <v>-3.75</v>
      </c>
      <c r="L216" s="6" t="n">
        <v>0</v>
      </c>
      <c r="M216" s="6"/>
      <c r="N216" s="6" t="s">
        <f>=I216+J216+K216+L216</f>
      </c>
      <c r="O216" s="16"/>
    </row>
    <row collapsed="false" customFormat="false" customHeight="false" hidden="false" ht="12.1" outlineLevel="0" r="217">
      <c r="A217" s="20" t="n">
        <v>43893.68837963</v>
      </c>
      <c r="B217" s="16" t="s">
        <v>98</v>
      </c>
      <c r="C217" s="16" t="s">
        <v>797</v>
      </c>
      <c r="D217" s="16" t="s">
        <v>650</v>
      </c>
      <c r="E217" s="16" t="s">
        <v>96</v>
      </c>
      <c r="F217" s="16" t="s">
        <v>23</v>
      </c>
      <c r="G217" s="7" t="n">
        <v>5000</v>
      </c>
      <c r="H217" s="6" t="n">
        <v>1.25</v>
      </c>
      <c r="I217" s="6" t="n">
        <v>-6250</v>
      </c>
      <c r="J217" s="6" t="n">
        <v>0</v>
      </c>
      <c r="K217" s="6" t="n">
        <v>-18.75</v>
      </c>
      <c r="L217" s="6" t="n">
        <v>0</v>
      </c>
      <c r="M217" s="6"/>
      <c r="N217" s="6" t="s">
        <f>=I217+J217+K217+L217</f>
      </c>
      <c r="O217" s="16"/>
    </row>
    <row collapsed="false" customFormat="false" customHeight="false" hidden="false" ht="12.1" outlineLevel="0" r="218">
      <c r="A218" s="20" t="n">
        <v>43893.688946759</v>
      </c>
      <c r="B218" s="16" t="s">
        <v>98</v>
      </c>
      <c r="C218" s="16" t="s">
        <v>797</v>
      </c>
      <c r="D218" s="16" t="s">
        <v>650</v>
      </c>
      <c r="E218" s="16" t="s">
        <v>96</v>
      </c>
      <c r="F218" s="16" t="s">
        <v>23</v>
      </c>
      <c r="G218" s="7" t="n">
        <v>10639</v>
      </c>
      <c r="H218" s="6" t="n">
        <v>1.25</v>
      </c>
      <c r="I218" s="6" t="n">
        <v>-13298.75</v>
      </c>
      <c r="J218" s="6" t="n">
        <v>0</v>
      </c>
      <c r="K218" s="6" t="n">
        <v>-39.9</v>
      </c>
      <c r="L218" s="6" t="n">
        <v>0</v>
      </c>
      <c r="M218" s="6"/>
      <c r="N218" s="6" t="s">
        <f>=I218+J218+K218+L218</f>
      </c>
      <c r="O218" s="16"/>
    </row>
    <row collapsed="false" customFormat="false" customHeight="false" hidden="false" ht="12.1" outlineLevel="0" r="219">
      <c r="A219" s="20" t="n">
        <v>43894.035613426</v>
      </c>
      <c r="B219" s="16" t="s">
        <v>16</v>
      </c>
      <c r="C219" s="16" t="s">
        <v>18</v>
      </c>
      <c r="D219" s="16" t="s">
        <v>650</v>
      </c>
      <c r="E219" s="16" t="s">
        <v>17</v>
      </c>
      <c r="F219" s="16" t="s">
        <v>19</v>
      </c>
      <c r="G219" s="7" t="n">
        <v>1</v>
      </c>
      <c r="H219" s="6" t="n">
        <v>265</v>
      </c>
      <c r="I219" s="6" t="n">
        <v>-265</v>
      </c>
      <c r="J219" s="6" t="n">
        <v>0</v>
      </c>
      <c r="K219" s="6" t="n">
        <v>-0.8</v>
      </c>
      <c r="L219" s="6" t="n">
        <v>0</v>
      </c>
      <c r="M219" s="6" t="s">
        <f>=I219+J219+K219+L219</f>
      </c>
      <c r="N219" s="6"/>
      <c r="O219" s="16"/>
    </row>
    <row collapsed="false" customFormat="false" customHeight="false" hidden="false" ht="12.1" outlineLevel="0" r="220">
      <c r="A220" s="20" t="n">
        <v>43899.43150463</v>
      </c>
      <c r="B220" s="16" t="s">
        <v>16</v>
      </c>
      <c r="C220" s="16" t="s">
        <v>18</v>
      </c>
      <c r="D220" s="16" t="s">
        <v>650</v>
      </c>
      <c r="E220" s="16" t="s">
        <v>17</v>
      </c>
      <c r="F220" s="16" t="s">
        <v>19</v>
      </c>
      <c r="G220" s="7" t="n">
        <v>1</v>
      </c>
      <c r="H220" s="6" t="n">
        <v>242.99</v>
      </c>
      <c r="I220" s="6" t="n">
        <v>-242.99</v>
      </c>
      <c r="J220" s="6" t="n">
        <v>0</v>
      </c>
      <c r="K220" s="6" t="n">
        <v>-0.73</v>
      </c>
      <c r="L220" s="6" t="n">
        <v>0</v>
      </c>
      <c r="M220" s="6" t="s">
        <f>=I220+J220+K220+L220</f>
      </c>
      <c r="N220" s="6"/>
      <c r="O220" s="16"/>
    </row>
    <row collapsed="false" customFormat="false" customHeight="false" hidden="false" ht="12.1" outlineLevel="0" r="221">
      <c r="A221" s="21" t="n">
        <v>43900.316458333</v>
      </c>
      <c r="B221" s="22" t="s">
        <v>724</v>
      </c>
      <c r="C221" s="22" t="s">
        <v>141</v>
      </c>
      <c r="D221" s="22" t="s">
        <v>724</v>
      </c>
      <c r="E221" s="22" t="s">
        <v>724</v>
      </c>
      <c r="F221" s="22" t="s">
        <v>23</v>
      </c>
      <c r="G221" s="23" t="n">
        <v>1</v>
      </c>
      <c r="H221" s="24" t="n">
        <v>1</v>
      </c>
      <c r="I221" s="24" t="n">
        <v>200000</v>
      </c>
      <c r="J221" s="24" t="n">
        <v>0</v>
      </c>
      <c r="K221" s="24" t="n">
        <v>0</v>
      </c>
      <c r="L221" s="24" t="n">
        <v>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0" t="n">
        <v>43900.45119213</v>
      </c>
      <c r="B222" s="16" t="s">
        <v>31</v>
      </c>
      <c r="C222" s="16" t="s">
        <v>726</v>
      </c>
      <c r="D222" s="16" t="s">
        <v>650</v>
      </c>
      <c r="E222" s="16" t="s">
        <v>17</v>
      </c>
      <c r="F222" s="16" t="s">
        <v>23</v>
      </c>
      <c r="G222" s="7" t="n">
        <v>300</v>
      </c>
      <c r="H222" s="6" t="n">
        <v>194</v>
      </c>
      <c r="I222" s="6" t="n">
        <v>-58200</v>
      </c>
      <c r="J222" s="6" t="n">
        <v>0</v>
      </c>
      <c r="K222" s="6" t="n">
        <v>-29.1</v>
      </c>
      <c r="L222" s="6" t="n">
        <v>0</v>
      </c>
      <c r="M222" s="6"/>
      <c r="N222" s="6" t="s">
        <f>=I222+J222+K222+L222</f>
      </c>
      <c r="O222" s="16"/>
    </row>
    <row collapsed="false" customFormat="false" customHeight="false" hidden="false" ht="12.1" outlineLevel="0" r="223">
      <c r="A223" s="20" t="n">
        <v>43900.460439815</v>
      </c>
      <c r="B223" s="16" t="s">
        <v>126</v>
      </c>
      <c r="C223" s="16" t="s">
        <v>806</v>
      </c>
      <c r="D223" s="16" t="s">
        <v>650</v>
      </c>
      <c r="E223" s="16" t="s">
        <v>120</v>
      </c>
      <c r="F223" s="16" t="s">
        <v>23</v>
      </c>
      <c r="G223" s="7" t="n">
        <v>1</v>
      </c>
      <c r="H223" s="6" t="n">
        <v>93</v>
      </c>
      <c r="I223" s="6" t="n">
        <v>-930</v>
      </c>
      <c r="J223" s="6" t="n">
        <v>-24.08</v>
      </c>
      <c r="K223" s="6" t="n">
        <v>-0.47</v>
      </c>
      <c r="L223" s="6" t="n">
        <v>0</v>
      </c>
      <c r="M223" s="6"/>
      <c r="N223" s="6" t="s">
        <f>=I223+J223+K223+L223</f>
      </c>
      <c r="O223" s="16"/>
    </row>
    <row collapsed="false" customFormat="false" customHeight="false" hidden="false" ht="12.1" outlineLevel="0" r="224">
      <c r="A224" s="20" t="n">
        <v>43900.466377315</v>
      </c>
      <c r="B224" s="16" t="s">
        <v>57</v>
      </c>
      <c r="C224" s="16" t="s">
        <v>741</v>
      </c>
      <c r="D224" s="16" t="s">
        <v>650</v>
      </c>
      <c r="E224" s="16" t="s">
        <v>17</v>
      </c>
      <c r="F224" s="16" t="s">
        <v>23</v>
      </c>
      <c r="G224" s="7" t="n">
        <v>30000</v>
      </c>
      <c r="H224" s="6" t="n">
        <v>0.239</v>
      </c>
      <c r="I224" s="6" t="n">
        <v>-7170</v>
      </c>
      <c r="J224" s="6" t="n">
        <v>0</v>
      </c>
      <c r="K224" s="6" t="n">
        <v>-3.59</v>
      </c>
      <c r="L224" s="6" t="n">
        <v>0</v>
      </c>
      <c r="M224" s="6"/>
      <c r="N224" s="6" t="s">
        <f>=I224+J224+K224+L224</f>
      </c>
      <c r="O224" s="16"/>
    </row>
    <row collapsed="false" customFormat="false" customHeight="false" hidden="false" ht="12.1" outlineLevel="0" r="225">
      <c r="A225" s="20" t="n">
        <v>43900.700034722</v>
      </c>
      <c r="B225" s="16" t="s">
        <v>71</v>
      </c>
      <c r="C225" s="16" t="s">
        <v>807</v>
      </c>
      <c r="D225" s="16" t="s">
        <v>650</v>
      </c>
      <c r="E225" s="16" t="s">
        <v>17</v>
      </c>
      <c r="F225" s="16" t="s">
        <v>23</v>
      </c>
      <c r="G225" s="7" t="n">
        <v>50</v>
      </c>
      <c r="H225" s="6" t="n">
        <v>299</v>
      </c>
      <c r="I225" s="6" t="n">
        <v>-14950</v>
      </c>
      <c r="J225" s="6" t="n">
        <v>0</v>
      </c>
      <c r="K225" s="6" t="n">
        <v>-7.48</v>
      </c>
      <c r="L225" s="6" t="n">
        <v>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1" t="n">
        <v>43900.761770833</v>
      </c>
      <c r="B226" s="22" t="s">
        <v>736</v>
      </c>
      <c r="C226" s="22" t="s">
        <v>808</v>
      </c>
      <c r="D226" s="22" t="s">
        <v>736</v>
      </c>
      <c r="E226" s="22" t="s">
        <v>736</v>
      </c>
      <c r="F226" s="22" t="s">
        <v>19</v>
      </c>
      <c r="G226" s="23" t="n">
        <v>1</v>
      </c>
      <c r="H226" s="24" t="n">
        <v>1</v>
      </c>
      <c r="I226" s="24" t="n">
        <v>0.27</v>
      </c>
      <c r="J226" s="24" t="n">
        <v>0</v>
      </c>
      <c r="K226" s="24" t="n">
        <v>0</v>
      </c>
      <c r="L226" s="24" t="n">
        <v>0</v>
      </c>
      <c r="M226" s="6" t="s">
        <f>=I226+J226+K226+L226</f>
      </c>
      <c r="N226" s="24"/>
      <c r="O226" s="22"/>
    </row>
    <row collapsed="false" customFormat="false" customHeight="false" hidden="false" ht="12.1" outlineLevel="0" r="227">
      <c r="A227" s="20" t="n">
        <v>43901.920914352</v>
      </c>
      <c r="B227" s="16" t="s">
        <v>84</v>
      </c>
      <c r="C227" s="16" t="s">
        <v>85</v>
      </c>
      <c r="D227" s="16" t="s">
        <v>650</v>
      </c>
      <c r="E227" s="16" t="s">
        <v>17</v>
      </c>
      <c r="F227" s="16" t="s">
        <v>19</v>
      </c>
      <c r="G227" s="7" t="n">
        <v>1</v>
      </c>
      <c r="H227" s="6" t="n">
        <v>13</v>
      </c>
      <c r="I227" s="6" t="n">
        <v>-13</v>
      </c>
      <c r="J227" s="6" t="n">
        <v>0</v>
      </c>
      <c r="K227" s="6" t="n">
        <v>-0.01</v>
      </c>
      <c r="L227" s="6" t="n">
        <v>0</v>
      </c>
      <c r="M227" s="6" t="s">
        <f>=I227+J227+K227+L227</f>
      </c>
      <c r="N227" s="6"/>
      <c r="O227" s="16"/>
    </row>
    <row collapsed="false" customFormat="false" customHeight="false" hidden="false" ht="12.1" outlineLevel="0" r="228">
      <c r="A228" s="25" t="n">
        <v>43902</v>
      </c>
      <c r="B228" s="26" t="s">
        <v>730</v>
      </c>
      <c r="C228" s="26" t="s">
        <v>731</v>
      </c>
      <c r="D228" s="26" t="s">
        <v>730</v>
      </c>
      <c r="E228" s="26" t="s">
        <v>730</v>
      </c>
      <c r="F228" s="26" t="s">
        <v>23</v>
      </c>
      <c r="G228" s="27" t="n">
        <v>1</v>
      </c>
      <c r="H228" s="28" t="n">
        <v>-1</v>
      </c>
      <c r="I228" s="28" t="n">
        <v>-290</v>
      </c>
      <c r="J228" s="28" t="n">
        <v>0</v>
      </c>
      <c r="K228" s="28" t="n">
        <v>0</v>
      </c>
      <c r="L228" s="28" t="n">
        <v>0</v>
      </c>
      <c r="M228" s="28"/>
      <c r="N228" s="6" t="s">
        <f>=I228+J228+K228+L228</f>
      </c>
      <c r="O228" s="26"/>
    </row>
    <row collapsed="false" customFormat="false" customHeight="false" hidden="false" ht="12.1" outlineLevel="0" r="229">
      <c r="A229" s="33" t="n">
        <v>43902.566990741</v>
      </c>
      <c r="B229" s="34" t="s">
        <v>60</v>
      </c>
      <c r="C229" s="34" t="s">
        <v>791</v>
      </c>
      <c r="D229" s="34" t="s">
        <v>654</v>
      </c>
      <c r="E229" s="34" t="s">
        <v>17</v>
      </c>
      <c r="F229" s="34" t="s">
        <v>23</v>
      </c>
      <c r="G229" s="35" t="n">
        <v>-14</v>
      </c>
      <c r="H229" s="36" t="n">
        <v>5398</v>
      </c>
      <c r="I229" s="36" t="n">
        <v>75572</v>
      </c>
      <c r="J229" s="36" t="n">
        <v>0</v>
      </c>
      <c r="K229" s="36" t="n">
        <v>-37.79</v>
      </c>
      <c r="L229" s="36" t="n">
        <v>0</v>
      </c>
      <c r="M229" s="36"/>
      <c r="N229" s="6" t="s">
        <f>=I229+J229+K229+L229</f>
      </c>
      <c r="O229" s="34"/>
    </row>
    <row collapsed="false" customFormat="false" customHeight="false" hidden="false" ht="12.1" outlineLevel="0" r="230">
      <c r="A230" s="33" t="n">
        <v>43902.567291667</v>
      </c>
      <c r="B230" s="34" t="s">
        <v>90</v>
      </c>
      <c r="C230" s="34" t="s">
        <v>757</v>
      </c>
      <c r="D230" s="34" t="s">
        <v>654</v>
      </c>
      <c r="E230" s="34" t="s">
        <v>17</v>
      </c>
      <c r="F230" s="34" t="s">
        <v>23</v>
      </c>
      <c r="G230" s="35" t="n">
        <v>-1900</v>
      </c>
      <c r="H230" s="36" t="n">
        <v>11.456</v>
      </c>
      <c r="I230" s="36" t="n">
        <v>21766.4</v>
      </c>
      <c r="J230" s="36" t="n">
        <v>0</v>
      </c>
      <c r="K230" s="36" t="n">
        <v>-10.88</v>
      </c>
      <c r="L230" s="36" t="n">
        <v>0</v>
      </c>
      <c r="M230" s="36"/>
      <c r="N230" s="6" t="s">
        <f>=I230+J230+K230+L230</f>
      </c>
      <c r="O230" s="34"/>
    </row>
    <row collapsed="false" customFormat="false" customHeight="false" hidden="false" ht="12.1" outlineLevel="0" r="231">
      <c r="A231" s="33" t="n">
        <v>43902.56755787</v>
      </c>
      <c r="B231" s="34" t="s">
        <v>92</v>
      </c>
      <c r="C231" s="34" t="s">
        <v>749</v>
      </c>
      <c r="D231" s="34" t="s">
        <v>654</v>
      </c>
      <c r="E231" s="34" t="s">
        <v>17</v>
      </c>
      <c r="F231" s="34" t="s">
        <v>23</v>
      </c>
      <c r="G231" s="35" t="n">
        <v>-1</v>
      </c>
      <c r="H231" s="36" t="n">
        <v>2102</v>
      </c>
      <c r="I231" s="36" t="n">
        <v>2102</v>
      </c>
      <c r="J231" s="36" t="n">
        <v>0</v>
      </c>
      <c r="K231" s="36" t="n">
        <v>-1.05</v>
      </c>
      <c r="L231" s="36" t="n">
        <v>0</v>
      </c>
      <c r="M231" s="36"/>
      <c r="N231" s="6" t="s">
        <f>=I231+J231+K231+L231</f>
      </c>
      <c r="O231" s="34"/>
    </row>
    <row collapsed="false" customFormat="false" customHeight="false" hidden="false" ht="12.1" outlineLevel="0" r="232">
      <c r="A232" s="33" t="n">
        <v>43902.56755787</v>
      </c>
      <c r="B232" s="34" t="s">
        <v>92</v>
      </c>
      <c r="C232" s="34" t="s">
        <v>749</v>
      </c>
      <c r="D232" s="34" t="s">
        <v>654</v>
      </c>
      <c r="E232" s="34" t="s">
        <v>17</v>
      </c>
      <c r="F232" s="34" t="s">
        <v>23</v>
      </c>
      <c r="G232" s="35" t="n">
        <v>-1</v>
      </c>
      <c r="H232" s="36" t="n">
        <v>2102</v>
      </c>
      <c r="I232" s="36" t="n">
        <v>2102</v>
      </c>
      <c r="J232" s="36" t="n">
        <v>0</v>
      </c>
      <c r="K232" s="36" t="n">
        <v>-1.05</v>
      </c>
      <c r="L232" s="36" t="n">
        <v>0</v>
      </c>
      <c r="M232" s="36"/>
      <c r="N232" s="6" t="s">
        <f>=I232+J232+K232+L232</f>
      </c>
      <c r="O232" s="34"/>
    </row>
    <row collapsed="false" customFormat="false" customHeight="false" hidden="false" ht="12.1" outlineLevel="0" r="233">
      <c r="A233" s="33" t="n">
        <v>43902.56755787</v>
      </c>
      <c r="B233" s="34" t="s">
        <v>92</v>
      </c>
      <c r="C233" s="34" t="s">
        <v>749</v>
      </c>
      <c r="D233" s="34" t="s">
        <v>654</v>
      </c>
      <c r="E233" s="34" t="s">
        <v>17</v>
      </c>
      <c r="F233" s="34" t="s">
        <v>23</v>
      </c>
      <c r="G233" s="35" t="n">
        <v>-9</v>
      </c>
      <c r="H233" s="36" t="n">
        <v>2100</v>
      </c>
      <c r="I233" s="36" t="n">
        <v>18900</v>
      </c>
      <c r="J233" s="36" t="n">
        <v>0</v>
      </c>
      <c r="K233" s="36" t="n">
        <v>-9.45</v>
      </c>
      <c r="L233" s="36" t="n">
        <v>0</v>
      </c>
      <c r="M233" s="36"/>
      <c r="N233" s="6" t="s">
        <f>=I233+J233+K233+L233</f>
      </c>
      <c r="O233" s="34"/>
    </row>
    <row collapsed="false" customFormat="false" customHeight="false" hidden="false" ht="12.1" outlineLevel="0" r="234">
      <c r="A234" s="20" t="n">
        <v>43906.6428125</v>
      </c>
      <c r="B234" s="16" t="s">
        <v>112</v>
      </c>
      <c r="C234" s="16" t="s">
        <v>767</v>
      </c>
      <c r="D234" s="16" t="s">
        <v>650</v>
      </c>
      <c r="E234" s="16" t="s">
        <v>96</v>
      </c>
      <c r="F234" s="16" t="s">
        <v>23</v>
      </c>
      <c r="G234" s="7" t="n">
        <v>1</v>
      </c>
      <c r="H234" s="6" t="n">
        <v>2253</v>
      </c>
      <c r="I234" s="6" t="n">
        <v>-2253</v>
      </c>
      <c r="J234" s="6" t="n">
        <v>0</v>
      </c>
      <c r="K234" s="6" t="n">
        <v>-1.13</v>
      </c>
      <c r="L234" s="6" t="n">
        <v>0</v>
      </c>
      <c r="M234" s="6"/>
      <c r="N234" s="6" t="s">
        <f>=I234+J234+K234+L234</f>
      </c>
      <c r="O234" s="16"/>
    </row>
    <row collapsed="false" customFormat="false" customHeight="false" hidden="false" ht="12.1" outlineLevel="0" r="235">
      <c r="A235" s="20" t="n">
        <v>43907.75537037</v>
      </c>
      <c r="B235" s="16" t="s">
        <v>123</v>
      </c>
      <c r="C235" s="16" t="s">
        <v>809</v>
      </c>
      <c r="D235" s="16" t="s">
        <v>650</v>
      </c>
      <c r="E235" s="16" t="s">
        <v>120</v>
      </c>
      <c r="F235" s="16" t="s">
        <v>23</v>
      </c>
      <c r="G235" s="7" t="n">
        <v>20</v>
      </c>
      <c r="H235" s="6" t="n">
        <v>93</v>
      </c>
      <c r="I235" s="6" t="n">
        <v>-18600</v>
      </c>
      <c r="J235" s="6" t="n">
        <v>-572</v>
      </c>
      <c r="K235" s="6" t="n">
        <v>-9.3</v>
      </c>
      <c r="L235" s="6" t="n">
        <v>0</v>
      </c>
      <c r="M235" s="6"/>
      <c r="N235" s="6" t="s">
        <f>=I235+J235+K235+L235</f>
      </c>
      <c r="O235" s="16"/>
    </row>
    <row collapsed="false" customFormat="false" customHeight="false" hidden="false" ht="12.1" outlineLevel="0" r="236">
      <c r="A236" s="21" t="n">
        <v>43913.297916667</v>
      </c>
      <c r="B236" s="22" t="s">
        <v>724</v>
      </c>
      <c r="C236" s="22" t="s">
        <v>141</v>
      </c>
      <c r="D236" s="22" t="s">
        <v>724</v>
      </c>
      <c r="E236" s="22" t="s">
        <v>724</v>
      </c>
      <c r="F236" s="22" t="s">
        <v>23</v>
      </c>
      <c r="G236" s="23" t="n">
        <v>1</v>
      </c>
      <c r="H236" s="24" t="n">
        <v>1</v>
      </c>
      <c r="I236" s="24" t="n">
        <v>99000</v>
      </c>
      <c r="J236" s="24" t="n">
        <v>0</v>
      </c>
      <c r="K236" s="24" t="n">
        <v>0</v>
      </c>
      <c r="L236" s="24" t="n">
        <v>0</v>
      </c>
      <c r="M236" s="24"/>
      <c r="N236" s="6" t="s">
        <f>=I236+J236+K236+L236</f>
      </c>
      <c r="O236" s="22"/>
    </row>
    <row collapsed="false" customFormat="false" customHeight="false" hidden="false" ht="12.1" outlineLevel="0" r="237">
      <c r="A237" s="21" t="n">
        <v>43914.24130787</v>
      </c>
      <c r="B237" s="22" t="s">
        <v>736</v>
      </c>
      <c r="C237" s="22" t="s">
        <v>810</v>
      </c>
      <c r="D237" s="22" t="s">
        <v>736</v>
      </c>
      <c r="E237" s="22" t="s">
        <v>736</v>
      </c>
      <c r="F237" s="22" t="s">
        <v>19</v>
      </c>
      <c r="G237" s="23" t="n">
        <v>1</v>
      </c>
      <c r="H237" s="24" t="n">
        <v>1</v>
      </c>
      <c r="I237" s="24" t="n">
        <v>0.46</v>
      </c>
      <c r="J237" s="24" t="n">
        <v>0</v>
      </c>
      <c r="K237" s="24" t="n">
        <v>0</v>
      </c>
      <c r="L237" s="24" t="n">
        <v>0</v>
      </c>
      <c r="M237" s="6" t="s">
        <f>=I237+J237+K237+L237</f>
      </c>
      <c r="N237" s="24"/>
      <c r="O237" s="22"/>
    </row>
    <row collapsed="false" customFormat="false" customHeight="false" hidden="false" ht="12.1" outlineLevel="0" r="238">
      <c r="A238" s="20" t="n">
        <v>43915.70912037</v>
      </c>
      <c r="B238" s="16" t="s">
        <v>669</v>
      </c>
      <c r="C238" s="16" t="s">
        <v>811</v>
      </c>
      <c r="D238" s="16" t="s">
        <v>650</v>
      </c>
      <c r="E238" s="16" t="s">
        <v>120</v>
      </c>
      <c r="F238" s="16" t="s">
        <v>23</v>
      </c>
      <c r="G238" s="7" t="n">
        <v>100</v>
      </c>
      <c r="H238" s="6" t="n">
        <v>102.77</v>
      </c>
      <c r="I238" s="6" t="n">
        <v>-71939</v>
      </c>
      <c r="J238" s="6" t="n">
        <v>-426</v>
      </c>
      <c r="K238" s="6" t="n">
        <v>-35.97</v>
      </c>
      <c r="L238" s="6" t="n">
        <v>0</v>
      </c>
      <c r="M238" s="6"/>
      <c r="N238" s="6" t="s">
        <f>=I238+J238+K238+L238</f>
      </c>
      <c r="O238" s="16"/>
    </row>
    <row collapsed="false" customFormat="false" customHeight="false" hidden="false" ht="12.1" outlineLevel="0" r="239">
      <c r="A239" s="21" t="n">
        <v>43917.312013889</v>
      </c>
      <c r="B239" s="22" t="s">
        <v>724</v>
      </c>
      <c r="C239" s="22" t="s">
        <v>141</v>
      </c>
      <c r="D239" s="22" t="s">
        <v>724</v>
      </c>
      <c r="E239" s="22" t="s">
        <v>724</v>
      </c>
      <c r="F239" s="22" t="s">
        <v>23</v>
      </c>
      <c r="G239" s="23" t="n">
        <v>1</v>
      </c>
      <c r="H239" s="24" t="n">
        <v>1</v>
      </c>
      <c r="I239" s="24" t="n">
        <v>200000</v>
      </c>
      <c r="J239" s="24" t="n">
        <v>0</v>
      </c>
      <c r="K239" s="24" t="n">
        <v>0</v>
      </c>
      <c r="L239" s="24" t="n">
        <v>0</v>
      </c>
      <c r="M239" s="24"/>
      <c r="N239" s="6" t="s">
        <f>=I239+J239+K239+L239</f>
      </c>
      <c r="O239" s="22"/>
    </row>
    <row collapsed="false" customFormat="false" customHeight="false" hidden="false" ht="12.1" outlineLevel="0" r="240">
      <c r="A240" s="21" t="n">
        <v>43921.813310185</v>
      </c>
      <c r="B240" s="22" t="s">
        <v>724</v>
      </c>
      <c r="C240" s="22" t="s">
        <v>141</v>
      </c>
      <c r="D240" s="22" t="s">
        <v>724</v>
      </c>
      <c r="E240" s="22" t="s">
        <v>724</v>
      </c>
      <c r="F240" s="22" t="s">
        <v>23</v>
      </c>
      <c r="G240" s="23" t="n">
        <v>1</v>
      </c>
      <c r="H240" s="24" t="n">
        <v>1</v>
      </c>
      <c r="I240" s="24" t="n">
        <v>450000</v>
      </c>
      <c r="J240" s="24" t="n">
        <v>0</v>
      </c>
      <c r="K240" s="24" t="n">
        <v>0</v>
      </c>
      <c r="L240" s="24" t="n">
        <v>0</v>
      </c>
      <c r="M240" s="24"/>
      <c r="N240" s="6" t="s">
        <f>=I240+J240+K240+L240</f>
      </c>
      <c r="O240" s="22"/>
    </row>
    <row collapsed="false" customFormat="false" customHeight="false" hidden="false" ht="12.1" outlineLevel="0" r="241">
      <c r="A241" s="21" t="n">
        <v>43921.817650463</v>
      </c>
      <c r="B241" s="22" t="s">
        <v>724</v>
      </c>
      <c r="C241" s="22" t="s">
        <v>141</v>
      </c>
      <c r="D241" s="22" t="s">
        <v>724</v>
      </c>
      <c r="E241" s="22" t="s">
        <v>724</v>
      </c>
      <c r="F241" s="22" t="s">
        <v>23</v>
      </c>
      <c r="G241" s="23" t="n">
        <v>1</v>
      </c>
      <c r="H241" s="24" t="n">
        <v>1</v>
      </c>
      <c r="I241" s="24" t="n">
        <v>150000</v>
      </c>
      <c r="J241" s="24" t="n">
        <v>0</v>
      </c>
      <c r="K241" s="24" t="n">
        <v>0</v>
      </c>
      <c r="L241" s="24" t="n">
        <v>0</v>
      </c>
      <c r="M241" s="24"/>
      <c r="N241" s="6" t="s">
        <f>=I241+J241+K241+L241</f>
      </c>
      <c r="O241" s="22"/>
    </row>
    <row collapsed="false" customFormat="false" customHeight="false" hidden="false" ht="12.1" outlineLevel="0" r="242">
      <c r="A242" s="21" t="n">
        <v>43924.083576389</v>
      </c>
      <c r="B242" s="22" t="s">
        <v>736</v>
      </c>
      <c r="C242" s="22" t="s">
        <v>755</v>
      </c>
      <c r="D242" s="22" t="s">
        <v>736</v>
      </c>
      <c r="E242" s="22" t="s">
        <v>736</v>
      </c>
      <c r="F242" s="22" t="s">
        <v>19</v>
      </c>
      <c r="G242" s="23" t="n">
        <v>1</v>
      </c>
      <c r="H242" s="24" t="n">
        <v>1</v>
      </c>
      <c r="I242" s="24" t="n">
        <v>0.07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4"/>
      <c r="O242" s="22"/>
    </row>
    <row collapsed="false" customFormat="false" customHeight="false" hidden="false" ht="12.1" outlineLevel="0" r="243">
      <c r="A243" s="20" t="n">
        <v>43927.566979167</v>
      </c>
      <c r="B243" s="16" t="s">
        <v>670</v>
      </c>
      <c r="C243" s="16" t="s">
        <v>812</v>
      </c>
      <c r="D243" s="16" t="s">
        <v>650</v>
      </c>
      <c r="E243" s="16" t="s">
        <v>120</v>
      </c>
      <c r="F243" s="16" t="s">
        <v>23</v>
      </c>
      <c r="G243" s="7" t="n">
        <v>100</v>
      </c>
      <c r="H243" s="6" t="n">
        <v>97.49</v>
      </c>
      <c r="I243" s="6" t="n">
        <v>-97490</v>
      </c>
      <c r="J243" s="6" t="n">
        <v>-801</v>
      </c>
      <c r="K243" s="6" t="n">
        <v>-48.75</v>
      </c>
      <c r="L243" s="6" t="n">
        <v>0</v>
      </c>
      <c r="M243" s="6"/>
      <c r="N243" s="6" t="s">
        <f>=I243+J243+K243+L243</f>
      </c>
      <c r="O243" s="16"/>
    </row>
    <row collapsed="false" customFormat="false" customHeight="false" hidden="false" ht="12.1" outlineLevel="0" r="244">
      <c r="A244" s="20" t="n">
        <v>43927.567476852</v>
      </c>
      <c r="B244" s="16" t="s">
        <v>671</v>
      </c>
      <c r="C244" s="16" t="s">
        <v>813</v>
      </c>
      <c r="D244" s="16" t="s">
        <v>650</v>
      </c>
      <c r="E244" s="16" t="s">
        <v>120</v>
      </c>
      <c r="F244" s="16" t="s">
        <v>23</v>
      </c>
      <c r="G244" s="7" t="n">
        <v>6</v>
      </c>
      <c r="H244" s="6" t="n">
        <v>114.7</v>
      </c>
      <c r="I244" s="6" t="n">
        <v>-6882</v>
      </c>
      <c r="J244" s="6" t="n">
        <v>-99.18</v>
      </c>
      <c r="K244" s="6" t="n">
        <v>-1.72</v>
      </c>
      <c r="L244" s="6" t="n">
        <v>0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0" t="n">
        <v>43927.567476852</v>
      </c>
      <c r="B245" s="16" t="s">
        <v>671</v>
      </c>
      <c r="C245" s="16" t="s">
        <v>813</v>
      </c>
      <c r="D245" s="16" t="s">
        <v>650</v>
      </c>
      <c r="E245" s="16" t="s">
        <v>120</v>
      </c>
      <c r="F245" s="16" t="s">
        <v>23</v>
      </c>
      <c r="G245" s="7" t="n">
        <v>50</v>
      </c>
      <c r="H245" s="6" t="n">
        <v>114.69</v>
      </c>
      <c r="I245" s="6" t="n">
        <v>-57345</v>
      </c>
      <c r="J245" s="6" t="n">
        <v>-826.5</v>
      </c>
      <c r="K245" s="6" t="n">
        <v>-28.67</v>
      </c>
      <c r="L245" s="6" t="n">
        <v>0</v>
      </c>
      <c r="M245" s="6"/>
      <c r="N245" s="6" t="s">
        <f>=I245+J245+K245+L245</f>
      </c>
      <c r="O245" s="16"/>
    </row>
    <row collapsed="false" customFormat="false" customHeight="false" hidden="false" ht="12.1" outlineLevel="0" r="246">
      <c r="A246" s="20" t="n">
        <v>43927.567476852</v>
      </c>
      <c r="B246" s="16" t="s">
        <v>671</v>
      </c>
      <c r="C246" s="16" t="s">
        <v>813</v>
      </c>
      <c r="D246" s="16" t="s">
        <v>650</v>
      </c>
      <c r="E246" s="16" t="s">
        <v>120</v>
      </c>
      <c r="F246" s="16" t="s">
        <v>23</v>
      </c>
      <c r="G246" s="7" t="n">
        <v>23</v>
      </c>
      <c r="H246" s="6" t="n">
        <v>114.68</v>
      </c>
      <c r="I246" s="6" t="n">
        <v>-26376.4</v>
      </c>
      <c r="J246" s="6" t="n">
        <v>-380.19</v>
      </c>
      <c r="K246" s="6" t="n">
        <v>-13.19</v>
      </c>
      <c r="L246" s="6" t="n">
        <v>0</v>
      </c>
      <c r="M246" s="6"/>
      <c r="N246" s="6" t="s">
        <f>=I246+J246+K246+L246</f>
      </c>
      <c r="O246" s="16"/>
    </row>
    <row collapsed="false" customFormat="false" customHeight="false" hidden="false" ht="12.1" outlineLevel="0" r="247">
      <c r="A247" s="20" t="n">
        <v>43927.567476852</v>
      </c>
      <c r="B247" s="16" t="s">
        <v>671</v>
      </c>
      <c r="C247" s="16" t="s">
        <v>813</v>
      </c>
      <c r="D247" s="16" t="s">
        <v>650</v>
      </c>
      <c r="E247" s="16" t="s">
        <v>120</v>
      </c>
      <c r="F247" s="16" t="s">
        <v>23</v>
      </c>
      <c r="G247" s="7" t="n">
        <v>10</v>
      </c>
      <c r="H247" s="6" t="n">
        <v>114.65</v>
      </c>
      <c r="I247" s="6" t="n">
        <v>-11465</v>
      </c>
      <c r="J247" s="6" t="n">
        <v>-165.3</v>
      </c>
      <c r="K247" s="6" t="n">
        <v>-5.73</v>
      </c>
      <c r="L247" s="6" t="n">
        <v>0</v>
      </c>
      <c r="M247" s="6"/>
      <c r="N247" s="6" t="s">
        <f>=I247+J247+K247+L247</f>
      </c>
      <c r="O247" s="16"/>
    </row>
    <row collapsed="false" customFormat="false" customHeight="false" hidden="false" ht="12.1" outlineLevel="0" r="248">
      <c r="A248" s="20" t="n">
        <v>43927.567476852</v>
      </c>
      <c r="B248" s="16" t="s">
        <v>671</v>
      </c>
      <c r="C248" s="16" t="s">
        <v>813</v>
      </c>
      <c r="D248" s="16" t="s">
        <v>650</v>
      </c>
      <c r="E248" s="16" t="s">
        <v>120</v>
      </c>
      <c r="F248" s="16" t="s">
        <v>23</v>
      </c>
      <c r="G248" s="7" t="n">
        <v>11</v>
      </c>
      <c r="H248" s="6" t="n">
        <v>114.64</v>
      </c>
      <c r="I248" s="6" t="n">
        <v>-12610.4</v>
      </c>
      <c r="J248" s="6" t="n">
        <v>-181.83</v>
      </c>
      <c r="K248" s="6" t="n">
        <v>-6.31</v>
      </c>
      <c r="L248" s="6" t="n">
        <v>0</v>
      </c>
      <c r="M248" s="6"/>
      <c r="N248" s="6" t="s">
        <f>=I248+J248+K248+L248</f>
      </c>
      <c r="O248" s="16"/>
    </row>
    <row collapsed="false" customFormat="false" customHeight="false" hidden="false" ht="12.1" outlineLevel="0" r="249">
      <c r="A249" s="20" t="n">
        <v>43927.568055556</v>
      </c>
      <c r="B249" s="16" t="s">
        <v>119</v>
      </c>
      <c r="C249" s="16" t="s">
        <v>814</v>
      </c>
      <c r="D249" s="16" t="s">
        <v>650</v>
      </c>
      <c r="E249" s="16" t="s">
        <v>120</v>
      </c>
      <c r="F249" s="16" t="s">
        <v>23</v>
      </c>
      <c r="G249" s="7" t="n">
        <v>110</v>
      </c>
      <c r="H249" s="6" t="n">
        <v>98.5</v>
      </c>
      <c r="I249" s="6" t="n">
        <v>-108350</v>
      </c>
      <c r="J249" s="6" t="n">
        <v>-2578.4</v>
      </c>
      <c r="K249" s="6" t="n">
        <v>-27.09</v>
      </c>
      <c r="L249" s="6" t="n">
        <v>0</v>
      </c>
      <c r="M249" s="6"/>
      <c r="N249" s="6" t="s">
        <f>=I249+J249+K249+L249</f>
      </c>
      <c r="O249" s="16"/>
    </row>
    <row collapsed="false" customFormat="false" customHeight="false" hidden="false" ht="12.1" outlineLevel="0" r="250">
      <c r="A250" s="21" t="n">
        <v>43927.721388889</v>
      </c>
      <c r="B250" s="22" t="s">
        <v>736</v>
      </c>
      <c r="C250" s="22" t="s">
        <v>815</v>
      </c>
      <c r="D250" s="22" t="s">
        <v>736</v>
      </c>
      <c r="E250" s="22" t="s">
        <v>736</v>
      </c>
      <c r="F250" s="22" t="s">
        <v>19</v>
      </c>
      <c r="G250" s="23" t="n">
        <v>1</v>
      </c>
      <c r="H250" s="24" t="n">
        <v>1</v>
      </c>
      <c r="I250" s="24" t="n">
        <v>2.31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4"/>
      <c r="O250" s="22"/>
    </row>
    <row collapsed="false" customFormat="false" customHeight="false" hidden="false" ht="12.1" outlineLevel="0" r="251">
      <c r="A251" s="21" t="n">
        <v>43927.812881944</v>
      </c>
      <c r="B251" s="22" t="s">
        <v>736</v>
      </c>
      <c r="C251" s="22" t="s">
        <v>816</v>
      </c>
      <c r="D251" s="22" t="s">
        <v>736</v>
      </c>
      <c r="E251" s="22" t="s">
        <v>736</v>
      </c>
      <c r="F251" s="22" t="s">
        <v>19</v>
      </c>
      <c r="G251" s="23" t="n">
        <v>1</v>
      </c>
      <c r="H251" s="24" t="n">
        <v>1</v>
      </c>
      <c r="I251" s="24" t="n">
        <v>0.74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4"/>
      <c r="O251" s="22"/>
    </row>
    <row collapsed="false" customFormat="false" customHeight="false" hidden="false" ht="12.1" outlineLevel="0" r="252">
      <c r="A252" s="20" t="n">
        <v>43928.571585648</v>
      </c>
      <c r="B252" s="16" t="s">
        <v>110</v>
      </c>
      <c r="C252" s="16" t="s">
        <v>817</v>
      </c>
      <c r="D252" s="16" t="s">
        <v>650</v>
      </c>
      <c r="E252" s="16" t="s">
        <v>96</v>
      </c>
      <c r="F252" s="16" t="s">
        <v>23</v>
      </c>
      <c r="G252" s="7" t="n">
        <v>100</v>
      </c>
      <c r="H252" s="6" t="n">
        <v>889</v>
      </c>
      <c r="I252" s="6" t="n">
        <v>-88900</v>
      </c>
      <c r="J252" s="6" t="n">
        <v>0</v>
      </c>
      <c r="K252" s="6" t="n">
        <v>-44.45</v>
      </c>
      <c r="L252" s="6" t="n">
        <v>0</v>
      </c>
      <c r="M252" s="6"/>
      <c r="N252" s="6" t="s">
        <f>=I252+J252+K252+L252</f>
      </c>
      <c r="O252" s="16"/>
    </row>
    <row collapsed="false" customFormat="false" customHeight="false" hidden="false" ht="12.1" outlineLevel="0" r="253">
      <c r="A253" s="20" t="n">
        <v>43928.571967593</v>
      </c>
      <c r="B253" s="16" t="s">
        <v>108</v>
      </c>
      <c r="C253" s="16" t="s">
        <v>768</v>
      </c>
      <c r="D253" s="16" t="s">
        <v>650</v>
      </c>
      <c r="E253" s="16" t="s">
        <v>96</v>
      </c>
      <c r="F253" s="16" t="s">
        <v>23</v>
      </c>
      <c r="G253" s="7" t="n">
        <v>7</v>
      </c>
      <c r="H253" s="6" t="n">
        <v>2087</v>
      </c>
      <c r="I253" s="6" t="n">
        <v>-14609</v>
      </c>
      <c r="J253" s="6" t="n">
        <v>0</v>
      </c>
      <c r="K253" s="6" t="n">
        <v>-7.3</v>
      </c>
      <c r="L253" s="6" t="n">
        <v>0</v>
      </c>
      <c r="M253" s="6"/>
      <c r="N253" s="6" t="s">
        <f>=I253+J253+K253+L253</f>
      </c>
      <c r="O253" s="16"/>
    </row>
    <row collapsed="false" customFormat="false" customHeight="false" hidden="false" ht="12.1" outlineLevel="0" r="254">
      <c r="A254" s="20" t="n">
        <v>43928.571967593</v>
      </c>
      <c r="B254" s="16" t="s">
        <v>108</v>
      </c>
      <c r="C254" s="16" t="s">
        <v>768</v>
      </c>
      <c r="D254" s="16" t="s">
        <v>650</v>
      </c>
      <c r="E254" s="16" t="s">
        <v>96</v>
      </c>
      <c r="F254" s="16" t="s">
        <v>23</v>
      </c>
      <c r="G254" s="7" t="n">
        <v>5</v>
      </c>
      <c r="H254" s="6" t="n">
        <v>2073</v>
      </c>
      <c r="I254" s="6" t="n">
        <v>-10365</v>
      </c>
      <c r="J254" s="6" t="n">
        <v>0</v>
      </c>
      <c r="K254" s="6" t="n">
        <v>-5.18</v>
      </c>
      <c r="L254" s="6" t="n">
        <v>0</v>
      </c>
      <c r="M254" s="6"/>
      <c r="N254" s="6" t="s">
        <f>=I254+J254+K254+L254</f>
      </c>
      <c r="O254" s="16"/>
    </row>
    <row collapsed="false" customFormat="false" customHeight="false" hidden="false" ht="12.1" outlineLevel="0" r="255">
      <c r="A255" s="20" t="n">
        <v>43928.571967593</v>
      </c>
      <c r="B255" s="16" t="s">
        <v>108</v>
      </c>
      <c r="C255" s="16" t="s">
        <v>768</v>
      </c>
      <c r="D255" s="16" t="s">
        <v>650</v>
      </c>
      <c r="E255" s="16" t="s">
        <v>96</v>
      </c>
      <c r="F255" s="16" t="s">
        <v>23</v>
      </c>
      <c r="G255" s="7" t="n">
        <v>1</v>
      </c>
      <c r="H255" s="6" t="n">
        <v>2088</v>
      </c>
      <c r="I255" s="6" t="n">
        <v>-2088</v>
      </c>
      <c r="J255" s="6" t="n">
        <v>0</v>
      </c>
      <c r="K255" s="6" t="n">
        <v>-1.04</v>
      </c>
      <c r="L255" s="6" t="n">
        <v>0</v>
      </c>
      <c r="M255" s="6"/>
      <c r="N255" s="6" t="s">
        <f>=I255+J255+K255+L255</f>
      </c>
      <c r="O255" s="16"/>
    </row>
    <row collapsed="false" customFormat="false" customHeight="false" hidden="false" ht="12.1" outlineLevel="0" r="256">
      <c r="A256" s="20" t="n">
        <v>43928.571967593</v>
      </c>
      <c r="B256" s="16" t="s">
        <v>108</v>
      </c>
      <c r="C256" s="16" t="s">
        <v>768</v>
      </c>
      <c r="D256" s="16" t="s">
        <v>650</v>
      </c>
      <c r="E256" s="16" t="s">
        <v>96</v>
      </c>
      <c r="F256" s="16" t="s">
        <v>23</v>
      </c>
      <c r="G256" s="7" t="n">
        <v>1</v>
      </c>
      <c r="H256" s="6" t="n">
        <v>2075</v>
      </c>
      <c r="I256" s="6" t="n">
        <v>-2075</v>
      </c>
      <c r="J256" s="6" t="n">
        <v>0</v>
      </c>
      <c r="K256" s="6" t="n">
        <v>-1.04</v>
      </c>
      <c r="L256" s="6" t="n">
        <v>0</v>
      </c>
      <c r="M256" s="6"/>
      <c r="N256" s="6" t="s">
        <f>=I256+J256+K256+L256</f>
      </c>
      <c r="O256" s="16"/>
    </row>
    <row collapsed="false" customFormat="false" customHeight="false" hidden="false" ht="12.1" outlineLevel="0" r="257">
      <c r="A257" s="20" t="n">
        <v>43928.571967593</v>
      </c>
      <c r="B257" s="16" t="s">
        <v>108</v>
      </c>
      <c r="C257" s="16" t="s">
        <v>768</v>
      </c>
      <c r="D257" s="16" t="s">
        <v>650</v>
      </c>
      <c r="E257" s="16" t="s">
        <v>96</v>
      </c>
      <c r="F257" s="16" t="s">
        <v>23</v>
      </c>
      <c r="G257" s="7" t="n">
        <v>11</v>
      </c>
      <c r="H257" s="6" t="n">
        <v>2060.5</v>
      </c>
      <c r="I257" s="6" t="n">
        <v>-22665.5</v>
      </c>
      <c r="J257" s="6" t="n">
        <v>0</v>
      </c>
      <c r="K257" s="6" t="n">
        <v>-11.33</v>
      </c>
      <c r="L257" s="6" t="n">
        <v>0</v>
      </c>
      <c r="M257" s="6"/>
      <c r="N257" s="6" t="s">
        <f>=I257+J257+K257+L257</f>
      </c>
      <c r="O257" s="16"/>
    </row>
    <row collapsed="false" customFormat="false" customHeight="false" hidden="false" ht="12.1" outlineLevel="0" r="258">
      <c r="A258" s="20" t="n">
        <v>43928.572256944</v>
      </c>
      <c r="B258" s="16" t="s">
        <v>104</v>
      </c>
      <c r="C258" s="16" t="s">
        <v>818</v>
      </c>
      <c r="D258" s="16" t="s">
        <v>650</v>
      </c>
      <c r="E258" s="16" t="s">
        <v>96</v>
      </c>
      <c r="F258" s="16" t="s">
        <v>23</v>
      </c>
      <c r="G258" s="7" t="n">
        <v>70</v>
      </c>
      <c r="H258" s="6" t="n">
        <v>1678</v>
      </c>
      <c r="I258" s="6" t="n">
        <v>-117460</v>
      </c>
      <c r="J258" s="6" t="n">
        <v>0</v>
      </c>
      <c r="K258" s="6" t="n">
        <v>-58.73</v>
      </c>
      <c r="L258" s="6" t="n">
        <v>0</v>
      </c>
      <c r="M258" s="6"/>
      <c r="N258" s="6" t="s">
        <f>=I258+J258+K258+L258</f>
      </c>
      <c r="O258" s="16"/>
    </row>
    <row collapsed="false" customFormat="false" customHeight="false" hidden="false" ht="12.1" outlineLevel="0" r="259">
      <c r="A259" s="20" t="n">
        <v>43928.572604167</v>
      </c>
      <c r="B259" s="16" t="s">
        <v>100</v>
      </c>
      <c r="C259" s="16" t="s">
        <v>819</v>
      </c>
      <c r="D259" s="16" t="s">
        <v>650</v>
      </c>
      <c r="E259" s="16" t="s">
        <v>96</v>
      </c>
      <c r="F259" s="16" t="s">
        <v>23</v>
      </c>
      <c r="G259" s="7" t="n">
        <v>1</v>
      </c>
      <c r="H259" s="6" t="n">
        <v>6295</v>
      </c>
      <c r="I259" s="6" t="n">
        <v>-6295</v>
      </c>
      <c r="J259" s="6" t="n">
        <v>0</v>
      </c>
      <c r="K259" s="6" t="n">
        <v>-1.57</v>
      </c>
      <c r="L259" s="6" t="n">
        <v>0</v>
      </c>
      <c r="M259" s="6"/>
      <c r="N259" s="6" t="s">
        <f>=I259+J259+K259+L259</f>
      </c>
      <c r="O259" s="16"/>
    </row>
    <row collapsed="false" customFormat="false" customHeight="false" hidden="false" ht="12.1" outlineLevel="0" r="260">
      <c r="A260" s="20" t="n">
        <v>43928.572604167</v>
      </c>
      <c r="B260" s="16" t="s">
        <v>100</v>
      </c>
      <c r="C260" s="16" t="s">
        <v>819</v>
      </c>
      <c r="D260" s="16" t="s">
        <v>650</v>
      </c>
      <c r="E260" s="16" t="s">
        <v>96</v>
      </c>
      <c r="F260" s="16" t="s">
        <v>23</v>
      </c>
      <c r="G260" s="7" t="n">
        <v>3</v>
      </c>
      <c r="H260" s="6" t="n">
        <v>6290</v>
      </c>
      <c r="I260" s="6" t="n">
        <v>-18870</v>
      </c>
      <c r="J260" s="6" t="n">
        <v>0</v>
      </c>
      <c r="K260" s="6" t="n">
        <v>-4.72</v>
      </c>
      <c r="L260" s="6" t="n">
        <v>0</v>
      </c>
      <c r="M260" s="6"/>
      <c r="N260" s="6" t="s">
        <f>=I260+J260+K260+L260</f>
      </c>
      <c r="O260" s="16"/>
    </row>
    <row collapsed="false" customFormat="false" customHeight="false" hidden="false" ht="12.1" outlineLevel="0" r="261">
      <c r="A261" s="20" t="n">
        <v>43928.572604167</v>
      </c>
      <c r="B261" s="16" t="s">
        <v>100</v>
      </c>
      <c r="C261" s="16" t="s">
        <v>819</v>
      </c>
      <c r="D261" s="16" t="s">
        <v>650</v>
      </c>
      <c r="E261" s="16" t="s">
        <v>96</v>
      </c>
      <c r="F261" s="16" t="s">
        <v>23</v>
      </c>
      <c r="G261" s="7" t="n">
        <v>10</v>
      </c>
      <c r="H261" s="6" t="n">
        <v>6289</v>
      </c>
      <c r="I261" s="6" t="n">
        <v>-62890</v>
      </c>
      <c r="J261" s="6" t="n">
        <v>0</v>
      </c>
      <c r="K261" s="6" t="n">
        <v>-15.72</v>
      </c>
      <c r="L261" s="6" t="n">
        <v>0</v>
      </c>
      <c r="M261" s="6"/>
      <c r="N261" s="6" t="s">
        <f>=I261+J261+K261+L261</f>
      </c>
      <c r="O261" s="16"/>
    </row>
    <row collapsed="false" customFormat="false" customHeight="false" hidden="false" ht="12.1" outlineLevel="0" r="262">
      <c r="A262" s="20" t="n">
        <v>43928.572604167</v>
      </c>
      <c r="B262" s="16" t="s">
        <v>100</v>
      </c>
      <c r="C262" s="16" t="s">
        <v>819</v>
      </c>
      <c r="D262" s="16" t="s">
        <v>650</v>
      </c>
      <c r="E262" s="16" t="s">
        <v>96</v>
      </c>
      <c r="F262" s="16" t="s">
        <v>23</v>
      </c>
      <c r="G262" s="7" t="n">
        <v>1</v>
      </c>
      <c r="H262" s="6" t="n">
        <v>6286</v>
      </c>
      <c r="I262" s="6" t="n">
        <v>-6286</v>
      </c>
      <c r="J262" s="6" t="n">
        <v>0</v>
      </c>
      <c r="K262" s="6" t="n">
        <v>-1.57</v>
      </c>
      <c r="L262" s="6" t="n">
        <v>0</v>
      </c>
      <c r="M262" s="6"/>
      <c r="N262" s="6" t="s">
        <f>=I262+J262+K262+L262</f>
      </c>
      <c r="O262" s="16"/>
    </row>
    <row collapsed="false" customFormat="false" customHeight="false" hidden="false" ht="12.1" outlineLevel="0" r="263">
      <c r="A263" s="20" t="n">
        <v>43928.572800926</v>
      </c>
      <c r="B263" s="16" t="s">
        <v>102</v>
      </c>
      <c r="C263" s="16" t="s">
        <v>780</v>
      </c>
      <c r="D263" s="16" t="s">
        <v>650</v>
      </c>
      <c r="E263" s="16" t="s">
        <v>96</v>
      </c>
      <c r="F263" s="16" t="s">
        <v>23</v>
      </c>
      <c r="G263" s="7" t="n">
        <v>29</v>
      </c>
      <c r="H263" s="6" t="n">
        <v>3046</v>
      </c>
      <c r="I263" s="6" t="n">
        <v>-88334</v>
      </c>
      <c r="J263" s="6" t="n">
        <v>0</v>
      </c>
      <c r="K263" s="6" t="n">
        <v>-22.08</v>
      </c>
      <c r="L263" s="6" t="n">
        <v>0</v>
      </c>
      <c r="M263" s="6"/>
      <c r="N263" s="6" t="s">
        <f>=I263+J263+K263+L263</f>
      </c>
      <c r="O263" s="16"/>
    </row>
    <row collapsed="false" customFormat="false" customHeight="false" hidden="false" ht="12.1" outlineLevel="0" r="264">
      <c r="A264" s="20" t="n">
        <v>43928.572800926</v>
      </c>
      <c r="B264" s="16" t="s">
        <v>102</v>
      </c>
      <c r="C264" s="16" t="s">
        <v>780</v>
      </c>
      <c r="D264" s="16" t="s">
        <v>650</v>
      </c>
      <c r="E264" s="16" t="s">
        <v>96</v>
      </c>
      <c r="F264" s="16" t="s">
        <v>23</v>
      </c>
      <c r="G264" s="7" t="n">
        <v>1</v>
      </c>
      <c r="H264" s="6" t="n">
        <v>3050</v>
      </c>
      <c r="I264" s="6" t="n">
        <v>-3050</v>
      </c>
      <c r="J264" s="6" t="n">
        <v>0</v>
      </c>
      <c r="K264" s="6" t="n">
        <v>-0.76</v>
      </c>
      <c r="L264" s="6" t="n">
        <v>0</v>
      </c>
      <c r="M264" s="6"/>
      <c r="N264" s="6" t="s">
        <f>=I264+J264+K264+L264</f>
      </c>
      <c r="O264" s="16"/>
    </row>
    <row collapsed="false" customFormat="false" customHeight="false" hidden="false" ht="12.1" outlineLevel="0" r="265">
      <c r="A265" s="20" t="n">
        <v>43928.573113426</v>
      </c>
      <c r="B265" s="16" t="s">
        <v>95</v>
      </c>
      <c r="C265" s="16" t="s">
        <v>762</v>
      </c>
      <c r="D265" s="16" t="s">
        <v>650</v>
      </c>
      <c r="E265" s="16" t="s">
        <v>96</v>
      </c>
      <c r="F265" s="16" t="s">
        <v>23</v>
      </c>
      <c r="G265" s="7" t="n">
        <v>169</v>
      </c>
      <c r="H265" s="6" t="n">
        <v>1605.4</v>
      </c>
      <c r="I265" s="6" t="n">
        <v>-271312.6</v>
      </c>
      <c r="J265" s="6" t="n">
        <v>0</v>
      </c>
      <c r="K265" s="6" t="n">
        <v>-67.83</v>
      </c>
      <c r="L265" s="6" t="n">
        <v>0</v>
      </c>
      <c r="M265" s="6"/>
      <c r="N265" s="6" t="s">
        <f>=I265+J265+K265+L265</f>
      </c>
      <c r="O265" s="16"/>
    </row>
    <row collapsed="false" customFormat="false" customHeight="false" hidden="false" ht="12.1" outlineLevel="0" r="266">
      <c r="A266" s="21" t="n">
        <v>43930.003576389</v>
      </c>
      <c r="B266" s="22" t="s">
        <v>736</v>
      </c>
      <c r="C266" s="22" t="s">
        <v>783</v>
      </c>
      <c r="D266" s="22" t="s">
        <v>736</v>
      </c>
      <c r="E266" s="22" t="s">
        <v>736</v>
      </c>
      <c r="F266" s="22" t="s">
        <v>19</v>
      </c>
      <c r="G266" s="23" t="n">
        <v>1</v>
      </c>
      <c r="H266" s="24" t="n">
        <v>1</v>
      </c>
      <c r="I266" s="24" t="n">
        <v>3.69</v>
      </c>
      <c r="J266" s="24" t="n">
        <v>0</v>
      </c>
      <c r="K266" s="24" t="n">
        <v>0</v>
      </c>
      <c r="L266" s="24" t="n">
        <v>0</v>
      </c>
      <c r="M266" s="6" t="s">
        <f>=I266+J266+K266+L266</f>
      </c>
      <c r="N266" s="24"/>
      <c r="O266" s="22"/>
    </row>
    <row collapsed="false" customFormat="false" customHeight="false" hidden="false" ht="12.1" outlineLevel="0" r="267">
      <c r="A267" s="21" t="n">
        <v>43938.20255787</v>
      </c>
      <c r="B267" s="22" t="s">
        <v>736</v>
      </c>
      <c r="C267" s="22" t="s">
        <v>777</v>
      </c>
      <c r="D267" s="22" t="s">
        <v>736</v>
      </c>
      <c r="E267" s="22" t="s">
        <v>736</v>
      </c>
      <c r="F267" s="22" t="s">
        <v>19</v>
      </c>
      <c r="G267" s="23" t="n">
        <v>1</v>
      </c>
      <c r="H267" s="24" t="n">
        <v>1</v>
      </c>
      <c r="I267" s="24" t="n">
        <v>0.48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4"/>
      <c r="O267" s="22"/>
    </row>
    <row collapsed="false" customFormat="false" customHeight="false" hidden="false" ht="12.1" outlineLevel="0" r="268">
      <c r="A268" s="21" t="n">
        <v>43942.525798611</v>
      </c>
      <c r="B268" s="22" t="s">
        <v>724</v>
      </c>
      <c r="C268" s="22" t="s">
        <v>141</v>
      </c>
      <c r="D268" s="22" t="s">
        <v>724</v>
      </c>
      <c r="E268" s="22" t="s">
        <v>724</v>
      </c>
      <c r="F268" s="22" t="s">
        <v>23</v>
      </c>
      <c r="G268" s="23" t="n">
        <v>1</v>
      </c>
      <c r="H268" s="24" t="n">
        <v>1</v>
      </c>
      <c r="I268" s="24" t="n">
        <v>50000</v>
      </c>
      <c r="J268" s="24" t="n">
        <v>0</v>
      </c>
      <c r="K268" s="24" t="n">
        <v>0</v>
      </c>
      <c r="L268" s="24" t="n">
        <v>0</v>
      </c>
      <c r="M268" s="24"/>
      <c r="N268" s="6" t="s">
        <f>=I268+J268+K268+L268</f>
      </c>
      <c r="O268" s="22"/>
    </row>
    <row collapsed="false" customFormat="false" customHeight="false" hidden="false" ht="12.1" outlineLevel="0" r="269">
      <c r="A269" s="20" t="n">
        <v>43942.526724537</v>
      </c>
      <c r="B269" s="16" t="s">
        <v>110</v>
      </c>
      <c r="C269" s="16" t="s">
        <v>817</v>
      </c>
      <c r="D269" s="16" t="s">
        <v>650</v>
      </c>
      <c r="E269" s="16" t="s">
        <v>96</v>
      </c>
      <c r="F269" s="16" t="s">
        <v>23</v>
      </c>
      <c r="G269" s="7" t="n">
        <v>50</v>
      </c>
      <c r="H269" s="6" t="n">
        <v>924.7</v>
      </c>
      <c r="I269" s="6" t="n">
        <v>-46235</v>
      </c>
      <c r="J269" s="6" t="n">
        <v>0</v>
      </c>
      <c r="K269" s="6" t="n">
        <v>-23.12</v>
      </c>
      <c r="L269" s="6" t="n">
        <v>0</v>
      </c>
      <c r="M269" s="6"/>
      <c r="N269" s="6" t="s">
        <f>=I269+J269+K269+L269</f>
      </c>
      <c r="O269" s="16"/>
    </row>
    <row collapsed="false" customFormat="false" customHeight="false" hidden="false" ht="12.1" outlineLevel="0" r="270">
      <c r="A270" s="21" t="n">
        <v>43942.783159722</v>
      </c>
      <c r="B270" s="22" t="s">
        <v>736</v>
      </c>
      <c r="C270" s="22" t="s">
        <v>763</v>
      </c>
      <c r="D270" s="22" t="s">
        <v>736</v>
      </c>
      <c r="E270" s="22" t="s">
        <v>736</v>
      </c>
      <c r="F270" s="22" t="s">
        <v>23</v>
      </c>
      <c r="G270" s="23" t="n">
        <v>1</v>
      </c>
      <c r="H270" s="24" t="n">
        <v>1</v>
      </c>
      <c r="I270" s="24" t="n">
        <v>309</v>
      </c>
      <c r="J270" s="24" t="n">
        <v>0</v>
      </c>
      <c r="K270" s="24" t="n">
        <v>0</v>
      </c>
      <c r="L270" s="24" t="n">
        <v>0</v>
      </c>
      <c r="M270" s="24"/>
      <c r="N270" s="6" t="s">
        <f>=I270+J270+K270+L270</f>
      </c>
      <c r="O270" s="22"/>
    </row>
    <row collapsed="false" customFormat="false" customHeight="false" hidden="false" ht="12.1" outlineLevel="0" r="271">
      <c r="A271" s="21" t="n">
        <v>43942.789907407</v>
      </c>
      <c r="B271" s="22" t="s">
        <v>736</v>
      </c>
      <c r="C271" s="22" t="s">
        <v>766</v>
      </c>
      <c r="D271" s="22" t="s">
        <v>736</v>
      </c>
      <c r="E271" s="22" t="s">
        <v>736</v>
      </c>
      <c r="F271" s="22" t="s">
        <v>23</v>
      </c>
      <c r="G271" s="23" t="n">
        <v>1</v>
      </c>
      <c r="H271" s="24" t="n">
        <v>1</v>
      </c>
      <c r="I271" s="24" t="n">
        <v>328.96</v>
      </c>
      <c r="J271" s="24" t="n">
        <v>0</v>
      </c>
      <c r="K271" s="24" t="n">
        <v>0</v>
      </c>
      <c r="L271" s="24" t="n">
        <v>0</v>
      </c>
      <c r="M271" s="24"/>
      <c r="N271" s="6" t="s">
        <f>=I271+J271+K271+L271</f>
      </c>
      <c r="O271" s="22"/>
    </row>
    <row collapsed="false" customFormat="false" customHeight="false" hidden="false" ht="12.1" outlineLevel="0" r="272">
      <c r="A272" s="25" t="n">
        <v>43943.923344907</v>
      </c>
      <c r="B272" s="26" t="s">
        <v>730</v>
      </c>
      <c r="C272" s="26" t="s">
        <v>820</v>
      </c>
      <c r="D272" s="26" t="s">
        <v>730</v>
      </c>
      <c r="E272" s="26" t="s">
        <v>730</v>
      </c>
      <c r="F272" s="26" t="s">
        <v>23</v>
      </c>
      <c r="G272" s="27" t="n">
        <v>1</v>
      </c>
      <c r="H272" s="28" t="n">
        <v>-1</v>
      </c>
      <c r="I272" s="28" t="n">
        <v>-20</v>
      </c>
      <c r="J272" s="28" t="n">
        <v>0</v>
      </c>
      <c r="K272" s="28" t="n">
        <v>0</v>
      </c>
      <c r="L272" s="28" t="n">
        <v>0</v>
      </c>
      <c r="M272" s="28"/>
      <c r="N272" s="6" t="s">
        <f>=I272+J272+K272+L272</f>
      </c>
      <c r="O272" s="26"/>
    </row>
    <row collapsed="false" customFormat="false" customHeight="false" hidden="false" ht="12.1" outlineLevel="0" r="273">
      <c r="A273" s="21" t="n">
        <v>43943.923344907</v>
      </c>
      <c r="B273" s="22" t="s">
        <v>736</v>
      </c>
      <c r="C273" s="22" t="s">
        <v>821</v>
      </c>
      <c r="D273" s="22" t="s">
        <v>736</v>
      </c>
      <c r="E273" s="22" t="s">
        <v>736</v>
      </c>
      <c r="F273" s="22" t="s">
        <v>23</v>
      </c>
      <c r="G273" s="23" t="n">
        <v>1</v>
      </c>
      <c r="H273" s="24" t="n">
        <v>1</v>
      </c>
      <c r="I273" s="24" t="n">
        <v>157</v>
      </c>
      <c r="J273" s="24" t="n">
        <v>0</v>
      </c>
      <c r="K273" s="24" t="n">
        <v>0</v>
      </c>
      <c r="L273" s="24" t="n">
        <v>0</v>
      </c>
      <c r="M273" s="24"/>
      <c r="N273" s="6" t="s">
        <f>=I273+J273+K273+L273</f>
      </c>
      <c r="O273" s="22"/>
    </row>
    <row collapsed="false" customFormat="false" customHeight="false" hidden="false" ht="12.1" outlineLevel="0" r="274">
      <c r="A274" s="25" t="n">
        <v>43944</v>
      </c>
      <c r="B274" s="26" t="s">
        <v>730</v>
      </c>
      <c r="C274" s="26" t="s">
        <v>731</v>
      </c>
      <c r="D274" s="26" t="s">
        <v>730</v>
      </c>
      <c r="E274" s="26" t="s">
        <v>730</v>
      </c>
      <c r="F274" s="26" t="s">
        <v>23</v>
      </c>
      <c r="G274" s="27" t="n">
        <v>1</v>
      </c>
      <c r="H274" s="28" t="n">
        <v>-1</v>
      </c>
      <c r="I274" s="28" t="n">
        <v>-290</v>
      </c>
      <c r="J274" s="28" t="n">
        <v>0</v>
      </c>
      <c r="K274" s="28" t="n">
        <v>0</v>
      </c>
      <c r="L274" s="28" t="n">
        <v>0</v>
      </c>
      <c r="M274" s="28"/>
      <c r="N274" s="6" t="s">
        <f>=I274+J274+K274+L274</f>
      </c>
      <c r="O274" s="26"/>
    </row>
    <row collapsed="false" customFormat="false" customHeight="false" hidden="false" ht="12.1" outlineLevel="0" r="275">
      <c r="A275" s="33" t="n">
        <v>46125.999988426</v>
      </c>
      <c r="B275" s="34" t="s">
        <v>727</v>
      </c>
      <c r="C275" s="34" t="s">
        <v>822</v>
      </c>
      <c r="D275" s="34" t="s">
        <v>718</v>
      </c>
      <c r="E275" s="34" t="s">
        <v>729</v>
      </c>
      <c r="F275" s="34" t="s">
        <v>19</v>
      </c>
      <c r="G275" s="35" t="n">
        <v>5313</v>
      </c>
      <c r="H275" s="36" t="n">
        <v>1</v>
      </c>
      <c r="I275" s="2"/>
      <c r="J275" s="2"/>
      <c r="K275" s="2"/>
      <c r="L275" s="2"/>
      <c r="M275" s="6" t="n">
        <v>5313</v>
      </c>
      <c r="N275" s="2"/>
      <c r="O275" s="2"/>
    </row>
    <row collapsed="false" customFormat="false" customHeight="false" hidden="false" ht="12.1" outlineLevel="0" r="276">
      <c r="A276" s="20" t="n">
        <v>46125.999988426</v>
      </c>
      <c r="B276" s="16" t="s">
        <v>801</v>
      </c>
      <c r="C276" s="16" t="s">
        <v>823</v>
      </c>
      <c r="D276" s="16" t="s">
        <v>718</v>
      </c>
      <c r="E276" s="16" t="s">
        <v>729</v>
      </c>
      <c r="F276" s="16" t="s">
        <v>19</v>
      </c>
      <c r="G276" s="7" t="n">
        <v>-795</v>
      </c>
      <c r="H276" s="6" t="n">
        <v>1</v>
      </c>
      <c r="I276" s="2"/>
      <c r="J276" s="2"/>
      <c r="K276" s="2"/>
      <c r="L276" s="2"/>
      <c r="M276" s="6" t="n">
        <v>-795</v>
      </c>
      <c r="N276" s="2"/>
      <c r="O276" s="2"/>
    </row>
    <row collapsed="false" customFormat="false" customHeight="false" hidden="false" ht="12.1" outlineLevel="0"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 t="s">
        <v>824</v>
      </c>
      <c r="M277" s="5" t="s">
        <f>=SUM(M2:M276)</f>
      </c>
      <c r="N277" s="5" t="s">
        <f>=SUM(N2:N276)</f>
      </c>
      <c r="O277" s="4"/>
    </row>
  </sheetData>
  <autoFilter ref="A1:O27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134</v>
      </c>
      <c r="B1" s="38" t="s">
        <v>825</v>
      </c>
      <c r="C1" s="38" t="s">
        <v>0</v>
      </c>
      <c r="D1" s="38" t="s">
        <v>2</v>
      </c>
      <c r="E1" s="38" t="s">
        <v>826</v>
      </c>
      <c r="F1" s="38" t="s">
        <v>3</v>
      </c>
      <c r="G1" s="38" t="s">
        <v>827</v>
      </c>
      <c r="H1" s="38" t="s">
        <v>828</v>
      </c>
      <c r="I1" s="38" t="s">
        <v>829</v>
      </c>
      <c r="J1" s="38" t="s">
        <v>830</v>
      </c>
      <c r="K1" s="38" t="s">
        <v>831</v>
      </c>
      <c r="L1" s="38" t="s">
        <v>832</v>
      </c>
      <c r="M1" s="38" t="s">
        <v>833</v>
      </c>
      <c r="N1" s="38" t="s">
        <v>834</v>
      </c>
    </row>
    <row collapsed="false" customFormat="false" customHeight="false" hidden="false" ht="12.1" outlineLevel="0" r="2">
      <c r="A2" s="37" t="n">
        <v>43474</v>
      </c>
      <c r="B2" s="16" t="s">
        <v>835</v>
      </c>
      <c r="C2" s="16" t="s">
        <v>657</v>
      </c>
      <c r="D2" s="16" t="s">
        <v>836</v>
      </c>
      <c r="E2" s="7" t="n">
        <v>10</v>
      </c>
      <c r="F2" s="16" t="s">
        <v>23</v>
      </c>
      <c r="G2" s="6" t="n">
        <v>22.26</v>
      </c>
      <c r="H2" s="6" t="n">
        <v>506</v>
      </c>
      <c r="I2" s="6" t="n">
        <v>547.94</v>
      </c>
      <c r="J2" s="6" t="n">
        <v>29</v>
      </c>
      <c r="K2" s="6" t="n">
        <v>222.6</v>
      </c>
      <c r="L2" s="6" t="n">
        <v>193.6</v>
      </c>
      <c r="M2" s="6" t="n">
        <v>3.53</v>
      </c>
      <c r="N2" s="6" t="n">
        <v>3.83</v>
      </c>
    </row>
    <row collapsed="false" customFormat="false" customHeight="false" hidden="false" ht="12.1" outlineLevel="0" r="3">
      <c r="A3" s="37" t="n">
        <v>43504</v>
      </c>
      <c r="B3" s="16" t="s">
        <v>835</v>
      </c>
      <c r="C3" s="16" t="s">
        <v>25</v>
      </c>
      <c r="D3" s="16" t="s">
        <v>26</v>
      </c>
      <c r="E3" s="7" t="n">
        <v>1</v>
      </c>
      <c r="F3" s="16" t="s">
        <v>19</v>
      </c>
      <c r="G3" s="6" t="n">
        <v>48.1945</v>
      </c>
      <c r="H3" s="6" t="n">
        <v>168.0109</v>
      </c>
      <c r="I3" s="6" t="n">
        <v>10823.57</v>
      </c>
      <c r="J3" s="6" t="n">
        <v>0.07</v>
      </c>
      <c r="K3" s="6" t="n">
        <v>48.1945</v>
      </c>
      <c r="L3" s="6" t="n">
        <v>43.57</v>
      </c>
      <c r="M3" s="6" t="n">
        <v>0.4</v>
      </c>
      <c r="N3" s="6" t="n">
        <v>0.39</v>
      </c>
    </row>
    <row collapsed="false" customFormat="false" customHeight="false" hidden="false" ht="12.1" outlineLevel="0" r="4">
      <c r="A4" s="37" t="n">
        <v>43591</v>
      </c>
      <c r="B4" s="16" t="s">
        <v>835</v>
      </c>
      <c r="C4" s="16" t="s">
        <v>67</v>
      </c>
      <c r="D4" s="16" t="s">
        <v>68</v>
      </c>
      <c r="E4" s="7" t="n">
        <v>200</v>
      </c>
      <c r="F4" s="16" t="s">
        <v>23</v>
      </c>
      <c r="G4" s="6" t="n">
        <v>7.792</v>
      </c>
      <c r="H4" s="6" t="n">
        <v>95.7</v>
      </c>
      <c r="I4" s="6" t="n">
        <v>102.51</v>
      </c>
      <c r="J4" s="6" t="n">
        <v>203</v>
      </c>
      <c r="K4" s="6" t="n">
        <v>1558.4</v>
      </c>
      <c r="L4" s="6" t="n">
        <v>1355.4</v>
      </c>
      <c r="M4" s="6" t="n">
        <v>6.61</v>
      </c>
      <c r="N4" s="6" t="n">
        <v>7.08</v>
      </c>
    </row>
    <row collapsed="false" customFormat="false" customHeight="false" hidden="false" ht="12.1" outlineLevel="0" r="5">
      <c r="A5" s="37" t="n">
        <v>43595</v>
      </c>
      <c r="B5" s="16" t="s">
        <v>835</v>
      </c>
      <c r="C5" s="16" t="s">
        <v>25</v>
      </c>
      <c r="D5" s="16" t="s">
        <v>26</v>
      </c>
      <c r="E5" s="7" t="n">
        <v>1</v>
      </c>
      <c r="F5" s="16" t="s">
        <v>19</v>
      </c>
      <c r="G5" s="6" t="n">
        <v>50.2261</v>
      </c>
      <c r="H5" s="6" t="n">
        <v>198.1267</v>
      </c>
      <c r="I5" s="6" t="n">
        <v>10823.57</v>
      </c>
      <c r="J5" s="6" t="n">
        <v>0.08</v>
      </c>
      <c r="K5" s="6" t="n">
        <v>50.2261</v>
      </c>
      <c r="L5" s="6" t="n">
        <v>45.01</v>
      </c>
      <c r="M5" s="6" t="n">
        <v>0.42</v>
      </c>
      <c r="N5" s="6" t="n">
        <v>0.35</v>
      </c>
    </row>
    <row collapsed="false" customFormat="false" customHeight="false" hidden="false" ht="12.1" outlineLevel="0" r="6">
      <c r="A6" s="37" t="n">
        <v>43599</v>
      </c>
      <c r="B6" s="16" t="s">
        <v>835</v>
      </c>
      <c r="C6" s="16" t="s">
        <v>57</v>
      </c>
      <c r="D6" s="16" t="s">
        <v>58</v>
      </c>
      <c r="E6" s="7" t="n">
        <v>50000</v>
      </c>
      <c r="F6" s="16" t="s">
        <v>23</v>
      </c>
      <c r="G6" s="6" t="n">
        <v>0.0193</v>
      </c>
      <c r="H6" s="6" t="n">
        <v>0.195</v>
      </c>
      <c r="I6" s="6" t="n">
        <v>0.22</v>
      </c>
      <c r="J6" s="6" t="n">
        <v>126</v>
      </c>
      <c r="K6" s="6" t="n">
        <v>966</v>
      </c>
      <c r="L6" s="6" t="n">
        <v>840</v>
      </c>
      <c r="M6" s="6" t="n">
        <v>7.49</v>
      </c>
      <c r="N6" s="6" t="n">
        <v>8.62</v>
      </c>
    </row>
    <row collapsed="false" customFormat="false" customHeight="false" hidden="false" ht="12.1" outlineLevel="0" r="7">
      <c r="A7" s="37" t="n">
        <v>43606</v>
      </c>
      <c r="B7" s="16" t="s">
        <v>835</v>
      </c>
      <c r="C7" s="16" t="s">
        <v>65</v>
      </c>
      <c r="D7" s="16" t="s">
        <v>66</v>
      </c>
      <c r="E7" s="7" t="n">
        <v>2</v>
      </c>
      <c r="F7" s="16" t="s">
        <v>19</v>
      </c>
      <c r="G7" s="6" t="n">
        <v>2.4183</v>
      </c>
      <c r="H7" s="6" t="n">
        <v>105.8058</v>
      </c>
      <c r="I7" s="6" t="n">
        <v>8519.5</v>
      </c>
      <c r="J7" s="6" t="n">
        <v>0.01</v>
      </c>
      <c r="K7" s="6" t="n">
        <v>4.8367</v>
      </c>
      <c r="L7" s="6" t="n">
        <v>4.19</v>
      </c>
      <c r="M7" s="6" t="n">
        <v>0.02</v>
      </c>
      <c r="N7" s="6" t="n">
        <v>0.03</v>
      </c>
    </row>
    <row collapsed="false" customFormat="false" customHeight="false" hidden="false" ht="12.1" outlineLevel="0" r="8">
      <c r="A8" s="37" t="n">
        <v>43626</v>
      </c>
      <c r="B8" s="16" t="s">
        <v>835</v>
      </c>
      <c r="C8" s="16" t="s">
        <v>86</v>
      </c>
      <c r="D8" s="16" t="s">
        <v>87</v>
      </c>
      <c r="E8" s="7" t="n">
        <v>10</v>
      </c>
      <c r="F8" s="16" t="s">
        <v>23</v>
      </c>
      <c r="G8" s="6" t="n">
        <v>3.71</v>
      </c>
      <c r="H8" s="6" t="n">
        <v>51.01</v>
      </c>
      <c r="I8" s="6" t="n">
        <v>55.49</v>
      </c>
      <c r="J8" s="6" t="n">
        <v>5</v>
      </c>
      <c r="K8" s="6" t="n">
        <v>37.1</v>
      </c>
      <c r="L8" s="6" t="n">
        <v>32.1</v>
      </c>
      <c r="M8" s="6" t="n">
        <v>5.79</v>
      </c>
      <c r="N8" s="6" t="n">
        <v>6.29</v>
      </c>
    </row>
    <row collapsed="false" customFormat="false" customHeight="false" hidden="false" ht="12.1" outlineLevel="0" r="9">
      <c r="A9" s="37" t="n">
        <v>43629</v>
      </c>
      <c r="B9" s="16" t="s">
        <v>835</v>
      </c>
      <c r="C9" s="16" t="s">
        <v>31</v>
      </c>
      <c r="D9" s="16" t="s">
        <v>32</v>
      </c>
      <c r="E9" s="7" t="n">
        <v>40</v>
      </c>
      <c r="F9" s="16" t="s">
        <v>23</v>
      </c>
      <c r="G9" s="6" t="n">
        <v>16</v>
      </c>
      <c r="H9" s="6" t="n">
        <v>240.49</v>
      </c>
      <c r="I9" s="6" t="n">
        <v>209</v>
      </c>
      <c r="J9" s="6" t="n">
        <v>83</v>
      </c>
      <c r="K9" s="6" t="n">
        <v>640</v>
      </c>
      <c r="L9" s="6" t="n">
        <v>557</v>
      </c>
      <c r="M9" s="6" t="n">
        <v>6.66</v>
      </c>
      <c r="N9" s="6" t="n">
        <v>5.79</v>
      </c>
    </row>
    <row collapsed="false" customFormat="false" customHeight="false" hidden="false" ht="12.1" outlineLevel="0" r="10">
      <c r="A10" s="37" t="n">
        <v>43629</v>
      </c>
      <c r="B10" s="16" t="s">
        <v>835</v>
      </c>
      <c r="C10" s="16" t="s">
        <v>40</v>
      </c>
      <c r="D10" s="16" t="s">
        <v>41</v>
      </c>
      <c r="E10" s="7" t="n">
        <v>8</v>
      </c>
      <c r="F10" s="16" t="s">
        <v>19</v>
      </c>
      <c r="G10" s="6" t="n">
        <v>25.8063</v>
      </c>
      <c r="H10" s="6" t="n">
        <v>50.052</v>
      </c>
      <c r="I10" s="6" t="n">
        <v>3031</v>
      </c>
      <c r="J10" s="6" t="n">
        <v>0.32</v>
      </c>
      <c r="K10" s="6" t="n">
        <v>206.4506</v>
      </c>
      <c r="L10" s="6" t="n">
        <v>185.81</v>
      </c>
      <c r="M10" s="6" t="n">
        <v>0.77</v>
      </c>
      <c r="N10" s="6" t="n">
        <v>0.72</v>
      </c>
    </row>
    <row collapsed="false" customFormat="false" customHeight="false" hidden="false" ht="12.1" outlineLevel="0" r="11">
      <c r="A11" s="37" t="n">
        <v>43633</v>
      </c>
      <c r="B11" s="16" t="s">
        <v>835</v>
      </c>
      <c r="C11" s="16" t="s">
        <v>82</v>
      </c>
      <c r="D11" s="16" t="s">
        <v>83</v>
      </c>
      <c r="E11" s="7" t="n">
        <v>10</v>
      </c>
      <c r="F11" s="16" t="s">
        <v>23</v>
      </c>
      <c r="G11" s="6" t="n">
        <v>11.33</v>
      </c>
      <c r="H11" s="6" t="n">
        <v>408.1</v>
      </c>
      <c r="I11" s="6" t="n">
        <v>467.75</v>
      </c>
      <c r="J11" s="6" t="n">
        <v>15</v>
      </c>
      <c r="K11" s="6" t="n">
        <v>113.3</v>
      </c>
      <c r="L11" s="6" t="n">
        <v>98.3</v>
      </c>
      <c r="M11" s="6" t="n">
        <v>2.1</v>
      </c>
      <c r="N11" s="6" t="n">
        <v>2.41</v>
      </c>
    </row>
    <row collapsed="false" customFormat="false" customHeight="false" hidden="false" ht="12.1" outlineLevel="0" r="12">
      <c r="A12" s="37" t="n">
        <v>43657</v>
      </c>
      <c r="B12" s="16" t="s">
        <v>835</v>
      </c>
      <c r="C12" s="16" t="s">
        <v>92</v>
      </c>
      <c r="D12" s="16" t="s">
        <v>93</v>
      </c>
      <c r="E12" s="7" t="n">
        <v>7</v>
      </c>
      <c r="F12" s="16" t="s">
        <v>23</v>
      </c>
      <c r="G12" s="6" t="n">
        <v>232</v>
      </c>
      <c r="H12" s="6" t="n">
        <v>1732</v>
      </c>
      <c r="I12" s="6" t="n">
        <v>1953.84</v>
      </c>
      <c r="J12" s="6" t="n">
        <v>211</v>
      </c>
      <c r="K12" s="6" t="n">
        <v>1624</v>
      </c>
      <c r="L12" s="6" t="n">
        <v>1413</v>
      </c>
      <c r="M12" s="6" t="n">
        <v>10.33</v>
      </c>
      <c r="N12" s="6" t="n">
        <v>11.65</v>
      </c>
    </row>
    <row collapsed="false" customFormat="false" customHeight="false" hidden="false" ht="12.1" outlineLevel="0" r="13">
      <c r="A13" s="37" t="n">
        <v>43664</v>
      </c>
      <c r="B13" s="16" t="s">
        <v>835</v>
      </c>
      <c r="C13" s="16" t="s">
        <v>90</v>
      </c>
      <c r="D13" s="16" t="s">
        <v>91</v>
      </c>
      <c r="E13" s="7" t="n">
        <v>2000</v>
      </c>
      <c r="F13" s="16" t="s">
        <v>23</v>
      </c>
      <c r="G13" s="6" t="n">
        <v>0.11</v>
      </c>
      <c r="H13" s="6" t="n">
        <v>11.66</v>
      </c>
      <c r="I13" s="6" t="n">
        <v>10.96</v>
      </c>
      <c r="J13" s="6" t="n">
        <v>29</v>
      </c>
      <c r="K13" s="6" t="n">
        <v>220</v>
      </c>
      <c r="L13" s="6" t="n">
        <v>191</v>
      </c>
      <c r="M13" s="6" t="n">
        <v>0.87</v>
      </c>
      <c r="N13" s="6" t="n">
        <v>0.82</v>
      </c>
    </row>
    <row collapsed="false" customFormat="false" customHeight="false" hidden="false" ht="12.1" outlineLevel="0" r="14">
      <c r="A14" s="37" t="n">
        <v>43685</v>
      </c>
      <c r="B14" s="16" t="s">
        <v>835</v>
      </c>
      <c r="C14" s="16" t="s">
        <v>77</v>
      </c>
      <c r="D14" s="16" t="s">
        <v>78</v>
      </c>
      <c r="E14" s="7" t="n">
        <v>1</v>
      </c>
      <c r="F14" s="16" t="s">
        <v>19</v>
      </c>
      <c r="G14" s="6" t="n">
        <v>34.4994</v>
      </c>
      <c r="H14" s="6" t="n">
        <v>106.717</v>
      </c>
      <c r="I14" s="6" t="n">
        <v>7095.29</v>
      </c>
      <c r="J14" s="6" t="n">
        <v>0.05</v>
      </c>
      <c r="K14" s="6" t="n">
        <v>34.4994</v>
      </c>
      <c r="L14" s="6" t="n">
        <v>31.24</v>
      </c>
      <c r="M14" s="6" t="n">
        <v>0.44</v>
      </c>
      <c r="N14" s="6" t="n">
        <v>0.45</v>
      </c>
    </row>
    <row collapsed="false" customFormat="false" customHeight="false" hidden="false" ht="12.1" outlineLevel="0" r="15">
      <c r="A15" s="37" t="n">
        <v>43686</v>
      </c>
      <c r="B15" s="16" t="s">
        <v>835</v>
      </c>
      <c r="C15" s="16" t="s">
        <v>25</v>
      </c>
      <c r="D15" s="16" t="s">
        <v>26</v>
      </c>
      <c r="E15" s="7" t="n">
        <v>2</v>
      </c>
      <c r="F15" s="16" t="s">
        <v>19</v>
      </c>
      <c r="G15" s="6" t="n">
        <v>50.15</v>
      </c>
      <c r="H15" s="6" t="n">
        <v>201.575</v>
      </c>
      <c r="I15" s="6" t="n">
        <v>12042.11</v>
      </c>
      <c r="J15" s="6" t="n">
        <v>0.15</v>
      </c>
      <c r="K15" s="6" t="n">
        <v>100.3</v>
      </c>
      <c r="L15" s="6" t="n">
        <v>90.53</v>
      </c>
      <c r="M15" s="6" t="n">
        <v>0.38</v>
      </c>
      <c r="N15" s="6" t="n">
        <v>0.34</v>
      </c>
    </row>
    <row collapsed="false" customFormat="false" customHeight="false" hidden="false" ht="12.1" outlineLevel="0" r="16">
      <c r="A16" s="37" t="n">
        <v>43706</v>
      </c>
      <c r="B16" s="16" t="s">
        <v>835</v>
      </c>
      <c r="C16" s="16" t="s">
        <v>65</v>
      </c>
      <c r="D16" s="16" t="s">
        <v>66</v>
      </c>
      <c r="E16" s="7" t="n">
        <v>2</v>
      </c>
      <c r="F16" s="16" t="s">
        <v>19</v>
      </c>
      <c r="G16" s="6" t="n">
        <v>2.4905</v>
      </c>
      <c r="H16" s="6" t="n">
        <v>71.4238</v>
      </c>
      <c r="I16" s="6" t="n">
        <v>8519.5</v>
      </c>
      <c r="J16" s="6" t="n">
        <v>0.01</v>
      </c>
      <c r="K16" s="6" t="n">
        <v>4.981</v>
      </c>
      <c r="L16" s="6" t="n">
        <v>4.32</v>
      </c>
      <c r="M16" s="6" t="n">
        <v>0.03</v>
      </c>
      <c r="N16" s="6" t="n">
        <v>0.05</v>
      </c>
    </row>
    <row collapsed="false" customFormat="false" customHeight="false" hidden="false" ht="12.1" outlineLevel="0" r="17">
      <c r="A17" s="37" t="n">
        <v>43721</v>
      </c>
      <c r="B17" s="16" t="s">
        <v>835</v>
      </c>
      <c r="C17" s="16" t="s">
        <v>40</v>
      </c>
      <c r="D17" s="16" t="s">
        <v>41</v>
      </c>
      <c r="E17" s="7" t="n">
        <v>10</v>
      </c>
      <c r="F17" s="16" t="s">
        <v>19</v>
      </c>
      <c r="G17" s="6" t="n">
        <v>26.0764</v>
      </c>
      <c r="H17" s="6" t="n">
        <v>53.8323</v>
      </c>
      <c r="I17" s="6" t="n">
        <v>3075.6</v>
      </c>
      <c r="J17" s="6" t="n">
        <v>0.4</v>
      </c>
      <c r="K17" s="6" t="n">
        <v>260.7636</v>
      </c>
      <c r="L17" s="6" t="n">
        <v>234.69</v>
      </c>
      <c r="M17" s="6" t="n">
        <v>0.76</v>
      </c>
      <c r="N17" s="6" t="n">
        <v>0.67</v>
      </c>
    </row>
    <row collapsed="false" customFormat="false" customHeight="false" hidden="false" ht="12.1" outlineLevel="0" r="18">
      <c r="A18" s="37" t="n">
        <v>43748</v>
      </c>
      <c r="B18" s="16" t="s">
        <v>835</v>
      </c>
      <c r="C18" s="16" t="s">
        <v>37</v>
      </c>
      <c r="D18" s="16" t="s">
        <v>38</v>
      </c>
      <c r="E18" s="7" t="n">
        <v>700</v>
      </c>
      <c r="F18" s="16" t="s">
        <v>23</v>
      </c>
      <c r="G18" s="6" t="n">
        <v>3.68</v>
      </c>
      <c r="H18" s="6" t="n">
        <v>130.94</v>
      </c>
      <c r="I18" s="6" t="n">
        <v>158.01</v>
      </c>
      <c r="J18" s="6" t="n">
        <v>335</v>
      </c>
      <c r="K18" s="6" t="n">
        <v>2576</v>
      </c>
      <c r="L18" s="6" t="n">
        <v>2241</v>
      </c>
      <c r="M18" s="6" t="n">
        <v>2.03</v>
      </c>
      <c r="N18" s="6" t="n">
        <v>2.44</v>
      </c>
    </row>
    <row collapsed="false" customFormat="false" customHeight="false" hidden="false" ht="12.1" outlineLevel="0" r="19">
      <c r="A19" s="37" t="n">
        <v>43749</v>
      </c>
      <c r="B19" s="16" t="s">
        <v>835</v>
      </c>
      <c r="C19" s="16" t="s">
        <v>82</v>
      </c>
      <c r="D19" s="16" t="s">
        <v>83</v>
      </c>
      <c r="E19" s="7" t="n">
        <v>10</v>
      </c>
      <c r="F19" s="16" t="s">
        <v>23</v>
      </c>
      <c r="G19" s="6" t="n">
        <v>15.34</v>
      </c>
      <c r="H19" s="6" t="n">
        <v>411.65</v>
      </c>
      <c r="I19" s="6" t="n">
        <v>467.75</v>
      </c>
      <c r="J19" s="6" t="n">
        <v>20</v>
      </c>
      <c r="K19" s="6" t="n">
        <v>153.4</v>
      </c>
      <c r="L19" s="6" t="n">
        <v>133.4</v>
      </c>
      <c r="M19" s="6" t="n">
        <v>2.85</v>
      </c>
      <c r="N19" s="6" t="n">
        <v>3.24</v>
      </c>
    </row>
    <row collapsed="false" customFormat="false" customHeight="false" hidden="false" ht="12.1" outlineLevel="0" r="20">
      <c r="A20" s="37" t="n">
        <v>43752</v>
      </c>
      <c r="B20" s="16" t="s">
        <v>835</v>
      </c>
      <c r="C20" s="16" t="s">
        <v>80</v>
      </c>
      <c r="D20" s="16" t="s">
        <v>81</v>
      </c>
      <c r="E20" s="7" t="n">
        <v>280</v>
      </c>
      <c r="F20" s="16" t="s">
        <v>23</v>
      </c>
      <c r="G20" s="6" t="n">
        <v>3.84</v>
      </c>
      <c r="H20" s="6" t="n">
        <v>68.88</v>
      </c>
      <c r="I20" s="6" t="n">
        <v>71.51</v>
      </c>
      <c r="J20" s="6" t="n">
        <v>140</v>
      </c>
      <c r="K20" s="6" t="n">
        <v>1075.2</v>
      </c>
      <c r="L20" s="6" t="n">
        <v>935.2</v>
      </c>
      <c r="M20" s="6" t="n">
        <v>4.67</v>
      </c>
      <c r="N20" s="6" t="n">
        <v>4.85</v>
      </c>
    </row>
    <row collapsed="false" customFormat="false" customHeight="false" hidden="false" ht="12.1" outlineLevel="0" r="21">
      <c r="A21" s="37" t="n">
        <v>43776</v>
      </c>
      <c r="B21" s="16" t="s">
        <v>835</v>
      </c>
      <c r="C21" s="16" t="s">
        <v>25</v>
      </c>
      <c r="D21" s="16" t="s">
        <v>26</v>
      </c>
      <c r="E21" s="7" t="n">
        <v>2</v>
      </c>
      <c r="F21" s="16" t="s">
        <v>19</v>
      </c>
      <c r="G21" s="6" t="n">
        <v>48.9628</v>
      </c>
      <c r="H21" s="6" t="n">
        <v>255.8628</v>
      </c>
      <c r="I21" s="6" t="n">
        <v>12042.11</v>
      </c>
      <c r="J21" s="6" t="n">
        <v>0.15</v>
      </c>
      <c r="K21" s="6" t="n">
        <v>97.9255</v>
      </c>
      <c r="L21" s="6" t="n">
        <v>88.39</v>
      </c>
      <c r="M21" s="6" t="n">
        <v>0.37</v>
      </c>
      <c r="N21" s="6" t="n">
        <v>0.27</v>
      </c>
    </row>
    <row collapsed="false" customFormat="false" customHeight="false" hidden="false" ht="12.1" outlineLevel="0" r="22">
      <c r="A22" s="37" t="n">
        <v>43795</v>
      </c>
      <c r="B22" s="16" t="s">
        <v>835</v>
      </c>
      <c r="C22" s="16" t="s">
        <v>65</v>
      </c>
      <c r="D22" s="16" t="s">
        <v>66</v>
      </c>
      <c r="E22" s="7" t="n">
        <v>2</v>
      </c>
      <c r="F22" s="16" t="s">
        <v>19</v>
      </c>
      <c r="G22" s="6" t="n">
        <v>2.423</v>
      </c>
      <c r="H22" s="6" t="n">
        <v>100.4271</v>
      </c>
      <c r="I22" s="6" t="n">
        <v>8519.5</v>
      </c>
      <c r="J22" s="6" t="n">
        <v>0.01</v>
      </c>
      <c r="K22" s="6" t="n">
        <v>4.846</v>
      </c>
      <c r="L22" s="6" t="n">
        <v>4.21</v>
      </c>
      <c r="M22" s="6" t="n">
        <v>0.02</v>
      </c>
      <c r="N22" s="6" t="n">
        <v>0.03</v>
      </c>
    </row>
    <row collapsed="false" customFormat="false" customHeight="false" hidden="false" ht="12.1" outlineLevel="0" r="23">
      <c r="A23" s="37" t="n">
        <v>43798</v>
      </c>
      <c r="B23" s="16" t="s">
        <v>835</v>
      </c>
      <c r="C23" s="16" t="s">
        <v>40</v>
      </c>
      <c r="D23" s="16" t="s">
        <v>41</v>
      </c>
      <c r="E23" s="7" t="n">
        <v>10</v>
      </c>
      <c r="F23" s="16" t="s">
        <v>19</v>
      </c>
      <c r="G23" s="6" t="n">
        <v>25.6402</v>
      </c>
      <c r="H23" s="6" t="n">
        <v>53.0844</v>
      </c>
      <c r="I23" s="6" t="n">
        <v>3075.6</v>
      </c>
      <c r="J23" s="6" t="n">
        <v>0.4</v>
      </c>
      <c r="K23" s="6" t="n">
        <v>256.402</v>
      </c>
      <c r="L23" s="6" t="n">
        <v>230.76</v>
      </c>
      <c r="M23" s="6" t="n">
        <v>0.75</v>
      </c>
      <c r="N23" s="6" t="n">
        <v>0.68</v>
      </c>
    </row>
    <row collapsed="false" customFormat="false" customHeight="false" hidden="false" ht="12.1" outlineLevel="0" r="24">
      <c r="A24" s="37" t="n">
        <v>43804</v>
      </c>
      <c r="B24" s="16" t="s">
        <v>835</v>
      </c>
      <c r="C24" s="16" t="s">
        <v>77</v>
      </c>
      <c r="D24" s="16" t="s">
        <v>78</v>
      </c>
      <c r="E24" s="7" t="n">
        <v>1</v>
      </c>
      <c r="F24" s="16" t="s">
        <v>19</v>
      </c>
      <c r="G24" s="6" t="n">
        <v>34.0232</v>
      </c>
      <c r="H24" s="6" t="n">
        <v>117.6395</v>
      </c>
      <c r="I24" s="6" t="n">
        <v>7095.29</v>
      </c>
      <c r="J24" s="6" t="n">
        <v>0.05</v>
      </c>
      <c r="K24" s="6" t="n">
        <v>34.0232</v>
      </c>
      <c r="L24" s="6" t="n">
        <v>30.81</v>
      </c>
      <c r="M24" s="6" t="n">
        <v>0.43</v>
      </c>
      <c r="N24" s="6" t="n">
        <v>0.41</v>
      </c>
    </row>
    <row collapsed="false" customFormat="false" customHeight="false" hidden="false" ht="12.1" outlineLevel="0" r="25">
      <c r="A25" s="37" t="n">
        <v>43839</v>
      </c>
      <c r="B25" s="16" t="s">
        <v>835</v>
      </c>
      <c r="C25" s="16" t="s">
        <v>37</v>
      </c>
      <c r="D25" s="16" t="s">
        <v>38</v>
      </c>
      <c r="E25" s="7" t="n">
        <v>700</v>
      </c>
      <c r="F25" s="16" t="s">
        <v>23</v>
      </c>
      <c r="G25" s="6" t="n">
        <v>3.22</v>
      </c>
      <c r="H25" s="6" t="n">
        <v>141.96</v>
      </c>
      <c r="I25" s="6" t="n">
        <v>158.01</v>
      </c>
      <c r="J25" s="6" t="n">
        <v>293</v>
      </c>
      <c r="K25" s="6" t="n">
        <v>2254</v>
      </c>
      <c r="L25" s="6" t="n">
        <v>1961</v>
      </c>
      <c r="M25" s="6" t="n">
        <v>1.77</v>
      </c>
      <c r="N25" s="6" t="n">
        <v>1.97</v>
      </c>
    </row>
    <row collapsed="false" customFormat="false" customHeight="false" hidden="false" ht="12.1" outlineLevel="0" r="26">
      <c r="A26" s="37" t="n">
        <v>43868</v>
      </c>
      <c r="B26" s="16" t="s">
        <v>835</v>
      </c>
      <c r="C26" s="16" t="s">
        <v>25</v>
      </c>
      <c r="D26" s="16" t="s">
        <v>26</v>
      </c>
      <c r="E26" s="7" t="n">
        <v>2</v>
      </c>
      <c r="F26" s="16" t="s">
        <v>19</v>
      </c>
      <c r="G26" s="6" t="n">
        <v>48.3542</v>
      </c>
      <c r="H26" s="6" t="n">
        <v>324.44</v>
      </c>
      <c r="I26" s="6" t="n">
        <v>12042.11</v>
      </c>
      <c r="J26" s="6" t="n">
        <v>0.15</v>
      </c>
      <c r="K26" s="6" t="n">
        <v>96.7085</v>
      </c>
      <c r="L26" s="6" t="n">
        <v>87.29</v>
      </c>
      <c r="M26" s="6" t="n">
        <v>0.36</v>
      </c>
      <c r="N26" s="6" t="n">
        <v>0.21</v>
      </c>
    </row>
    <row collapsed="false" customFormat="false" customHeight="false" hidden="false" ht="12.1" outlineLevel="0" r="27">
      <c r="A27" s="37" t="n">
        <v>43874</v>
      </c>
      <c r="B27" s="16" t="s">
        <v>835</v>
      </c>
      <c r="C27" s="16" t="s">
        <v>43</v>
      </c>
      <c r="D27" s="16" t="s">
        <v>44</v>
      </c>
      <c r="E27" s="7" t="n">
        <v>1</v>
      </c>
      <c r="F27" s="16" t="s">
        <v>19</v>
      </c>
      <c r="G27" s="6" t="n">
        <v>18.9141</v>
      </c>
      <c r="H27" s="6" t="n">
        <v>207.14</v>
      </c>
      <c r="I27" s="6" t="n">
        <v>12695.89</v>
      </c>
      <c r="J27" s="6" t="n">
        <v>0.03</v>
      </c>
      <c r="K27" s="6" t="n">
        <v>18.9141</v>
      </c>
      <c r="L27" s="6" t="n">
        <v>17.02</v>
      </c>
      <c r="M27" s="6" t="n">
        <v>0.13</v>
      </c>
      <c r="N27" s="6" t="n">
        <v>0.13</v>
      </c>
    </row>
    <row collapsed="false" customFormat="false" customHeight="false" hidden="false" ht="12.1" outlineLevel="0" r="28">
      <c r="A28" s="37" t="n">
        <v>43880</v>
      </c>
      <c r="B28" s="16" t="s">
        <v>835</v>
      </c>
      <c r="C28" s="16" t="s">
        <v>52</v>
      </c>
      <c r="D28" s="16" t="s">
        <v>53</v>
      </c>
      <c r="E28" s="7" t="n">
        <v>1</v>
      </c>
      <c r="F28" s="16" t="s">
        <v>19</v>
      </c>
      <c r="G28" s="6" t="n">
        <v>32.5226</v>
      </c>
      <c r="H28" s="6" t="n">
        <v>186.72</v>
      </c>
      <c r="I28" s="6" t="n">
        <v>9802.15</v>
      </c>
      <c r="J28" s="6" t="n">
        <v>0.05</v>
      </c>
      <c r="K28" s="6" t="n">
        <v>32.5226</v>
      </c>
      <c r="L28" s="6" t="n">
        <v>29.33</v>
      </c>
      <c r="M28" s="6" t="n">
        <v>0.3</v>
      </c>
      <c r="N28" s="6" t="n">
        <v>0.25</v>
      </c>
    </row>
    <row collapsed="false" customFormat="false" customHeight="false" hidden="false" ht="12.1" outlineLevel="0" r="29">
      <c r="A29" s="37" t="n">
        <v>43899</v>
      </c>
      <c r="B29" s="16" t="s">
        <v>835</v>
      </c>
      <c r="C29" s="16" t="s">
        <v>54</v>
      </c>
      <c r="D29" s="16" t="s">
        <v>55</v>
      </c>
      <c r="E29" s="7" t="n">
        <v>1</v>
      </c>
      <c r="F29" s="16" t="s">
        <v>19</v>
      </c>
      <c r="G29" s="6" t="n">
        <v>55.3644</v>
      </c>
      <c r="H29" s="6" t="n">
        <v>124.02</v>
      </c>
      <c r="I29" s="6" t="n">
        <v>8345.78</v>
      </c>
      <c r="J29" s="6" t="n">
        <v>0.08</v>
      </c>
      <c r="K29" s="6" t="n">
        <v>55.3644</v>
      </c>
      <c r="L29" s="6" t="n">
        <v>49.96</v>
      </c>
      <c r="M29" s="6" t="n">
        <v>0.6</v>
      </c>
      <c r="N29" s="6" t="n">
        <v>0.6</v>
      </c>
    </row>
    <row collapsed="false" customFormat="false" customHeight="false" hidden="false" ht="12.1" outlineLevel="0" r="30">
      <c r="A30" s="37" t="n">
        <v>43903</v>
      </c>
      <c r="B30" s="16" t="s">
        <v>835</v>
      </c>
      <c r="C30" s="16" t="s">
        <v>40</v>
      </c>
      <c r="D30" s="16" t="s">
        <v>41</v>
      </c>
      <c r="E30" s="7" t="n">
        <v>10</v>
      </c>
      <c r="F30" s="16" t="s">
        <v>19</v>
      </c>
      <c r="G30" s="6" t="n">
        <v>30.3512</v>
      </c>
      <c r="H30" s="6" t="n">
        <v>46.75</v>
      </c>
      <c r="I30" s="6" t="n">
        <v>3168.8</v>
      </c>
      <c r="J30" s="6" t="n">
        <v>0.41</v>
      </c>
      <c r="K30" s="6" t="n">
        <v>303.5123</v>
      </c>
      <c r="L30" s="6" t="n">
        <v>273.16</v>
      </c>
      <c r="M30" s="6" t="n">
        <v>0.86</v>
      </c>
      <c r="N30" s="6" t="n">
        <v>0.79</v>
      </c>
    </row>
    <row collapsed="false" customFormat="false" customHeight="false" hidden="false" ht="12.1" outlineLevel="0" r="31">
      <c r="A31" s="37" t="n">
        <v>43909</v>
      </c>
      <c r="B31" s="16" t="s">
        <v>835</v>
      </c>
      <c r="C31" s="16" t="s">
        <v>77</v>
      </c>
      <c r="D31" s="16" t="s">
        <v>78</v>
      </c>
      <c r="E31" s="7" t="n">
        <v>1</v>
      </c>
      <c r="F31" s="16" t="s">
        <v>19</v>
      </c>
      <c r="G31" s="6" t="n">
        <v>41.6951</v>
      </c>
      <c r="H31" s="6" t="n">
        <v>122.04</v>
      </c>
      <c r="I31" s="6" t="n">
        <v>7095.29</v>
      </c>
      <c r="J31" s="6" t="n">
        <v>0.05</v>
      </c>
      <c r="K31" s="6" t="n">
        <v>41.6951</v>
      </c>
      <c r="L31" s="6" t="n">
        <v>37.83</v>
      </c>
      <c r="M31" s="6" t="n">
        <v>0.53</v>
      </c>
      <c r="N31" s="6" t="n">
        <v>0.4</v>
      </c>
    </row>
    <row collapsed="false" customFormat="false" customHeight="false" hidden="false" ht="12.1" outlineLevel="0" r="32">
      <c r="A32" s="37" t="n">
        <v>43909</v>
      </c>
      <c r="B32" s="16" t="s">
        <v>835</v>
      </c>
      <c r="C32" s="16" t="s">
        <v>65</v>
      </c>
      <c r="D32" s="16" t="s">
        <v>66</v>
      </c>
      <c r="E32" s="7" t="n">
        <v>2</v>
      </c>
      <c r="F32" s="16" t="s">
        <v>19</v>
      </c>
      <c r="G32" s="6" t="n">
        <v>2.9341</v>
      </c>
      <c r="H32" s="6" t="n">
        <v>33.212</v>
      </c>
      <c r="I32" s="6" t="n">
        <v>8519.5</v>
      </c>
      <c r="J32" s="6" t="n">
        <v>0.01</v>
      </c>
      <c r="K32" s="6" t="n">
        <v>5.8682</v>
      </c>
      <c r="L32" s="6" t="n">
        <v>5.1</v>
      </c>
      <c r="M32" s="6" t="n">
        <v>0.03</v>
      </c>
      <c r="N32" s="6" t="n">
        <v>0.1</v>
      </c>
    </row>
    <row collapsed="false" customFormat="false" customHeight="false" hidden="false" ht="12.1" outlineLevel="0" r="33">
      <c r="A33" s="37" t="n">
        <v>43917</v>
      </c>
      <c r="B33" s="16" t="s">
        <v>835</v>
      </c>
      <c r="C33" s="16" t="s">
        <v>49</v>
      </c>
      <c r="D33" s="16" t="s">
        <v>50</v>
      </c>
      <c r="E33" s="7" t="n">
        <v>11</v>
      </c>
      <c r="F33" s="16" t="s">
        <v>23</v>
      </c>
      <c r="G33" s="6" t="n">
        <v>15.13</v>
      </c>
      <c r="H33" s="6" t="n">
        <v>882</v>
      </c>
      <c r="I33" s="6" t="n">
        <v>1500.61</v>
      </c>
      <c r="J33" s="6" t="n">
        <v>22</v>
      </c>
      <c r="K33" s="6" t="n">
        <v>166.43</v>
      </c>
      <c r="L33" s="6" t="n">
        <v>144.43</v>
      </c>
      <c r="M33" s="6" t="n">
        <v>0.87</v>
      </c>
      <c r="N33" s="6" t="n">
        <v>1.49</v>
      </c>
    </row>
    <row collapsed="false" customFormat="false" customHeight="false" hidden="false" ht="12.1" outlineLevel="0" r="34">
      <c r="A34" s="37" t="n">
        <v>43929</v>
      </c>
      <c r="B34" s="16" t="s">
        <v>835</v>
      </c>
      <c r="C34" s="16" t="s">
        <v>28</v>
      </c>
      <c r="D34" s="16" t="s">
        <v>29</v>
      </c>
      <c r="E34" s="7" t="n">
        <v>3</v>
      </c>
      <c r="F34" s="16" t="s">
        <v>19</v>
      </c>
      <c r="G34" s="6" t="n">
        <v>30.182</v>
      </c>
      <c r="H34" s="6" t="n">
        <v>258.68</v>
      </c>
      <c r="I34" s="6" t="n">
        <v>20379.92</v>
      </c>
      <c r="J34" s="6" t="n">
        <v>0.12</v>
      </c>
      <c r="K34" s="6" t="n">
        <v>90.546</v>
      </c>
      <c r="L34" s="6" t="n">
        <v>81.49</v>
      </c>
      <c r="M34" s="6" t="n">
        <v>0.13</v>
      </c>
      <c r="N34" s="6" t="n">
        <v>0.14</v>
      </c>
    </row>
    <row collapsed="false" customFormat="false" customHeight="false" hidden="false" ht="12.1" outlineLevel="0" r="35">
      <c r="A35" s="37" t="n">
        <v>43929</v>
      </c>
      <c r="B35" s="16" t="s">
        <v>835</v>
      </c>
      <c r="C35" s="16" t="s">
        <v>49</v>
      </c>
      <c r="D35" s="16" t="s">
        <v>79</v>
      </c>
      <c r="E35" s="7" t="n">
        <v>5</v>
      </c>
      <c r="F35" s="16" t="s">
        <v>19</v>
      </c>
      <c r="G35" s="6" t="n">
        <v>39.2366</v>
      </c>
      <c r="H35" s="6" t="n">
        <v>29.56</v>
      </c>
      <c r="I35" s="6" t="n">
        <v>2329.04</v>
      </c>
      <c r="J35" s="6" t="n">
        <v>0.26</v>
      </c>
      <c r="K35" s="6" t="n">
        <v>196.183</v>
      </c>
      <c r="L35" s="6" t="n">
        <v>176.56</v>
      </c>
      <c r="M35" s="6" t="n">
        <v>1.52</v>
      </c>
      <c r="N35" s="6" t="n">
        <v>1.58</v>
      </c>
    </row>
    <row collapsed="false" customFormat="false" customHeight="false" hidden="false" ht="12.1" outlineLevel="0" r="36">
      <c r="A36" s="37" t="n">
        <v>43935</v>
      </c>
      <c r="B36" s="16" t="s">
        <v>835</v>
      </c>
      <c r="C36" s="16" t="s">
        <v>60</v>
      </c>
      <c r="D36" s="16" t="s">
        <v>61</v>
      </c>
      <c r="E36" s="7" t="n">
        <v>1</v>
      </c>
      <c r="F36" s="16" t="s">
        <v>23</v>
      </c>
      <c r="G36" s="6" t="n">
        <v>157</v>
      </c>
      <c r="H36" s="6" t="n">
        <v>5740</v>
      </c>
      <c r="I36" s="6" t="n">
        <v>4774.28</v>
      </c>
      <c r="J36" s="6" t="n">
        <v>20</v>
      </c>
      <c r="K36" s="6" t="n">
        <v>157</v>
      </c>
      <c r="L36" s="6" t="n">
        <v>137</v>
      </c>
      <c r="M36" s="6" t="n">
        <v>2.87</v>
      </c>
      <c r="N36" s="6" t="n">
        <v>2.39</v>
      </c>
    </row>
    <row collapsed="false" customFormat="false" customHeight="false" hidden="false" ht="12.1" outlineLevel="0" r="37">
      <c r="A37" s="37" t="n">
        <v>43938</v>
      </c>
      <c r="B37" s="16" t="s">
        <v>835</v>
      </c>
      <c r="C37" s="16" t="s">
        <v>666</v>
      </c>
      <c r="D37" s="16" t="s">
        <v>837</v>
      </c>
      <c r="E37" s="7" t="n">
        <v>50</v>
      </c>
      <c r="F37" s="16" t="s">
        <v>23</v>
      </c>
      <c r="G37" s="6" t="n">
        <v>21.18</v>
      </c>
      <c r="H37" s="6" t="n">
        <v>609.4</v>
      </c>
      <c r="I37" s="6" t="n">
        <v>632.29</v>
      </c>
      <c r="J37" s="6" t="n">
        <v>138</v>
      </c>
      <c r="K37" s="6" t="n">
        <v>1059</v>
      </c>
      <c r="L37" s="6" t="n">
        <v>921</v>
      </c>
      <c r="M37" s="6" t="n">
        <v>2.91</v>
      </c>
      <c r="N37" s="6" t="n">
        <v>3.02</v>
      </c>
    </row>
    <row collapsed="false" customFormat="false" customHeight="false" hidden="false" ht="12.1" outlineLevel="0" r="38">
      <c r="A38" s="37" t="n">
        <v>43957</v>
      </c>
      <c r="B38" s="16" t="s">
        <v>835</v>
      </c>
      <c r="C38" s="16" t="s">
        <v>77</v>
      </c>
      <c r="D38" s="16" t="s">
        <v>78</v>
      </c>
      <c r="E38" s="7" t="n">
        <v>1</v>
      </c>
      <c r="F38" s="16" t="s">
        <v>19</v>
      </c>
      <c r="G38" s="6" t="n">
        <v>39.2722</v>
      </c>
      <c r="H38" s="6" t="n">
        <v>124.73</v>
      </c>
      <c r="I38" s="6" t="n">
        <v>7095.29</v>
      </c>
      <c r="J38" s="6" t="n">
        <v>0.05</v>
      </c>
      <c r="K38" s="6" t="n">
        <v>39.2722</v>
      </c>
      <c r="L38" s="6" t="n">
        <v>35.64</v>
      </c>
      <c r="M38" s="6" t="n">
        <v>0.5</v>
      </c>
      <c r="N38" s="6" t="n">
        <v>0.39</v>
      </c>
    </row>
    <row collapsed="false" customFormat="false" customHeight="false" hidden="false" ht="12.1" outlineLevel="0" r="39">
      <c r="A39" s="37" t="n">
        <v>43958</v>
      </c>
      <c r="B39" s="16" t="s">
        <v>835</v>
      </c>
      <c r="C39" s="16" t="s">
        <v>73</v>
      </c>
      <c r="D39" s="16" t="s">
        <v>74</v>
      </c>
      <c r="E39" s="7" t="n">
        <v>5</v>
      </c>
      <c r="F39" s="16" t="s">
        <v>19</v>
      </c>
      <c r="G39" s="6" t="n">
        <v>28.1093</v>
      </c>
      <c r="H39" s="6" t="n">
        <v>38.51</v>
      </c>
      <c r="I39" s="6" t="n">
        <v>2369.16</v>
      </c>
      <c r="J39" s="6" t="n">
        <v>0.19</v>
      </c>
      <c r="K39" s="6" t="n">
        <v>140.5466</v>
      </c>
      <c r="L39" s="6" t="n">
        <v>126.49</v>
      </c>
      <c r="M39" s="6" t="n">
        <v>1.07</v>
      </c>
      <c r="N39" s="6" t="n">
        <v>0.89</v>
      </c>
    </row>
    <row collapsed="false" customFormat="false" customHeight="false" hidden="false" ht="12.1" outlineLevel="0" r="40">
      <c r="A40" s="37" t="n">
        <v>43959</v>
      </c>
      <c r="B40" s="16" t="s">
        <v>835</v>
      </c>
      <c r="C40" s="16" t="s">
        <v>25</v>
      </c>
      <c r="D40" s="16" t="s">
        <v>26</v>
      </c>
      <c r="E40" s="7" t="n">
        <v>2</v>
      </c>
      <c r="F40" s="16" t="s">
        <v>19</v>
      </c>
      <c r="G40" s="6" t="n">
        <v>60.7759</v>
      </c>
      <c r="H40" s="6" t="n">
        <v>303.74</v>
      </c>
      <c r="I40" s="6" t="n">
        <v>12042.11</v>
      </c>
      <c r="J40" s="6" t="n">
        <v>0.16</v>
      </c>
      <c r="K40" s="6" t="n">
        <v>121.5517</v>
      </c>
      <c r="L40" s="6" t="n">
        <v>109.69</v>
      </c>
      <c r="M40" s="6" t="n">
        <v>0.46</v>
      </c>
      <c r="N40" s="6" t="n">
        <v>0.24</v>
      </c>
    </row>
    <row collapsed="false" customFormat="false" customHeight="false" hidden="false" ht="12.1" outlineLevel="0" r="41">
      <c r="A41" s="37" t="n">
        <v>43964</v>
      </c>
      <c r="B41" s="16" t="s">
        <v>835</v>
      </c>
      <c r="C41" s="16" t="s">
        <v>57</v>
      </c>
      <c r="D41" s="16" t="s">
        <v>58</v>
      </c>
      <c r="E41" s="7" t="n">
        <v>30000</v>
      </c>
      <c r="F41" s="16" t="s">
        <v>23</v>
      </c>
      <c r="G41" s="6" t="n">
        <v>0.0202</v>
      </c>
      <c r="H41" s="6" t="n">
        <v>0.307</v>
      </c>
      <c r="I41" s="6" t="n">
        <v>0.24</v>
      </c>
      <c r="J41" s="6" t="n">
        <v>79</v>
      </c>
      <c r="K41" s="6" t="n">
        <v>606.3</v>
      </c>
      <c r="L41" s="6" t="n">
        <v>527.3</v>
      </c>
      <c r="M41" s="6" t="n">
        <v>7.35</v>
      </c>
      <c r="N41" s="6" t="n">
        <v>5.73</v>
      </c>
    </row>
    <row collapsed="false" customFormat="false" customHeight="false" hidden="false" ht="12.1" outlineLevel="0" r="42">
      <c r="A42" s="37" t="n">
        <v>43964</v>
      </c>
      <c r="B42" s="16" t="s">
        <v>835</v>
      </c>
      <c r="C42" s="16" t="s">
        <v>43</v>
      </c>
      <c r="D42" s="16" t="s">
        <v>44</v>
      </c>
      <c r="E42" s="7" t="n">
        <v>2</v>
      </c>
      <c r="F42" s="16" t="s">
        <v>19</v>
      </c>
      <c r="G42" s="6" t="n">
        <v>22.0298</v>
      </c>
      <c r="H42" s="6" t="n">
        <v>179.47</v>
      </c>
      <c r="I42" s="6" t="n">
        <v>12727.98</v>
      </c>
      <c r="J42" s="6" t="n">
        <v>0.06</v>
      </c>
      <c r="K42" s="6" t="n">
        <v>44.0596</v>
      </c>
      <c r="L42" s="6" t="n">
        <v>39.65</v>
      </c>
      <c r="M42" s="6" t="n">
        <v>0.16</v>
      </c>
      <c r="N42" s="6" t="n">
        <v>0.15</v>
      </c>
    </row>
    <row collapsed="false" customFormat="false" customHeight="false" hidden="false" ht="12.1" outlineLevel="0" r="43">
      <c r="A43" s="37" t="n">
        <v>43971</v>
      </c>
      <c r="B43" s="16" t="s">
        <v>835</v>
      </c>
      <c r="C43" s="16" t="s">
        <v>52</v>
      </c>
      <c r="D43" s="16" t="s">
        <v>53</v>
      </c>
      <c r="E43" s="7" t="n">
        <v>1</v>
      </c>
      <c r="F43" s="16" t="s">
        <v>19</v>
      </c>
      <c r="G43" s="6" t="n">
        <v>36.9198</v>
      </c>
      <c r="H43" s="6" t="n">
        <v>183.63</v>
      </c>
      <c r="I43" s="6" t="n">
        <v>9802.15</v>
      </c>
      <c r="J43" s="6" t="n">
        <v>0.05</v>
      </c>
      <c r="K43" s="6" t="n">
        <v>36.9198</v>
      </c>
      <c r="L43" s="6" t="n">
        <v>33.3</v>
      </c>
      <c r="M43" s="6" t="n">
        <v>0.34</v>
      </c>
      <c r="N43" s="6" t="n">
        <v>0.25</v>
      </c>
    </row>
    <row collapsed="false" customFormat="false" customHeight="false" hidden="false" ht="12.1" outlineLevel="0" r="44">
      <c r="A44" s="37" t="n">
        <v>43977</v>
      </c>
      <c r="B44" s="16" t="s">
        <v>835</v>
      </c>
      <c r="C44" s="16" t="s">
        <v>34</v>
      </c>
      <c r="D44" s="16" t="s">
        <v>35</v>
      </c>
      <c r="E44" s="7" t="n">
        <v>3</v>
      </c>
      <c r="F44" s="16" t="s">
        <v>19</v>
      </c>
      <c r="G44" s="6" t="n">
        <v>47.9695</v>
      </c>
      <c r="H44" s="6" t="n">
        <v>311.86</v>
      </c>
      <c r="I44" s="6" t="n">
        <v>18054.28</v>
      </c>
      <c r="J44" s="6" t="n">
        <v>0.2</v>
      </c>
      <c r="K44" s="6" t="n">
        <v>143.9084</v>
      </c>
      <c r="L44" s="6" t="n">
        <v>129.59</v>
      </c>
      <c r="M44" s="6" t="n">
        <v>0.24</v>
      </c>
      <c r="N44" s="6" t="n">
        <v>0.19</v>
      </c>
    </row>
    <row collapsed="false" customFormat="false" customHeight="false" hidden="false" ht="12.1" outlineLevel="0" r="45">
      <c r="A45" s="37" t="n">
        <v>43979</v>
      </c>
      <c r="B45" s="16" t="s">
        <v>835</v>
      </c>
      <c r="C45" s="16" t="s">
        <v>49</v>
      </c>
      <c r="D45" s="16" t="s">
        <v>50</v>
      </c>
      <c r="E45" s="7" t="n">
        <v>11</v>
      </c>
      <c r="F45" s="16" t="s">
        <v>23</v>
      </c>
      <c r="G45" s="6" t="n">
        <v>10.04</v>
      </c>
      <c r="H45" s="6" t="n">
        <v>1273.2</v>
      </c>
      <c r="I45" s="6" t="n">
        <v>1500.61</v>
      </c>
      <c r="J45" s="6" t="n">
        <v>14</v>
      </c>
      <c r="K45" s="6" t="n">
        <v>110.44</v>
      </c>
      <c r="L45" s="6" t="n">
        <v>96.44</v>
      </c>
      <c r="M45" s="6" t="n">
        <v>0.58</v>
      </c>
      <c r="N45" s="6" t="n">
        <v>0.69</v>
      </c>
    </row>
    <row collapsed="false" customFormat="false" customHeight="false" hidden="false" ht="12.1" outlineLevel="0" r="46">
      <c r="A46" s="37" t="n">
        <v>43986</v>
      </c>
      <c r="B46" s="16" t="s">
        <v>835</v>
      </c>
      <c r="C46" s="16" t="s">
        <v>16</v>
      </c>
      <c r="D46" s="16" t="s">
        <v>18</v>
      </c>
      <c r="E46" s="7" t="n">
        <v>2</v>
      </c>
      <c r="F46" s="16" t="s">
        <v>19</v>
      </c>
      <c r="G46" s="6" t="n">
        <v>10.9346</v>
      </c>
      <c r="H46" s="6" t="n">
        <v>350.78</v>
      </c>
      <c r="I46" s="6" t="n">
        <v>17058.05</v>
      </c>
      <c r="J46" s="6" t="n">
        <v>0.03</v>
      </c>
      <c r="K46" s="6" t="n">
        <v>21.8692</v>
      </c>
      <c r="L46" s="6" t="n">
        <v>19.82</v>
      </c>
      <c r="M46" s="6" t="n">
        <v>0.06</v>
      </c>
      <c r="N46" s="6" t="n">
        <v>0.04</v>
      </c>
    </row>
    <row collapsed="false" customFormat="false" customHeight="false" hidden="false" ht="12.1" outlineLevel="0" r="47">
      <c r="A47" s="37" t="n">
        <v>43991</v>
      </c>
      <c r="B47" s="16" t="s">
        <v>835</v>
      </c>
      <c r="C47" s="16" t="s">
        <v>60</v>
      </c>
      <c r="D47" s="16" t="s">
        <v>61</v>
      </c>
      <c r="E47" s="7" t="n">
        <v>1</v>
      </c>
      <c r="F47" s="16" t="s">
        <v>23</v>
      </c>
      <c r="G47" s="6" t="n">
        <v>275</v>
      </c>
      <c r="H47" s="6" t="n">
        <v>5644</v>
      </c>
      <c r="I47" s="6" t="n">
        <v>4774.28</v>
      </c>
      <c r="J47" s="6" t="n">
        <v>36</v>
      </c>
      <c r="K47" s="6" t="n">
        <v>275</v>
      </c>
      <c r="L47" s="6" t="n">
        <v>239</v>
      </c>
      <c r="M47" s="6" t="n">
        <v>5.01</v>
      </c>
      <c r="N47" s="6" t="n">
        <v>4.23</v>
      </c>
    </row>
    <row collapsed="false" customFormat="false" customHeight="false" hidden="false" ht="12.1" outlineLevel="0" r="48">
      <c r="A48" s="37" t="n">
        <v>43991</v>
      </c>
      <c r="B48" s="16" t="s">
        <v>835</v>
      </c>
      <c r="C48" s="16" t="s">
        <v>37</v>
      </c>
      <c r="D48" s="16" t="s">
        <v>38</v>
      </c>
      <c r="E48" s="7" t="n">
        <v>730</v>
      </c>
      <c r="F48" s="16" t="s">
        <v>23</v>
      </c>
      <c r="G48" s="6" t="n">
        <v>3.12</v>
      </c>
      <c r="H48" s="6" t="n">
        <v>137</v>
      </c>
      <c r="I48" s="6" t="n">
        <v>156.57</v>
      </c>
      <c r="J48" s="6" t="n">
        <v>296</v>
      </c>
      <c r="K48" s="6" t="n">
        <v>2277.6</v>
      </c>
      <c r="L48" s="6" t="n">
        <v>1981.6</v>
      </c>
      <c r="M48" s="6" t="n">
        <v>1.73</v>
      </c>
      <c r="N48" s="6" t="n">
        <v>1.98</v>
      </c>
    </row>
    <row collapsed="false" customFormat="false" customHeight="false" hidden="false" ht="12.1" outlineLevel="0" r="49">
      <c r="A49" s="37" t="n">
        <v>43990</v>
      </c>
      <c r="B49" s="16" t="s">
        <v>835</v>
      </c>
      <c r="C49" s="16" t="s">
        <v>54</v>
      </c>
      <c r="D49" s="16" t="s">
        <v>55</v>
      </c>
      <c r="E49" s="7" t="n">
        <v>1</v>
      </c>
      <c r="F49" s="16" t="s">
        <v>19</v>
      </c>
      <c r="G49" s="6" t="n">
        <v>58.3371</v>
      </c>
      <c r="H49" s="6" t="n">
        <v>124.36</v>
      </c>
      <c r="I49" s="6" t="n">
        <v>8345.78</v>
      </c>
      <c r="J49" s="6" t="n">
        <v>0.09</v>
      </c>
      <c r="K49" s="6" t="n">
        <v>58.3371</v>
      </c>
      <c r="L49" s="6" t="n">
        <v>52.16</v>
      </c>
      <c r="M49" s="6" t="n">
        <v>0.62</v>
      </c>
      <c r="N49" s="6" t="n">
        <v>0.61</v>
      </c>
    </row>
    <row collapsed="false" customFormat="false" customHeight="false" hidden="false" ht="12.1" outlineLevel="0" r="50">
      <c r="A50" s="37" t="n">
        <v>43991</v>
      </c>
      <c r="B50" s="16" t="s">
        <v>835</v>
      </c>
      <c r="C50" s="16" t="s">
        <v>54</v>
      </c>
      <c r="D50" s="16" t="s">
        <v>55</v>
      </c>
      <c r="E50" s="7" t="n">
        <v>1</v>
      </c>
      <c r="F50" s="16" t="s">
        <v>19</v>
      </c>
      <c r="G50" s="6" t="n">
        <v>58.0655</v>
      </c>
      <c r="H50" s="6" t="n">
        <v>128</v>
      </c>
      <c r="I50" s="6" t="n">
        <v>8345.78</v>
      </c>
      <c r="J50" s="6" t="n">
        <v>0.09</v>
      </c>
      <c r="K50" s="6" t="n">
        <v>58.0655</v>
      </c>
      <c r="L50" s="6" t="n">
        <v>51.92</v>
      </c>
      <c r="M50" s="6" t="n">
        <v>0.62</v>
      </c>
      <c r="N50" s="6" t="n">
        <v>0.59</v>
      </c>
    </row>
    <row collapsed="false" customFormat="false" customHeight="false" hidden="false" ht="12.1" outlineLevel="0" r="51">
      <c r="A51" s="37" t="n">
        <v>43997</v>
      </c>
      <c r="B51" s="16" t="s">
        <v>835</v>
      </c>
      <c r="C51" s="16" t="s">
        <v>82</v>
      </c>
      <c r="D51" s="16" t="s">
        <v>83</v>
      </c>
      <c r="E51" s="7" t="n">
        <v>10</v>
      </c>
      <c r="F51" s="16" t="s">
        <v>23</v>
      </c>
      <c r="G51" s="6" t="n">
        <v>18.07</v>
      </c>
      <c r="H51" s="6" t="n">
        <v>366.15</v>
      </c>
      <c r="I51" s="6" t="n">
        <v>467.75</v>
      </c>
      <c r="J51" s="6" t="n">
        <v>23</v>
      </c>
      <c r="K51" s="6" t="n">
        <v>180.7</v>
      </c>
      <c r="L51" s="6" t="n">
        <v>157.7</v>
      </c>
      <c r="M51" s="6" t="n">
        <v>3.37</v>
      </c>
      <c r="N51" s="6" t="n">
        <v>4.31</v>
      </c>
    </row>
    <row collapsed="false" customFormat="false" customHeight="false" hidden="false" ht="12.1" outlineLevel="0" r="52">
      <c r="A52" s="37" t="n">
        <v>43994</v>
      </c>
      <c r="B52" s="16" t="s">
        <v>835</v>
      </c>
      <c r="C52" s="16" t="s">
        <v>40</v>
      </c>
      <c r="D52" s="16" t="s">
        <v>41</v>
      </c>
      <c r="E52" s="7" t="n">
        <v>10</v>
      </c>
      <c r="F52" s="16" t="s">
        <v>19</v>
      </c>
      <c r="G52" s="6" t="n">
        <v>28.34</v>
      </c>
      <c r="H52" s="6" t="n">
        <v>45.54</v>
      </c>
      <c r="I52" s="6" t="n">
        <v>3168.8</v>
      </c>
      <c r="J52" s="6" t="n">
        <v>0.41</v>
      </c>
      <c r="K52" s="6" t="n">
        <v>283.3998</v>
      </c>
      <c r="L52" s="6" t="n">
        <v>255.06</v>
      </c>
      <c r="M52" s="6" t="n">
        <v>0.8</v>
      </c>
      <c r="N52" s="6" t="n">
        <v>0.81</v>
      </c>
    </row>
    <row collapsed="false" customFormat="false" customHeight="false" hidden="false" ht="12.1" outlineLevel="0" r="53">
      <c r="A53" s="37" t="n">
        <v>44021</v>
      </c>
      <c r="B53" s="16" t="s">
        <v>835</v>
      </c>
      <c r="C53" s="16" t="s">
        <v>71</v>
      </c>
      <c r="D53" s="16" t="s">
        <v>72</v>
      </c>
      <c r="E53" s="7" t="n">
        <v>50</v>
      </c>
      <c r="F53" s="16" t="s">
        <v>23</v>
      </c>
      <c r="G53" s="6" t="n">
        <v>20.57</v>
      </c>
      <c r="H53" s="6" t="n">
        <v>315</v>
      </c>
      <c r="I53" s="6" t="n">
        <v>299.15</v>
      </c>
      <c r="J53" s="6" t="n">
        <v>134</v>
      </c>
      <c r="K53" s="6" t="n">
        <v>1028.5</v>
      </c>
      <c r="L53" s="6" t="n">
        <v>894.5</v>
      </c>
      <c r="M53" s="6" t="n">
        <v>5.98</v>
      </c>
      <c r="N53" s="6" t="n">
        <v>5.68</v>
      </c>
    </row>
    <row collapsed="false" customFormat="false" customHeight="false" hidden="false" ht="12.1" outlineLevel="0" r="54">
      <c r="A54" s="37" t="n">
        <v>44020</v>
      </c>
      <c r="B54" s="16" t="s">
        <v>835</v>
      </c>
      <c r="C54" s="16" t="s">
        <v>28</v>
      </c>
      <c r="D54" s="16" t="s">
        <v>29</v>
      </c>
      <c r="E54" s="7" t="n">
        <v>3</v>
      </c>
      <c r="F54" s="16" t="s">
        <v>19</v>
      </c>
      <c r="G54" s="6" t="n">
        <v>28.8688</v>
      </c>
      <c r="H54" s="6" t="n">
        <v>299.91</v>
      </c>
      <c r="I54" s="6" t="n">
        <v>20379.92</v>
      </c>
      <c r="J54" s="6" t="n">
        <v>0.12</v>
      </c>
      <c r="K54" s="6" t="n">
        <v>86.6063</v>
      </c>
      <c r="L54" s="6" t="n">
        <v>77.95</v>
      </c>
      <c r="M54" s="6" t="n">
        <v>0.13</v>
      </c>
      <c r="N54" s="6" t="n">
        <v>0.12</v>
      </c>
    </row>
    <row collapsed="false" customFormat="false" customHeight="false" hidden="false" ht="12.1" outlineLevel="0" r="55">
      <c r="A55" s="37" t="n">
        <v>44022</v>
      </c>
      <c r="B55" s="16" t="s">
        <v>835</v>
      </c>
      <c r="C55" s="16" t="s">
        <v>67</v>
      </c>
      <c r="D55" s="16" t="s">
        <v>68</v>
      </c>
      <c r="E55" s="7" t="n">
        <v>200</v>
      </c>
      <c r="F55" s="16" t="s">
        <v>23</v>
      </c>
      <c r="G55" s="6" t="n">
        <v>4.55</v>
      </c>
      <c r="H55" s="6" t="n">
        <v>87.1</v>
      </c>
      <c r="I55" s="6" t="n">
        <v>102.51</v>
      </c>
      <c r="J55" s="6" t="n">
        <v>118</v>
      </c>
      <c r="K55" s="6" t="n">
        <v>910</v>
      </c>
      <c r="L55" s="6" t="n">
        <v>792</v>
      </c>
      <c r="M55" s="6" t="n">
        <v>3.86</v>
      </c>
      <c r="N55" s="6" t="n">
        <v>4.55</v>
      </c>
    </row>
    <row collapsed="false" customFormat="false" customHeight="false" hidden="false" ht="12.1" outlineLevel="0" r="56">
      <c r="A56" s="37" t="n">
        <v>44025</v>
      </c>
      <c r="B56" s="16" t="s">
        <v>835</v>
      </c>
      <c r="C56" s="16" t="s">
        <v>37</v>
      </c>
      <c r="D56" s="16" t="s">
        <v>38</v>
      </c>
      <c r="E56" s="7" t="n">
        <v>730</v>
      </c>
      <c r="F56" s="16" t="s">
        <v>23</v>
      </c>
      <c r="G56" s="6" t="n">
        <v>3.21</v>
      </c>
      <c r="H56" s="6" t="n">
        <v>135.64</v>
      </c>
      <c r="I56" s="6" t="n">
        <v>156.57</v>
      </c>
      <c r="J56" s="6" t="n">
        <v>305</v>
      </c>
      <c r="K56" s="6" t="n">
        <v>2343.3</v>
      </c>
      <c r="L56" s="6" t="n">
        <v>2038.3</v>
      </c>
      <c r="M56" s="6" t="n">
        <v>1.78</v>
      </c>
      <c r="N56" s="6" t="n">
        <v>2.06</v>
      </c>
    </row>
    <row collapsed="false" customFormat="false" customHeight="false" hidden="false" ht="12.1" outlineLevel="0" r="57">
      <c r="A57" s="37" t="n">
        <v>44021</v>
      </c>
      <c r="B57" s="16" t="s">
        <v>835</v>
      </c>
      <c r="C57" s="16" t="s">
        <v>49</v>
      </c>
      <c r="D57" s="16" t="s">
        <v>79</v>
      </c>
      <c r="E57" s="7" t="n">
        <v>5</v>
      </c>
      <c r="F57" s="16" t="s">
        <v>19</v>
      </c>
      <c r="G57" s="6" t="n">
        <v>37.0437</v>
      </c>
      <c r="H57" s="6" t="n">
        <v>30.46</v>
      </c>
      <c r="I57" s="6" t="n">
        <v>2329.04</v>
      </c>
      <c r="J57" s="6" t="n">
        <v>0.26</v>
      </c>
      <c r="K57" s="6" t="n">
        <v>185.2185</v>
      </c>
      <c r="L57" s="6" t="n">
        <v>166.7</v>
      </c>
      <c r="M57" s="6" t="n">
        <v>1.43</v>
      </c>
      <c r="N57" s="6" t="n">
        <v>1.54</v>
      </c>
    </row>
    <row collapsed="false" customFormat="false" customHeight="false" hidden="false" ht="12.1" outlineLevel="0" r="58">
      <c r="A58" s="37" t="n">
        <v>44025</v>
      </c>
      <c r="B58" s="16" t="s">
        <v>835</v>
      </c>
      <c r="C58" s="16" t="s">
        <v>80</v>
      </c>
      <c r="D58" s="16" t="s">
        <v>81</v>
      </c>
      <c r="E58" s="7" t="n">
        <v>280</v>
      </c>
      <c r="F58" s="16" t="s">
        <v>23</v>
      </c>
      <c r="G58" s="6" t="n">
        <v>2.63</v>
      </c>
      <c r="H58" s="6" t="n">
        <v>63.55</v>
      </c>
      <c r="I58" s="6" t="n">
        <v>71.51</v>
      </c>
      <c r="J58" s="6" t="n">
        <v>96</v>
      </c>
      <c r="K58" s="6" t="n">
        <v>736.4</v>
      </c>
      <c r="L58" s="6" t="n">
        <v>640.4</v>
      </c>
      <c r="M58" s="6" t="n">
        <v>3.2</v>
      </c>
      <c r="N58" s="6" t="n">
        <v>3.6</v>
      </c>
    </row>
    <row collapsed="false" customFormat="false" customHeight="false" hidden="false" ht="12.1" outlineLevel="0" r="59">
      <c r="A59" s="37" t="n">
        <v>44028</v>
      </c>
      <c r="B59" s="16" t="s">
        <v>835</v>
      </c>
      <c r="C59" s="16" t="s">
        <v>90</v>
      </c>
      <c r="D59" s="16" t="s">
        <v>91</v>
      </c>
      <c r="E59" s="7" t="n">
        <v>100</v>
      </c>
      <c r="F59" s="16" t="s">
        <v>23</v>
      </c>
      <c r="G59" s="6" t="n">
        <v>0.13</v>
      </c>
      <c r="H59" s="6" t="n">
        <v>18.087</v>
      </c>
      <c r="I59" s="6" t="n">
        <v>10.96</v>
      </c>
      <c r="J59" s="6" t="n">
        <v>2</v>
      </c>
      <c r="K59" s="6" t="n">
        <v>13</v>
      </c>
      <c r="L59" s="6" t="n">
        <v>11</v>
      </c>
      <c r="M59" s="6" t="n">
        <v>1</v>
      </c>
      <c r="N59" s="6" t="n">
        <v>0.61</v>
      </c>
    </row>
    <row collapsed="false" customFormat="false" customHeight="false" hidden="false" ht="12.1" outlineLevel="0" r="60">
      <c r="A60" s="37" t="n">
        <v>44042</v>
      </c>
      <c r="B60" s="16" t="s">
        <v>835</v>
      </c>
      <c r="C60" s="16" t="s">
        <v>73</v>
      </c>
      <c r="D60" s="16" t="s">
        <v>74</v>
      </c>
      <c r="E60" s="7" t="n">
        <v>5</v>
      </c>
      <c r="F60" s="16" t="s">
        <v>19</v>
      </c>
      <c r="G60" s="6" t="n">
        <v>27.4492</v>
      </c>
      <c r="H60" s="6" t="n">
        <v>39.26</v>
      </c>
      <c r="I60" s="6" t="n">
        <v>2369.16</v>
      </c>
      <c r="J60" s="6" t="n">
        <v>0.19</v>
      </c>
      <c r="K60" s="6" t="n">
        <v>137.2461</v>
      </c>
      <c r="L60" s="6" t="n">
        <v>123.52</v>
      </c>
      <c r="M60" s="6" t="n">
        <v>1.04</v>
      </c>
      <c r="N60" s="6" t="n">
        <v>0.87</v>
      </c>
    </row>
    <row collapsed="false" customFormat="false" customHeight="false" hidden="false" ht="12.1" outlineLevel="0" r="61">
      <c r="A61" s="37" t="n">
        <v>44053</v>
      </c>
      <c r="B61" s="16" t="s">
        <v>835</v>
      </c>
      <c r="C61" s="16" t="s">
        <v>25</v>
      </c>
      <c r="D61" s="16" t="s">
        <v>26</v>
      </c>
      <c r="E61" s="7" t="n">
        <v>2</v>
      </c>
      <c r="F61" s="16" t="s">
        <v>19</v>
      </c>
      <c r="G61" s="6" t="n">
        <v>60.3828</v>
      </c>
      <c r="H61" s="6" t="n">
        <v>444.45</v>
      </c>
      <c r="I61" s="6" t="n">
        <v>12042.11</v>
      </c>
      <c r="J61" s="6" t="n">
        <v>0.16</v>
      </c>
      <c r="K61" s="6" t="n">
        <v>120.7657</v>
      </c>
      <c r="L61" s="6" t="n">
        <v>108.98</v>
      </c>
      <c r="M61" s="6" t="n">
        <v>0.45</v>
      </c>
      <c r="N61" s="6" t="n">
        <v>0.17</v>
      </c>
    </row>
    <row collapsed="false" customFormat="false" customHeight="false" hidden="false" ht="12.1" outlineLevel="0" r="62">
      <c r="A62" s="37" t="n">
        <v>44055</v>
      </c>
      <c r="B62" s="16" t="s">
        <v>835</v>
      </c>
      <c r="C62" s="16" t="s">
        <v>77</v>
      </c>
      <c r="D62" s="16" t="s">
        <v>78</v>
      </c>
      <c r="E62" s="7" t="n">
        <v>1</v>
      </c>
      <c r="F62" s="16" t="s">
        <v>19</v>
      </c>
      <c r="G62" s="6" t="n">
        <v>39.5022</v>
      </c>
      <c r="H62" s="6" t="n">
        <v>130.2</v>
      </c>
      <c r="I62" s="6" t="n">
        <v>7095.29</v>
      </c>
      <c r="J62" s="6" t="n">
        <v>0.05</v>
      </c>
      <c r="K62" s="6" t="n">
        <v>39.5022</v>
      </c>
      <c r="L62" s="6" t="n">
        <v>35.84</v>
      </c>
      <c r="M62" s="6" t="n">
        <v>0.51</v>
      </c>
      <c r="N62" s="6" t="n">
        <v>0.38</v>
      </c>
    </row>
    <row collapsed="false" customFormat="false" customHeight="false" hidden="false" ht="12.1" outlineLevel="0" r="63">
      <c r="A63" s="37" t="n">
        <v>44056</v>
      </c>
      <c r="B63" s="16" t="s">
        <v>835</v>
      </c>
      <c r="C63" s="16" t="s">
        <v>43</v>
      </c>
      <c r="D63" s="16" t="s">
        <v>44</v>
      </c>
      <c r="E63" s="7" t="n">
        <v>2</v>
      </c>
      <c r="F63" s="16" t="s">
        <v>19</v>
      </c>
      <c r="G63" s="6" t="n">
        <v>21.9705</v>
      </c>
      <c r="H63" s="6" t="n">
        <v>198.74</v>
      </c>
      <c r="I63" s="6" t="n">
        <v>12727.98</v>
      </c>
      <c r="J63" s="6" t="n">
        <v>0.06</v>
      </c>
      <c r="K63" s="6" t="n">
        <v>43.9411</v>
      </c>
      <c r="L63" s="6" t="n">
        <v>39.55</v>
      </c>
      <c r="M63" s="6" t="n">
        <v>0.16</v>
      </c>
      <c r="N63" s="6" t="n">
        <v>0.14</v>
      </c>
    </row>
    <row collapsed="false" customFormat="false" customHeight="false" hidden="false" ht="12.1" outlineLevel="0" r="64">
      <c r="A64" s="37" t="n">
        <v>44061</v>
      </c>
      <c r="B64" s="16" t="s">
        <v>835</v>
      </c>
      <c r="C64" s="16" t="s">
        <v>21</v>
      </c>
      <c r="D64" s="16" t="s">
        <v>22</v>
      </c>
      <c r="E64" s="7" t="n">
        <v>500</v>
      </c>
      <c r="F64" s="16" t="s">
        <v>23</v>
      </c>
      <c r="G64" s="6" t="n">
        <v>1.7364</v>
      </c>
      <c r="H64" s="6" t="n">
        <v>89</v>
      </c>
      <c r="I64" s="6" t="n">
        <v>52.68</v>
      </c>
      <c r="J64" s="6" t="n">
        <v>113</v>
      </c>
      <c r="K64" s="6" t="n">
        <v>868.2133</v>
      </c>
      <c r="L64" s="6" t="n">
        <v>755.21</v>
      </c>
      <c r="M64" s="6" t="n">
        <v>2.87</v>
      </c>
      <c r="N64" s="6" t="n">
        <v>1.7</v>
      </c>
    </row>
    <row collapsed="false" customFormat="false" customHeight="false" hidden="false" ht="12.1" outlineLevel="0" r="65">
      <c r="A65" s="37" t="n">
        <v>44062</v>
      </c>
      <c r="B65" s="16" t="s">
        <v>835</v>
      </c>
      <c r="C65" s="16" t="s">
        <v>52</v>
      </c>
      <c r="D65" s="16" t="s">
        <v>53</v>
      </c>
      <c r="E65" s="7" t="n">
        <v>1</v>
      </c>
      <c r="F65" s="16" t="s">
        <v>19</v>
      </c>
      <c r="G65" s="6" t="n">
        <v>37.4504</v>
      </c>
      <c r="H65" s="6" t="n">
        <v>211.49</v>
      </c>
      <c r="I65" s="6" t="n">
        <v>9802.15</v>
      </c>
      <c r="J65" s="6" t="n">
        <v>0.05</v>
      </c>
      <c r="K65" s="6" t="n">
        <v>37.4504</v>
      </c>
      <c r="L65" s="6" t="n">
        <v>33.78</v>
      </c>
      <c r="M65" s="6" t="n">
        <v>0.34</v>
      </c>
      <c r="N65" s="6" t="n">
        <v>0.22</v>
      </c>
    </row>
    <row collapsed="false" customFormat="false" customHeight="false" hidden="false" ht="12.1" outlineLevel="0" r="66">
      <c r="A66" s="37" t="n">
        <v>44064</v>
      </c>
      <c r="B66" s="16" t="s">
        <v>835</v>
      </c>
      <c r="C66" s="16" t="s">
        <v>49</v>
      </c>
      <c r="D66" s="16" t="s">
        <v>50</v>
      </c>
      <c r="E66" s="7" t="n">
        <v>11</v>
      </c>
      <c r="F66" s="16" t="s">
        <v>23</v>
      </c>
      <c r="G66" s="6" t="n">
        <v>12.65</v>
      </c>
      <c r="H66" s="6" t="n">
        <v>1892</v>
      </c>
      <c r="I66" s="6" t="n">
        <v>1500.61</v>
      </c>
      <c r="J66" s="6" t="n">
        <v>18</v>
      </c>
      <c r="K66" s="6" t="n">
        <v>139.15</v>
      </c>
      <c r="L66" s="6" t="n">
        <v>121.15</v>
      </c>
      <c r="M66" s="6" t="n">
        <v>0.73</v>
      </c>
      <c r="N66" s="6" t="n">
        <v>0.58</v>
      </c>
    </row>
    <row collapsed="false" customFormat="false" customHeight="false" hidden="false" ht="12.1" outlineLevel="0" r="67">
      <c r="A67" s="37" t="n">
        <v>44068</v>
      </c>
      <c r="B67" s="16" t="s">
        <v>835</v>
      </c>
      <c r="C67" s="16" t="s">
        <v>34</v>
      </c>
      <c r="D67" s="16" t="s">
        <v>35</v>
      </c>
      <c r="E67" s="7" t="n">
        <v>3</v>
      </c>
      <c r="F67" s="16" t="s">
        <v>19</v>
      </c>
      <c r="G67" s="6" t="n">
        <v>49.8603</v>
      </c>
      <c r="H67" s="6" t="n">
        <v>359.33</v>
      </c>
      <c r="I67" s="6" t="n">
        <v>18054.28</v>
      </c>
      <c r="J67" s="6" t="n">
        <v>0.2</v>
      </c>
      <c r="K67" s="6" t="n">
        <v>149.581</v>
      </c>
      <c r="L67" s="6" t="n">
        <v>134.7</v>
      </c>
      <c r="M67" s="6" t="n">
        <v>0.25</v>
      </c>
      <c r="N67" s="6" t="n">
        <v>0.17</v>
      </c>
    </row>
    <row collapsed="false" customFormat="false" customHeight="false" hidden="false" ht="12.1" outlineLevel="0" r="68">
      <c r="A68" s="37" t="n">
        <v>44075</v>
      </c>
      <c r="B68" s="16" t="s">
        <v>835</v>
      </c>
      <c r="C68" s="16" t="s">
        <v>16</v>
      </c>
      <c r="D68" s="16" t="s">
        <v>18</v>
      </c>
      <c r="E68" s="7" t="n">
        <v>2</v>
      </c>
      <c r="F68" s="16" t="s">
        <v>19</v>
      </c>
      <c r="G68" s="6" t="n">
        <v>11.8086</v>
      </c>
      <c r="H68" s="6" t="n">
        <v>534.8199</v>
      </c>
      <c r="I68" s="6" t="n">
        <v>17058.05</v>
      </c>
      <c r="J68" s="6" t="n">
        <v>0.03</v>
      </c>
      <c r="K68" s="6" t="n">
        <v>23.6172</v>
      </c>
      <c r="L68" s="6" t="n">
        <v>21.4</v>
      </c>
      <c r="M68" s="6" t="n">
        <v>0.06</v>
      </c>
      <c r="N68" s="6" t="n">
        <v>0.03</v>
      </c>
    </row>
    <row collapsed="false" customFormat="false" customHeight="false" hidden="false" ht="12.1" outlineLevel="0" r="69">
      <c r="A69" s="37" t="n">
        <v>44083</v>
      </c>
      <c r="B69" s="16" t="s">
        <v>835</v>
      </c>
      <c r="C69" s="16" t="s">
        <v>54</v>
      </c>
      <c r="D69" s="16" t="s">
        <v>55</v>
      </c>
      <c r="E69" s="7" t="n">
        <v>1</v>
      </c>
      <c r="F69" s="16" t="s">
        <v>19</v>
      </c>
      <c r="G69" s="6" t="n">
        <v>64.5698</v>
      </c>
      <c r="H69" s="6" t="n">
        <v>112.89</v>
      </c>
      <c r="I69" s="6" t="n">
        <v>8345.78</v>
      </c>
      <c r="J69" s="6" t="n">
        <v>0.09</v>
      </c>
      <c r="K69" s="6" t="n">
        <v>64.5698</v>
      </c>
      <c r="L69" s="6" t="n">
        <v>57.73</v>
      </c>
      <c r="M69" s="6" t="n">
        <v>0.69</v>
      </c>
      <c r="N69" s="6" t="n">
        <v>0.67</v>
      </c>
    </row>
    <row collapsed="false" customFormat="false" customHeight="false" hidden="false" ht="12.1" outlineLevel="0" r="70">
      <c r="A70" s="37" t="n">
        <v>44088</v>
      </c>
      <c r="B70" s="16" t="s">
        <v>835</v>
      </c>
      <c r="C70" s="16" t="s">
        <v>40</v>
      </c>
      <c r="D70" s="16" t="s">
        <v>41</v>
      </c>
      <c r="E70" s="7" t="n">
        <v>10</v>
      </c>
      <c r="F70" s="16" t="s">
        <v>19</v>
      </c>
      <c r="G70" s="6" t="n">
        <v>30.7047</v>
      </c>
      <c r="H70" s="6" t="n">
        <v>51.06</v>
      </c>
      <c r="I70" s="6" t="n">
        <v>3168.8</v>
      </c>
      <c r="J70" s="6" t="n">
        <v>0.41</v>
      </c>
      <c r="K70" s="6" t="n">
        <v>307.0474</v>
      </c>
      <c r="L70" s="6" t="n">
        <v>276.34</v>
      </c>
      <c r="M70" s="6" t="n">
        <v>0.87</v>
      </c>
      <c r="N70" s="6" t="n">
        <v>0.72</v>
      </c>
    </row>
    <row collapsed="false" customFormat="false" customHeight="false" hidden="false" ht="12.1" outlineLevel="0" r="71">
      <c r="A71" s="37" t="n">
        <v>44092</v>
      </c>
      <c r="B71" s="16" t="s">
        <v>835</v>
      </c>
      <c r="C71" s="16" t="s">
        <v>666</v>
      </c>
      <c r="D71" s="16" t="s">
        <v>837</v>
      </c>
      <c r="E71" s="7" t="n">
        <v>50</v>
      </c>
      <c r="F71" s="16" t="s">
        <v>23</v>
      </c>
      <c r="G71" s="6" t="n">
        <v>13.9</v>
      </c>
      <c r="H71" s="6" t="n">
        <v>743.4</v>
      </c>
      <c r="I71" s="6" t="n">
        <v>632.29</v>
      </c>
      <c r="J71" s="6" t="n">
        <v>90</v>
      </c>
      <c r="K71" s="6" t="n">
        <v>695</v>
      </c>
      <c r="L71" s="6" t="n">
        <v>605</v>
      </c>
      <c r="M71" s="6" t="n">
        <v>1.91</v>
      </c>
      <c r="N71" s="6" t="n">
        <v>1.63</v>
      </c>
    </row>
    <row collapsed="false" customFormat="false" customHeight="false" hidden="false" ht="12.1" outlineLevel="0" r="72">
      <c r="A72" s="37" t="n">
        <v>44109</v>
      </c>
      <c r="B72" s="16" t="s">
        <v>835</v>
      </c>
      <c r="C72" s="16" t="s">
        <v>31</v>
      </c>
      <c r="D72" s="16" t="s">
        <v>32</v>
      </c>
      <c r="E72" s="7" t="n">
        <v>340</v>
      </c>
      <c r="F72" s="16" t="s">
        <v>23</v>
      </c>
      <c r="G72" s="6" t="n">
        <v>18.7</v>
      </c>
      <c r="H72" s="6" t="n">
        <v>208.89</v>
      </c>
      <c r="I72" s="6" t="n">
        <v>195.85</v>
      </c>
      <c r="J72" s="6" t="n">
        <v>827</v>
      </c>
      <c r="K72" s="6" t="n">
        <v>6358</v>
      </c>
      <c r="L72" s="6" t="n">
        <v>5531</v>
      </c>
      <c r="M72" s="6" t="n">
        <v>8.31</v>
      </c>
      <c r="N72" s="6" t="n">
        <v>7.79</v>
      </c>
    </row>
    <row collapsed="false" customFormat="false" customHeight="false" hidden="false" ht="12.1" outlineLevel="0" r="73">
      <c r="A73" s="37" t="n">
        <v>44116</v>
      </c>
      <c r="B73" s="16" t="s">
        <v>835</v>
      </c>
      <c r="C73" s="16" t="s">
        <v>37</v>
      </c>
      <c r="D73" s="16" t="s">
        <v>38</v>
      </c>
      <c r="E73" s="7" t="n">
        <v>730</v>
      </c>
      <c r="F73" s="16" t="s">
        <v>23</v>
      </c>
      <c r="G73" s="6" t="n">
        <v>4.75</v>
      </c>
      <c r="H73" s="6" t="n">
        <v>173.28</v>
      </c>
      <c r="I73" s="6" t="n">
        <v>156.57</v>
      </c>
      <c r="J73" s="6" t="n">
        <v>451</v>
      </c>
      <c r="K73" s="6" t="n">
        <v>3467.5</v>
      </c>
      <c r="L73" s="6" t="n">
        <v>3016.5</v>
      </c>
      <c r="M73" s="6" t="n">
        <v>2.64</v>
      </c>
      <c r="N73" s="6" t="n">
        <v>2.38</v>
      </c>
    </row>
    <row collapsed="false" customFormat="false" customHeight="false" hidden="false" ht="12.1" outlineLevel="0" r="74">
      <c r="A74" s="37" t="n">
        <v>44112</v>
      </c>
      <c r="B74" s="16" t="s">
        <v>835</v>
      </c>
      <c r="C74" s="16" t="s">
        <v>28</v>
      </c>
      <c r="D74" s="16" t="s">
        <v>29</v>
      </c>
      <c r="E74" s="7" t="n">
        <v>3</v>
      </c>
      <c r="F74" s="16" t="s">
        <v>19</v>
      </c>
      <c r="G74" s="6" t="n">
        <v>31.2368</v>
      </c>
      <c r="H74" s="6" t="n">
        <v>343.9</v>
      </c>
      <c r="I74" s="6" t="n">
        <v>20379.92</v>
      </c>
      <c r="J74" s="6" t="n">
        <v>0.12</v>
      </c>
      <c r="K74" s="6" t="n">
        <v>93.7105</v>
      </c>
      <c r="L74" s="6" t="n">
        <v>84.34</v>
      </c>
      <c r="M74" s="6" t="n">
        <v>0.14</v>
      </c>
      <c r="N74" s="6" t="n">
        <v>0.1</v>
      </c>
    </row>
    <row collapsed="false" customFormat="false" customHeight="false" hidden="false" ht="12.1" outlineLevel="0" r="75">
      <c r="A75" s="37" t="n">
        <v>44112</v>
      </c>
      <c r="B75" s="16" t="s">
        <v>835</v>
      </c>
      <c r="C75" s="16" t="s">
        <v>49</v>
      </c>
      <c r="D75" s="16" t="s">
        <v>79</v>
      </c>
      <c r="E75" s="7" t="n">
        <v>5</v>
      </c>
      <c r="F75" s="16" t="s">
        <v>19</v>
      </c>
      <c r="G75" s="6" t="n">
        <v>40.6079</v>
      </c>
      <c r="H75" s="6" t="n">
        <v>28.8</v>
      </c>
      <c r="I75" s="6" t="n">
        <v>2329.04</v>
      </c>
      <c r="J75" s="6" t="n">
        <v>0.26</v>
      </c>
      <c r="K75" s="6" t="n">
        <v>203.0395</v>
      </c>
      <c r="L75" s="6" t="n">
        <v>182.74</v>
      </c>
      <c r="M75" s="6" t="n">
        <v>1.57</v>
      </c>
      <c r="N75" s="6" t="n">
        <v>1.63</v>
      </c>
    </row>
    <row collapsed="false" customFormat="false" customHeight="false" hidden="false" ht="12.1" outlineLevel="0" r="76">
      <c r="A76" s="37" t="n">
        <v>44116</v>
      </c>
      <c r="B76" s="16" t="s">
        <v>835</v>
      </c>
      <c r="C76" s="16" t="s">
        <v>71</v>
      </c>
      <c r="D76" s="16" t="s">
        <v>72</v>
      </c>
      <c r="E76" s="7" t="n">
        <v>50</v>
      </c>
      <c r="F76" s="16" t="s">
        <v>23</v>
      </c>
      <c r="G76" s="6" t="n">
        <v>8.93</v>
      </c>
      <c r="H76" s="6" t="n">
        <v>330.8</v>
      </c>
      <c r="I76" s="6" t="n">
        <v>299.15</v>
      </c>
      <c r="J76" s="6" t="n">
        <v>58</v>
      </c>
      <c r="K76" s="6" t="n">
        <v>446.5</v>
      </c>
      <c r="L76" s="6" t="n">
        <v>388.5</v>
      </c>
      <c r="M76" s="6" t="n">
        <v>2.6</v>
      </c>
      <c r="N76" s="6" t="n">
        <v>2.35</v>
      </c>
    </row>
    <row collapsed="false" customFormat="false" customHeight="false" hidden="false" ht="12.1" outlineLevel="0" r="77">
      <c r="A77" s="37" t="n">
        <v>44140</v>
      </c>
      <c r="B77" s="16" t="s">
        <v>835</v>
      </c>
      <c r="C77" s="16" t="s">
        <v>73</v>
      </c>
      <c r="D77" s="16" t="s">
        <v>74</v>
      </c>
      <c r="E77" s="7" t="n">
        <v>5</v>
      </c>
      <c r="F77" s="16" t="s">
        <v>19</v>
      </c>
      <c r="G77" s="6" t="n">
        <v>30.4002</v>
      </c>
      <c r="H77" s="6" t="n">
        <v>36.95</v>
      </c>
      <c r="I77" s="6" t="n">
        <v>2369.16</v>
      </c>
      <c r="J77" s="6" t="n">
        <v>0.19</v>
      </c>
      <c r="K77" s="6" t="n">
        <v>152.0011</v>
      </c>
      <c r="L77" s="6" t="n">
        <v>136.8</v>
      </c>
      <c r="M77" s="6" t="n">
        <v>1.15</v>
      </c>
      <c r="N77" s="6" t="n">
        <v>0.93</v>
      </c>
    </row>
    <row collapsed="false" customFormat="false" customHeight="false" hidden="false" ht="12.1" outlineLevel="0" r="78">
      <c r="A78" s="37" t="n">
        <v>44141</v>
      </c>
      <c r="B78" s="16" t="s">
        <v>835</v>
      </c>
      <c r="C78" s="16" t="s">
        <v>25</v>
      </c>
      <c r="D78" s="16" t="s">
        <v>26</v>
      </c>
      <c r="E78" s="7" t="n">
        <v>8</v>
      </c>
      <c r="F78" s="16" t="s">
        <v>19</v>
      </c>
      <c r="G78" s="6" t="n">
        <v>16.0835</v>
      </c>
      <c r="H78" s="6" t="n">
        <v>119.03</v>
      </c>
      <c r="I78" s="6" t="n">
        <v>3010.53</v>
      </c>
      <c r="J78" s="6" t="n">
        <v>0.16</v>
      </c>
      <c r="K78" s="6" t="n">
        <v>128.6677</v>
      </c>
      <c r="L78" s="6" t="n">
        <v>116.11</v>
      </c>
      <c r="M78" s="6" t="n">
        <v>0.48</v>
      </c>
      <c r="N78" s="6" t="n">
        <v>0.16</v>
      </c>
    </row>
    <row collapsed="false" customFormat="false" customHeight="false" hidden="false" ht="12.1" outlineLevel="0" r="79">
      <c r="A79" s="37" t="n">
        <v>44147</v>
      </c>
      <c r="B79" s="16" t="s">
        <v>835</v>
      </c>
      <c r="C79" s="16" t="s">
        <v>43</v>
      </c>
      <c r="D79" s="16" t="s">
        <v>44</v>
      </c>
      <c r="E79" s="7" t="n">
        <v>2</v>
      </c>
      <c r="F79" s="16" t="s">
        <v>19</v>
      </c>
      <c r="G79" s="6" t="n">
        <v>24.3864</v>
      </c>
      <c r="H79" s="6" t="n">
        <v>212.38</v>
      </c>
      <c r="I79" s="6" t="n">
        <v>12727.98</v>
      </c>
      <c r="J79" s="6" t="n">
        <v>0.06</v>
      </c>
      <c r="K79" s="6" t="n">
        <v>48.7728</v>
      </c>
      <c r="L79" s="6" t="n">
        <v>44.2</v>
      </c>
      <c r="M79" s="6" t="n">
        <v>0.17</v>
      </c>
      <c r="N79" s="6" t="n">
        <v>0.14</v>
      </c>
    </row>
    <row collapsed="false" customFormat="false" customHeight="false" hidden="false" ht="12.1" outlineLevel="0" r="80">
      <c r="A80" s="37" t="n">
        <v>44153</v>
      </c>
      <c r="B80" s="16" t="s">
        <v>835</v>
      </c>
      <c r="C80" s="16" t="s">
        <v>52</v>
      </c>
      <c r="D80" s="16" t="s">
        <v>53</v>
      </c>
      <c r="E80" s="7" t="n">
        <v>1</v>
      </c>
      <c r="F80" s="16" t="s">
        <v>19</v>
      </c>
      <c r="G80" s="6" t="n">
        <v>42.7017</v>
      </c>
      <c r="H80" s="6" t="n">
        <v>213.9</v>
      </c>
      <c r="I80" s="6" t="n">
        <v>9802.15</v>
      </c>
      <c r="J80" s="6" t="n">
        <v>0.06</v>
      </c>
      <c r="K80" s="6" t="n">
        <v>42.7017</v>
      </c>
      <c r="L80" s="6" t="n">
        <v>38.13</v>
      </c>
      <c r="M80" s="6" t="n">
        <v>0.39</v>
      </c>
      <c r="N80" s="6" t="n">
        <v>0.23</v>
      </c>
    </row>
    <row collapsed="false" customFormat="false" customHeight="false" hidden="false" ht="12.1" outlineLevel="0" r="81">
      <c r="A81" s="37" t="n">
        <v>44158</v>
      </c>
      <c r="B81" s="16" t="s">
        <v>835</v>
      </c>
      <c r="C81" s="16" t="s">
        <v>34</v>
      </c>
      <c r="D81" s="16" t="s">
        <v>35</v>
      </c>
      <c r="E81" s="7" t="n">
        <v>3</v>
      </c>
      <c r="F81" s="16" t="s">
        <v>19</v>
      </c>
      <c r="G81" s="6" t="n">
        <v>50.928</v>
      </c>
      <c r="H81" s="6" t="n">
        <v>338.28</v>
      </c>
      <c r="I81" s="6" t="n">
        <v>18054.28</v>
      </c>
      <c r="J81" s="6" t="n">
        <v>0.2</v>
      </c>
      <c r="K81" s="6" t="n">
        <v>152.7841</v>
      </c>
      <c r="L81" s="6" t="n">
        <v>137.58</v>
      </c>
      <c r="M81" s="6" t="n">
        <v>0.25</v>
      </c>
      <c r="N81" s="6" t="n">
        <v>0.18</v>
      </c>
    </row>
    <row collapsed="false" customFormat="false" customHeight="false" hidden="false" ht="12.1" outlineLevel="0" r="82">
      <c r="A82" s="37" t="n">
        <v>44160</v>
      </c>
      <c r="B82" s="16" t="s">
        <v>835</v>
      </c>
      <c r="C82" s="16" t="s">
        <v>49</v>
      </c>
      <c r="D82" s="16" t="s">
        <v>50</v>
      </c>
      <c r="E82" s="7" t="n">
        <v>11</v>
      </c>
      <c r="F82" s="16" t="s">
        <v>23</v>
      </c>
      <c r="G82" s="6" t="n">
        <v>19.1</v>
      </c>
      <c r="H82" s="6" t="n">
        <v>2304.6</v>
      </c>
      <c r="I82" s="6" t="n">
        <v>1500.61</v>
      </c>
      <c r="J82" s="6" t="n">
        <v>27</v>
      </c>
      <c r="K82" s="6" t="n">
        <v>210.1</v>
      </c>
      <c r="L82" s="6" t="n">
        <v>183.1</v>
      </c>
      <c r="M82" s="6" t="n">
        <v>1.11</v>
      </c>
      <c r="N82" s="6" t="n">
        <v>0.72</v>
      </c>
    </row>
    <row collapsed="false" customFormat="false" customHeight="false" hidden="false" ht="12.1" outlineLevel="0" r="83">
      <c r="A83" s="37" t="n">
        <v>44159</v>
      </c>
      <c r="B83" s="16" t="s">
        <v>835</v>
      </c>
      <c r="C83" s="16" t="s">
        <v>34</v>
      </c>
      <c r="D83" s="16" t="s">
        <v>35</v>
      </c>
      <c r="E83" s="7" t="n">
        <v>3</v>
      </c>
      <c r="F83" s="16" t="s">
        <v>19</v>
      </c>
      <c r="G83" s="6" t="n">
        <v>50.7592</v>
      </c>
      <c r="H83" s="6" t="n">
        <v>336.45</v>
      </c>
      <c r="I83" s="6" t="n">
        <v>18054.28</v>
      </c>
      <c r="J83" s="6" t="n">
        <v>0.2</v>
      </c>
      <c r="K83" s="6" t="n">
        <v>152.2776</v>
      </c>
      <c r="L83" s="6" t="n">
        <v>137.13</v>
      </c>
      <c r="M83" s="6" t="n">
        <v>0.25</v>
      </c>
      <c r="N83" s="6" t="n">
        <v>0.18</v>
      </c>
    </row>
    <row collapsed="false" customFormat="false" customHeight="false" hidden="false" ht="12.1" outlineLevel="0" r="84">
      <c r="A84" s="37" t="n">
        <v>44165</v>
      </c>
      <c r="B84" s="16" t="s">
        <v>835</v>
      </c>
      <c r="C84" s="16" t="s">
        <v>40</v>
      </c>
      <c r="D84" s="16" t="s">
        <v>41</v>
      </c>
      <c r="E84" s="7" t="n">
        <v>10</v>
      </c>
      <c r="F84" s="16" t="s">
        <v>19</v>
      </c>
      <c r="G84" s="6" t="n">
        <v>31.1026</v>
      </c>
      <c r="H84" s="6" t="n">
        <v>52.7</v>
      </c>
      <c r="I84" s="6" t="n">
        <v>3168.8</v>
      </c>
      <c r="J84" s="6" t="n">
        <v>0.41</v>
      </c>
      <c r="K84" s="6" t="n">
        <v>311.0256</v>
      </c>
      <c r="L84" s="6" t="n">
        <v>279.92</v>
      </c>
      <c r="M84" s="6" t="n">
        <v>0.88</v>
      </c>
      <c r="N84" s="6" t="n">
        <v>0.7</v>
      </c>
    </row>
    <row collapsed="false" customFormat="false" customHeight="false" hidden="false" ht="12.1" outlineLevel="0" r="85">
      <c r="A85" s="37" t="n">
        <v>44168</v>
      </c>
      <c r="B85" s="16" t="s">
        <v>835</v>
      </c>
      <c r="C85" s="16" t="s">
        <v>16</v>
      </c>
      <c r="D85" s="16" t="s">
        <v>18</v>
      </c>
      <c r="E85" s="7" t="n">
        <v>2</v>
      </c>
      <c r="F85" s="16" t="s">
        <v>19</v>
      </c>
      <c r="G85" s="6" t="n">
        <v>12.0984</v>
      </c>
      <c r="H85" s="6" t="n">
        <v>541.62</v>
      </c>
      <c r="I85" s="6" t="n">
        <v>17058.05</v>
      </c>
      <c r="J85" s="6" t="n">
        <v>0.03</v>
      </c>
      <c r="K85" s="6" t="n">
        <v>24.1968</v>
      </c>
      <c r="L85" s="6" t="n">
        <v>21.93</v>
      </c>
      <c r="M85" s="6" t="n">
        <v>0.06</v>
      </c>
      <c r="N85" s="6" t="n">
        <v>0.03</v>
      </c>
    </row>
    <row collapsed="false" customFormat="false" customHeight="false" hidden="false" ht="12.1" outlineLevel="0" r="86">
      <c r="A86" s="37" t="n">
        <v>44174</v>
      </c>
      <c r="B86" s="16" t="s">
        <v>835</v>
      </c>
      <c r="C86" s="16" t="s">
        <v>77</v>
      </c>
      <c r="D86" s="16" t="s">
        <v>78</v>
      </c>
      <c r="E86" s="7" t="n">
        <v>1</v>
      </c>
      <c r="F86" s="16" t="s">
        <v>19</v>
      </c>
      <c r="G86" s="6" t="n">
        <v>39.7774</v>
      </c>
      <c r="H86" s="6" t="n">
        <v>148.9057</v>
      </c>
      <c r="I86" s="6" t="n">
        <v>7095.29</v>
      </c>
      <c r="J86" s="6" t="n">
        <v>0.05</v>
      </c>
      <c r="K86" s="6" t="n">
        <v>39.7774</v>
      </c>
      <c r="L86" s="6" t="n">
        <v>36.09</v>
      </c>
      <c r="M86" s="6" t="n">
        <v>0.51</v>
      </c>
      <c r="N86" s="6" t="n">
        <v>0.33</v>
      </c>
    </row>
    <row collapsed="false" customFormat="false" customHeight="false" hidden="false" ht="12.1" outlineLevel="0" r="87">
      <c r="A87" s="37" t="n">
        <v>44174</v>
      </c>
      <c r="B87" s="16" t="s">
        <v>835</v>
      </c>
      <c r="C87" s="16" t="s">
        <v>54</v>
      </c>
      <c r="D87" s="16" t="s">
        <v>55</v>
      </c>
      <c r="E87" s="7" t="n">
        <v>1</v>
      </c>
      <c r="F87" s="16" t="s">
        <v>19</v>
      </c>
      <c r="G87" s="6" t="n">
        <v>62.6125</v>
      </c>
      <c r="H87" s="6" t="n">
        <v>134.41</v>
      </c>
      <c r="I87" s="6" t="n">
        <v>8345.78</v>
      </c>
      <c r="J87" s="6" t="n">
        <v>0.09</v>
      </c>
      <c r="K87" s="6" t="n">
        <v>62.6125</v>
      </c>
      <c r="L87" s="6" t="n">
        <v>55.98</v>
      </c>
      <c r="M87" s="6" t="n">
        <v>0.67</v>
      </c>
      <c r="N87" s="6" t="n">
        <v>0.57</v>
      </c>
    </row>
    <row collapsed="false" customFormat="false" customHeight="false" hidden="false" ht="12.1" outlineLevel="0" r="88">
      <c r="A88" s="37" t="n">
        <v>44176</v>
      </c>
      <c r="B88" s="16" t="s">
        <v>835</v>
      </c>
      <c r="C88" s="16" t="s">
        <v>86</v>
      </c>
      <c r="D88" s="16" t="s">
        <v>87</v>
      </c>
      <c r="E88" s="7" t="n">
        <v>10</v>
      </c>
      <c r="F88" s="16" t="s">
        <v>23</v>
      </c>
      <c r="G88" s="6" t="n">
        <v>3.33</v>
      </c>
      <c r="H88" s="6" t="n">
        <v>54.04</v>
      </c>
      <c r="I88" s="6" t="n">
        <v>55.49</v>
      </c>
      <c r="J88" s="6" t="n">
        <v>4</v>
      </c>
      <c r="K88" s="6" t="n">
        <v>33.3</v>
      </c>
      <c r="L88" s="6" t="n">
        <v>29.3</v>
      </c>
      <c r="M88" s="6" t="n">
        <v>5.28</v>
      </c>
      <c r="N88" s="6" t="n">
        <v>5.42</v>
      </c>
    </row>
    <row collapsed="false" customFormat="false" customHeight="false" hidden="false" ht="12.1" outlineLevel="0" r="89">
      <c r="A89" s="37" t="n">
        <v>44175</v>
      </c>
      <c r="B89" s="16" t="s">
        <v>835</v>
      </c>
      <c r="C89" s="16" t="s">
        <v>104</v>
      </c>
      <c r="D89" s="16" t="s">
        <v>105</v>
      </c>
      <c r="E89" s="7" t="n">
        <v>70</v>
      </c>
      <c r="F89" s="16" t="s">
        <v>23</v>
      </c>
      <c r="G89" s="6" t="n">
        <v>81.38</v>
      </c>
      <c r="H89" s="6" t="n">
        <v>2033</v>
      </c>
      <c r="I89" s="6" t="n">
        <v>1678.84</v>
      </c>
      <c r="J89" s="6" t="n">
        <v>741</v>
      </c>
      <c r="K89" s="6" t="n">
        <v>5696.6</v>
      </c>
      <c r="L89" s="6" t="n">
        <v>4955.6</v>
      </c>
      <c r="M89" s="6" t="n">
        <v>4.22</v>
      </c>
      <c r="N89" s="6" t="n">
        <v>3.48</v>
      </c>
    </row>
    <row collapsed="false" customFormat="false" customHeight="false" hidden="false" ht="12.1" outlineLevel="0" r="90">
      <c r="A90" s="37" t="n">
        <v>44194</v>
      </c>
      <c r="B90" s="16" t="s">
        <v>835</v>
      </c>
      <c r="C90" s="16" t="s">
        <v>37</v>
      </c>
      <c r="D90" s="16" t="s">
        <v>38</v>
      </c>
      <c r="E90" s="7" t="n">
        <v>730</v>
      </c>
      <c r="F90" s="16" t="s">
        <v>23</v>
      </c>
      <c r="G90" s="6" t="n">
        <v>6.43</v>
      </c>
      <c r="H90" s="6" t="n">
        <v>209.8</v>
      </c>
      <c r="I90" s="6" t="n">
        <v>156.57</v>
      </c>
      <c r="J90" s="6" t="n">
        <v>610</v>
      </c>
      <c r="K90" s="6" t="n">
        <v>4693.9</v>
      </c>
      <c r="L90" s="6" t="n">
        <v>4083.9</v>
      </c>
      <c r="M90" s="6" t="n">
        <v>3.57</v>
      </c>
      <c r="N90" s="6" t="n">
        <v>2.67</v>
      </c>
    </row>
    <row collapsed="false" customFormat="false" customHeight="false" hidden="false" ht="12.1" outlineLevel="0" r="91">
      <c r="A91" s="37" t="n">
        <v>44203</v>
      </c>
      <c r="B91" s="16" t="s">
        <v>835</v>
      </c>
      <c r="C91" s="16" t="s">
        <v>28</v>
      </c>
      <c r="D91" s="16" t="s">
        <v>29</v>
      </c>
      <c r="E91" s="7" t="n">
        <v>3</v>
      </c>
      <c r="F91" s="16" t="s">
        <v>19</v>
      </c>
      <c r="G91" s="6" t="n">
        <v>32.5053</v>
      </c>
      <c r="H91" s="6" t="n">
        <v>347.11</v>
      </c>
      <c r="I91" s="6" t="n">
        <v>20379.92</v>
      </c>
      <c r="J91" s="6" t="n">
        <v>0.13</v>
      </c>
      <c r="K91" s="6" t="n">
        <v>97.5159</v>
      </c>
      <c r="L91" s="6" t="n">
        <v>87.91</v>
      </c>
      <c r="M91" s="6" t="n">
        <v>0.14</v>
      </c>
      <c r="N91" s="6" t="n">
        <v>0.11</v>
      </c>
    </row>
    <row collapsed="false" customFormat="false" customHeight="false" hidden="false" ht="12.1" outlineLevel="0" r="92">
      <c r="A92" s="37" t="n">
        <v>44204</v>
      </c>
      <c r="B92" s="16" t="s">
        <v>835</v>
      </c>
      <c r="C92" s="16" t="s">
        <v>49</v>
      </c>
      <c r="D92" s="16" t="s">
        <v>79</v>
      </c>
      <c r="E92" s="7" t="n">
        <v>5</v>
      </c>
      <c r="F92" s="16" t="s">
        <v>19</v>
      </c>
      <c r="G92" s="6" t="n">
        <v>38.4154</v>
      </c>
      <c r="H92" s="6" t="n">
        <v>29.39</v>
      </c>
      <c r="I92" s="6" t="n">
        <v>2329.04</v>
      </c>
      <c r="J92" s="6" t="n">
        <v>0.26</v>
      </c>
      <c r="K92" s="6" t="n">
        <v>192.0768</v>
      </c>
      <c r="L92" s="6" t="n">
        <v>172.87</v>
      </c>
      <c r="M92" s="6" t="n">
        <v>1.48</v>
      </c>
      <c r="N92" s="6" t="n">
        <v>1.59</v>
      </c>
    </row>
    <row collapsed="false" customFormat="false" customHeight="false" hidden="false" ht="12.1" outlineLevel="0" r="93">
      <c r="A93" s="37" t="n">
        <v>44223</v>
      </c>
      <c r="B93" s="16" t="s">
        <v>835</v>
      </c>
      <c r="C93" s="16" t="s">
        <v>73</v>
      </c>
      <c r="D93" s="16" t="s">
        <v>74</v>
      </c>
      <c r="E93" s="7" t="n">
        <v>5</v>
      </c>
      <c r="F93" s="16" t="s">
        <v>19</v>
      </c>
      <c r="G93" s="6" t="n">
        <v>29.4978</v>
      </c>
      <c r="H93" s="6" t="n">
        <v>36.9085</v>
      </c>
      <c r="I93" s="6" t="n">
        <v>2369.16</v>
      </c>
      <c r="J93" s="6" t="n">
        <v>0.2</v>
      </c>
      <c r="K93" s="6" t="n">
        <v>147.489</v>
      </c>
      <c r="L93" s="6" t="n">
        <v>132.36</v>
      </c>
      <c r="M93" s="6" t="n">
        <v>1.12</v>
      </c>
      <c r="N93" s="6" t="n">
        <v>0.95</v>
      </c>
    </row>
    <row collapsed="false" customFormat="false" customHeight="false" hidden="false" ht="12.1" outlineLevel="0" r="94">
      <c r="A94" s="37" t="n">
        <v>44232</v>
      </c>
      <c r="B94" s="16" t="s">
        <v>835</v>
      </c>
      <c r="C94" s="16" t="s">
        <v>25</v>
      </c>
      <c r="D94" s="16" t="s">
        <v>26</v>
      </c>
      <c r="E94" s="7" t="n">
        <v>8</v>
      </c>
      <c r="F94" s="16" t="s">
        <v>19</v>
      </c>
      <c r="G94" s="6" t="n">
        <v>15.5245</v>
      </c>
      <c r="H94" s="6" t="n">
        <v>137.185</v>
      </c>
      <c r="I94" s="6" t="n">
        <v>3010.53</v>
      </c>
      <c r="J94" s="6" t="n">
        <v>0.16</v>
      </c>
      <c r="K94" s="6" t="n">
        <v>124.1961</v>
      </c>
      <c r="L94" s="6" t="n">
        <v>112.08</v>
      </c>
      <c r="M94" s="6" t="n">
        <v>0.47</v>
      </c>
      <c r="N94" s="6" t="n">
        <v>0.13</v>
      </c>
    </row>
    <row collapsed="false" customFormat="false" customHeight="false" hidden="false" ht="12.1" outlineLevel="0" r="95">
      <c r="A95" s="37" t="n">
        <v>44238</v>
      </c>
      <c r="B95" s="16" t="s">
        <v>835</v>
      </c>
      <c r="C95" s="16" t="s">
        <v>43</v>
      </c>
      <c r="D95" s="16" t="s">
        <v>44</v>
      </c>
      <c r="E95" s="7" t="n">
        <v>2</v>
      </c>
      <c r="F95" s="16" t="s">
        <v>19</v>
      </c>
      <c r="G95" s="6" t="n">
        <v>23.6328</v>
      </c>
      <c r="H95" s="6" t="n">
        <v>206.12</v>
      </c>
      <c r="I95" s="6" t="n">
        <v>12727.98</v>
      </c>
      <c r="J95" s="6" t="n">
        <v>0.06</v>
      </c>
      <c r="K95" s="6" t="n">
        <v>47.2657</v>
      </c>
      <c r="L95" s="6" t="n">
        <v>42.83</v>
      </c>
      <c r="M95" s="6" t="n">
        <v>0.17</v>
      </c>
      <c r="N95" s="6" t="n">
        <v>0.14</v>
      </c>
    </row>
    <row collapsed="false" customFormat="false" customHeight="false" hidden="false" ht="12.1" outlineLevel="0" r="96">
      <c r="A96" s="37" t="n">
        <v>44244</v>
      </c>
      <c r="B96" s="16" t="s">
        <v>835</v>
      </c>
      <c r="C96" s="16" t="s">
        <v>52</v>
      </c>
      <c r="D96" s="16" t="s">
        <v>53</v>
      </c>
      <c r="E96" s="7" t="n">
        <v>1</v>
      </c>
      <c r="F96" s="16" t="s">
        <v>19</v>
      </c>
      <c r="G96" s="6" t="n">
        <v>41.0421</v>
      </c>
      <c r="H96" s="6" t="n">
        <v>243.14</v>
      </c>
      <c r="I96" s="6" t="n">
        <v>9802.15</v>
      </c>
      <c r="J96" s="6" t="n">
        <v>0.06</v>
      </c>
      <c r="K96" s="6" t="n">
        <v>41.0421</v>
      </c>
      <c r="L96" s="6" t="n">
        <v>36.64</v>
      </c>
      <c r="M96" s="6" t="n">
        <v>0.37</v>
      </c>
      <c r="N96" s="6" t="n">
        <v>0.21</v>
      </c>
    </row>
    <row collapsed="false" customFormat="false" customHeight="false" hidden="false" ht="12.1" outlineLevel="0" r="97">
      <c r="A97" s="37" t="n">
        <v>44249</v>
      </c>
      <c r="B97" s="16" t="s">
        <v>835</v>
      </c>
      <c r="C97" s="16" t="s">
        <v>34</v>
      </c>
      <c r="D97" s="16" t="s">
        <v>35</v>
      </c>
      <c r="E97" s="7" t="n">
        <v>3</v>
      </c>
      <c r="F97" s="16" t="s">
        <v>19</v>
      </c>
      <c r="G97" s="6" t="n">
        <v>56.9671</v>
      </c>
      <c r="H97" s="6" t="n">
        <v>339.24</v>
      </c>
      <c r="I97" s="6" t="n">
        <v>18054.28</v>
      </c>
      <c r="J97" s="6" t="n">
        <v>0.23</v>
      </c>
      <c r="K97" s="6" t="n">
        <v>170.9014</v>
      </c>
      <c r="L97" s="6" t="n">
        <v>153.89</v>
      </c>
      <c r="M97" s="6" t="n">
        <v>0.28</v>
      </c>
      <c r="N97" s="6" t="n">
        <v>0.2</v>
      </c>
    </row>
    <row collapsed="false" customFormat="false" customHeight="false" hidden="false" ht="12.1" outlineLevel="0" r="98">
      <c r="A98" s="37" t="n">
        <v>44250</v>
      </c>
      <c r="B98" s="16" t="s">
        <v>835</v>
      </c>
      <c r="C98" s="16" t="s">
        <v>34</v>
      </c>
      <c r="D98" s="16" t="s">
        <v>35</v>
      </c>
      <c r="E98" s="7" t="n">
        <v>3</v>
      </c>
      <c r="F98" s="16" t="s">
        <v>19</v>
      </c>
      <c r="G98" s="6" t="n">
        <v>56.9671</v>
      </c>
      <c r="H98" s="6" t="n">
        <v>332.52</v>
      </c>
      <c r="I98" s="6" t="n">
        <v>18054.28</v>
      </c>
      <c r="J98" s="6" t="n">
        <v>0.23</v>
      </c>
      <c r="K98" s="6" t="n">
        <v>170.9014</v>
      </c>
      <c r="L98" s="6" t="n">
        <v>153.89</v>
      </c>
      <c r="M98" s="6" t="n">
        <v>0.28</v>
      </c>
      <c r="N98" s="6" t="n">
        <v>0.21</v>
      </c>
    </row>
    <row collapsed="false" customFormat="false" customHeight="false" hidden="false" ht="12.1" outlineLevel="0" r="99">
      <c r="A99" s="37" t="n">
        <v>44263</v>
      </c>
      <c r="B99" s="16" t="s">
        <v>835</v>
      </c>
      <c r="C99" s="16" t="s">
        <v>54</v>
      </c>
      <c r="D99" s="16" t="s">
        <v>55</v>
      </c>
      <c r="E99" s="7" t="n">
        <v>1</v>
      </c>
      <c r="F99" s="16" t="s">
        <v>19</v>
      </c>
      <c r="G99" s="6" t="n">
        <v>63.2634</v>
      </c>
      <c r="H99" s="6" t="n">
        <v>152.36</v>
      </c>
      <c r="I99" s="6" t="n">
        <v>8345.78</v>
      </c>
      <c r="J99" s="6" t="n">
        <v>0.09</v>
      </c>
      <c r="K99" s="6" t="n">
        <v>63.2634</v>
      </c>
      <c r="L99" s="6" t="n">
        <v>56.56</v>
      </c>
      <c r="M99" s="6" t="n">
        <v>0.68</v>
      </c>
      <c r="N99" s="6" t="n">
        <v>0.5</v>
      </c>
    </row>
    <row collapsed="false" customFormat="false" customHeight="false" hidden="false" ht="12.1" outlineLevel="0" r="100">
      <c r="A100" s="37" t="n">
        <v>44264</v>
      </c>
      <c r="B100" s="16" t="s">
        <v>835</v>
      </c>
      <c r="C100" s="16" t="s">
        <v>16</v>
      </c>
      <c r="D100" s="16" t="s">
        <v>18</v>
      </c>
      <c r="E100" s="7" t="n">
        <v>2</v>
      </c>
      <c r="F100" s="16" t="s">
        <v>19</v>
      </c>
      <c r="G100" s="6" t="n">
        <v>11.9084</v>
      </c>
      <c r="H100" s="6" t="n">
        <v>463.57</v>
      </c>
      <c r="I100" s="6" t="n">
        <v>17058.05</v>
      </c>
      <c r="J100" s="6" t="n">
        <v>0.03</v>
      </c>
      <c r="K100" s="6" t="n">
        <v>23.8168</v>
      </c>
      <c r="L100" s="6" t="n">
        <v>21.58</v>
      </c>
      <c r="M100" s="6" t="n">
        <v>0.06</v>
      </c>
      <c r="N100" s="6" t="n">
        <v>0.03</v>
      </c>
    </row>
    <row collapsed="false" customFormat="false" customHeight="false" hidden="false" ht="12.1" outlineLevel="0" r="101">
      <c r="A101" s="37" t="n">
        <v>44264</v>
      </c>
      <c r="B101" s="16" t="s">
        <v>835</v>
      </c>
      <c r="C101" s="16" t="s">
        <v>54</v>
      </c>
      <c r="D101" s="16" t="s">
        <v>55</v>
      </c>
      <c r="E101" s="7" t="n">
        <v>1</v>
      </c>
      <c r="F101" s="16" t="s">
        <v>19</v>
      </c>
      <c r="G101" s="6" t="n">
        <v>63.2634</v>
      </c>
      <c r="H101" s="6" t="n">
        <v>154.9</v>
      </c>
      <c r="I101" s="6" t="n">
        <v>8345.78</v>
      </c>
      <c r="J101" s="6" t="n">
        <v>0.09</v>
      </c>
      <c r="K101" s="6" t="n">
        <v>63.2634</v>
      </c>
      <c r="L101" s="6" t="n">
        <v>56.56</v>
      </c>
      <c r="M101" s="6" t="n">
        <v>0.68</v>
      </c>
      <c r="N101" s="6" t="n">
        <v>0.49</v>
      </c>
    </row>
    <row collapsed="false" customFormat="false" customHeight="false" hidden="false" ht="12.1" outlineLevel="0" r="102">
      <c r="A102" s="37" t="n">
        <v>44267</v>
      </c>
      <c r="B102" s="16" t="s">
        <v>835</v>
      </c>
      <c r="C102" s="16" t="s">
        <v>40</v>
      </c>
      <c r="D102" s="16" t="s">
        <v>41</v>
      </c>
      <c r="E102" s="7" t="n">
        <v>10</v>
      </c>
      <c r="F102" s="16" t="s">
        <v>19</v>
      </c>
      <c r="G102" s="6" t="n">
        <v>30.8698</v>
      </c>
      <c r="H102" s="6" t="n">
        <v>50.46</v>
      </c>
      <c r="I102" s="6" t="n">
        <v>3168.8</v>
      </c>
      <c r="J102" s="6" t="n">
        <v>0.42</v>
      </c>
      <c r="K102" s="6" t="n">
        <v>308.6983</v>
      </c>
      <c r="L102" s="6" t="n">
        <v>277.83</v>
      </c>
      <c r="M102" s="6" t="n">
        <v>0.88</v>
      </c>
      <c r="N102" s="6" t="n">
        <v>0.75</v>
      </c>
    </row>
    <row collapsed="false" customFormat="false" customHeight="false" hidden="false" ht="12.1" outlineLevel="0" r="103">
      <c r="A103" s="37" t="n">
        <v>44273</v>
      </c>
      <c r="B103" s="16" t="s">
        <v>835</v>
      </c>
      <c r="C103" s="16" t="s">
        <v>77</v>
      </c>
      <c r="D103" s="16" t="s">
        <v>78</v>
      </c>
      <c r="E103" s="7" t="n">
        <v>1</v>
      </c>
      <c r="F103" s="16" t="s">
        <v>19</v>
      </c>
      <c r="G103" s="6" t="n">
        <v>40.206</v>
      </c>
      <c r="H103" s="6" t="n">
        <v>132.28</v>
      </c>
      <c r="I103" s="6" t="n">
        <v>7095.29</v>
      </c>
      <c r="J103" s="6" t="n">
        <v>0.06</v>
      </c>
      <c r="K103" s="6" t="n">
        <v>40.206</v>
      </c>
      <c r="L103" s="6" t="n">
        <v>35.82</v>
      </c>
      <c r="M103" s="6" t="n">
        <v>0.5</v>
      </c>
      <c r="N103" s="6" t="n">
        <v>0.37</v>
      </c>
    </row>
    <row collapsed="false" customFormat="false" customHeight="false" hidden="false" ht="12.1" outlineLevel="0" r="104">
      <c r="A104" s="37" t="n">
        <v>44281</v>
      </c>
      <c r="B104" s="16" t="s">
        <v>835</v>
      </c>
      <c r="C104" s="16" t="s">
        <v>49</v>
      </c>
      <c r="D104" s="16" t="s">
        <v>50</v>
      </c>
      <c r="E104" s="7" t="n">
        <v>11</v>
      </c>
      <c r="F104" s="16" t="s">
        <v>23</v>
      </c>
      <c r="G104" s="6" t="n">
        <v>18.53</v>
      </c>
      <c r="H104" s="6" t="n">
        <v>4337.8</v>
      </c>
      <c r="I104" s="6" t="n">
        <v>1500.61</v>
      </c>
      <c r="J104" s="6" t="n">
        <v>26</v>
      </c>
      <c r="K104" s="6" t="n">
        <v>203.83</v>
      </c>
      <c r="L104" s="6" t="n">
        <v>177.83</v>
      </c>
      <c r="M104" s="6" t="n">
        <v>1.08</v>
      </c>
      <c r="N104" s="6" t="n">
        <v>0.37</v>
      </c>
    </row>
    <row collapsed="false" customFormat="false" customHeight="false" hidden="false" ht="12.1" outlineLevel="0" r="105">
      <c r="A105" s="37" t="n">
        <v>44294</v>
      </c>
      <c r="B105" s="16" t="s">
        <v>835</v>
      </c>
      <c r="C105" s="16" t="s">
        <v>49</v>
      </c>
      <c r="D105" s="16" t="s">
        <v>79</v>
      </c>
      <c r="E105" s="7" t="n">
        <v>5</v>
      </c>
      <c r="F105" s="16" t="s">
        <v>19</v>
      </c>
      <c r="G105" s="6" t="n">
        <v>40.442</v>
      </c>
      <c r="H105" s="6" t="n">
        <v>30.93</v>
      </c>
      <c r="I105" s="6" t="n">
        <v>2329.04</v>
      </c>
      <c r="J105" s="6" t="n">
        <v>0.26</v>
      </c>
      <c r="K105" s="6" t="n">
        <v>202.2098</v>
      </c>
      <c r="L105" s="6" t="n">
        <v>181.99</v>
      </c>
      <c r="M105" s="6" t="n">
        <v>1.56</v>
      </c>
      <c r="N105" s="6" t="n">
        <v>1.51</v>
      </c>
    </row>
    <row collapsed="false" customFormat="false" customHeight="false" hidden="false" ht="12.1" outlineLevel="0" r="106">
      <c r="A106" s="37" t="n">
        <v>44294</v>
      </c>
      <c r="B106" s="16" t="s">
        <v>835</v>
      </c>
      <c r="C106" s="16" t="s">
        <v>28</v>
      </c>
      <c r="D106" s="16" t="s">
        <v>29</v>
      </c>
      <c r="E106" s="7" t="n">
        <v>3</v>
      </c>
      <c r="F106" s="16" t="s">
        <v>19</v>
      </c>
      <c r="G106" s="6" t="n">
        <v>34.2201</v>
      </c>
      <c r="H106" s="6" t="n">
        <v>371.08</v>
      </c>
      <c r="I106" s="6" t="n">
        <v>20379.92</v>
      </c>
      <c r="J106" s="6" t="n">
        <v>0.13</v>
      </c>
      <c r="K106" s="6" t="n">
        <v>102.6604</v>
      </c>
      <c r="L106" s="6" t="n">
        <v>92.55</v>
      </c>
      <c r="M106" s="6" t="n">
        <v>0.15</v>
      </c>
      <c r="N106" s="6" t="n">
        <v>0.11</v>
      </c>
    </row>
    <row collapsed="false" customFormat="false" customHeight="false" hidden="false" ht="12.1" outlineLevel="0" r="107">
      <c r="A107" s="37" t="n">
        <v>44302</v>
      </c>
      <c r="B107" s="16" t="s">
        <v>835</v>
      </c>
      <c r="C107" s="16" t="s">
        <v>666</v>
      </c>
      <c r="D107" s="16" t="s">
        <v>837</v>
      </c>
      <c r="E107" s="7" t="n">
        <v>50</v>
      </c>
      <c r="F107" s="16" t="s">
        <v>23</v>
      </c>
      <c r="G107" s="6" t="n">
        <v>76.44</v>
      </c>
      <c r="H107" s="6" t="n">
        <v>901</v>
      </c>
      <c r="I107" s="6" t="n">
        <v>632.29</v>
      </c>
      <c r="J107" s="6" t="n">
        <v>497</v>
      </c>
      <c r="K107" s="6" t="n">
        <v>3822</v>
      </c>
      <c r="L107" s="6" t="n">
        <v>3325</v>
      </c>
      <c r="M107" s="6" t="n">
        <v>10.52</v>
      </c>
      <c r="N107" s="6" t="n">
        <v>7.38</v>
      </c>
    </row>
    <row collapsed="false" customFormat="false" customHeight="false" hidden="false" ht="12.1" outlineLevel="0" r="108">
      <c r="A108" s="37" t="n">
        <v>44322</v>
      </c>
      <c r="B108" s="16" t="s">
        <v>835</v>
      </c>
      <c r="C108" s="16" t="s">
        <v>67</v>
      </c>
      <c r="D108" s="16" t="s">
        <v>68</v>
      </c>
      <c r="E108" s="7" t="n">
        <v>200</v>
      </c>
      <c r="F108" s="16" t="s">
        <v>23</v>
      </c>
      <c r="G108" s="6" t="n">
        <v>3.36</v>
      </c>
      <c r="H108" s="6" t="n">
        <v>92.3</v>
      </c>
      <c r="I108" s="6" t="n">
        <v>102.51</v>
      </c>
      <c r="J108" s="6" t="n">
        <v>87</v>
      </c>
      <c r="K108" s="6" t="n">
        <v>672</v>
      </c>
      <c r="L108" s="6" t="n">
        <v>585</v>
      </c>
      <c r="M108" s="6" t="n">
        <v>2.85</v>
      </c>
      <c r="N108" s="6" t="n">
        <v>3.17</v>
      </c>
    </row>
    <row collapsed="false" customFormat="false" customHeight="false" hidden="false" ht="12.1" outlineLevel="0" r="109">
      <c r="A109" s="37" t="n">
        <v>44322</v>
      </c>
      <c r="B109" s="16" t="s">
        <v>835</v>
      </c>
      <c r="C109" s="16" t="s">
        <v>73</v>
      </c>
      <c r="D109" s="16" t="s">
        <v>74</v>
      </c>
      <c r="E109" s="7" t="n">
        <v>5</v>
      </c>
      <c r="F109" s="16" t="s">
        <v>19</v>
      </c>
      <c r="G109" s="6" t="n">
        <v>29.1961</v>
      </c>
      <c r="H109" s="6" t="n">
        <v>39.97</v>
      </c>
      <c r="I109" s="6" t="n">
        <v>2369.16</v>
      </c>
      <c r="J109" s="6" t="n">
        <v>0.2</v>
      </c>
      <c r="K109" s="6" t="n">
        <v>145.9803</v>
      </c>
      <c r="L109" s="6" t="n">
        <v>131.01</v>
      </c>
      <c r="M109" s="6" t="n">
        <v>1.11</v>
      </c>
      <c r="N109" s="6" t="n">
        <v>0.88</v>
      </c>
    </row>
    <row collapsed="false" customFormat="false" customHeight="false" hidden="false" ht="12.1" outlineLevel="0" r="110">
      <c r="A110" s="37" t="n">
        <v>44322</v>
      </c>
      <c r="B110" s="16" t="s">
        <v>835</v>
      </c>
      <c r="C110" s="16" t="s">
        <v>77</v>
      </c>
      <c r="D110" s="16" t="s">
        <v>78</v>
      </c>
      <c r="E110" s="7" t="n">
        <v>1</v>
      </c>
      <c r="F110" s="16" t="s">
        <v>19</v>
      </c>
      <c r="G110" s="6" t="n">
        <v>41.1739</v>
      </c>
      <c r="H110" s="6" t="n">
        <v>140.6</v>
      </c>
      <c r="I110" s="6" t="n">
        <v>7095.29</v>
      </c>
      <c r="J110" s="6" t="n">
        <v>0.06</v>
      </c>
      <c r="K110" s="6" t="n">
        <v>41.1739</v>
      </c>
      <c r="L110" s="6" t="n">
        <v>36.68</v>
      </c>
      <c r="M110" s="6" t="n">
        <v>0.52</v>
      </c>
      <c r="N110" s="6" t="n">
        <v>0.35</v>
      </c>
    </row>
    <row collapsed="false" customFormat="false" customHeight="false" hidden="false" ht="12.1" outlineLevel="0" r="111">
      <c r="A111" s="37" t="n">
        <v>44323</v>
      </c>
      <c r="B111" s="16" t="s">
        <v>835</v>
      </c>
      <c r="C111" s="16" t="s">
        <v>25</v>
      </c>
      <c r="D111" s="16" t="s">
        <v>26</v>
      </c>
      <c r="E111" s="7" t="n">
        <v>8</v>
      </c>
      <c r="F111" s="16" t="s">
        <v>19</v>
      </c>
      <c r="G111" s="6" t="n">
        <v>16.4069</v>
      </c>
      <c r="H111" s="6" t="n">
        <v>129.74</v>
      </c>
      <c r="I111" s="6" t="n">
        <v>3010.53</v>
      </c>
      <c r="J111" s="6" t="n">
        <v>0.18</v>
      </c>
      <c r="K111" s="6" t="n">
        <v>131.2555</v>
      </c>
      <c r="L111" s="6" t="n">
        <v>117.83</v>
      </c>
      <c r="M111" s="6" t="n">
        <v>0.49</v>
      </c>
      <c r="N111" s="6" t="n">
        <v>0.15</v>
      </c>
    </row>
    <row collapsed="false" customFormat="false" customHeight="false" hidden="false" ht="12.1" outlineLevel="0" r="112">
      <c r="A112" s="37" t="n">
        <v>44327</v>
      </c>
      <c r="B112" s="16" t="s">
        <v>835</v>
      </c>
      <c r="C112" s="16" t="s">
        <v>37</v>
      </c>
      <c r="D112" s="16" t="s">
        <v>38</v>
      </c>
      <c r="E112" s="7" t="n">
        <v>730</v>
      </c>
      <c r="F112" s="16" t="s">
        <v>23</v>
      </c>
      <c r="G112" s="6" t="n">
        <v>7.25</v>
      </c>
      <c r="H112" s="6" t="n">
        <v>272.86</v>
      </c>
      <c r="I112" s="6" t="n">
        <v>156.57</v>
      </c>
      <c r="J112" s="6" t="n">
        <v>688</v>
      </c>
      <c r="K112" s="6" t="n">
        <v>5292.5</v>
      </c>
      <c r="L112" s="6" t="n">
        <v>4604.5</v>
      </c>
      <c r="M112" s="6" t="n">
        <v>4.03</v>
      </c>
      <c r="N112" s="6" t="n">
        <v>2.31</v>
      </c>
    </row>
    <row collapsed="false" customFormat="false" customHeight="false" hidden="false" ht="12.1" outlineLevel="0" r="113">
      <c r="A113" s="37" t="n">
        <v>44328</v>
      </c>
      <c r="B113" s="16" t="s">
        <v>835</v>
      </c>
      <c r="C113" s="16" t="s">
        <v>31</v>
      </c>
      <c r="D113" s="16" t="s">
        <v>32</v>
      </c>
      <c r="E113" s="7" t="n">
        <v>340</v>
      </c>
      <c r="F113" s="16" t="s">
        <v>23</v>
      </c>
      <c r="G113" s="6" t="n">
        <v>18.7</v>
      </c>
      <c r="H113" s="6" t="n">
        <v>302.02</v>
      </c>
      <c r="I113" s="6" t="n">
        <v>195.85</v>
      </c>
      <c r="J113" s="6" t="n">
        <v>827</v>
      </c>
      <c r="K113" s="6" t="n">
        <v>6358</v>
      </c>
      <c r="L113" s="6" t="n">
        <v>5531</v>
      </c>
      <c r="M113" s="6" t="n">
        <v>8.31</v>
      </c>
      <c r="N113" s="6" t="n">
        <v>5.39</v>
      </c>
    </row>
    <row collapsed="false" customFormat="false" customHeight="false" hidden="false" ht="12.1" outlineLevel="0" r="114">
      <c r="A114" s="37" t="n">
        <v>44329</v>
      </c>
      <c r="B114" s="16" t="s">
        <v>835</v>
      </c>
      <c r="C114" s="16" t="s">
        <v>43</v>
      </c>
      <c r="D114" s="16" t="s">
        <v>44</v>
      </c>
      <c r="E114" s="7" t="n">
        <v>2</v>
      </c>
      <c r="F114" s="16" t="s">
        <v>19</v>
      </c>
      <c r="G114" s="6" t="n">
        <v>23.6928</v>
      </c>
      <c r="H114" s="6" t="n">
        <v>220.63</v>
      </c>
      <c r="I114" s="6" t="n">
        <v>12727.98</v>
      </c>
      <c r="J114" s="6" t="n">
        <v>0.06</v>
      </c>
      <c r="K114" s="6" t="n">
        <v>47.3856</v>
      </c>
      <c r="L114" s="6" t="n">
        <v>42.94</v>
      </c>
      <c r="M114" s="6" t="n">
        <v>0.17</v>
      </c>
      <c r="N114" s="6" t="n">
        <v>0.13</v>
      </c>
    </row>
    <row collapsed="false" customFormat="false" customHeight="false" hidden="false" ht="12.1" outlineLevel="0" r="115">
      <c r="A115" s="37" t="n">
        <v>44335</v>
      </c>
      <c r="B115" s="16" t="s">
        <v>835</v>
      </c>
      <c r="C115" s="16" t="s">
        <v>52</v>
      </c>
      <c r="D115" s="16" t="s">
        <v>53</v>
      </c>
      <c r="E115" s="7" t="n">
        <v>1</v>
      </c>
      <c r="F115" s="16" t="s">
        <v>19</v>
      </c>
      <c r="G115" s="6" t="n">
        <v>41.2716</v>
      </c>
      <c r="H115" s="6" t="n">
        <v>243.08</v>
      </c>
      <c r="I115" s="6" t="n">
        <v>9802.15</v>
      </c>
      <c r="J115" s="6" t="n">
        <v>0.06</v>
      </c>
      <c r="K115" s="6" t="n">
        <v>41.2716</v>
      </c>
      <c r="L115" s="6" t="n">
        <v>36.85</v>
      </c>
      <c r="M115" s="6" t="n">
        <v>0.38</v>
      </c>
      <c r="N115" s="6" t="n">
        <v>0.21</v>
      </c>
    </row>
    <row collapsed="false" customFormat="false" customHeight="false" hidden="false" ht="12.1" outlineLevel="0" r="116">
      <c r="A116" s="37" t="n">
        <v>44341</v>
      </c>
      <c r="B116" s="16" t="s">
        <v>835</v>
      </c>
      <c r="C116" s="16" t="s">
        <v>34</v>
      </c>
      <c r="D116" s="16" t="s">
        <v>35</v>
      </c>
      <c r="E116" s="7" t="n">
        <v>3</v>
      </c>
      <c r="F116" s="16" t="s">
        <v>19</v>
      </c>
      <c r="G116" s="6" t="n">
        <v>56.6155</v>
      </c>
      <c r="H116" s="6" t="n">
        <v>378.28</v>
      </c>
      <c r="I116" s="6" t="n">
        <v>18054.28</v>
      </c>
      <c r="J116" s="6" t="n">
        <v>0.23</v>
      </c>
      <c r="K116" s="6" t="n">
        <v>169.8464</v>
      </c>
      <c r="L116" s="6" t="n">
        <v>152.94</v>
      </c>
      <c r="M116" s="6" t="n">
        <v>0.28</v>
      </c>
      <c r="N116" s="6" t="n">
        <v>0.18</v>
      </c>
    </row>
    <row collapsed="false" customFormat="false" customHeight="false" hidden="false" ht="12.1" outlineLevel="0" r="117">
      <c r="A117" s="37" t="n">
        <v>44348</v>
      </c>
      <c r="B117" s="16" t="s">
        <v>835</v>
      </c>
      <c r="C117" s="16" t="s">
        <v>57</v>
      </c>
      <c r="D117" s="16" t="s">
        <v>58</v>
      </c>
      <c r="E117" s="7" t="n">
        <v>30000</v>
      </c>
      <c r="F117" s="16" t="s">
        <v>23</v>
      </c>
      <c r="G117" s="6" t="n">
        <v>0.0393</v>
      </c>
      <c r="H117" s="6" t="n">
        <v>0.6515</v>
      </c>
      <c r="I117" s="6" t="n">
        <v>0.24</v>
      </c>
      <c r="J117" s="6" t="n">
        <v>153</v>
      </c>
      <c r="K117" s="6" t="n">
        <v>1179</v>
      </c>
      <c r="L117" s="6" t="n">
        <v>1026</v>
      </c>
      <c r="M117" s="6" t="n">
        <v>14.3</v>
      </c>
      <c r="N117" s="6" t="n">
        <v>5.25</v>
      </c>
    </row>
    <row collapsed="false" customFormat="false" customHeight="false" hidden="false" ht="12.1" outlineLevel="0" r="118">
      <c r="A118" s="37" t="n">
        <v>44354</v>
      </c>
      <c r="B118" s="16" t="s">
        <v>835</v>
      </c>
      <c r="C118" s="16" t="s">
        <v>86</v>
      </c>
      <c r="D118" s="16" t="s">
        <v>87</v>
      </c>
      <c r="E118" s="7" t="n">
        <v>10</v>
      </c>
      <c r="F118" s="16" t="s">
        <v>23</v>
      </c>
      <c r="G118" s="6" t="n">
        <v>4.56</v>
      </c>
      <c r="H118" s="6" t="n">
        <v>71.55</v>
      </c>
      <c r="I118" s="6" t="n">
        <v>55.49</v>
      </c>
      <c r="J118" s="6" t="n">
        <v>6</v>
      </c>
      <c r="K118" s="6" t="n">
        <v>45.6</v>
      </c>
      <c r="L118" s="6" t="n">
        <v>39.6</v>
      </c>
      <c r="M118" s="6" t="n">
        <v>7.14</v>
      </c>
      <c r="N118" s="6" t="n">
        <v>5.53</v>
      </c>
    </row>
    <row collapsed="false" customFormat="false" customHeight="false" hidden="false" ht="12.1" outlineLevel="0" r="119">
      <c r="A119" s="37" t="n">
        <v>44355</v>
      </c>
      <c r="B119" s="16" t="s">
        <v>835</v>
      </c>
      <c r="C119" s="16" t="s">
        <v>60</v>
      </c>
      <c r="D119" s="16" t="s">
        <v>61</v>
      </c>
      <c r="E119" s="7" t="n">
        <v>1</v>
      </c>
      <c r="F119" s="16" t="s">
        <v>23</v>
      </c>
      <c r="G119" s="6" t="n">
        <v>30</v>
      </c>
      <c r="H119" s="6" t="n">
        <v>5982</v>
      </c>
      <c r="I119" s="6" t="n">
        <v>4774.28</v>
      </c>
      <c r="J119" s="6" t="n">
        <v>4</v>
      </c>
      <c r="K119" s="6" t="n">
        <v>30</v>
      </c>
      <c r="L119" s="6" t="n">
        <v>26</v>
      </c>
      <c r="M119" s="6" t="n">
        <v>0.54</v>
      </c>
      <c r="N119" s="6" t="n">
        <v>0.43</v>
      </c>
    </row>
    <row collapsed="false" customFormat="false" customHeight="false" hidden="false" ht="12.1" outlineLevel="0" r="120">
      <c r="A120" s="37" t="n">
        <v>44356</v>
      </c>
      <c r="B120" s="16" t="s">
        <v>835</v>
      </c>
      <c r="C120" s="16" t="s">
        <v>54</v>
      </c>
      <c r="D120" s="16" t="s">
        <v>55</v>
      </c>
      <c r="E120" s="7" t="n">
        <v>1</v>
      </c>
      <c r="F120" s="16" t="s">
        <v>19</v>
      </c>
      <c r="G120" s="6" t="n">
        <v>64.0865</v>
      </c>
      <c r="H120" s="6" t="n">
        <v>157.54</v>
      </c>
      <c r="I120" s="6" t="n">
        <v>8345.78</v>
      </c>
      <c r="J120" s="6" t="n">
        <v>0.09</v>
      </c>
      <c r="K120" s="6" t="n">
        <v>64.0865</v>
      </c>
      <c r="L120" s="6" t="n">
        <v>57.53</v>
      </c>
      <c r="M120" s="6" t="n">
        <v>0.69</v>
      </c>
      <c r="N120" s="6" t="n">
        <v>0.5</v>
      </c>
    </row>
    <row collapsed="false" customFormat="false" customHeight="false" hidden="false" ht="12.1" outlineLevel="0" r="121">
      <c r="A121" s="37" t="n">
        <v>44356</v>
      </c>
      <c r="B121" s="16" t="s">
        <v>835</v>
      </c>
      <c r="C121" s="16" t="s">
        <v>16</v>
      </c>
      <c r="D121" s="16" t="s">
        <v>18</v>
      </c>
      <c r="E121" s="7" t="n">
        <v>2</v>
      </c>
      <c r="F121" s="16" t="s">
        <v>19</v>
      </c>
      <c r="G121" s="6" t="n">
        <v>11.6521</v>
      </c>
      <c r="H121" s="6" t="n">
        <v>698.28</v>
      </c>
      <c r="I121" s="6" t="n">
        <v>17058.05</v>
      </c>
      <c r="J121" s="6" t="n">
        <v>0.03</v>
      </c>
      <c r="K121" s="6" t="n">
        <v>23.3042</v>
      </c>
      <c r="L121" s="6" t="n">
        <v>21.12</v>
      </c>
      <c r="M121" s="6" t="n">
        <v>0.06</v>
      </c>
      <c r="N121" s="6" t="n">
        <v>0.02</v>
      </c>
    </row>
    <row collapsed="false" customFormat="false" customHeight="false" hidden="false" ht="12.1" outlineLevel="0" r="122">
      <c r="A122" s="37" t="n">
        <v>44362</v>
      </c>
      <c r="B122" s="16" t="s">
        <v>835</v>
      </c>
      <c r="C122" s="16" t="s">
        <v>82</v>
      </c>
      <c r="D122" s="16" t="s">
        <v>83</v>
      </c>
      <c r="E122" s="7" t="n">
        <v>10</v>
      </c>
      <c r="F122" s="16" t="s">
        <v>23</v>
      </c>
      <c r="G122" s="6" t="n">
        <v>6.94</v>
      </c>
      <c r="H122" s="6" t="n">
        <v>536.05</v>
      </c>
      <c r="I122" s="6" t="n">
        <v>467.75</v>
      </c>
      <c r="J122" s="6" t="n">
        <v>9</v>
      </c>
      <c r="K122" s="6" t="n">
        <v>69.4</v>
      </c>
      <c r="L122" s="6" t="n">
        <v>60.4</v>
      </c>
      <c r="M122" s="6" t="n">
        <v>1.29</v>
      </c>
      <c r="N122" s="6" t="n">
        <v>1.13</v>
      </c>
    </row>
    <row collapsed="false" customFormat="false" customHeight="false" hidden="false" ht="12.1" outlineLevel="0" r="123">
      <c r="A123" s="37" t="n">
        <v>44361</v>
      </c>
      <c r="B123" s="16" t="s">
        <v>835</v>
      </c>
      <c r="C123" s="16" t="s">
        <v>40</v>
      </c>
      <c r="D123" s="16" t="s">
        <v>41</v>
      </c>
      <c r="E123" s="7" t="n">
        <v>10</v>
      </c>
      <c r="F123" s="16" t="s">
        <v>19</v>
      </c>
      <c r="G123" s="6" t="n">
        <v>30.1055</v>
      </c>
      <c r="H123" s="6" t="n">
        <v>56.16</v>
      </c>
      <c r="I123" s="6" t="n">
        <v>3168.8</v>
      </c>
      <c r="J123" s="6" t="n">
        <v>0.42</v>
      </c>
      <c r="K123" s="6" t="n">
        <v>301.0547</v>
      </c>
      <c r="L123" s="6" t="n">
        <v>270.95</v>
      </c>
      <c r="M123" s="6" t="n">
        <v>0.86</v>
      </c>
      <c r="N123" s="6" t="n">
        <v>0.67</v>
      </c>
    </row>
    <row collapsed="false" customFormat="false" customHeight="false" hidden="false" ht="12.1" outlineLevel="0" r="124">
      <c r="A124" s="37" t="n">
        <v>44370</v>
      </c>
      <c r="B124" s="16" t="s">
        <v>835</v>
      </c>
      <c r="C124" s="16" t="s">
        <v>37</v>
      </c>
      <c r="D124" s="16" t="s">
        <v>38</v>
      </c>
      <c r="E124" s="7" t="n">
        <v>730</v>
      </c>
      <c r="F124" s="16" t="s">
        <v>23</v>
      </c>
      <c r="G124" s="6" t="n">
        <v>7.71</v>
      </c>
      <c r="H124" s="6" t="n">
        <v>246.7</v>
      </c>
      <c r="I124" s="6" t="n">
        <v>156.57</v>
      </c>
      <c r="J124" s="6" t="n">
        <v>732</v>
      </c>
      <c r="K124" s="6" t="n">
        <v>5628.3</v>
      </c>
      <c r="L124" s="6" t="n">
        <v>4896.3</v>
      </c>
      <c r="M124" s="6" t="n">
        <v>4.28</v>
      </c>
      <c r="N124" s="6" t="n">
        <v>2.72</v>
      </c>
    </row>
    <row collapsed="false" customFormat="false" customHeight="false" hidden="false" ht="12.1" outlineLevel="0" r="125">
      <c r="A125" s="37" t="n">
        <v>44381</v>
      </c>
      <c r="B125" s="16" t="s">
        <v>835</v>
      </c>
      <c r="C125" s="16" t="s">
        <v>80</v>
      </c>
      <c r="D125" s="16" t="s">
        <v>81</v>
      </c>
      <c r="E125" s="7" t="n">
        <v>280</v>
      </c>
      <c r="F125" s="16" t="s">
        <v>23</v>
      </c>
      <c r="G125" s="6" t="n">
        <v>9.54</v>
      </c>
      <c r="H125" s="6" t="n">
        <v>126.14</v>
      </c>
      <c r="I125" s="6" t="n">
        <v>71.51</v>
      </c>
      <c r="J125" s="6" t="n">
        <v>347</v>
      </c>
      <c r="K125" s="6" t="n">
        <v>2671.2</v>
      </c>
      <c r="L125" s="6" t="n">
        <v>2324.2</v>
      </c>
      <c r="M125" s="6" t="n">
        <v>11.61</v>
      </c>
      <c r="N125" s="6" t="n">
        <v>6.58</v>
      </c>
    </row>
    <row collapsed="false" customFormat="false" customHeight="false" hidden="false" ht="12.1" outlineLevel="0" r="126">
      <c r="A126" s="37" t="n">
        <v>44385</v>
      </c>
      <c r="B126" s="16" t="s">
        <v>835</v>
      </c>
      <c r="C126" s="16" t="s">
        <v>71</v>
      </c>
      <c r="D126" s="16" t="s">
        <v>72</v>
      </c>
      <c r="E126" s="7" t="n">
        <v>50</v>
      </c>
      <c r="F126" s="16" t="s">
        <v>23</v>
      </c>
      <c r="G126" s="6" t="n">
        <v>26.51</v>
      </c>
      <c r="H126" s="6" t="n">
        <v>318.2</v>
      </c>
      <c r="I126" s="6" t="n">
        <v>299.15</v>
      </c>
      <c r="J126" s="6" t="n">
        <v>172</v>
      </c>
      <c r="K126" s="6" t="n">
        <v>1325.5</v>
      </c>
      <c r="L126" s="6" t="n">
        <v>1153.5</v>
      </c>
      <c r="M126" s="6" t="n">
        <v>7.71</v>
      </c>
      <c r="N126" s="6" t="n">
        <v>7.25</v>
      </c>
    </row>
    <row collapsed="false" customFormat="false" customHeight="false" hidden="false" ht="12.1" outlineLevel="0" r="127">
      <c r="A127" s="37" t="n">
        <v>44385</v>
      </c>
      <c r="B127" s="16" t="s">
        <v>835</v>
      </c>
      <c r="C127" s="16" t="s">
        <v>49</v>
      </c>
      <c r="D127" s="16" t="s">
        <v>79</v>
      </c>
      <c r="E127" s="7" t="n">
        <v>5</v>
      </c>
      <c r="F127" s="16" t="s">
        <v>19</v>
      </c>
      <c r="G127" s="6" t="n">
        <v>38.5102</v>
      </c>
      <c r="H127" s="6" t="n">
        <v>28.41</v>
      </c>
      <c r="I127" s="6" t="n">
        <v>2329.04</v>
      </c>
      <c r="J127" s="6" t="n">
        <v>0.26</v>
      </c>
      <c r="K127" s="6" t="n">
        <v>192.5508</v>
      </c>
      <c r="L127" s="6" t="n">
        <v>173.3</v>
      </c>
      <c r="M127" s="6" t="n">
        <v>1.49</v>
      </c>
      <c r="N127" s="6" t="n">
        <v>1.65</v>
      </c>
    </row>
    <row collapsed="false" customFormat="false" customHeight="false" hidden="false" ht="12.1" outlineLevel="0" r="128">
      <c r="A128" s="37" t="n">
        <v>44385</v>
      </c>
      <c r="B128" s="16" t="s">
        <v>835</v>
      </c>
      <c r="C128" s="16" t="s">
        <v>28</v>
      </c>
      <c r="D128" s="16" t="s">
        <v>29</v>
      </c>
      <c r="E128" s="7" t="n">
        <v>3</v>
      </c>
      <c r="F128" s="16" t="s">
        <v>19</v>
      </c>
      <c r="G128" s="6" t="n">
        <v>32.5855</v>
      </c>
      <c r="H128" s="6" t="n">
        <v>373.48</v>
      </c>
      <c r="I128" s="6" t="n">
        <v>20379.92</v>
      </c>
      <c r="J128" s="6" t="n">
        <v>0.13</v>
      </c>
      <c r="K128" s="6" t="n">
        <v>97.7566</v>
      </c>
      <c r="L128" s="6" t="n">
        <v>88.13</v>
      </c>
      <c r="M128" s="6" t="n">
        <v>0.14</v>
      </c>
      <c r="N128" s="6" t="n">
        <v>0.11</v>
      </c>
    </row>
    <row collapsed="false" customFormat="false" customHeight="false" hidden="false" ht="12.1" outlineLevel="0" r="129">
      <c r="A129" s="37" t="n">
        <v>44392</v>
      </c>
      <c r="B129" s="16" t="s">
        <v>835</v>
      </c>
      <c r="C129" s="16" t="s">
        <v>90</v>
      </c>
      <c r="D129" s="16" t="s">
        <v>91</v>
      </c>
      <c r="E129" s="7" t="n">
        <v>100</v>
      </c>
      <c r="F129" s="16" t="s">
        <v>23</v>
      </c>
      <c r="G129" s="6" t="n">
        <v>0.31</v>
      </c>
      <c r="H129" s="6" t="n">
        <v>30.07</v>
      </c>
      <c r="I129" s="6" t="n">
        <v>10.96</v>
      </c>
      <c r="J129" s="6" t="n">
        <v>4</v>
      </c>
      <c r="K129" s="6" t="n">
        <v>31</v>
      </c>
      <c r="L129" s="6" t="n">
        <v>27</v>
      </c>
      <c r="M129" s="6" t="n">
        <v>2.46</v>
      </c>
      <c r="N129" s="6" t="n">
        <v>0.9</v>
      </c>
    </row>
    <row collapsed="false" customFormat="false" customHeight="false" hidden="false" ht="12.1" outlineLevel="0" r="130">
      <c r="A130" s="37" t="n">
        <v>44406</v>
      </c>
      <c r="B130" s="16" t="s">
        <v>835</v>
      </c>
      <c r="C130" s="16" t="s">
        <v>73</v>
      </c>
      <c r="D130" s="16" t="s">
        <v>74</v>
      </c>
      <c r="E130" s="7" t="n">
        <v>5</v>
      </c>
      <c r="F130" s="16" t="s">
        <v>19</v>
      </c>
      <c r="G130" s="6" t="n">
        <v>28.7074</v>
      </c>
      <c r="H130" s="6" t="n">
        <v>43.45</v>
      </c>
      <c r="I130" s="6" t="n">
        <v>2369.16</v>
      </c>
      <c r="J130" s="6" t="n">
        <v>0.2</v>
      </c>
      <c r="K130" s="6" t="n">
        <v>143.5372</v>
      </c>
      <c r="L130" s="6" t="n">
        <v>128.82</v>
      </c>
      <c r="M130" s="6" t="n">
        <v>1.09</v>
      </c>
      <c r="N130" s="6" t="n">
        <v>0.81</v>
      </c>
    </row>
    <row collapsed="false" customFormat="false" customHeight="false" hidden="false" ht="12.1" outlineLevel="0" r="131">
      <c r="A131" s="37" t="n">
        <v>44417</v>
      </c>
      <c r="B131" s="16" t="s">
        <v>835</v>
      </c>
      <c r="C131" s="16" t="s">
        <v>25</v>
      </c>
      <c r="D131" s="16" t="s">
        <v>26</v>
      </c>
      <c r="E131" s="7" t="n">
        <v>8</v>
      </c>
      <c r="F131" s="16" t="s">
        <v>19</v>
      </c>
      <c r="G131" s="6" t="n">
        <v>16.0887</v>
      </c>
      <c r="H131" s="6" t="n">
        <v>146.14</v>
      </c>
      <c r="I131" s="6" t="n">
        <v>3010.53</v>
      </c>
      <c r="J131" s="6" t="n">
        <v>0.18</v>
      </c>
      <c r="K131" s="6" t="n">
        <v>128.7095</v>
      </c>
      <c r="L131" s="6" t="n">
        <v>115.55</v>
      </c>
      <c r="M131" s="6" t="n">
        <v>0.48</v>
      </c>
      <c r="N131" s="6" t="n">
        <v>0.14</v>
      </c>
    </row>
    <row collapsed="false" customFormat="false" customHeight="false" hidden="false" ht="12.1" outlineLevel="0" r="132">
      <c r="A132" s="37" t="n">
        <v>44419</v>
      </c>
      <c r="B132" s="16" t="s">
        <v>835</v>
      </c>
      <c r="C132" s="16" t="s">
        <v>77</v>
      </c>
      <c r="D132" s="16" t="s">
        <v>78</v>
      </c>
      <c r="E132" s="7" t="n">
        <v>1</v>
      </c>
      <c r="F132" s="16" t="s">
        <v>19</v>
      </c>
      <c r="G132" s="6" t="n">
        <v>40.4779</v>
      </c>
      <c r="H132" s="6" t="n">
        <v>148.1349</v>
      </c>
      <c r="I132" s="6" t="n">
        <v>7095.29</v>
      </c>
      <c r="J132" s="6" t="n">
        <v>0.06</v>
      </c>
      <c r="K132" s="6" t="n">
        <v>40.4779</v>
      </c>
      <c r="L132" s="6" t="n">
        <v>36.06</v>
      </c>
      <c r="M132" s="6" t="n">
        <v>0.51</v>
      </c>
      <c r="N132" s="6" t="n">
        <v>0.33</v>
      </c>
    </row>
    <row collapsed="false" customFormat="false" customHeight="false" hidden="false" ht="12.1" outlineLevel="0" r="133">
      <c r="A133" s="37" t="n">
        <v>44419</v>
      </c>
      <c r="B133" s="16" t="s">
        <v>835</v>
      </c>
      <c r="C133" s="16" t="s">
        <v>43</v>
      </c>
      <c r="D133" s="16" t="s">
        <v>44</v>
      </c>
      <c r="E133" s="7" t="n">
        <v>2</v>
      </c>
      <c r="F133" s="16" t="s">
        <v>19</v>
      </c>
      <c r="G133" s="6" t="n">
        <v>23.5508</v>
      </c>
      <c r="H133" s="6" t="n">
        <v>237.7459</v>
      </c>
      <c r="I133" s="6" t="n">
        <v>12727.98</v>
      </c>
      <c r="J133" s="6" t="n">
        <v>0.06</v>
      </c>
      <c r="K133" s="6" t="n">
        <v>47.1016</v>
      </c>
      <c r="L133" s="6" t="n">
        <v>42.69</v>
      </c>
      <c r="M133" s="6" t="n">
        <v>0.17</v>
      </c>
      <c r="N133" s="6" t="n">
        <v>0.12</v>
      </c>
    </row>
    <row collapsed="false" customFormat="false" customHeight="false" hidden="false" ht="12.1" outlineLevel="0" r="134">
      <c r="A134" s="37" t="n">
        <v>44427</v>
      </c>
      <c r="B134" s="16" t="s">
        <v>835</v>
      </c>
      <c r="C134" s="16" t="s">
        <v>52</v>
      </c>
      <c r="D134" s="16" t="s">
        <v>53</v>
      </c>
      <c r="E134" s="7" t="n">
        <v>1</v>
      </c>
      <c r="F134" s="16" t="s">
        <v>19</v>
      </c>
      <c r="G134" s="6" t="n">
        <v>41.1394</v>
      </c>
      <c r="H134" s="6" t="n">
        <v>290.73</v>
      </c>
      <c r="I134" s="6" t="n">
        <v>9802.15</v>
      </c>
      <c r="J134" s="6" t="n">
        <v>0.06</v>
      </c>
      <c r="K134" s="6" t="n">
        <v>41.1394</v>
      </c>
      <c r="L134" s="6" t="n">
        <v>36.73</v>
      </c>
      <c r="M134" s="6" t="n">
        <v>0.37</v>
      </c>
      <c r="N134" s="6" t="n">
        <v>0.17</v>
      </c>
    </row>
    <row collapsed="false" customFormat="false" customHeight="false" hidden="false" ht="12.1" outlineLevel="0" r="135">
      <c r="A135" s="37" t="n">
        <v>44433</v>
      </c>
      <c r="B135" s="16" t="s">
        <v>835</v>
      </c>
      <c r="C135" s="16" t="s">
        <v>34</v>
      </c>
      <c r="D135" s="16" t="s">
        <v>35</v>
      </c>
      <c r="E135" s="7" t="n">
        <v>3</v>
      </c>
      <c r="F135" s="16" t="s">
        <v>19</v>
      </c>
      <c r="G135" s="6" t="n">
        <v>56.9388</v>
      </c>
      <c r="H135" s="6" t="n">
        <v>437.6</v>
      </c>
      <c r="I135" s="6" t="n">
        <v>18054.28</v>
      </c>
      <c r="J135" s="6" t="n">
        <v>0.23</v>
      </c>
      <c r="K135" s="6" t="n">
        <v>170.8164</v>
      </c>
      <c r="L135" s="6" t="n">
        <v>153.81</v>
      </c>
      <c r="M135" s="6" t="n">
        <v>0.28</v>
      </c>
      <c r="N135" s="6" t="n">
        <v>0.16</v>
      </c>
    </row>
    <row collapsed="false" customFormat="false" customHeight="false" hidden="false" ht="12.1" outlineLevel="0" r="136">
      <c r="A136" s="37" t="n">
        <v>44446</v>
      </c>
      <c r="B136" s="16" t="s">
        <v>835</v>
      </c>
      <c r="C136" s="16" t="s">
        <v>37</v>
      </c>
      <c r="D136" s="16" t="s">
        <v>38</v>
      </c>
      <c r="E136" s="7" t="n">
        <v>730</v>
      </c>
      <c r="F136" s="16" t="s">
        <v>23</v>
      </c>
      <c r="G136" s="6" t="n">
        <v>13.62</v>
      </c>
      <c r="H136" s="6" t="n">
        <v>236.2</v>
      </c>
      <c r="I136" s="6" t="n">
        <v>156.57</v>
      </c>
      <c r="J136" s="6" t="n">
        <v>1293</v>
      </c>
      <c r="K136" s="6" t="n">
        <v>9942.6</v>
      </c>
      <c r="L136" s="6" t="n">
        <v>8649.6</v>
      </c>
      <c r="M136" s="6" t="n">
        <v>7.57</v>
      </c>
      <c r="N136" s="6" t="n">
        <v>5.02</v>
      </c>
    </row>
    <row collapsed="false" customFormat="false" customHeight="false" hidden="false" ht="12.1" outlineLevel="0" r="137">
      <c r="A137" s="37" t="n">
        <v>44449</v>
      </c>
      <c r="B137" s="16" t="s">
        <v>835</v>
      </c>
      <c r="C137" s="16" t="s">
        <v>666</v>
      </c>
      <c r="D137" s="16" t="s">
        <v>837</v>
      </c>
      <c r="E137" s="7" t="n">
        <v>50</v>
      </c>
      <c r="F137" s="16" t="s">
        <v>23</v>
      </c>
      <c r="G137" s="6" t="n">
        <v>65.5</v>
      </c>
      <c r="H137" s="6" t="n">
        <v>1167.6</v>
      </c>
      <c r="I137" s="6" t="n">
        <v>632.29</v>
      </c>
      <c r="J137" s="6" t="n">
        <v>426</v>
      </c>
      <c r="K137" s="6" t="n">
        <v>3275</v>
      </c>
      <c r="L137" s="6" t="n">
        <v>2849</v>
      </c>
      <c r="M137" s="6" t="n">
        <v>9.01</v>
      </c>
      <c r="N137" s="6" t="n">
        <v>4.88</v>
      </c>
    </row>
    <row collapsed="false" customFormat="false" customHeight="false" hidden="false" ht="12.1" outlineLevel="0" r="138">
      <c r="A138" s="37" t="n">
        <v>44449</v>
      </c>
      <c r="B138" s="16" t="s">
        <v>835</v>
      </c>
      <c r="C138" s="16" t="s">
        <v>54</v>
      </c>
      <c r="D138" s="16" t="s">
        <v>55</v>
      </c>
      <c r="E138" s="7" t="n">
        <v>1</v>
      </c>
      <c r="F138" s="16" t="s">
        <v>19</v>
      </c>
      <c r="G138" s="6" t="n">
        <v>64.3535</v>
      </c>
      <c r="H138" s="6" t="n">
        <v>158.74</v>
      </c>
      <c r="I138" s="6" t="n">
        <v>8345.78</v>
      </c>
      <c r="J138" s="6" t="n">
        <v>0.09</v>
      </c>
      <c r="K138" s="6" t="n">
        <v>64.3535</v>
      </c>
      <c r="L138" s="6" t="n">
        <v>57.77</v>
      </c>
      <c r="M138" s="6" t="n">
        <v>0.69</v>
      </c>
      <c r="N138" s="6" t="n">
        <v>0.5</v>
      </c>
    </row>
    <row collapsed="false" customFormat="false" customHeight="false" hidden="false" ht="12.1" outlineLevel="0" r="139">
      <c r="A139" s="37" t="n">
        <v>44454</v>
      </c>
      <c r="B139" s="16" t="s">
        <v>835</v>
      </c>
      <c r="C139" s="16" t="s">
        <v>40</v>
      </c>
      <c r="D139" s="16" t="s">
        <v>41</v>
      </c>
      <c r="E139" s="7" t="n">
        <v>10</v>
      </c>
      <c r="F139" s="16" t="s">
        <v>19</v>
      </c>
      <c r="G139" s="6" t="n">
        <v>30.5412</v>
      </c>
      <c r="H139" s="6" t="n">
        <v>56.07</v>
      </c>
      <c r="I139" s="6" t="n">
        <v>3168.8</v>
      </c>
      <c r="J139" s="6" t="n">
        <v>0.42</v>
      </c>
      <c r="K139" s="6" t="n">
        <v>305.4118</v>
      </c>
      <c r="L139" s="6" t="n">
        <v>274.87</v>
      </c>
      <c r="M139" s="6" t="n">
        <v>0.87</v>
      </c>
      <c r="N139" s="6" t="n">
        <v>0.67</v>
      </c>
    </row>
    <row collapsed="false" customFormat="false" customHeight="false" hidden="false" ht="12.1" outlineLevel="0" r="140">
      <c r="A140" s="37" t="n">
        <v>44459</v>
      </c>
      <c r="B140" s="16" t="s">
        <v>835</v>
      </c>
      <c r="C140" s="16" t="s">
        <v>67</v>
      </c>
      <c r="D140" s="16" t="s">
        <v>68</v>
      </c>
      <c r="E140" s="7" t="n">
        <v>200</v>
      </c>
      <c r="F140" s="16" t="s">
        <v>23</v>
      </c>
      <c r="G140" s="6" t="n">
        <v>5.745</v>
      </c>
      <c r="H140" s="6" t="n">
        <v>113.1</v>
      </c>
      <c r="I140" s="6" t="n">
        <v>102.51</v>
      </c>
      <c r="J140" s="6" t="n">
        <v>149</v>
      </c>
      <c r="K140" s="6" t="n">
        <v>1149</v>
      </c>
      <c r="L140" s="6" t="n">
        <v>1000</v>
      </c>
      <c r="M140" s="6" t="n">
        <v>4.88</v>
      </c>
      <c r="N140" s="6" t="n">
        <v>4.42</v>
      </c>
    </row>
    <row collapsed="false" customFormat="false" customHeight="false" hidden="false" ht="12.1" outlineLevel="0" r="141">
      <c r="A141" s="37" t="n">
        <v>44476</v>
      </c>
      <c r="B141" s="16" t="s">
        <v>835</v>
      </c>
      <c r="C141" s="16" t="s">
        <v>28</v>
      </c>
      <c r="D141" s="16" t="s">
        <v>29</v>
      </c>
      <c r="E141" s="7" t="n">
        <v>3</v>
      </c>
      <c r="F141" s="16" t="s">
        <v>19</v>
      </c>
      <c r="G141" s="6" t="n">
        <v>31.93</v>
      </c>
      <c r="H141" s="6" t="n">
        <v>348.25</v>
      </c>
      <c r="I141" s="6" t="n">
        <v>20379.92</v>
      </c>
      <c r="J141" s="6" t="n">
        <v>0.13</v>
      </c>
      <c r="K141" s="6" t="n">
        <v>95.79</v>
      </c>
      <c r="L141" s="6" t="n">
        <v>86.36</v>
      </c>
      <c r="M141" s="6" t="n">
        <v>0.14</v>
      </c>
      <c r="N141" s="6" t="n">
        <v>0.11</v>
      </c>
    </row>
    <row collapsed="false" customFormat="false" customHeight="false" hidden="false" ht="12.1" outlineLevel="0" r="142">
      <c r="A142" s="37" t="n">
        <v>44480</v>
      </c>
      <c r="B142" s="16" t="s">
        <v>835</v>
      </c>
      <c r="C142" s="16" t="s">
        <v>60</v>
      </c>
      <c r="D142" s="16" t="s">
        <v>61</v>
      </c>
      <c r="E142" s="7" t="n">
        <v>1</v>
      </c>
      <c r="F142" s="16" t="s">
        <v>23</v>
      </c>
      <c r="G142" s="6" t="n">
        <v>30</v>
      </c>
      <c r="H142" s="6" t="n">
        <v>8718</v>
      </c>
      <c r="I142" s="6" t="n">
        <v>4774.28</v>
      </c>
      <c r="J142" s="6" t="n">
        <v>4</v>
      </c>
      <c r="K142" s="6" t="n">
        <v>30</v>
      </c>
      <c r="L142" s="6" t="n">
        <v>26</v>
      </c>
      <c r="M142" s="6" t="n">
        <v>0.54</v>
      </c>
      <c r="N142" s="6" t="n">
        <v>0.3</v>
      </c>
    </row>
    <row collapsed="false" customFormat="false" customHeight="false" hidden="false" ht="12.1" outlineLevel="0" r="143">
      <c r="A143" s="37" t="n">
        <v>44480</v>
      </c>
      <c r="B143" s="16" t="s">
        <v>835</v>
      </c>
      <c r="C143" s="16" t="s">
        <v>82</v>
      </c>
      <c r="D143" s="16" t="s">
        <v>83</v>
      </c>
      <c r="E143" s="7" t="n">
        <v>10</v>
      </c>
      <c r="F143" s="16" t="s">
        <v>23</v>
      </c>
      <c r="G143" s="6" t="n">
        <v>18.03</v>
      </c>
      <c r="H143" s="6" t="n">
        <v>641.55</v>
      </c>
      <c r="I143" s="6" t="n">
        <v>467.75</v>
      </c>
      <c r="J143" s="6" t="n">
        <v>23</v>
      </c>
      <c r="K143" s="6" t="n">
        <v>180.3</v>
      </c>
      <c r="L143" s="6" t="n">
        <v>157.3</v>
      </c>
      <c r="M143" s="6" t="n">
        <v>3.36</v>
      </c>
      <c r="N143" s="6" t="n">
        <v>2.45</v>
      </c>
    </row>
    <row collapsed="false" customFormat="false" customHeight="false" hidden="false" ht="12.1" outlineLevel="0" r="144">
      <c r="A144" s="37" t="n">
        <v>44481</v>
      </c>
      <c r="B144" s="16" t="s">
        <v>835</v>
      </c>
      <c r="C144" s="16" t="s">
        <v>71</v>
      </c>
      <c r="D144" s="16" t="s">
        <v>72</v>
      </c>
      <c r="E144" s="7" t="n">
        <v>50</v>
      </c>
      <c r="F144" s="16" t="s">
        <v>23</v>
      </c>
      <c r="G144" s="6" t="n">
        <v>10.55</v>
      </c>
      <c r="H144" s="6" t="n">
        <v>318.05</v>
      </c>
      <c r="I144" s="6" t="n">
        <v>299.15</v>
      </c>
      <c r="J144" s="6" t="n">
        <v>69</v>
      </c>
      <c r="K144" s="6" t="n">
        <v>527.5</v>
      </c>
      <c r="L144" s="6" t="n">
        <v>458.5</v>
      </c>
      <c r="M144" s="6" t="n">
        <v>3.07</v>
      </c>
      <c r="N144" s="6" t="n">
        <v>2.88</v>
      </c>
    </row>
    <row collapsed="false" customFormat="false" customHeight="false" hidden="false" ht="12.1" outlineLevel="0" r="145">
      <c r="A145" s="37" t="n">
        <v>44477</v>
      </c>
      <c r="B145" s="16" t="s">
        <v>835</v>
      </c>
      <c r="C145" s="16" t="s">
        <v>49</v>
      </c>
      <c r="D145" s="16" t="s">
        <v>79</v>
      </c>
      <c r="E145" s="7" t="n">
        <v>5</v>
      </c>
      <c r="F145" s="16" t="s">
        <v>19</v>
      </c>
      <c r="G145" s="6" t="n">
        <v>37.5884</v>
      </c>
      <c r="H145" s="6" t="n">
        <v>26.57</v>
      </c>
      <c r="I145" s="6" t="n">
        <v>2329.04</v>
      </c>
      <c r="J145" s="6" t="n">
        <v>0.26</v>
      </c>
      <c r="K145" s="6" t="n">
        <v>187.942</v>
      </c>
      <c r="L145" s="6" t="n">
        <v>169.15</v>
      </c>
      <c r="M145" s="6" t="n">
        <v>1.45</v>
      </c>
      <c r="N145" s="6" t="n">
        <v>1.76</v>
      </c>
    </row>
    <row collapsed="false" customFormat="false" customHeight="false" hidden="false" ht="12.1" outlineLevel="0" r="146">
      <c r="A146" s="37" t="n">
        <v>44488</v>
      </c>
      <c r="B146" s="16" t="s">
        <v>835</v>
      </c>
      <c r="C146" s="16" t="s">
        <v>80</v>
      </c>
      <c r="D146" s="16" t="s">
        <v>81</v>
      </c>
      <c r="E146" s="7" t="n">
        <v>280</v>
      </c>
      <c r="F146" s="16" t="s">
        <v>23</v>
      </c>
      <c r="G146" s="6" t="n">
        <v>8.79</v>
      </c>
      <c r="H146" s="6" t="n">
        <v>132.76</v>
      </c>
      <c r="I146" s="6" t="n">
        <v>71.51</v>
      </c>
      <c r="J146" s="6" t="n">
        <v>320</v>
      </c>
      <c r="K146" s="6" t="n">
        <v>2461.2</v>
      </c>
      <c r="L146" s="6" t="n">
        <v>2141.2</v>
      </c>
      <c r="M146" s="6" t="n">
        <v>10.69</v>
      </c>
      <c r="N146" s="6" t="n">
        <v>5.76</v>
      </c>
    </row>
    <row collapsed="false" customFormat="false" customHeight="false" hidden="false" ht="12.1" outlineLevel="0" r="147">
      <c r="A147" s="37" t="n">
        <v>44504</v>
      </c>
      <c r="B147" s="16" t="s">
        <v>835</v>
      </c>
      <c r="C147" s="16" t="s">
        <v>73</v>
      </c>
      <c r="D147" s="16" t="s">
        <v>74</v>
      </c>
      <c r="E147" s="7" t="n">
        <v>5</v>
      </c>
      <c r="F147" s="16" t="s">
        <v>19</v>
      </c>
      <c r="G147" s="6" t="n">
        <v>27.8802</v>
      </c>
      <c r="H147" s="6" t="n">
        <v>44.82</v>
      </c>
      <c r="I147" s="6" t="n">
        <v>2369.16</v>
      </c>
      <c r="J147" s="6" t="n">
        <v>0.2</v>
      </c>
      <c r="K147" s="6" t="n">
        <v>139.4008</v>
      </c>
      <c r="L147" s="6" t="n">
        <v>125.1</v>
      </c>
      <c r="M147" s="6" t="n">
        <v>1.06</v>
      </c>
      <c r="N147" s="6" t="n">
        <v>0.78</v>
      </c>
    </row>
    <row collapsed="false" customFormat="false" customHeight="false" hidden="false" ht="12.1" outlineLevel="0" r="148">
      <c r="A148" s="37" t="n">
        <v>44515</v>
      </c>
      <c r="B148" s="16" t="s">
        <v>835</v>
      </c>
      <c r="C148" s="16" t="s">
        <v>25</v>
      </c>
      <c r="D148" s="16" t="s">
        <v>26</v>
      </c>
      <c r="E148" s="7" t="n">
        <v>8</v>
      </c>
      <c r="F148" s="16" t="s">
        <v>19</v>
      </c>
      <c r="G148" s="6" t="n">
        <v>15.7986</v>
      </c>
      <c r="H148" s="6" t="n">
        <v>149.99</v>
      </c>
      <c r="I148" s="6" t="n">
        <v>3010.53</v>
      </c>
      <c r="J148" s="6" t="n">
        <v>0.18</v>
      </c>
      <c r="K148" s="6" t="n">
        <v>126.3888</v>
      </c>
      <c r="L148" s="6" t="n">
        <v>113.46</v>
      </c>
      <c r="M148" s="6" t="n">
        <v>0.47</v>
      </c>
      <c r="N148" s="6" t="n">
        <v>0.13</v>
      </c>
    </row>
    <row collapsed="false" customFormat="false" customHeight="false" hidden="false" ht="12.1" outlineLevel="0" r="149">
      <c r="A149" s="37" t="n">
        <v>44509</v>
      </c>
      <c r="B149" s="16" t="s">
        <v>835</v>
      </c>
      <c r="C149" s="16" t="s">
        <v>43</v>
      </c>
      <c r="D149" s="16" t="s">
        <v>44</v>
      </c>
      <c r="E149" s="7" t="n">
        <v>2</v>
      </c>
      <c r="F149" s="16" t="s">
        <v>19</v>
      </c>
      <c r="G149" s="6" t="n">
        <v>26.7741</v>
      </c>
      <c r="H149" s="6" t="n">
        <v>220.1025</v>
      </c>
      <c r="I149" s="6" t="n">
        <v>12727.98</v>
      </c>
      <c r="J149" s="6" t="n">
        <v>0.08</v>
      </c>
      <c r="K149" s="6" t="n">
        <v>53.5481</v>
      </c>
      <c r="L149" s="6" t="n">
        <v>47.84</v>
      </c>
      <c r="M149" s="6" t="n">
        <v>0.19</v>
      </c>
      <c r="N149" s="6" t="n">
        <v>0.15</v>
      </c>
    </row>
    <row collapsed="false" customFormat="false" customHeight="false" hidden="false" ht="12.1" outlineLevel="0" r="150">
      <c r="A150" s="37" t="n">
        <v>44517</v>
      </c>
      <c r="B150" s="16" t="s">
        <v>835</v>
      </c>
      <c r="C150" s="16" t="s">
        <v>69</v>
      </c>
      <c r="D150" s="16" t="s">
        <v>70</v>
      </c>
      <c r="E150" s="7" t="n">
        <v>13</v>
      </c>
      <c r="F150" s="16" t="s">
        <v>19</v>
      </c>
      <c r="G150" s="6" t="n">
        <v>7.2555</v>
      </c>
      <c r="H150" s="6" t="n">
        <v>19.6909</v>
      </c>
      <c r="I150" s="6" t="n">
        <v>534.46</v>
      </c>
      <c r="J150" s="6" t="n">
        <v>0.13</v>
      </c>
      <c r="K150" s="6" t="n">
        <v>94.3219</v>
      </c>
      <c r="L150" s="6" t="n">
        <v>84.89</v>
      </c>
      <c r="M150" s="6" t="n">
        <v>1.22</v>
      </c>
      <c r="N150" s="6" t="n">
        <v>0.46</v>
      </c>
    </row>
    <row collapsed="false" customFormat="false" customHeight="false" hidden="false" ht="12.1" outlineLevel="0" r="151">
      <c r="A151" s="37" t="n">
        <v>44518</v>
      </c>
      <c r="B151" s="16" t="s">
        <v>835</v>
      </c>
      <c r="C151" s="16" t="s">
        <v>52</v>
      </c>
      <c r="D151" s="16" t="s">
        <v>53</v>
      </c>
      <c r="E151" s="7" t="n">
        <v>1</v>
      </c>
      <c r="F151" s="16" t="s">
        <v>19</v>
      </c>
      <c r="G151" s="6" t="n">
        <v>45.1501</v>
      </c>
      <c r="H151" s="6" t="n">
        <v>339.12</v>
      </c>
      <c r="I151" s="6" t="n">
        <v>9802.15</v>
      </c>
      <c r="J151" s="6" t="n">
        <v>0.06</v>
      </c>
      <c r="K151" s="6" t="n">
        <v>45.1501</v>
      </c>
      <c r="L151" s="6" t="n">
        <v>40.78</v>
      </c>
      <c r="M151" s="6" t="n">
        <v>0.42</v>
      </c>
      <c r="N151" s="6" t="n">
        <v>0.17</v>
      </c>
    </row>
    <row collapsed="false" customFormat="false" customHeight="false" hidden="false" ht="12.1" outlineLevel="0" r="152">
      <c r="A152" s="37" t="n">
        <v>44523</v>
      </c>
      <c r="B152" s="16" t="s">
        <v>835</v>
      </c>
      <c r="C152" s="16" t="s">
        <v>65</v>
      </c>
      <c r="D152" s="16" t="s">
        <v>66</v>
      </c>
      <c r="E152" s="7" t="n">
        <v>2</v>
      </c>
      <c r="F152" s="16" t="s">
        <v>19</v>
      </c>
      <c r="G152" s="6" t="n">
        <v>2.7911</v>
      </c>
      <c r="H152" s="6" t="n">
        <v>119.2525</v>
      </c>
      <c r="I152" s="6" t="n">
        <v>8519.5</v>
      </c>
      <c r="J152" s="6" t="n">
        <v>0.01</v>
      </c>
      <c r="K152" s="6" t="n">
        <v>5.5822</v>
      </c>
      <c r="L152" s="6" t="n">
        <v>4.85</v>
      </c>
      <c r="M152" s="6" t="n">
        <v>0.03</v>
      </c>
      <c r="N152" s="6" t="n">
        <v>0.03</v>
      </c>
    </row>
    <row collapsed="false" customFormat="false" customHeight="false" hidden="false" ht="12.1" outlineLevel="0" r="153">
      <c r="A153" s="37" t="n">
        <v>44524</v>
      </c>
      <c r="B153" s="16" t="s">
        <v>835</v>
      </c>
      <c r="C153" s="16" t="s">
        <v>34</v>
      </c>
      <c r="D153" s="16" t="s">
        <v>35</v>
      </c>
      <c r="E153" s="7" t="n">
        <v>3</v>
      </c>
      <c r="F153" s="16" t="s">
        <v>19</v>
      </c>
      <c r="G153" s="6" t="n">
        <v>57.6212</v>
      </c>
      <c r="H153" s="6" t="n">
        <v>457.57</v>
      </c>
      <c r="I153" s="6" t="n">
        <v>18054.28</v>
      </c>
      <c r="J153" s="6" t="n">
        <v>0.23</v>
      </c>
      <c r="K153" s="6" t="n">
        <v>172.8635</v>
      </c>
      <c r="L153" s="6" t="n">
        <v>155.65</v>
      </c>
      <c r="M153" s="6" t="n">
        <v>0.29</v>
      </c>
      <c r="N153" s="6" t="n">
        <v>0.15</v>
      </c>
    </row>
    <row collapsed="false" customFormat="false" customHeight="false" hidden="false" ht="12.1" outlineLevel="0" r="154">
      <c r="A154" s="37" t="n">
        <v>44529</v>
      </c>
      <c r="B154" s="16" t="s">
        <v>835</v>
      </c>
      <c r="C154" s="16" t="s">
        <v>40</v>
      </c>
      <c r="D154" s="16" t="s">
        <v>41</v>
      </c>
      <c r="E154" s="7" t="n">
        <v>10</v>
      </c>
      <c r="F154" s="16" t="s">
        <v>19</v>
      </c>
      <c r="G154" s="6" t="n">
        <v>31.7467</v>
      </c>
      <c r="H154" s="6" t="n">
        <v>53.73</v>
      </c>
      <c r="I154" s="6" t="n">
        <v>3168.8</v>
      </c>
      <c r="J154" s="6" t="n">
        <v>0.42</v>
      </c>
      <c r="K154" s="6" t="n">
        <v>317.4667</v>
      </c>
      <c r="L154" s="6" t="n">
        <v>285.72</v>
      </c>
      <c r="M154" s="6" t="n">
        <v>0.9</v>
      </c>
      <c r="N154" s="6" t="n">
        <v>0.7</v>
      </c>
    </row>
    <row collapsed="false" customFormat="false" customHeight="false" hidden="false" ht="12.1" outlineLevel="0" r="155">
      <c r="A155" s="37" t="n">
        <v>44531</v>
      </c>
      <c r="B155" s="16" t="s">
        <v>835</v>
      </c>
      <c r="C155" s="16" t="s">
        <v>104</v>
      </c>
      <c r="D155" s="16" t="s">
        <v>105</v>
      </c>
      <c r="E155" s="7" t="n">
        <v>70</v>
      </c>
      <c r="F155" s="16" t="s">
        <v>23</v>
      </c>
      <c r="G155" s="6" t="n">
        <v>1.16</v>
      </c>
      <c r="H155" s="6" t="n">
        <v>2588</v>
      </c>
      <c r="I155" s="6" t="n">
        <v>1678.84</v>
      </c>
      <c r="J155" s="6" t="n">
        <v>11</v>
      </c>
      <c r="K155" s="6" t="n">
        <v>81.2</v>
      </c>
      <c r="L155" s="6" t="n">
        <v>70.2</v>
      </c>
      <c r="M155" s="6" t="n">
        <v>0.06</v>
      </c>
      <c r="N155" s="6" t="n">
        <v>0.04</v>
      </c>
    </row>
    <row collapsed="false" customFormat="false" customHeight="false" hidden="false" ht="12.1" outlineLevel="0" r="156">
      <c r="A156" s="37" t="n">
        <v>44532</v>
      </c>
      <c r="B156" s="16" t="s">
        <v>835</v>
      </c>
      <c r="C156" s="16" t="s">
        <v>16</v>
      </c>
      <c r="D156" s="16" t="s">
        <v>18</v>
      </c>
      <c r="E156" s="7" t="n">
        <v>8</v>
      </c>
      <c r="F156" s="16" t="s">
        <v>19</v>
      </c>
      <c r="G156" s="6" t="n">
        <v>2.959</v>
      </c>
      <c r="H156" s="6" t="n">
        <v>314.35</v>
      </c>
      <c r="I156" s="6" t="n">
        <v>4264.51</v>
      </c>
      <c r="J156" s="6" t="n">
        <v>0.03</v>
      </c>
      <c r="K156" s="6" t="n">
        <v>23.6719</v>
      </c>
      <c r="L156" s="6" t="n">
        <v>21.45</v>
      </c>
      <c r="M156" s="6" t="n">
        <v>0.06</v>
      </c>
      <c r="N156" s="6" t="n">
        <v>0.01</v>
      </c>
    </row>
    <row collapsed="false" customFormat="false" customHeight="false" hidden="false" ht="12.1" outlineLevel="0" r="157">
      <c r="A157" s="37" t="n">
        <v>44537</v>
      </c>
      <c r="B157" s="16" t="s">
        <v>835</v>
      </c>
      <c r="C157" s="16" t="s">
        <v>37</v>
      </c>
      <c r="D157" s="16" t="s">
        <v>38</v>
      </c>
      <c r="E157" s="7" t="n">
        <v>730</v>
      </c>
      <c r="F157" s="16" t="s">
        <v>23</v>
      </c>
      <c r="G157" s="6" t="n">
        <v>13.33</v>
      </c>
      <c r="H157" s="6" t="n">
        <v>208.36</v>
      </c>
      <c r="I157" s="6" t="n">
        <v>156.57</v>
      </c>
      <c r="J157" s="6" t="n">
        <v>1265</v>
      </c>
      <c r="K157" s="6" t="n">
        <v>9730.9</v>
      </c>
      <c r="L157" s="6" t="n">
        <v>8465.9</v>
      </c>
      <c r="M157" s="6" t="n">
        <v>7.41</v>
      </c>
      <c r="N157" s="6" t="n">
        <v>5.57</v>
      </c>
    </row>
    <row collapsed="false" customFormat="false" customHeight="false" hidden="false" ht="12.1" outlineLevel="0" r="158">
      <c r="A158" s="37" t="n">
        <v>44538</v>
      </c>
      <c r="B158" s="16" t="s">
        <v>835</v>
      </c>
      <c r="C158" s="16" t="s">
        <v>54</v>
      </c>
      <c r="D158" s="16" t="s">
        <v>55</v>
      </c>
      <c r="E158" s="7" t="n">
        <v>1</v>
      </c>
      <c r="F158" s="16" t="s">
        <v>19</v>
      </c>
      <c r="G158" s="6" t="n">
        <v>65.2431</v>
      </c>
      <c r="H158" s="6" t="n">
        <v>152.2134</v>
      </c>
      <c r="I158" s="6" t="n">
        <v>8345.78</v>
      </c>
      <c r="J158" s="6" t="n">
        <v>0.09</v>
      </c>
      <c r="K158" s="6" t="n">
        <v>65.2431</v>
      </c>
      <c r="L158" s="6" t="n">
        <v>58.57</v>
      </c>
      <c r="M158" s="6" t="n">
        <v>0.7</v>
      </c>
      <c r="N158" s="6" t="n">
        <v>0.52</v>
      </c>
    </row>
    <row collapsed="false" customFormat="false" customHeight="false" hidden="false" ht="12.1" outlineLevel="0" r="159">
      <c r="A159" s="37" t="n">
        <v>44538</v>
      </c>
      <c r="B159" s="16" t="s">
        <v>835</v>
      </c>
      <c r="C159" s="16" t="s">
        <v>77</v>
      </c>
      <c r="D159" s="16" t="s">
        <v>78</v>
      </c>
      <c r="E159" s="7" t="n">
        <v>1</v>
      </c>
      <c r="F159" s="16" t="s">
        <v>19</v>
      </c>
      <c r="G159" s="6" t="n">
        <v>40.7769</v>
      </c>
      <c r="H159" s="6" t="n">
        <v>137.9944</v>
      </c>
      <c r="I159" s="6" t="n">
        <v>7095.29</v>
      </c>
      <c r="J159" s="6" t="n">
        <v>0.06</v>
      </c>
      <c r="K159" s="6" t="n">
        <v>40.7769</v>
      </c>
      <c r="L159" s="6" t="n">
        <v>36.33</v>
      </c>
      <c r="M159" s="6" t="n">
        <v>0.51</v>
      </c>
      <c r="N159" s="6" t="n">
        <v>0.36</v>
      </c>
    </row>
    <row collapsed="false" customFormat="false" customHeight="false" hidden="false" ht="12.1" outlineLevel="0" r="160">
      <c r="A160" s="37" t="n">
        <v>44539</v>
      </c>
      <c r="B160" s="16" t="s">
        <v>835</v>
      </c>
      <c r="C160" s="16" t="s">
        <v>54</v>
      </c>
      <c r="D160" s="16" t="s">
        <v>55</v>
      </c>
      <c r="E160" s="7" t="n">
        <v>1</v>
      </c>
      <c r="F160" s="16" t="s">
        <v>19</v>
      </c>
      <c r="G160" s="6" t="n">
        <v>64.9839</v>
      </c>
      <c r="H160" s="6" t="n">
        <v>152.8</v>
      </c>
      <c r="I160" s="6" t="n">
        <v>8345.78</v>
      </c>
      <c r="J160" s="6" t="n">
        <v>0.09</v>
      </c>
      <c r="K160" s="6" t="n">
        <v>64.9839</v>
      </c>
      <c r="L160" s="6" t="n">
        <v>58.34</v>
      </c>
      <c r="M160" s="6" t="n">
        <v>0.7</v>
      </c>
      <c r="N160" s="6" t="n">
        <v>0.52</v>
      </c>
    </row>
    <row collapsed="false" customFormat="false" customHeight="false" hidden="false" ht="12.1" outlineLevel="0" r="161">
      <c r="A161" s="37" t="n">
        <v>44544</v>
      </c>
      <c r="B161" s="16" t="s">
        <v>835</v>
      </c>
      <c r="C161" s="16" t="s">
        <v>60</v>
      </c>
      <c r="D161" s="16" t="s">
        <v>61</v>
      </c>
      <c r="E161" s="7" t="n">
        <v>1</v>
      </c>
      <c r="F161" s="16" t="s">
        <v>23</v>
      </c>
      <c r="G161" s="6" t="n">
        <v>720</v>
      </c>
      <c r="H161" s="6" t="n">
        <v>12396</v>
      </c>
      <c r="I161" s="6" t="n">
        <v>4774.28</v>
      </c>
      <c r="J161" s="6" t="n">
        <v>94</v>
      </c>
      <c r="K161" s="6" t="n">
        <v>720</v>
      </c>
      <c r="L161" s="6" t="n">
        <v>626</v>
      </c>
      <c r="M161" s="6" t="n">
        <v>13.11</v>
      </c>
      <c r="N161" s="6" t="n">
        <v>5.05</v>
      </c>
    </row>
    <row collapsed="false" customFormat="false" customHeight="false" hidden="false" ht="12.1" outlineLevel="0" r="162">
      <c r="A162" s="37" t="n">
        <v>44567</v>
      </c>
      <c r="B162" s="16" t="s">
        <v>835</v>
      </c>
      <c r="C162" s="16" t="s">
        <v>28</v>
      </c>
      <c r="D162" s="16" t="s">
        <v>29</v>
      </c>
      <c r="E162" s="7" t="n">
        <v>3</v>
      </c>
      <c r="F162" s="16" t="s">
        <v>19</v>
      </c>
      <c r="G162" s="6" t="n">
        <v>36.4034</v>
      </c>
      <c r="H162" s="6" t="n">
        <v>373.41</v>
      </c>
      <c r="I162" s="6" t="n">
        <v>20379.92</v>
      </c>
      <c r="J162" s="6" t="n">
        <v>0.15</v>
      </c>
      <c r="K162" s="6" t="n">
        <v>109.2101</v>
      </c>
      <c r="L162" s="6" t="n">
        <v>98.07</v>
      </c>
      <c r="M162" s="6" t="n">
        <v>0.16</v>
      </c>
      <c r="N162" s="6" t="n">
        <v>0.12</v>
      </c>
    </row>
    <row collapsed="false" customFormat="false" customHeight="false" hidden="false" ht="12.1" outlineLevel="0" r="163">
      <c r="A163" s="37" t="n">
        <v>44568</v>
      </c>
      <c r="B163" s="16" t="s">
        <v>835</v>
      </c>
      <c r="C163" s="16" t="s">
        <v>49</v>
      </c>
      <c r="D163" s="16" t="s">
        <v>79</v>
      </c>
      <c r="E163" s="7" t="n">
        <v>5</v>
      </c>
      <c r="F163" s="16" t="s">
        <v>19</v>
      </c>
      <c r="G163" s="6" t="n">
        <v>38.6322</v>
      </c>
      <c r="H163" s="6" t="n">
        <v>25.59</v>
      </c>
      <c r="I163" s="6" t="n">
        <v>2329.04</v>
      </c>
      <c r="J163" s="6" t="n">
        <v>0.26</v>
      </c>
      <c r="K163" s="6" t="n">
        <v>193.1608</v>
      </c>
      <c r="L163" s="6" t="n">
        <v>173.84</v>
      </c>
      <c r="M163" s="6" t="n">
        <v>1.49</v>
      </c>
      <c r="N163" s="6" t="n">
        <v>1.83</v>
      </c>
    </row>
    <row collapsed="false" customFormat="false" customHeight="false" hidden="false" ht="12.1" outlineLevel="0" r="164">
      <c r="A164" s="37" t="n">
        <v>44588</v>
      </c>
      <c r="B164" s="16" t="s">
        <v>835</v>
      </c>
      <c r="C164" s="16" t="s">
        <v>73</v>
      </c>
      <c r="D164" s="16" t="s">
        <v>74</v>
      </c>
      <c r="E164" s="7" t="n">
        <v>5</v>
      </c>
      <c r="F164" s="16" t="s">
        <v>19</v>
      </c>
      <c r="G164" s="6" t="n">
        <v>31.5775</v>
      </c>
      <c r="H164" s="6" t="n">
        <v>52.61</v>
      </c>
      <c r="I164" s="6" t="n">
        <v>2369.16</v>
      </c>
      <c r="J164" s="6" t="n">
        <v>0.2</v>
      </c>
      <c r="K164" s="6" t="n">
        <v>157.8874</v>
      </c>
      <c r="L164" s="6" t="n">
        <v>142.1</v>
      </c>
      <c r="M164" s="6" t="n">
        <v>1.2</v>
      </c>
      <c r="N164" s="6" t="n">
        <v>0.68</v>
      </c>
    </row>
    <row collapsed="false" customFormat="false" customHeight="false" hidden="false" ht="12.1" outlineLevel="0" r="165">
      <c r="A165" s="37" t="n">
        <v>44589</v>
      </c>
      <c r="B165" s="16" t="s">
        <v>835</v>
      </c>
      <c r="C165" s="16" t="s">
        <v>69</v>
      </c>
      <c r="D165" s="16" t="s">
        <v>70</v>
      </c>
      <c r="E165" s="7" t="n">
        <v>13</v>
      </c>
      <c r="F165" s="16" t="s">
        <v>19</v>
      </c>
      <c r="G165" s="6" t="n">
        <v>7.8947</v>
      </c>
      <c r="H165" s="6" t="n">
        <v>19.45</v>
      </c>
      <c r="I165" s="6" t="n">
        <v>534.46</v>
      </c>
      <c r="J165" s="6" t="n">
        <v>0.13</v>
      </c>
      <c r="K165" s="6" t="n">
        <v>102.6311</v>
      </c>
      <c r="L165" s="6" t="n">
        <v>92.37</v>
      </c>
      <c r="M165" s="6" t="n">
        <v>1.33</v>
      </c>
      <c r="N165" s="6" t="n">
        <v>0.46</v>
      </c>
    </row>
    <row collapsed="false" customFormat="false" customHeight="false" hidden="false" ht="12.1" outlineLevel="0" r="166">
      <c r="A166" s="37" t="n">
        <v>44596</v>
      </c>
      <c r="B166" s="16" t="s">
        <v>835</v>
      </c>
      <c r="C166" s="16" t="s">
        <v>25</v>
      </c>
      <c r="D166" s="16" t="s">
        <v>26</v>
      </c>
      <c r="E166" s="7" t="n">
        <v>8</v>
      </c>
      <c r="F166" s="16" t="s">
        <v>19</v>
      </c>
      <c r="G166" s="6" t="n">
        <v>16.863</v>
      </c>
      <c r="H166" s="6" t="n">
        <v>172.9</v>
      </c>
      <c r="I166" s="6" t="n">
        <v>3010.53</v>
      </c>
      <c r="J166" s="6" t="n">
        <v>0.18</v>
      </c>
      <c r="K166" s="6" t="n">
        <v>134.9042</v>
      </c>
      <c r="L166" s="6" t="n">
        <v>121.11</v>
      </c>
      <c r="M166" s="6" t="n">
        <v>0.5</v>
      </c>
      <c r="N166" s="6" t="n">
        <v>0.11</v>
      </c>
    </row>
    <row collapsed="false" customFormat="false" customHeight="false" hidden="false" ht="12.1" outlineLevel="0" r="167">
      <c r="A167" s="37" t="n">
        <v>44601</v>
      </c>
      <c r="B167" s="16" t="s">
        <v>835</v>
      </c>
      <c r="C167" s="16" t="s">
        <v>34</v>
      </c>
      <c r="D167" s="16" t="s">
        <v>35</v>
      </c>
      <c r="E167" s="7" t="n">
        <v>3</v>
      </c>
      <c r="F167" s="16" t="s">
        <v>19</v>
      </c>
      <c r="G167" s="6" t="n">
        <v>57.9842</v>
      </c>
      <c r="H167" s="6" t="n">
        <v>399.01</v>
      </c>
      <c r="I167" s="6" t="n">
        <v>18054.28</v>
      </c>
      <c r="J167" s="6" t="n">
        <v>0.23</v>
      </c>
      <c r="K167" s="6" t="n">
        <v>173.9527</v>
      </c>
      <c r="L167" s="6" t="n">
        <v>156.63</v>
      </c>
      <c r="M167" s="6" t="n">
        <v>0.29</v>
      </c>
      <c r="N167" s="6" t="n">
        <v>0.17</v>
      </c>
    </row>
    <row collapsed="false" customFormat="false" customHeight="false" hidden="false" ht="12.1" outlineLevel="0" r="168">
      <c r="A168" s="37" t="n">
        <v>44602</v>
      </c>
      <c r="B168" s="16" t="s">
        <v>835</v>
      </c>
      <c r="C168" s="16" t="s">
        <v>43</v>
      </c>
      <c r="D168" s="16" t="s">
        <v>44</v>
      </c>
      <c r="E168" s="7" t="n">
        <v>2</v>
      </c>
      <c r="F168" s="16" t="s">
        <v>19</v>
      </c>
      <c r="G168" s="6" t="n">
        <v>28.0506</v>
      </c>
      <c r="H168" s="6" t="n">
        <v>230.495</v>
      </c>
      <c r="I168" s="6" t="n">
        <v>12727.98</v>
      </c>
      <c r="J168" s="6" t="n">
        <v>0.08</v>
      </c>
      <c r="K168" s="6" t="n">
        <v>56.1011</v>
      </c>
      <c r="L168" s="6" t="n">
        <v>50.12</v>
      </c>
      <c r="M168" s="6" t="n">
        <v>0.2</v>
      </c>
      <c r="N168" s="6" t="n">
        <v>0.15</v>
      </c>
    </row>
    <row collapsed="false" customFormat="false" customHeight="false" hidden="false" ht="12.1" outlineLevel="0" r="169">
      <c r="A169" s="37" t="n">
        <v>44608</v>
      </c>
      <c r="B169" s="16" t="s">
        <v>835</v>
      </c>
      <c r="C169" s="16" t="s">
        <v>52</v>
      </c>
      <c r="D169" s="16" t="s">
        <v>53</v>
      </c>
      <c r="E169" s="7" t="n">
        <v>1</v>
      </c>
      <c r="F169" s="16" t="s">
        <v>19</v>
      </c>
      <c r="G169" s="6" t="n">
        <v>47.2229</v>
      </c>
      <c r="H169" s="6" t="n">
        <v>300.47</v>
      </c>
      <c r="I169" s="6" t="n">
        <v>9802.15</v>
      </c>
      <c r="J169" s="6" t="n">
        <v>0.06</v>
      </c>
      <c r="K169" s="6" t="n">
        <v>47.2229</v>
      </c>
      <c r="L169" s="6" t="n">
        <v>42.65</v>
      </c>
      <c r="M169" s="6" t="n">
        <v>0.44</v>
      </c>
      <c r="N169" s="6" t="n">
        <v>0.19</v>
      </c>
    </row>
    <row collapsed="false" customFormat="false" customHeight="false" hidden="false" ht="12.1" outlineLevel="0" r="170">
      <c r="A170" s="37" t="n">
        <v>44622</v>
      </c>
      <c r="B170" s="16" t="s">
        <v>835</v>
      </c>
      <c r="C170" s="16" t="s">
        <v>16</v>
      </c>
      <c r="D170" s="16" t="s">
        <v>18</v>
      </c>
      <c r="E170" s="7" t="n">
        <v>8</v>
      </c>
      <c r="F170" s="16" t="s">
        <v>19</v>
      </c>
      <c r="G170" s="6" t="n">
        <v>3.6698</v>
      </c>
      <c r="H170" s="6" t="n">
        <v>234.77</v>
      </c>
      <c r="I170" s="6" t="n">
        <v>4264.51</v>
      </c>
      <c r="J170" s="6" t="n">
        <v>0.03</v>
      </c>
      <c r="K170" s="6" t="n">
        <v>29.3586</v>
      </c>
      <c r="L170" s="6" t="n">
        <v>26.61</v>
      </c>
      <c r="M170" s="6" t="n">
        <v>0.08</v>
      </c>
      <c r="N170" s="6" t="n">
        <v>0.02</v>
      </c>
    </row>
    <row collapsed="false" customFormat="false" customHeight="false" hidden="false" ht="12.1" outlineLevel="0" r="171">
      <c r="A171" s="37" t="n">
        <v>44629</v>
      </c>
      <c r="B171" s="16" t="s">
        <v>835</v>
      </c>
      <c r="C171" s="16" t="s">
        <v>60</v>
      </c>
      <c r="D171" s="16" t="s">
        <v>61</v>
      </c>
      <c r="E171" s="7" t="n">
        <v>1</v>
      </c>
      <c r="F171" s="16" t="s">
        <v>23</v>
      </c>
      <c r="G171" s="6" t="n">
        <v>240</v>
      </c>
      <c r="H171" s="6" t="n">
        <v>14052</v>
      </c>
      <c r="I171" s="6" t="n">
        <v>4774.28</v>
      </c>
      <c r="J171" s="6" t="n">
        <v>31</v>
      </c>
      <c r="K171" s="6" t="n">
        <v>240</v>
      </c>
      <c r="L171" s="6" t="n">
        <v>209</v>
      </c>
      <c r="M171" s="6" t="n">
        <v>4.38</v>
      </c>
      <c r="N171" s="6" t="n">
        <v>1.49</v>
      </c>
    </row>
    <row collapsed="false" customFormat="false" customHeight="false" hidden="false" ht="12.1" outlineLevel="0" r="172">
      <c r="A172" s="37" t="n">
        <v>44629</v>
      </c>
      <c r="B172" s="16" t="s">
        <v>835</v>
      </c>
      <c r="C172" s="16" t="s">
        <v>54</v>
      </c>
      <c r="D172" s="16" t="s">
        <v>55</v>
      </c>
      <c r="E172" s="7" t="n">
        <v>1</v>
      </c>
      <c r="F172" s="16" t="s">
        <v>19</v>
      </c>
      <c r="G172" s="6" t="n">
        <v>93.1149</v>
      </c>
      <c r="H172" s="6" t="n">
        <v>168.45</v>
      </c>
      <c r="I172" s="6" t="n">
        <v>8345.78</v>
      </c>
      <c r="J172" s="6" t="n">
        <v>0.09</v>
      </c>
      <c r="K172" s="6" t="n">
        <v>93.1149</v>
      </c>
      <c r="L172" s="6" t="n">
        <v>83.59</v>
      </c>
      <c r="M172" s="6" t="n">
        <v>1</v>
      </c>
      <c r="N172" s="6" t="n">
        <v>0.47</v>
      </c>
    </row>
    <row collapsed="false" customFormat="false" customHeight="false" hidden="false" ht="12.1" outlineLevel="0" r="173">
      <c r="A173" s="37" t="n">
        <v>44630</v>
      </c>
      <c r="B173" s="16" t="s">
        <v>835</v>
      </c>
      <c r="C173" s="16" t="s">
        <v>65</v>
      </c>
      <c r="D173" s="16" t="s">
        <v>66</v>
      </c>
      <c r="E173" s="7" t="n">
        <v>2</v>
      </c>
      <c r="F173" s="16" t="s">
        <v>19</v>
      </c>
      <c r="G173" s="6" t="n">
        <v>4.4112</v>
      </c>
      <c r="H173" s="6" t="n">
        <v>75.36</v>
      </c>
      <c r="I173" s="6" t="n">
        <v>8519.5</v>
      </c>
      <c r="J173" s="6" t="n">
        <v>0.01</v>
      </c>
      <c r="K173" s="6" t="n">
        <v>8.8224</v>
      </c>
      <c r="L173" s="6" t="n">
        <v>7.66</v>
      </c>
      <c r="M173" s="6" t="n">
        <v>0.04</v>
      </c>
      <c r="N173" s="6" t="n">
        <v>0.04</v>
      </c>
    </row>
    <row collapsed="false" customFormat="false" customHeight="false" hidden="false" ht="12.1" outlineLevel="0" r="174">
      <c r="A174" s="37" t="n">
        <v>44634</v>
      </c>
      <c r="B174" s="16" t="s">
        <v>835</v>
      </c>
      <c r="C174" s="16" t="s">
        <v>40</v>
      </c>
      <c r="D174" s="16" t="s">
        <v>41</v>
      </c>
      <c r="E174" s="7" t="n">
        <v>10</v>
      </c>
      <c r="F174" s="16" t="s">
        <v>19</v>
      </c>
      <c r="G174" s="6" t="n">
        <v>51.3707</v>
      </c>
      <c r="H174" s="6" t="n">
        <v>57.92</v>
      </c>
      <c r="I174" s="6" t="n">
        <v>3168.8</v>
      </c>
      <c r="J174" s="6" t="n">
        <v>0.44</v>
      </c>
      <c r="K174" s="6" t="n">
        <v>513.7075</v>
      </c>
      <c r="L174" s="6" t="n">
        <v>462.34</v>
      </c>
      <c r="M174" s="6" t="n">
        <v>1.46</v>
      </c>
      <c r="N174" s="6" t="n">
        <v>0.68</v>
      </c>
    </row>
    <row collapsed="false" customFormat="false" customHeight="false" hidden="false" ht="12.1" outlineLevel="0" r="175">
      <c r="A175" s="37" t="n">
        <v>44637</v>
      </c>
      <c r="B175" s="16" t="s">
        <v>835</v>
      </c>
      <c r="C175" s="16" t="s">
        <v>77</v>
      </c>
      <c r="D175" s="16" t="s">
        <v>78</v>
      </c>
      <c r="E175" s="7" t="n">
        <v>1</v>
      </c>
      <c r="F175" s="16" t="s">
        <v>19</v>
      </c>
      <c r="G175" s="6" t="n">
        <v>60.5092</v>
      </c>
      <c r="H175" s="6" t="n">
        <v>145.35</v>
      </c>
      <c r="I175" s="6" t="n">
        <v>7095.29</v>
      </c>
      <c r="J175" s="6" t="n">
        <v>0.06</v>
      </c>
      <c r="K175" s="6" t="n">
        <v>60.5092</v>
      </c>
      <c r="L175" s="6" t="n">
        <v>54.03</v>
      </c>
      <c r="M175" s="6" t="n">
        <v>0.76</v>
      </c>
      <c r="N175" s="6" t="n">
        <v>0.34</v>
      </c>
    </row>
    <row collapsed="false" customFormat="false" customHeight="false" hidden="false" ht="12.1" outlineLevel="0" r="176">
      <c r="A176" s="37" t="n">
        <v>44658</v>
      </c>
      <c r="B176" s="16" t="s">
        <v>835</v>
      </c>
      <c r="C176" s="16" t="s">
        <v>28</v>
      </c>
      <c r="D176" s="16" t="s">
        <v>29</v>
      </c>
      <c r="E176" s="7" t="n">
        <v>3</v>
      </c>
      <c r="F176" s="16" t="s">
        <v>19</v>
      </c>
      <c r="G176" s="6" t="n">
        <v>40.4721</v>
      </c>
      <c r="H176" s="6" t="n">
        <v>353.55</v>
      </c>
      <c r="I176" s="6" t="n">
        <v>20379.92</v>
      </c>
      <c r="J176" s="6" t="n">
        <v>0.15</v>
      </c>
      <c r="K176" s="6" t="n">
        <v>121.4164</v>
      </c>
      <c r="L176" s="6" t="n">
        <v>109.03</v>
      </c>
      <c r="M176" s="6" t="n">
        <v>0.18</v>
      </c>
      <c r="N176" s="6" t="n">
        <v>0.12</v>
      </c>
    </row>
    <row collapsed="false" customFormat="false" customHeight="false" hidden="false" ht="12.1" outlineLevel="0" r="177">
      <c r="A177" s="37" t="n">
        <v>44664</v>
      </c>
      <c r="B177" s="16" t="s">
        <v>835</v>
      </c>
      <c r="C177" s="16" t="s">
        <v>49</v>
      </c>
      <c r="D177" s="16" t="s">
        <v>79</v>
      </c>
      <c r="E177" s="7" t="n">
        <v>5</v>
      </c>
      <c r="F177" s="16" t="s">
        <v>19</v>
      </c>
      <c r="G177" s="6" t="n">
        <v>22.0966</v>
      </c>
      <c r="H177" s="6" t="n">
        <v>19.56</v>
      </c>
      <c r="I177" s="6" t="n">
        <v>2329.04</v>
      </c>
      <c r="J177" s="6" t="n">
        <v>0.14</v>
      </c>
      <c r="K177" s="6" t="n">
        <v>110.483</v>
      </c>
      <c r="L177" s="6" t="n">
        <v>99.34</v>
      </c>
      <c r="M177" s="6" t="n">
        <v>0.85</v>
      </c>
      <c r="N177" s="6" t="n">
        <v>1.28</v>
      </c>
    </row>
    <row collapsed="false" customFormat="false" customHeight="false" hidden="false" ht="12.1" outlineLevel="0" r="178">
      <c r="A178" s="37" t="n">
        <v>44676</v>
      </c>
      <c r="B178" s="16" t="s">
        <v>835</v>
      </c>
      <c r="C178" s="16" t="s">
        <v>69</v>
      </c>
      <c r="D178" s="16" t="s">
        <v>70</v>
      </c>
      <c r="E178" s="7" t="n">
        <v>13</v>
      </c>
      <c r="F178" s="16" t="s">
        <v>19</v>
      </c>
      <c r="G178" s="6" t="n">
        <v>7.3505</v>
      </c>
      <c r="H178" s="6" t="n">
        <v>15.13</v>
      </c>
      <c r="I178" s="6" t="n">
        <v>534.46</v>
      </c>
      <c r="J178" s="6" t="n">
        <v>0.13</v>
      </c>
      <c r="K178" s="6" t="n">
        <v>95.5565</v>
      </c>
      <c r="L178" s="6" t="n">
        <v>86</v>
      </c>
      <c r="M178" s="6" t="n">
        <v>1.24</v>
      </c>
      <c r="N178" s="6" t="n">
        <v>0.59</v>
      </c>
    </row>
    <row collapsed="false" customFormat="false" customHeight="false" hidden="false" ht="12.1" outlineLevel="0" r="179">
      <c r="A179" s="37" t="n">
        <v>44686</v>
      </c>
      <c r="B179" s="16" t="s">
        <v>835</v>
      </c>
      <c r="C179" s="16" t="s">
        <v>77</v>
      </c>
      <c r="D179" s="16" t="s">
        <v>78</v>
      </c>
      <c r="E179" s="7" t="n">
        <v>1</v>
      </c>
      <c r="F179" s="16" t="s">
        <v>19</v>
      </c>
      <c r="G179" s="6" t="n">
        <v>38.873</v>
      </c>
      <c r="H179" s="6" t="n">
        <v>154.62</v>
      </c>
      <c r="I179" s="6" t="n">
        <v>7095.29</v>
      </c>
      <c r="J179" s="6" t="n">
        <v>0.06</v>
      </c>
      <c r="K179" s="6" t="n">
        <v>38.873</v>
      </c>
      <c r="L179" s="6" t="n">
        <v>34.71</v>
      </c>
      <c r="M179" s="6" t="n">
        <v>0.49</v>
      </c>
      <c r="N179" s="6" t="n">
        <v>0.32</v>
      </c>
    </row>
    <row collapsed="false" customFormat="false" customHeight="false" hidden="false" ht="12.1" outlineLevel="0" r="180">
      <c r="A180" s="37" t="n">
        <v>44687</v>
      </c>
      <c r="B180" s="16" t="s">
        <v>835</v>
      </c>
      <c r="C180" s="16" t="s">
        <v>25</v>
      </c>
      <c r="D180" s="16" t="s">
        <v>26</v>
      </c>
      <c r="E180" s="7" t="n">
        <v>8</v>
      </c>
      <c r="F180" s="16" t="s">
        <v>19</v>
      </c>
      <c r="G180" s="6" t="n">
        <v>15.2347</v>
      </c>
      <c r="H180" s="6" t="n">
        <v>156.77</v>
      </c>
      <c r="I180" s="6" t="n">
        <v>3010.53</v>
      </c>
      <c r="J180" s="6" t="n">
        <v>0.18</v>
      </c>
      <c r="K180" s="6" t="n">
        <v>121.8776</v>
      </c>
      <c r="L180" s="6" t="n">
        <v>109.95</v>
      </c>
      <c r="M180" s="6" t="n">
        <v>0.46</v>
      </c>
      <c r="N180" s="6" t="n">
        <v>0.13</v>
      </c>
    </row>
    <row collapsed="false" customFormat="false" customHeight="false" hidden="false" ht="12.1" outlineLevel="0" r="181">
      <c r="A181" s="37" t="n">
        <v>44693</v>
      </c>
      <c r="B181" s="16" t="s">
        <v>835</v>
      </c>
      <c r="C181" s="16" t="s">
        <v>73</v>
      </c>
      <c r="D181" s="16" t="s">
        <v>74</v>
      </c>
      <c r="E181" s="7" t="n">
        <v>5</v>
      </c>
      <c r="F181" s="16" t="s">
        <v>19</v>
      </c>
      <c r="G181" s="6" t="n">
        <v>27.5356</v>
      </c>
      <c r="H181" s="6" t="n">
        <v>49.45</v>
      </c>
      <c r="I181" s="6" t="n">
        <v>2369.16</v>
      </c>
      <c r="J181" s="6" t="n">
        <v>0.2</v>
      </c>
      <c r="K181" s="6" t="n">
        <v>137.6778</v>
      </c>
      <c r="L181" s="6" t="n">
        <v>123.91</v>
      </c>
      <c r="M181" s="6" t="n">
        <v>1.05</v>
      </c>
      <c r="N181" s="6" t="n">
        <v>0.73</v>
      </c>
    </row>
    <row collapsed="false" customFormat="false" customHeight="false" hidden="false" ht="12.1" outlineLevel="0" r="182">
      <c r="A182" s="37" t="n">
        <v>44693</v>
      </c>
      <c r="B182" s="16" t="s">
        <v>835</v>
      </c>
      <c r="C182" s="16" t="s">
        <v>43</v>
      </c>
      <c r="D182" s="16" t="s">
        <v>44</v>
      </c>
      <c r="E182" s="7" t="n">
        <v>2</v>
      </c>
      <c r="F182" s="16" t="s">
        <v>19</v>
      </c>
      <c r="G182" s="6" t="n">
        <v>25.8146</v>
      </c>
      <c r="H182" s="6" t="n">
        <v>196.72</v>
      </c>
      <c r="I182" s="6" t="n">
        <v>12727.98</v>
      </c>
      <c r="J182" s="6" t="n">
        <v>0.08</v>
      </c>
      <c r="K182" s="6" t="n">
        <v>51.6292</v>
      </c>
      <c r="L182" s="6" t="n">
        <v>46.12</v>
      </c>
      <c r="M182" s="6" t="n">
        <v>0.18</v>
      </c>
      <c r="N182" s="6" t="n">
        <v>0.17</v>
      </c>
    </row>
    <row collapsed="false" customFormat="false" customHeight="false" hidden="false" ht="12.1" outlineLevel="0" r="183">
      <c r="A183" s="37" t="n">
        <v>44699</v>
      </c>
      <c r="B183" s="16" t="s">
        <v>835</v>
      </c>
      <c r="C183" s="16" t="s">
        <v>57</v>
      </c>
      <c r="D183" s="16" t="s">
        <v>58</v>
      </c>
      <c r="E183" s="7" t="n">
        <v>30000</v>
      </c>
      <c r="F183" s="16" t="s">
        <v>23</v>
      </c>
      <c r="G183" s="6" t="n">
        <v>0.0429</v>
      </c>
      <c r="H183" s="6" t="n">
        <v>0.577</v>
      </c>
      <c r="I183" s="6" t="n">
        <v>0.24</v>
      </c>
      <c r="J183" s="6" t="n">
        <v>167</v>
      </c>
      <c r="K183" s="6" t="n">
        <v>1285.5</v>
      </c>
      <c r="L183" s="6" t="n">
        <v>1118.5</v>
      </c>
      <c r="M183" s="6" t="n">
        <v>15.59</v>
      </c>
      <c r="N183" s="6" t="n">
        <v>6.46</v>
      </c>
    </row>
    <row collapsed="false" customFormat="false" customHeight="false" hidden="false" ht="12.1" outlineLevel="0" r="184">
      <c r="A184" s="37" t="n">
        <v>44699</v>
      </c>
      <c r="B184" s="16" t="s">
        <v>835</v>
      </c>
      <c r="C184" s="16" t="s">
        <v>52</v>
      </c>
      <c r="D184" s="16" t="s">
        <v>53</v>
      </c>
      <c r="E184" s="7" t="n">
        <v>1</v>
      </c>
      <c r="F184" s="16" t="s">
        <v>19</v>
      </c>
      <c r="G184" s="6" t="n">
        <v>39.3965</v>
      </c>
      <c r="H184" s="6" t="n">
        <v>266.82</v>
      </c>
      <c r="I184" s="6" t="n">
        <v>9802.15</v>
      </c>
      <c r="J184" s="6" t="n">
        <v>0.06</v>
      </c>
      <c r="K184" s="6" t="n">
        <v>39.3965</v>
      </c>
      <c r="L184" s="6" t="n">
        <v>35.58</v>
      </c>
      <c r="M184" s="6" t="n">
        <v>0.36</v>
      </c>
      <c r="N184" s="6" t="n">
        <v>0.21</v>
      </c>
    </row>
    <row collapsed="false" customFormat="false" customHeight="false" hidden="false" ht="12.1" outlineLevel="0" r="185">
      <c r="A185" s="37" t="n">
        <v>44707</v>
      </c>
      <c r="B185" s="16" t="s">
        <v>835</v>
      </c>
      <c r="C185" s="16" t="s">
        <v>34</v>
      </c>
      <c r="D185" s="16" t="s">
        <v>35</v>
      </c>
      <c r="E185" s="7" t="n">
        <v>3</v>
      </c>
      <c r="F185" s="16" t="s">
        <v>19</v>
      </c>
      <c r="G185" s="6" t="n">
        <v>47.8547</v>
      </c>
      <c r="H185" s="6" t="n">
        <v>347.66</v>
      </c>
      <c r="I185" s="6" t="n">
        <v>18054.28</v>
      </c>
      <c r="J185" s="6" t="n">
        <v>0.26</v>
      </c>
      <c r="K185" s="6" t="n">
        <v>143.564</v>
      </c>
      <c r="L185" s="6" t="n">
        <v>128.93</v>
      </c>
      <c r="M185" s="6" t="n">
        <v>0.24</v>
      </c>
      <c r="N185" s="6" t="n">
        <v>0.22</v>
      </c>
    </row>
    <row collapsed="false" customFormat="false" customHeight="false" hidden="false" ht="12.1" outlineLevel="0" r="186">
      <c r="A186" s="37" t="n">
        <v>44719</v>
      </c>
      <c r="B186" s="16" t="s">
        <v>835</v>
      </c>
      <c r="C186" s="16" t="s">
        <v>65</v>
      </c>
      <c r="D186" s="16" t="s">
        <v>66</v>
      </c>
      <c r="E186" s="7" t="n">
        <v>2</v>
      </c>
      <c r="F186" s="16" t="s">
        <v>19</v>
      </c>
      <c r="G186" s="6" t="n">
        <v>2.3222</v>
      </c>
      <c r="H186" s="6" t="n">
        <v>71.07</v>
      </c>
      <c r="I186" s="6" t="n">
        <v>8519.5</v>
      </c>
      <c r="J186" s="6" t="n">
        <v>0.01</v>
      </c>
      <c r="K186" s="6" t="n">
        <v>4.6443</v>
      </c>
      <c r="L186" s="6" t="n">
        <v>4.03</v>
      </c>
      <c r="M186" s="6" t="n">
        <v>0.02</v>
      </c>
      <c r="N186" s="6" t="n">
        <v>0.05</v>
      </c>
    </row>
    <row collapsed="false" customFormat="false" customHeight="false" hidden="false" ht="12.1" outlineLevel="0" r="187">
      <c r="A187" s="37" t="n">
        <v>44720</v>
      </c>
      <c r="B187" s="16" t="s">
        <v>835</v>
      </c>
      <c r="C187" s="16" t="s">
        <v>16</v>
      </c>
      <c r="D187" s="16" t="s">
        <v>18</v>
      </c>
      <c r="E187" s="7" t="n">
        <v>8</v>
      </c>
      <c r="F187" s="16" t="s">
        <v>19</v>
      </c>
      <c r="G187" s="6" t="n">
        <v>2.4383</v>
      </c>
      <c r="H187" s="6" t="n">
        <v>189.26</v>
      </c>
      <c r="I187" s="6" t="n">
        <v>4264.51</v>
      </c>
      <c r="J187" s="6" t="n">
        <v>0.03</v>
      </c>
      <c r="K187" s="6" t="n">
        <v>19.5061</v>
      </c>
      <c r="L187" s="6" t="n">
        <v>17.68</v>
      </c>
      <c r="M187" s="6" t="n">
        <v>0.05</v>
      </c>
      <c r="N187" s="6" t="n">
        <v>0.02</v>
      </c>
    </row>
    <row collapsed="false" customFormat="false" customHeight="false" hidden="false" ht="12.1" outlineLevel="0" r="188">
      <c r="A188" s="37" t="n">
        <v>44721</v>
      </c>
      <c r="B188" s="16" t="s">
        <v>835</v>
      </c>
      <c r="C188" s="16" t="s">
        <v>54</v>
      </c>
      <c r="D188" s="16" t="s">
        <v>55</v>
      </c>
      <c r="E188" s="7" t="n">
        <v>1</v>
      </c>
      <c r="F188" s="16" t="s">
        <v>19</v>
      </c>
      <c r="G188" s="6" t="n">
        <v>56.0122</v>
      </c>
      <c r="H188" s="6" t="n">
        <v>175.97</v>
      </c>
      <c r="I188" s="6" t="n">
        <v>8345.78</v>
      </c>
      <c r="J188" s="6" t="n">
        <v>0.09</v>
      </c>
      <c r="K188" s="6" t="n">
        <v>56.0122</v>
      </c>
      <c r="L188" s="6" t="n">
        <v>50.59</v>
      </c>
      <c r="M188" s="6" t="n">
        <v>0.61</v>
      </c>
      <c r="N188" s="6" t="n">
        <v>0.48</v>
      </c>
    </row>
    <row collapsed="false" customFormat="false" customHeight="false" hidden="false" ht="12.1" outlineLevel="0" r="189">
      <c r="A189" s="37" t="n">
        <v>44726</v>
      </c>
      <c r="B189" s="16" t="s">
        <v>835</v>
      </c>
      <c r="C189" s="16" t="s">
        <v>40</v>
      </c>
      <c r="D189" s="16" t="s">
        <v>41</v>
      </c>
      <c r="E189" s="7" t="n">
        <v>10</v>
      </c>
      <c r="F189" s="16" t="s">
        <v>19</v>
      </c>
      <c r="G189" s="6" t="n">
        <v>25.4223</v>
      </c>
      <c r="H189" s="6" t="n">
        <v>61.34</v>
      </c>
      <c r="I189" s="6" t="n">
        <v>3168.8</v>
      </c>
      <c r="J189" s="6" t="n">
        <v>0.44</v>
      </c>
      <c r="K189" s="6" t="n">
        <v>254.2232</v>
      </c>
      <c r="L189" s="6" t="n">
        <v>228.8</v>
      </c>
      <c r="M189" s="6" t="n">
        <v>0.72</v>
      </c>
      <c r="N189" s="6" t="n">
        <v>0.65</v>
      </c>
    </row>
    <row collapsed="false" customFormat="false" customHeight="false" hidden="false" ht="12.1" outlineLevel="0" r="190">
      <c r="A190" s="37" t="n">
        <v>44749</v>
      </c>
      <c r="B190" s="16" t="s">
        <v>835</v>
      </c>
      <c r="C190" s="16" t="s">
        <v>28</v>
      </c>
      <c r="D190" s="16" t="s">
        <v>29</v>
      </c>
      <c r="E190" s="7" t="n">
        <v>3</v>
      </c>
      <c r="F190" s="16" t="s">
        <v>19</v>
      </c>
      <c r="G190" s="6" t="n">
        <v>30.8264</v>
      </c>
      <c r="H190" s="6" t="n">
        <v>320.17</v>
      </c>
      <c r="I190" s="6" t="n">
        <v>20379.92</v>
      </c>
      <c r="J190" s="6" t="n">
        <v>0.15</v>
      </c>
      <c r="K190" s="6" t="n">
        <v>92.4792</v>
      </c>
      <c r="L190" s="6" t="n">
        <v>83.04</v>
      </c>
      <c r="M190" s="6" t="n">
        <v>0.14</v>
      </c>
      <c r="N190" s="6" t="n">
        <v>0.14</v>
      </c>
    </row>
    <row collapsed="false" customFormat="false" customHeight="false" hidden="false" ht="12.1" outlineLevel="0" r="191">
      <c r="A191" s="37" t="n">
        <v>44753</v>
      </c>
      <c r="B191" s="16" t="s">
        <v>835</v>
      </c>
      <c r="C191" s="16" t="s">
        <v>67</v>
      </c>
      <c r="D191" s="16" t="s">
        <v>68</v>
      </c>
      <c r="E191" s="7" t="n">
        <v>200</v>
      </c>
      <c r="F191" s="16" t="s">
        <v>23</v>
      </c>
      <c r="G191" s="6" t="n">
        <v>3.9741</v>
      </c>
      <c r="H191" s="6" t="n">
        <v>70.3</v>
      </c>
      <c r="I191" s="6" t="n">
        <v>102.51</v>
      </c>
      <c r="J191" s="6" t="n">
        <v>103</v>
      </c>
      <c r="K191" s="6" t="n">
        <v>794.82</v>
      </c>
      <c r="L191" s="6" t="n">
        <v>691.82</v>
      </c>
      <c r="M191" s="6" t="n">
        <v>3.37</v>
      </c>
      <c r="N191" s="6" t="n">
        <v>4.92</v>
      </c>
    </row>
    <row collapsed="false" customFormat="false" customHeight="false" hidden="false" ht="12.1" outlineLevel="0" r="192">
      <c r="A192" s="37" t="n">
        <v>44753</v>
      </c>
      <c r="B192" s="16" t="s">
        <v>835</v>
      </c>
      <c r="C192" s="16" t="s">
        <v>82</v>
      </c>
      <c r="D192" s="16" t="s">
        <v>83</v>
      </c>
      <c r="E192" s="7" t="n">
        <v>10</v>
      </c>
      <c r="F192" s="16" t="s">
        <v>23</v>
      </c>
      <c r="G192" s="6" t="n">
        <v>23.63</v>
      </c>
      <c r="H192" s="6" t="n">
        <v>343.8</v>
      </c>
      <c r="I192" s="6" t="n">
        <v>467.75</v>
      </c>
      <c r="J192" s="6" t="n">
        <v>31</v>
      </c>
      <c r="K192" s="6" t="n">
        <v>236.3</v>
      </c>
      <c r="L192" s="6" t="n">
        <v>205.3</v>
      </c>
      <c r="M192" s="6" t="n">
        <v>4.39</v>
      </c>
      <c r="N192" s="6" t="n">
        <v>5.97</v>
      </c>
    </row>
    <row collapsed="false" customFormat="false" customHeight="false" hidden="false" ht="12.1" outlineLevel="0" r="193">
      <c r="A193" s="37" t="n">
        <v>44750</v>
      </c>
      <c r="B193" s="16" t="s">
        <v>835</v>
      </c>
      <c r="C193" s="16" t="s">
        <v>49</v>
      </c>
      <c r="D193" s="16" t="s">
        <v>79</v>
      </c>
      <c r="E193" s="7" t="n">
        <v>5</v>
      </c>
      <c r="F193" s="16" t="s">
        <v>19</v>
      </c>
      <c r="G193" s="6" t="n">
        <v>17.5537</v>
      </c>
      <c r="H193" s="6" t="n">
        <v>21.15</v>
      </c>
      <c r="I193" s="6" t="n">
        <v>2329.04</v>
      </c>
      <c r="J193" s="6" t="n">
        <v>0.14</v>
      </c>
      <c r="K193" s="6" t="n">
        <v>87.7684</v>
      </c>
      <c r="L193" s="6" t="n">
        <v>78.93</v>
      </c>
      <c r="M193" s="6" t="n">
        <v>0.68</v>
      </c>
      <c r="N193" s="6" t="n">
        <v>1.18</v>
      </c>
    </row>
    <row collapsed="false" customFormat="false" customHeight="false" hidden="false" ht="12.1" outlineLevel="0" r="194">
      <c r="A194" s="37" t="n">
        <v>44754</v>
      </c>
      <c r="B194" s="16" t="s">
        <v>835</v>
      </c>
      <c r="C194" s="16" t="s">
        <v>71</v>
      </c>
      <c r="D194" s="16" t="s">
        <v>72</v>
      </c>
      <c r="E194" s="7" t="n">
        <v>50</v>
      </c>
      <c r="F194" s="16" t="s">
        <v>23</v>
      </c>
      <c r="G194" s="6" t="n">
        <v>33.85</v>
      </c>
      <c r="H194" s="6" t="n">
        <v>236.85</v>
      </c>
      <c r="I194" s="6" t="n">
        <v>299.15</v>
      </c>
      <c r="J194" s="6" t="n">
        <v>220</v>
      </c>
      <c r="K194" s="6" t="n">
        <v>1692.5</v>
      </c>
      <c r="L194" s="6" t="n">
        <v>1472.5</v>
      </c>
      <c r="M194" s="6" t="n">
        <v>9.84</v>
      </c>
      <c r="N194" s="6" t="n">
        <v>12.43</v>
      </c>
    </row>
    <row collapsed="false" customFormat="false" customHeight="false" hidden="false" ht="12.1" outlineLevel="0" r="195">
      <c r="A195" s="37" t="n">
        <v>44756</v>
      </c>
      <c r="B195" s="16" t="s">
        <v>835</v>
      </c>
      <c r="C195" s="16" t="s">
        <v>21</v>
      </c>
      <c r="D195" s="16" t="s">
        <v>22</v>
      </c>
      <c r="E195" s="7" t="n">
        <v>500</v>
      </c>
      <c r="F195" s="16" t="s">
        <v>23</v>
      </c>
      <c r="G195" s="6" t="n">
        <v>14.69</v>
      </c>
      <c r="H195" s="6" t="n">
        <v>151</v>
      </c>
      <c r="I195" s="6" t="n">
        <v>52.68</v>
      </c>
      <c r="J195" s="6" t="n">
        <v>955</v>
      </c>
      <c r="K195" s="6" t="n">
        <v>7345</v>
      </c>
      <c r="L195" s="6" t="n">
        <v>6390</v>
      </c>
      <c r="M195" s="6" t="n">
        <v>24.26</v>
      </c>
      <c r="N195" s="6" t="n">
        <v>8.46</v>
      </c>
    </row>
    <row collapsed="false" customFormat="false" customHeight="false" hidden="false" ht="12.1" outlineLevel="0" r="196">
      <c r="A196" s="37" t="n">
        <v>44770</v>
      </c>
      <c r="B196" s="16" t="s">
        <v>835</v>
      </c>
      <c r="C196" s="16" t="s">
        <v>73</v>
      </c>
      <c r="D196" s="16" t="s">
        <v>74</v>
      </c>
      <c r="E196" s="7" t="n">
        <v>5</v>
      </c>
      <c r="F196" s="16" t="s">
        <v>19</v>
      </c>
      <c r="G196" s="6" t="n">
        <v>24.0879</v>
      </c>
      <c r="H196" s="6" t="n">
        <v>51.95</v>
      </c>
      <c r="I196" s="6" t="n">
        <v>2369.16</v>
      </c>
      <c r="J196" s="6" t="n">
        <v>0.2</v>
      </c>
      <c r="K196" s="6" t="n">
        <v>120.4396</v>
      </c>
      <c r="L196" s="6" t="n">
        <v>108.4</v>
      </c>
      <c r="M196" s="6" t="n">
        <v>0.92</v>
      </c>
      <c r="N196" s="6" t="n">
        <v>0.69</v>
      </c>
    </row>
    <row collapsed="false" customFormat="false" customHeight="false" hidden="false" ht="12.1" outlineLevel="0" r="197">
      <c r="A197" s="37" t="n">
        <v>44778</v>
      </c>
      <c r="B197" s="16" t="s">
        <v>835</v>
      </c>
      <c r="C197" s="16" t="s">
        <v>25</v>
      </c>
      <c r="D197" s="16" t="s">
        <v>26</v>
      </c>
      <c r="E197" s="7" t="n">
        <v>8</v>
      </c>
      <c r="F197" s="16" t="s">
        <v>19</v>
      </c>
      <c r="G197" s="6" t="n">
        <v>13.8593</v>
      </c>
      <c r="H197" s="6" t="n">
        <v>165.81</v>
      </c>
      <c r="I197" s="6" t="n">
        <v>3010.53</v>
      </c>
      <c r="J197" s="6" t="n">
        <v>0.18</v>
      </c>
      <c r="K197" s="6" t="n">
        <v>110.8747</v>
      </c>
      <c r="L197" s="6" t="n">
        <v>100.03</v>
      </c>
      <c r="M197" s="6" t="n">
        <v>0.42</v>
      </c>
      <c r="N197" s="6" t="n">
        <v>0.13</v>
      </c>
    </row>
    <row collapsed="false" customFormat="false" customHeight="false" hidden="false" ht="12.1" outlineLevel="0" r="198">
      <c r="A198" s="37" t="n">
        <v>44783</v>
      </c>
      <c r="B198" s="16" t="s">
        <v>835</v>
      </c>
      <c r="C198" s="16" t="s">
        <v>69</v>
      </c>
      <c r="D198" s="16" t="s">
        <v>70</v>
      </c>
      <c r="E198" s="7" t="n">
        <v>13</v>
      </c>
      <c r="F198" s="16" t="s">
        <v>19</v>
      </c>
      <c r="G198" s="6" t="n">
        <v>9.0572</v>
      </c>
      <c r="H198" s="6" t="n">
        <v>15.19</v>
      </c>
      <c r="I198" s="6" t="n">
        <v>534.46</v>
      </c>
      <c r="J198" s="6" t="n">
        <v>0.2</v>
      </c>
      <c r="K198" s="6" t="n">
        <v>117.7437</v>
      </c>
      <c r="L198" s="6" t="n">
        <v>105.67</v>
      </c>
      <c r="M198" s="6" t="n">
        <v>1.52</v>
      </c>
      <c r="N198" s="6" t="n">
        <v>0.89</v>
      </c>
    </row>
    <row collapsed="false" customFormat="false" customHeight="false" hidden="false" ht="12.1" outlineLevel="0" r="199">
      <c r="A199" s="37" t="n">
        <v>44784</v>
      </c>
      <c r="B199" s="16" t="s">
        <v>835</v>
      </c>
      <c r="C199" s="16" t="s">
        <v>77</v>
      </c>
      <c r="D199" s="16" t="s">
        <v>78</v>
      </c>
      <c r="E199" s="7" t="n">
        <v>1</v>
      </c>
      <c r="F199" s="16" t="s">
        <v>19</v>
      </c>
      <c r="G199" s="6" t="n">
        <v>33.8544</v>
      </c>
      <c r="H199" s="6" t="n">
        <v>129.14</v>
      </c>
      <c r="I199" s="6" t="n">
        <v>7095.29</v>
      </c>
      <c r="J199" s="6" t="n">
        <v>0.06</v>
      </c>
      <c r="K199" s="6" t="n">
        <v>33.8544</v>
      </c>
      <c r="L199" s="6" t="n">
        <v>30.23</v>
      </c>
      <c r="M199" s="6" t="n">
        <v>0.43</v>
      </c>
      <c r="N199" s="6" t="n">
        <v>0.39</v>
      </c>
    </row>
    <row collapsed="false" customFormat="false" customHeight="false" hidden="false" ht="12.1" outlineLevel="0" r="200">
      <c r="A200" s="37" t="n">
        <v>44784</v>
      </c>
      <c r="B200" s="16" t="s">
        <v>835</v>
      </c>
      <c r="C200" s="16" t="s">
        <v>43</v>
      </c>
      <c r="D200" s="16" t="s">
        <v>44</v>
      </c>
      <c r="E200" s="7" t="n">
        <v>2</v>
      </c>
      <c r="F200" s="16" t="s">
        <v>19</v>
      </c>
      <c r="G200" s="6" t="n">
        <v>22.6703</v>
      </c>
      <c r="H200" s="6" t="n">
        <v>212.1</v>
      </c>
      <c r="I200" s="6" t="n">
        <v>12727.98</v>
      </c>
      <c r="J200" s="6" t="n">
        <v>0.08</v>
      </c>
      <c r="K200" s="6" t="n">
        <v>45.3407</v>
      </c>
      <c r="L200" s="6" t="n">
        <v>40.5</v>
      </c>
      <c r="M200" s="6" t="n">
        <v>0.16</v>
      </c>
      <c r="N200" s="6" t="n">
        <v>0.16</v>
      </c>
    </row>
    <row collapsed="false" customFormat="false" customHeight="false" hidden="false" ht="12.1" outlineLevel="0" r="201">
      <c r="A201" s="37" t="n">
        <v>44790</v>
      </c>
      <c r="B201" s="16" t="s">
        <v>835</v>
      </c>
      <c r="C201" s="16" t="s">
        <v>52</v>
      </c>
      <c r="D201" s="16" t="s">
        <v>53</v>
      </c>
      <c r="E201" s="7" t="n">
        <v>1</v>
      </c>
      <c r="F201" s="16" t="s">
        <v>19</v>
      </c>
      <c r="G201" s="6" t="n">
        <v>38.0833</v>
      </c>
      <c r="H201" s="6" t="n">
        <v>292.71</v>
      </c>
      <c r="I201" s="6" t="n">
        <v>9802.15</v>
      </c>
      <c r="J201" s="6" t="n">
        <v>0.06</v>
      </c>
      <c r="K201" s="6" t="n">
        <v>38.0833</v>
      </c>
      <c r="L201" s="6" t="n">
        <v>34.4</v>
      </c>
      <c r="M201" s="6" t="n">
        <v>0.35</v>
      </c>
      <c r="N201" s="6" t="n">
        <v>0.19</v>
      </c>
    </row>
    <row collapsed="false" customFormat="false" customHeight="false" hidden="false" ht="12.1" outlineLevel="0" r="202">
      <c r="A202" s="37" t="n">
        <v>44798</v>
      </c>
      <c r="B202" s="16" t="s">
        <v>835</v>
      </c>
      <c r="C202" s="16" t="s">
        <v>34</v>
      </c>
      <c r="D202" s="16" t="s">
        <v>35</v>
      </c>
      <c r="E202" s="7" t="n">
        <v>3</v>
      </c>
      <c r="F202" s="16" t="s">
        <v>19</v>
      </c>
      <c r="G202" s="6" t="n">
        <v>50.9978</v>
      </c>
      <c r="H202" s="6" t="n">
        <v>375.71</v>
      </c>
      <c r="I202" s="6" t="n">
        <v>18054.28</v>
      </c>
      <c r="J202" s="6" t="n">
        <v>0.26</v>
      </c>
      <c r="K202" s="6" t="n">
        <v>152.9934</v>
      </c>
      <c r="L202" s="6" t="n">
        <v>137.39</v>
      </c>
      <c r="M202" s="6" t="n">
        <v>0.25</v>
      </c>
      <c r="N202" s="6" t="n">
        <v>0.2</v>
      </c>
    </row>
    <row collapsed="false" customFormat="false" customHeight="false" hidden="false" ht="12.1" outlineLevel="0" r="203">
      <c r="A203" s="37" t="n">
        <v>44802</v>
      </c>
      <c r="B203" s="16" t="s">
        <v>835</v>
      </c>
      <c r="C203" s="16" t="s">
        <v>86</v>
      </c>
      <c r="D203" s="16" t="s">
        <v>87</v>
      </c>
      <c r="E203" s="7" t="n">
        <v>10</v>
      </c>
      <c r="F203" s="16" t="s">
        <v>23</v>
      </c>
      <c r="G203" s="6" t="n">
        <v>11.81</v>
      </c>
      <c r="H203" s="6" t="n">
        <v>92.4</v>
      </c>
      <c r="I203" s="6" t="n">
        <v>55.49</v>
      </c>
      <c r="J203" s="6" t="n">
        <v>15</v>
      </c>
      <c r="K203" s="6" t="n">
        <v>118.1</v>
      </c>
      <c r="L203" s="6" t="n">
        <v>103.1</v>
      </c>
      <c r="M203" s="6" t="n">
        <v>18.58</v>
      </c>
      <c r="N203" s="6" t="n">
        <v>11.16</v>
      </c>
    </row>
    <row collapsed="false" customFormat="false" customHeight="false" hidden="false" ht="12.1" outlineLevel="0" r="204">
      <c r="A204" s="37" t="n">
        <v>44810</v>
      </c>
      <c r="B204" s="16" t="s">
        <v>835</v>
      </c>
      <c r="C204" s="16" t="s">
        <v>65</v>
      </c>
      <c r="D204" s="16" t="s">
        <v>66</v>
      </c>
      <c r="E204" s="7" t="n">
        <v>2</v>
      </c>
      <c r="F204" s="16" t="s">
        <v>19</v>
      </c>
      <c r="G204" s="6" t="n">
        <v>2.3143</v>
      </c>
      <c r="H204" s="6" t="n">
        <v>54.58</v>
      </c>
      <c r="I204" s="6" t="n">
        <v>8519.5</v>
      </c>
      <c r="J204" s="6" t="n">
        <v>0.01</v>
      </c>
      <c r="K204" s="6" t="n">
        <v>4.6287</v>
      </c>
      <c r="L204" s="6" t="n">
        <v>4.02</v>
      </c>
      <c r="M204" s="6" t="n">
        <v>0.02</v>
      </c>
      <c r="N204" s="6" t="n">
        <v>0.06</v>
      </c>
    </row>
    <row collapsed="false" customFormat="false" customHeight="false" hidden="false" ht="12.1" outlineLevel="0" r="205">
      <c r="A205" s="37" t="n">
        <v>44811</v>
      </c>
      <c r="B205" s="16" t="s">
        <v>835</v>
      </c>
      <c r="C205" s="16" t="s">
        <v>16</v>
      </c>
      <c r="D205" s="16" t="s">
        <v>18</v>
      </c>
      <c r="E205" s="7" t="n">
        <v>8</v>
      </c>
      <c r="F205" s="16" t="s">
        <v>19</v>
      </c>
      <c r="G205" s="6" t="n">
        <v>2.4342</v>
      </c>
      <c r="H205" s="6" t="n">
        <v>134.65</v>
      </c>
      <c r="I205" s="6" t="n">
        <v>4264.51</v>
      </c>
      <c r="J205" s="6" t="n">
        <v>0.03</v>
      </c>
      <c r="K205" s="6" t="n">
        <v>19.4734</v>
      </c>
      <c r="L205" s="6" t="n">
        <v>17.65</v>
      </c>
      <c r="M205" s="6" t="n">
        <v>0.05</v>
      </c>
      <c r="N205" s="6" t="n">
        <v>0.03</v>
      </c>
    </row>
    <row collapsed="false" customFormat="false" customHeight="false" hidden="false" ht="12.1" outlineLevel="0" r="206">
      <c r="A206" s="37" t="n">
        <v>44812</v>
      </c>
      <c r="B206" s="16" t="s">
        <v>835</v>
      </c>
      <c r="C206" s="16" t="s">
        <v>54</v>
      </c>
      <c r="D206" s="16" t="s">
        <v>55</v>
      </c>
      <c r="E206" s="7" t="n">
        <v>1</v>
      </c>
      <c r="F206" s="16" t="s">
        <v>19</v>
      </c>
      <c r="G206" s="6" t="n">
        <v>56.8987</v>
      </c>
      <c r="H206" s="6" t="n">
        <v>164.02</v>
      </c>
      <c r="I206" s="6" t="n">
        <v>8345.78</v>
      </c>
      <c r="J206" s="6" t="n">
        <v>0.09</v>
      </c>
      <c r="K206" s="6" t="n">
        <v>56.8987</v>
      </c>
      <c r="L206" s="6" t="n">
        <v>51.39</v>
      </c>
      <c r="M206" s="6" t="n">
        <v>0.62</v>
      </c>
      <c r="N206" s="6" t="n">
        <v>0.51</v>
      </c>
    </row>
    <row collapsed="false" customFormat="false" customHeight="false" hidden="false" ht="12.1" outlineLevel="0" r="207">
      <c r="A207" s="37" t="n">
        <v>44819</v>
      </c>
      <c r="B207" s="16" t="s">
        <v>835</v>
      </c>
      <c r="C207" s="16" t="s">
        <v>40</v>
      </c>
      <c r="D207" s="16" t="s">
        <v>41</v>
      </c>
      <c r="E207" s="7" t="n">
        <v>10</v>
      </c>
      <c r="F207" s="16" t="s">
        <v>19</v>
      </c>
      <c r="G207" s="6" t="n">
        <v>26.301</v>
      </c>
      <c r="H207" s="6" t="n">
        <v>60.79</v>
      </c>
      <c r="I207" s="6" t="n">
        <v>3168.8</v>
      </c>
      <c r="J207" s="6" t="n">
        <v>0.44</v>
      </c>
      <c r="K207" s="6" t="n">
        <v>263.0104</v>
      </c>
      <c r="L207" s="6" t="n">
        <v>236.71</v>
      </c>
      <c r="M207" s="6" t="n">
        <v>0.75</v>
      </c>
      <c r="N207" s="6" t="n">
        <v>0.65</v>
      </c>
    </row>
    <row collapsed="false" customFormat="false" customHeight="false" hidden="false" ht="12.1" outlineLevel="0" r="208">
      <c r="A208" s="37" t="n">
        <v>44840</v>
      </c>
      <c r="B208" s="16" t="s">
        <v>835</v>
      </c>
      <c r="C208" s="16" t="s">
        <v>28</v>
      </c>
      <c r="D208" s="16" t="s">
        <v>29</v>
      </c>
      <c r="E208" s="7" t="n">
        <v>3</v>
      </c>
      <c r="F208" s="16" t="s">
        <v>19</v>
      </c>
      <c r="G208" s="6" t="n">
        <v>29.1081</v>
      </c>
      <c r="H208" s="6" t="n">
        <v>304.2</v>
      </c>
      <c r="I208" s="6" t="n">
        <v>20379.92</v>
      </c>
      <c r="J208" s="6" t="n">
        <v>0.15</v>
      </c>
      <c r="K208" s="6" t="n">
        <v>87.3243</v>
      </c>
      <c r="L208" s="6" t="n">
        <v>78.41</v>
      </c>
      <c r="M208" s="6" t="n">
        <v>0.13</v>
      </c>
      <c r="N208" s="6" t="n">
        <v>0.14</v>
      </c>
    </row>
    <row collapsed="false" customFormat="false" customHeight="false" hidden="false" ht="12.1" outlineLevel="0" r="209">
      <c r="A209" s="37" t="n">
        <v>44840</v>
      </c>
      <c r="B209" s="16" t="s">
        <v>835</v>
      </c>
      <c r="C209" s="16" t="s">
        <v>49</v>
      </c>
      <c r="D209" s="16" t="s">
        <v>79</v>
      </c>
      <c r="E209" s="7" t="n">
        <v>5</v>
      </c>
      <c r="F209" s="16" t="s">
        <v>19</v>
      </c>
      <c r="G209" s="6" t="n">
        <v>16.5144</v>
      </c>
      <c r="H209" s="6" t="n">
        <v>15.93</v>
      </c>
      <c r="I209" s="6" t="n">
        <v>2329.04</v>
      </c>
      <c r="J209" s="6" t="n">
        <v>0.14</v>
      </c>
      <c r="K209" s="6" t="n">
        <v>82.572</v>
      </c>
      <c r="L209" s="6" t="n">
        <v>74.26</v>
      </c>
      <c r="M209" s="6" t="n">
        <v>0.64</v>
      </c>
      <c r="N209" s="6" t="n">
        <v>1.57</v>
      </c>
    </row>
    <row collapsed="false" customFormat="false" customHeight="false" hidden="false" ht="12.1" outlineLevel="0" r="210">
      <c r="A210" s="37" t="n">
        <v>44868</v>
      </c>
      <c r="B210" s="16" t="s">
        <v>835</v>
      </c>
      <c r="C210" s="16" t="s">
        <v>73</v>
      </c>
      <c r="D210" s="16" t="s">
        <v>74</v>
      </c>
      <c r="E210" s="7" t="n">
        <v>5</v>
      </c>
      <c r="F210" s="16" t="s">
        <v>19</v>
      </c>
      <c r="G210" s="6" t="n">
        <v>24.647</v>
      </c>
      <c r="H210" s="6" t="n">
        <v>47.07</v>
      </c>
      <c r="I210" s="6" t="n">
        <v>2369.16</v>
      </c>
      <c r="J210" s="6" t="n">
        <v>0.2</v>
      </c>
      <c r="K210" s="6" t="n">
        <v>123.235</v>
      </c>
      <c r="L210" s="6" t="n">
        <v>110.91</v>
      </c>
      <c r="M210" s="6" t="n">
        <v>0.94</v>
      </c>
      <c r="N210" s="6" t="n">
        <v>0.76</v>
      </c>
    </row>
    <row collapsed="false" customFormat="false" customHeight="false" hidden="false" ht="12.1" outlineLevel="0" r="211">
      <c r="A211" s="37" t="n">
        <v>44869</v>
      </c>
      <c r="B211" s="16" t="s">
        <v>835</v>
      </c>
      <c r="C211" s="16" t="s">
        <v>25</v>
      </c>
      <c r="D211" s="16" t="s">
        <v>26</v>
      </c>
      <c r="E211" s="7" t="n">
        <v>8</v>
      </c>
      <c r="F211" s="16" t="s">
        <v>19</v>
      </c>
      <c r="G211" s="6" t="n">
        <v>14.282</v>
      </c>
      <c r="H211" s="6" t="n">
        <v>138.88</v>
      </c>
      <c r="I211" s="6" t="n">
        <v>3010.53</v>
      </c>
      <c r="J211" s="6" t="n">
        <v>0.18</v>
      </c>
      <c r="K211" s="6" t="n">
        <v>114.2557</v>
      </c>
      <c r="L211" s="6" t="n">
        <v>103.08</v>
      </c>
      <c r="M211" s="6" t="n">
        <v>0.43</v>
      </c>
      <c r="N211" s="6" t="n">
        <v>0.15</v>
      </c>
    </row>
    <row collapsed="false" customFormat="false" customHeight="false" hidden="false" ht="12.1" outlineLevel="0" r="212">
      <c r="A212" s="37" t="n">
        <v>44874</v>
      </c>
      <c r="B212" s="16" t="s">
        <v>835</v>
      </c>
      <c r="C212" s="16" t="s">
        <v>43</v>
      </c>
      <c r="D212" s="16" t="s">
        <v>44</v>
      </c>
      <c r="E212" s="7" t="n">
        <v>2</v>
      </c>
      <c r="F212" s="16" t="s">
        <v>19</v>
      </c>
      <c r="G212" s="6" t="n">
        <v>27.4398</v>
      </c>
      <c r="H212" s="6" t="n">
        <v>201.78</v>
      </c>
      <c r="I212" s="6" t="n">
        <v>12727.98</v>
      </c>
      <c r="J212" s="6" t="n">
        <v>0.09</v>
      </c>
      <c r="K212" s="6" t="n">
        <v>54.8797</v>
      </c>
      <c r="L212" s="6" t="n">
        <v>49.39</v>
      </c>
      <c r="M212" s="6" t="n">
        <v>0.19</v>
      </c>
      <c r="N212" s="6" t="n">
        <v>0.2</v>
      </c>
    </row>
    <row collapsed="false" customFormat="false" customHeight="false" hidden="false" ht="12.1" outlineLevel="0" r="213">
      <c r="A213" s="37" t="n">
        <v>44879</v>
      </c>
      <c r="B213" s="16" t="s">
        <v>835</v>
      </c>
      <c r="C213" s="16" t="s">
        <v>69</v>
      </c>
      <c r="D213" s="16" t="s">
        <v>70</v>
      </c>
      <c r="E213" s="7" t="n">
        <v>13</v>
      </c>
      <c r="F213" s="16" t="s">
        <v>19</v>
      </c>
      <c r="G213" s="6" t="n">
        <v>9.0327</v>
      </c>
      <c r="H213" s="6" t="n">
        <v>14.5</v>
      </c>
      <c r="I213" s="6" t="n">
        <v>534.46</v>
      </c>
      <c r="J213" s="6" t="n">
        <v>0.2</v>
      </c>
      <c r="K213" s="6" t="n">
        <v>117.4249</v>
      </c>
      <c r="L213" s="6" t="n">
        <v>105.38</v>
      </c>
      <c r="M213" s="6" t="n">
        <v>1.52</v>
      </c>
      <c r="N213" s="6" t="n">
        <v>0.93</v>
      </c>
    </row>
    <row collapsed="false" customFormat="false" customHeight="false" hidden="false" ht="12.1" outlineLevel="0" r="214">
      <c r="A214" s="37" t="n">
        <v>44881</v>
      </c>
      <c r="B214" s="16" t="s">
        <v>835</v>
      </c>
      <c r="C214" s="16" t="s">
        <v>52</v>
      </c>
      <c r="D214" s="16" t="s">
        <v>53</v>
      </c>
      <c r="E214" s="7" t="n">
        <v>1</v>
      </c>
      <c r="F214" s="16" t="s">
        <v>19</v>
      </c>
      <c r="G214" s="6" t="n">
        <v>41.0119</v>
      </c>
      <c r="H214" s="6" t="n">
        <v>241.97</v>
      </c>
      <c r="I214" s="6" t="n">
        <v>9802.15</v>
      </c>
      <c r="J214" s="6" t="n">
        <v>0.07</v>
      </c>
      <c r="K214" s="6" t="n">
        <v>41.0119</v>
      </c>
      <c r="L214" s="6" t="n">
        <v>36.79</v>
      </c>
      <c r="M214" s="6" t="n">
        <v>0.38</v>
      </c>
      <c r="N214" s="6" t="n">
        <v>0.25</v>
      </c>
    </row>
    <row collapsed="false" customFormat="false" customHeight="false" hidden="false" ht="12.1" outlineLevel="0" r="215">
      <c r="A215" s="37" t="n">
        <v>44890</v>
      </c>
      <c r="B215" s="16" t="s">
        <v>835</v>
      </c>
      <c r="C215" s="16" t="s">
        <v>34</v>
      </c>
      <c r="D215" s="16" t="s">
        <v>35</v>
      </c>
      <c r="E215" s="7" t="n">
        <v>3</v>
      </c>
      <c r="F215" s="16" t="s">
        <v>19</v>
      </c>
      <c r="G215" s="6" t="n">
        <v>51.3286</v>
      </c>
      <c r="H215" s="6" t="n">
        <v>358.27</v>
      </c>
      <c r="I215" s="6" t="n">
        <v>18054.28</v>
      </c>
      <c r="J215" s="6" t="n">
        <v>0.26</v>
      </c>
      <c r="K215" s="6" t="n">
        <v>153.9858</v>
      </c>
      <c r="L215" s="6" t="n">
        <v>138.29</v>
      </c>
      <c r="M215" s="6" t="n">
        <v>0.26</v>
      </c>
      <c r="N215" s="6" t="n">
        <v>0.21</v>
      </c>
    </row>
    <row collapsed="false" customFormat="false" customHeight="false" hidden="false" ht="12.1" outlineLevel="0" r="216">
      <c r="A216" s="37" t="n">
        <v>44894</v>
      </c>
      <c r="B216" s="16" t="s">
        <v>835</v>
      </c>
      <c r="C216" s="16" t="s">
        <v>65</v>
      </c>
      <c r="D216" s="16" t="s">
        <v>66</v>
      </c>
      <c r="E216" s="7" t="n">
        <v>2</v>
      </c>
      <c r="F216" s="16" t="s">
        <v>19</v>
      </c>
      <c r="G216" s="6" t="n">
        <v>2.3086</v>
      </c>
      <c r="H216" s="6" t="n">
        <v>62.39</v>
      </c>
      <c r="I216" s="6" t="n">
        <v>8519.5</v>
      </c>
      <c r="J216" s="6" t="n">
        <v>0.01</v>
      </c>
      <c r="K216" s="6" t="n">
        <v>4.6172</v>
      </c>
      <c r="L216" s="6" t="n">
        <v>4.01</v>
      </c>
      <c r="M216" s="6" t="n">
        <v>0.02</v>
      </c>
      <c r="N216" s="6" t="n">
        <v>0.05</v>
      </c>
    </row>
    <row collapsed="false" customFormat="false" customHeight="false" hidden="false" ht="12.1" outlineLevel="0" r="217">
      <c r="A217" s="37" t="n">
        <v>44895</v>
      </c>
      <c r="B217" s="16" t="s">
        <v>835</v>
      </c>
      <c r="C217" s="16" t="s">
        <v>16</v>
      </c>
      <c r="D217" s="16" t="s">
        <v>18</v>
      </c>
      <c r="E217" s="7" t="n">
        <v>8</v>
      </c>
      <c r="F217" s="16" t="s">
        <v>19</v>
      </c>
      <c r="G217" s="6" t="n">
        <v>2.443</v>
      </c>
      <c r="H217" s="6" t="n">
        <v>156.39</v>
      </c>
      <c r="I217" s="6" t="n">
        <v>4264.51</v>
      </c>
      <c r="J217" s="6" t="n">
        <v>0.03</v>
      </c>
      <c r="K217" s="6" t="n">
        <v>19.5437</v>
      </c>
      <c r="L217" s="6" t="n">
        <v>17.71</v>
      </c>
      <c r="M217" s="6" t="n">
        <v>0.05</v>
      </c>
      <c r="N217" s="6" t="n">
        <v>0.02</v>
      </c>
    </row>
    <row collapsed="false" customFormat="false" customHeight="false" hidden="false" ht="12.1" outlineLevel="0" r="218">
      <c r="A218" s="37" t="n">
        <v>44895</v>
      </c>
      <c r="B218" s="16" t="s">
        <v>835</v>
      </c>
      <c r="C218" s="16" t="s">
        <v>40</v>
      </c>
      <c r="D218" s="16" t="s">
        <v>41</v>
      </c>
      <c r="E218" s="7" t="n">
        <v>10</v>
      </c>
      <c r="F218" s="16" t="s">
        <v>19</v>
      </c>
      <c r="G218" s="6" t="n">
        <v>26.8726</v>
      </c>
      <c r="H218" s="6" t="n">
        <v>62.48</v>
      </c>
      <c r="I218" s="6" t="n">
        <v>3168.8</v>
      </c>
      <c r="J218" s="6" t="n">
        <v>0.44</v>
      </c>
      <c r="K218" s="6" t="n">
        <v>268.7265</v>
      </c>
      <c r="L218" s="6" t="n">
        <v>241.85</v>
      </c>
      <c r="M218" s="6" t="n">
        <v>0.76</v>
      </c>
      <c r="N218" s="6" t="n">
        <v>0.63</v>
      </c>
    </row>
    <row collapsed="false" customFormat="false" customHeight="false" hidden="false" ht="12.1" outlineLevel="0" r="219">
      <c r="A219" s="37" t="n">
        <v>44903</v>
      </c>
      <c r="B219" s="16" t="s">
        <v>835</v>
      </c>
      <c r="C219" s="16" t="s">
        <v>54</v>
      </c>
      <c r="D219" s="16" t="s">
        <v>55</v>
      </c>
      <c r="E219" s="7" t="n">
        <v>1</v>
      </c>
      <c r="F219" s="16" t="s">
        <v>19</v>
      </c>
      <c r="G219" s="6" t="n">
        <v>58.5316</v>
      </c>
      <c r="H219" s="6" t="n">
        <v>188.05</v>
      </c>
      <c r="I219" s="6" t="n">
        <v>8345.78</v>
      </c>
      <c r="J219" s="6" t="n">
        <v>0.09</v>
      </c>
      <c r="K219" s="6" t="n">
        <v>58.5316</v>
      </c>
      <c r="L219" s="6" t="n">
        <v>52.87</v>
      </c>
      <c r="M219" s="6" t="n">
        <v>0.63</v>
      </c>
      <c r="N219" s="6" t="n">
        <v>0.45</v>
      </c>
    </row>
    <row collapsed="false" customFormat="false" customHeight="false" hidden="false" ht="12.1" outlineLevel="0" r="220">
      <c r="A220" s="37" t="n">
        <v>44903</v>
      </c>
      <c r="B220" s="16" t="s">
        <v>835</v>
      </c>
      <c r="C220" s="16" t="s">
        <v>77</v>
      </c>
      <c r="D220" s="16" t="s">
        <v>78</v>
      </c>
      <c r="E220" s="7" t="n">
        <v>1</v>
      </c>
      <c r="F220" s="16" t="s">
        <v>19</v>
      </c>
      <c r="G220" s="6" t="n">
        <v>35.2448</v>
      </c>
      <c r="H220" s="6" t="n">
        <v>149.11</v>
      </c>
      <c r="I220" s="6" t="n">
        <v>7095.29</v>
      </c>
      <c r="J220" s="6" t="n">
        <v>0.06</v>
      </c>
      <c r="K220" s="6" t="n">
        <v>35.2448</v>
      </c>
      <c r="L220" s="6" t="n">
        <v>31.47</v>
      </c>
      <c r="M220" s="6" t="n">
        <v>0.44</v>
      </c>
      <c r="N220" s="6" t="n">
        <v>0.34</v>
      </c>
    </row>
    <row collapsed="false" customFormat="false" customHeight="false" hidden="false" ht="12.1" outlineLevel="0" r="221">
      <c r="A221" s="37" t="n">
        <v>44932</v>
      </c>
      <c r="B221" s="16" t="s">
        <v>835</v>
      </c>
      <c r="C221" s="16" t="s">
        <v>28</v>
      </c>
      <c r="D221" s="16" t="s">
        <v>29</v>
      </c>
      <c r="E221" s="7" t="n">
        <v>3</v>
      </c>
      <c r="F221" s="16" t="s">
        <v>19</v>
      </c>
      <c r="G221" s="6" t="n">
        <v>40.0924</v>
      </c>
      <c r="H221" s="6" t="n">
        <v>351.77</v>
      </c>
      <c r="I221" s="6" t="n">
        <v>20379.92</v>
      </c>
      <c r="J221" s="6" t="n">
        <v>0.17</v>
      </c>
      <c r="K221" s="6" t="n">
        <v>120.2771</v>
      </c>
      <c r="L221" s="6" t="n">
        <v>108.32</v>
      </c>
      <c r="M221" s="6" t="n">
        <v>0.18</v>
      </c>
      <c r="N221" s="6" t="n">
        <v>0.15</v>
      </c>
    </row>
    <row collapsed="false" customFormat="false" customHeight="false" hidden="false" ht="12.1" outlineLevel="0" r="222">
      <c r="A222" s="37" t="n">
        <v>44935</v>
      </c>
      <c r="B222" s="16" t="s">
        <v>835</v>
      </c>
      <c r="C222" s="16" t="s">
        <v>49</v>
      </c>
      <c r="D222" s="16" t="s">
        <v>79</v>
      </c>
      <c r="E222" s="7" t="n">
        <v>5</v>
      </c>
      <c r="F222" s="16" t="s">
        <v>19</v>
      </c>
      <c r="G222" s="6" t="n">
        <v>19.5538</v>
      </c>
      <c r="H222" s="6" t="n">
        <v>19.53</v>
      </c>
      <c r="I222" s="6" t="n">
        <v>2329.04</v>
      </c>
      <c r="J222" s="6" t="n">
        <v>0.14</v>
      </c>
      <c r="K222" s="6" t="n">
        <v>97.7691</v>
      </c>
      <c r="L222" s="6" t="n">
        <v>87.92</v>
      </c>
      <c r="M222" s="6" t="n">
        <v>0.75</v>
      </c>
      <c r="N222" s="6" t="n">
        <v>1.28</v>
      </c>
    </row>
    <row collapsed="false" customFormat="false" customHeight="false" hidden="false" ht="12.1" outlineLevel="0" r="223">
      <c r="A223" s="37" t="n">
        <v>44938</v>
      </c>
      <c r="B223" s="16" t="s">
        <v>835</v>
      </c>
      <c r="C223" s="16" t="s">
        <v>82</v>
      </c>
      <c r="D223" s="16" t="s">
        <v>83</v>
      </c>
      <c r="E223" s="7" t="n">
        <v>10</v>
      </c>
      <c r="F223" s="16" t="s">
        <v>23</v>
      </c>
      <c r="G223" s="6" t="n">
        <v>20.39</v>
      </c>
      <c r="H223" s="6" t="n">
        <v>346.85</v>
      </c>
      <c r="I223" s="6" t="n">
        <v>467.75</v>
      </c>
      <c r="J223" s="6" t="n">
        <v>27</v>
      </c>
      <c r="K223" s="6" t="n">
        <v>203.9</v>
      </c>
      <c r="L223" s="6" t="n">
        <v>176.9</v>
      </c>
      <c r="M223" s="6" t="n">
        <v>3.78</v>
      </c>
      <c r="N223" s="6" t="n">
        <v>5.1</v>
      </c>
    </row>
    <row collapsed="false" customFormat="false" customHeight="false" hidden="false" ht="12.1" outlineLevel="0" r="224">
      <c r="A224" s="37" t="n">
        <v>44952</v>
      </c>
      <c r="B224" s="16" t="s">
        <v>835</v>
      </c>
      <c r="C224" s="16" t="s">
        <v>73</v>
      </c>
      <c r="D224" s="16" t="s">
        <v>74</v>
      </c>
      <c r="E224" s="7" t="n">
        <v>5</v>
      </c>
      <c r="F224" s="16" t="s">
        <v>19</v>
      </c>
      <c r="G224" s="6" t="n">
        <v>28.2725</v>
      </c>
      <c r="H224" s="6" t="n">
        <v>45.07</v>
      </c>
      <c r="I224" s="6" t="n">
        <v>2369.16</v>
      </c>
      <c r="J224" s="6" t="n">
        <v>0.21</v>
      </c>
      <c r="K224" s="6" t="n">
        <v>141.3625</v>
      </c>
      <c r="L224" s="6" t="n">
        <v>126.88</v>
      </c>
      <c r="M224" s="6" t="n">
        <v>1.07</v>
      </c>
      <c r="N224" s="6" t="n">
        <v>0.82</v>
      </c>
    </row>
    <row collapsed="false" customFormat="false" customHeight="false" hidden="false" ht="12.1" outlineLevel="0" r="225">
      <c r="A225" s="37" t="n">
        <v>44966</v>
      </c>
      <c r="B225" s="16" t="s">
        <v>835</v>
      </c>
      <c r="C225" s="16" t="s">
        <v>43</v>
      </c>
      <c r="D225" s="16" t="s">
        <v>44</v>
      </c>
      <c r="E225" s="7" t="n">
        <v>2</v>
      </c>
      <c r="F225" s="16" t="s">
        <v>19</v>
      </c>
      <c r="G225" s="6" t="n">
        <v>32.2093</v>
      </c>
      <c r="H225" s="6" t="n">
        <v>230.2</v>
      </c>
      <c r="I225" s="6" t="n">
        <v>12727.98</v>
      </c>
      <c r="J225" s="6" t="n">
        <v>0.09</v>
      </c>
      <c r="K225" s="6" t="n">
        <v>64.4187</v>
      </c>
      <c r="L225" s="6" t="n">
        <v>57.98</v>
      </c>
      <c r="M225" s="6" t="n">
        <v>0.23</v>
      </c>
      <c r="N225" s="6" t="n">
        <v>0.18</v>
      </c>
    </row>
    <row collapsed="false" customFormat="false" customHeight="false" hidden="false" ht="12.1" outlineLevel="0" r="226">
      <c r="A226" s="37" t="n">
        <v>44967</v>
      </c>
      <c r="B226" s="16" t="s">
        <v>835</v>
      </c>
      <c r="C226" s="16" t="s">
        <v>69</v>
      </c>
      <c r="D226" s="16" t="s">
        <v>70</v>
      </c>
      <c r="E226" s="7" t="n">
        <v>13</v>
      </c>
      <c r="F226" s="16" t="s">
        <v>19</v>
      </c>
      <c r="G226" s="6" t="n">
        <v>58.3159</v>
      </c>
      <c r="H226" s="6" t="n">
        <v>13.49</v>
      </c>
      <c r="I226" s="6" t="n">
        <v>534.46</v>
      </c>
      <c r="J226" s="6" t="n">
        <v>1.04</v>
      </c>
      <c r="K226" s="6" t="n">
        <v>758.107</v>
      </c>
      <c r="L226" s="6" t="n">
        <v>682.3</v>
      </c>
      <c r="M226" s="6" t="n">
        <v>9.82</v>
      </c>
      <c r="N226" s="6" t="n">
        <v>5.34</v>
      </c>
    </row>
    <row collapsed="false" customFormat="false" customHeight="false" hidden="false" ht="12.1" outlineLevel="0" r="227">
      <c r="A227" s="37" t="n">
        <v>44967</v>
      </c>
      <c r="B227" s="16" t="s">
        <v>835</v>
      </c>
      <c r="C227" s="16" t="s">
        <v>25</v>
      </c>
      <c r="D227" s="16" t="s">
        <v>26</v>
      </c>
      <c r="E227" s="7" t="n">
        <v>8</v>
      </c>
      <c r="F227" s="16" t="s">
        <v>19</v>
      </c>
      <c r="G227" s="6" t="n">
        <v>16.7658</v>
      </c>
      <c r="H227" s="6" t="n">
        <v>150.87</v>
      </c>
      <c r="I227" s="6" t="n">
        <v>3010.53</v>
      </c>
      <c r="J227" s="6" t="n">
        <v>0.18</v>
      </c>
      <c r="K227" s="6" t="n">
        <v>134.1266</v>
      </c>
      <c r="L227" s="6" t="n">
        <v>121.01</v>
      </c>
      <c r="M227" s="6" t="n">
        <v>0.5</v>
      </c>
      <c r="N227" s="6" t="n">
        <v>0.14</v>
      </c>
    </row>
    <row collapsed="false" customFormat="false" customHeight="false" hidden="false" ht="12.1" outlineLevel="0" r="228">
      <c r="A228" s="37" t="n">
        <v>44972</v>
      </c>
      <c r="B228" s="16" t="s">
        <v>835</v>
      </c>
      <c r="C228" s="16" t="s">
        <v>52</v>
      </c>
      <c r="D228" s="16" t="s">
        <v>53</v>
      </c>
      <c r="E228" s="7" t="n">
        <v>1</v>
      </c>
      <c r="F228" s="16" t="s">
        <v>19</v>
      </c>
      <c r="G228" s="6" t="n">
        <v>50.2279</v>
      </c>
      <c r="H228" s="6" t="n">
        <v>272.17</v>
      </c>
      <c r="I228" s="6" t="n">
        <v>9802.15</v>
      </c>
      <c r="J228" s="6" t="n">
        <v>0.07</v>
      </c>
      <c r="K228" s="6" t="n">
        <v>50.2279</v>
      </c>
      <c r="L228" s="6" t="n">
        <v>45.06</v>
      </c>
      <c r="M228" s="6" t="n">
        <v>0.46</v>
      </c>
      <c r="N228" s="6" t="n">
        <v>0.22</v>
      </c>
    </row>
    <row collapsed="false" customFormat="false" customHeight="false" hidden="false" ht="12.1" outlineLevel="0" r="229">
      <c r="A229" s="37" t="n">
        <v>44980</v>
      </c>
      <c r="B229" s="16" t="s">
        <v>835</v>
      </c>
      <c r="C229" s="16" t="s">
        <v>34</v>
      </c>
      <c r="D229" s="16" t="s">
        <v>35</v>
      </c>
      <c r="E229" s="7" t="n">
        <v>3</v>
      </c>
      <c r="F229" s="16" t="s">
        <v>19</v>
      </c>
      <c r="G229" s="6" t="n">
        <v>67.2378</v>
      </c>
      <c r="H229" s="6" t="n">
        <v>346.2</v>
      </c>
      <c r="I229" s="6" t="n">
        <v>18054.28</v>
      </c>
      <c r="J229" s="6" t="n">
        <v>0.27</v>
      </c>
      <c r="K229" s="6" t="n">
        <v>201.7135</v>
      </c>
      <c r="L229" s="6" t="n">
        <v>181.54</v>
      </c>
      <c r="M229" s="6" t="n">
        <v>0.34</v>
      </c>
      <c r="N229" s="6" t="n">
        <v>0.23</v>
      </c>
    </row>
    <row collapsed="false" customFormat="false" customHeight="false" hidden="false" ht="12.1" outlineLevel="0" r="230">
      <c r="A230" s="37" t="n">
        <v>44992</v>
      </c>
      <c r="B230" s="16" t="s">
        <v>835</v>
      </c>
      <c r="C230" s="16" t="s">
        <v>16</v>
      </c>
      <c r="D230" s="16" t="s">
        <v>18</v>
      </c>
      <c r="E230" s="7" t="n">
        <v>8</v>
      </c>
      <c r="F230" s="16" t="s">
        <v>19</v>
      </c>
      <c r="G230" s="6" t="n">
        <v>3.0189</v>
      </c>
      <c r="H230" s="6" t="n">
        <v>235.54</v>
      </c>
      <c r="I230" s="6" t="n">
        <v>4264.51</v>
      </c>
      <c r="J230" s="6" t="n">
        <v>0.03</v>
      </c>
      <c r="K230" s="6" t="n">
        <v>24.1513</v>
      </c>
      <c r="L230" s="6" t="n">
        <v>21.89</v>
      </c>
      <c r="M230" s="6" t="n">
        <v>0.06</v>
      </c>
      <c r="N230" s="6" t="n">
        <v>0.02</v>
      </c>
    </row>
    <row collapsed="false" customFormat="false" customHeight="false" hidden="false" ht="12.1" outlineLevel="0" r="231">
      <c r="A231" s="37" t="n">
        <v>44992</v>
      </c>
      <c r="B231" s="16" t="s">
        <v>835</v>
      </c>
      <c r="C231" s="16" t="s">
        <v>65</v>
      </c>
      <c r="D231" s="16" t="s">
        <v>66</v>
      </c>
      <c r="E231" s="7" t="n">
        <v>2</v>
      </c>
      <c r="F231" s="16" t="s">
        <v>19</v>
      </c>
      <c r="G231" s="6" t="n">
        <v>2.868</v>
      </c>
      <c r="H231" s="6" t="n">
        <v>80.46</v>
      </c>
      <c r="I231" s="6" t="n">
        <v>8519.5</v>
      </c>
      <c r="J231" s="6" t="n">
        <v>0.01</v>
      </c>
      <c r="K231" s="6" t="n">
        <v>5.7359</v>
      </c>
      <c r="L231" s="6" t="n">
        <v>4.98</v>
      </c>
      <c r="M231" s="6" t="n">
        <v>0.03</v>
      </c>
      <c r="N231" s="6" t="n">
        <v>0.04</v>
      </c>
    </row>
    <row collapsed="false" customFormat="false" customHeight="false" hidden="false" ht="12.1" outlineLevel="0" r="232">
      <c r="A232" s="37" t="n">
        <v>44994</v>
      </c>
      <c r="B232" s="16" t="s">
        <v>835</v>
      </c>
      <c r="C232" s="16" t="s">
        <v>54</v>
      </c>
      <c r="D232" s="16" t="s">
        <v>55</v>
      </c>
      <c r="E232" s="7" t="n">
        <v>1</v>
      </c>
      <c r="F232" s="16" t="s">
        <v>19</v>
      </c>
      <c r="G232" s="6" t="n">
        <v>70.1757</v>
      </c>
      <c r="H232" s="6" t="n">
        <v>177.77</v>
      </c>
      <c r="I232" s="6" t="n">
        <v>8345.78</v>
      </c>
      <c r="J232" s="6" t="n">
        <v>0.09</v>
      </c>
      <c r="K232" s="6" t="n">
        <v>70.1757</v>
      </c>
      <c r="L232" s="6" t="n">
        <v>63.38</v>
      </c>
      <c r="M232" s="6" t="n">
        <v>0.76</v>
      </c>
      <c r="N232" s="6" t="n">
        <v>0.47</v>
      </c>
    </row>
    <row collapsed="false" customFormat="false" customHeight="false" hidden="false" ht="12.1" outlineLevel="0" r="233">
      <c r="A233" s="37" t="n">
        <v>45001</v>
      </c>
      <c r="B233" s="16" t="s">
        <v>835</v>
      </c>
      <c r="C233" s="16" t="s">
        <v>77</v>
      </c>
      <c r="D233" s="16" t="s">
        <v>78</v>
      </c>
      <c r="E233" s="7" t="n">
        <v>1</v>
      </c>
      <c r="F233" s="16" t="s">
        <v>19</v>
      </c>
      <c r="G233" s="6" t="n">
        <v>43.175</v>
      </c>
      <c r="H233" s="6" t="n">
        <v>139.64</v>
      </c>
      <c r="I233" s="6" t="n">
        <v>7095.29</v>
      </c>
      <c r="J233" s="6" t="n">
        <v>0.06</v>
      </c>
      <c r="K233" s="6" t="n">
        <v>43.175</v>
      </c>
      <c r="L233" s="6" t="n">
        <v>38.63</v>
      </c>
      <c r="M233" s="6" t="n">
        <v>0.54</v>
      </c>
      <c r="N233" s="6" t="n">
        <v>0.37</v>
      </c>
    </row>
    <row collapsed="false" customFormat="false" customHeight="false" hidden="false" ht="12.1" outlineLevel="0" r="234">
      <c r="A234" s="37" t="n">
        <v>45019</v>
      </c>
      <c r="B234" s="16" t="s">
        <v>835</v>
      </c>
      <c r="C234" s="16" t="s">
        <v>40</v>
      </c>
      <c r="D234" s="16" t="s">
        <v>41</v>
      </c>
      <c r="E234" s="7" t="n">
        <v>10</v>
      </c>
      <c r="F234" s="16" t="s">
        <v>19</v>
      </c>
      <c r="G234" s="6" t="n">
        <v>35.5687</v>
      </c>
      <c r="H234" s="6" t="n">
        <v>62.03</v>
      </c>
      <c r="I234" s="6" t="n">
        <v>3168.8</v>
      </c>
      <c r="J234" s="6" t="n">
        <v>0.46</v>
      </c>
      <c r="K234" s="6" t="n">
        <v>355.6872</v>
      </c>
      <c r="L234" s="6" t="n">
        <v>320.12</v>
      </c>
      <c r="M234" s="6" t="n">
        <v>1.01</v>
      </c>
      <c r="N234" s="6" t="n">
        <v>0.67</v>
      </c>
    </row>
    <row collapsed="false" customFormat="false" customHeight="false" hidden="false" ht="12.1" outlineLevel="0" r="235">
      <c r="A235" s="37" t="n">
        <v>45021</v>
      </c>
      <c r="B235" s="16" t="s">
        <v>835</v>
      </c>
      <c r="C235" s="16" t="s">
        <v>28</v>
      </c>
      <c r="D235" s="16" t="s">
        <v>29</v>
      </c>
      <c r="E235" s="7" t="n">
        <v>3</v>
      </c>
      <c r="F235" s="16" t="s">
        <v>19</v>
      </c>
      <c r="G235" s="6" t="n">
        <v>45.2331</v>
      </c>
      <c r="H235" s="6" t="n">
        <v>363.9</v>
      </c>
      <c r="I235" s="6" t="n">
        <v>20379.92</v>
      </c>
      <c r="J235" s="6" t="n">
        <v>0.17</v>
      </c>
      <c r="K235" s="6" t="n">
        <v>135.6993</v>
      </c>
      <c r="L235" s="6" t="n">
        <v>122.21</v>
      </c>
      <c r="M235" s="6" t="n">
        <v>0.2</v>
      </c>
      <c r="N235" s="6" t="n">
        <v>0.14</v>
      </c>
    </row>
    <row collapsed="false" customFormat="false" customHeight="false" hidden="false" ht="12.1" outlineLevel="0" r="236">
      <c r="A236" s="37" t="n">
        <v>45022</v>
      </c>
      <c r="B236" s="16" t="s">
        <v>835</v>
      </c>
      <c r="C236" s="16" t="s">
        <v>49</v>
      </c>
      <c r="D236" s="16" t="s">
        <v>79</v>
      </c>
      <c r="E236" s="7" t="n">
        <v>5</v>
      </c>
      <c r="F236" s="16" t="s">
        <v>19</v>
      </c>
      <c r="G236" s="6" t="n">
        <v>22.0999</v>
      </c>
      <c r="H236" s="6" t="n">
        <v>19.88</v>
      </c>
      <c r="I236" s="6" t="n">
        <v>2329.04</v>
      </c>
      <c r="J236" s="6" t="n">
        <v>0.14</v>
      </c>
      <c r="K236" s="6" t="n">
        <v>110.4996</v>
      </c>
      <c r="L236" s="6" t="n">
        <v>99.37</v>
      </c>
      <c r="M236" s="6" t="n">
        <v>0.85</v>
      </c>
      <c r="N236" s="6" t="n">
        <v>1.26</v>
      </c>
    </row>
    <row collapsed="false" customFormat="false" customHeight="false" hidden="false" ht="12.1" outlineLevel="0" r="237">
      <c r="A237" s="37" t="n">
        <v>45034</v>
      </c>
      <c r="B237" s="16" t="s">
        <v>835</v>
      </c>
      <c r="C237" s="16" t="s">
        <v>57</v>
      </c>
      <c r="D237" s="16" t="s">
        <v>58</v>
      </c>
      <c r="E237" s="7" t="n">
        <v>30000</v>
      </c>
      <c r="F237" s="16" t="s">
        <v>23</v>
      </c>
      <c r="G237" s="6" t="n">
        <v>0.0509</v>
      </c>
      <c r="H237" s="6" t="n">
        <v>0.792</v>
      </c>
      <c r="I237" s="6" t="n">
        <v>0.24</v>
      </c>
      <c r="J237" s="6" t="n">
        <v>198</v>
      </c>
      <c r="K237" s="6" t="n">
        <v>1525.5</v>
      </c>
      <c r="L237" s="6" t="n">
        <v>1327.5</v>
      </c>
      <c r="M237" s="6" t="n">
        <v>18.51</v>
      </c>
      <c r="N237" s="6" t="n">
        <v>5.59</v>
      </c>
    </row>
    <row collapsed="false" customFormat="false" customHeight="false" hidden="false" ht="12.1" outlineLevel="0" r="238">
      <c r="A238" s="37" t="n">
        <v>45041</v>
      </c>
      <c r="B238" s="16" t="s">
        <v>835</v>
      </c>
      <c r="C238" s="16" t="s">
        <v>69</v>
      </c>
      <c r="D238" s="16" t="s">
        <v>70</v>
      </c>
      <c r="E238" s="7" t="n">
        <v>13</v>
      </c>
      <c r="F238" s="16" t="s">
        <v>19</v>
      </c>
      <c r="G238" s="6" t="n">
        <v>12.1912</v>
      </c>
      <c r="H238" s="6" t="n">
        <v>12.16</v>
      </c>
      <c r="I238" s="6" t="n">
        <v>534.46</v>
      </c>
      <c r="J238" s="6" t="n">
        <v>0.2</v>
      </c>
      <c r="K238" s="6" t="n">
        <v>158.4853</v>
      </c>
      <c r="L238" s="6" t="n">
        <v>142.23</v>
      </c>
      <c r="M238" s="6" t="n">
        <v>2.05</v>
      </c>
      <c r="N238" s="6" t="n">
        <v>1.11</v>
      </c>
    </row>
    <row collapsed="false" customFormat="false" customHeight="false" hidden="false" ht="12.1" outlineLevel="0" r="239">
      <c r="A239" s="37" t="n">
        <v>45050</v>
      </c>
      <c r="B239" s="16" t="s">
        <v>835</v>
      </c>
      <c r="C239" s="16" t="s">
        <v>77</v>
      </c>
      <c r="D239" s="16" t="s">
        <v>78</v>
      </c>
      <c r="E239" s="7" t="n">
        <v>1</v>
      </c>
      <c r="F239" s="16" t="s">
        <v>19</v>
      </c>
      <c r="G239" s="6" t="n">
        <v>45.205</v>
      </c>
      <c r="H239" s="6" t="n">
        <v>150.62</v>
      </c>
      <c r="I239" s="6" t="n">
        <v>7095.29</v>
      </c>
      <c r="J239" s="6" t="n">
        <v>0.06</v>
      </c>
      <c r="K239" s="6" t="n">
        <v>45.205</v>
      </c>
      <c r="L239" s="6" t="n">
        <v>40.45</v>
      </c>
      <c r="M239" s="6" t="n">
        <v>0.57</v>
      </c>
      <c r="N239" s="6" t="n">
        <v>0.34</v>
      </c>
    </row>
    <row collapsed="false" customFormat="false" customHeight="false" hidden="false" ht="12.1" outlineLevel="0" r="240">
      <c r="A240" s="37" t="n">
        <v>45056</v>
      </c>
      <c r="B240" s="16" t="s">
        <v>835</v>
      </c>
      <c r="C240" s="16" t="s">
        <v>86</v>
      </c>
      <c r="D240" s="16" t="s">
        <v>87</v>
      </c>
      <c r="E240" s="7" t="n">
        <v>10</v>
      </c>
      <c r="F240" s="16" t="s">
        <v>23</v>
      </c>
      <c r="G240" s="6" t="n">
        <v>21.16</v>
      </c>
      <c r="H240" s="6" t="n">
        <v>146.05</v>
      </c>
      <c r="I240" s="6" t="n">
        <v>55.49</v>
      </c>
      <c r="J240" s="6" t="n">
        <v>28</v>
      </c>
      <c r="K240" s="6" t="n">
        <v>211.6</v>
      </c>
      <c r="L240" s="6" t="n">
        <v>183.6</v>
      </c>
      <c r="M240" s="6" t="n">
        <v>33.09</v>
      </c>
      <c r="N240" s="6" t="n">
        <v>12.57</v>
      </c>
    </row>
    <row collapsed="false" customFormat="false" customHeight="false" hidden="false" ht="12.1" outlineLevel="0" r="241">
      <c r="A241" s="37" t="n">
        <v>45057</v>
      </c>
      <c r="B241" s="16" t="s">
        <v>835</v>
      </c>
      <c r="C241" s="16" t="s">
        <v>31</v>
      </c>
      <c r="D241" s="16" t="s">
        <v>32</v>
      </c>
      <c r="E241" s="7" t="n">
        <v>340</v>
      </c>
      <c r="F241" s="16" t="s">
        <v>23</v>
      </c>
      <c r="G241" s="6" t="n">
        <v>25</v>
      </c>
      <c r="H241" s="6" t="n">
        <v>229.32</v>
      </c>
      <c r="I241" s="6" t="n">
        <v>195.85</v>
      </c>
      <c r="J241" s="6" t="n">
        <v>1105</v>
      </c>
      <c r="K241" s="6" t="n">
        <v>8500</v>
      </c>
      <c r="L241" s="6" t="n">
        <v>7395</v>
      </c>
      <c r="M241" s="6" t="n">
        <v>11.11</v>
      </c>
      <c r="N241" s="6" t="n">
        <v>9.48</v>
      </c>
    </row>
    <row collapsed="false" customFormat="false" customHeight="false" hidden="false" ht="12.1" outlineLevel="0" r="242">
      <c r="A242" s="37" t="n">
        <v>45057</v>
      </c>
      <c r="B242" s="16" t="s">
        <v>835</v>
      </c>
      <c r="C242" s="16" t="s">
        <v>43</v>
      </c>
      <c r="D242" s="16" t="s">
        <v>44</v>
      </c>
      <c r="E242" s="7" t="n">
        <v>2</v>
      </c>
      <c r="F242" s="16" t="s">
        <v>19</v>
      </c>
      <c r="G242" s="6" t="n">
        <v>34.5118</v>
      </c>
      <c r="H242" s="6" t="n">
        <v>231.27</v>
      </c>
      <c r="I242" s="6" t="n">
        <v>12727.98</v>
      </c>
      <c r="J242" s="6" t="n">
        <v>0.09</v>
      </c>
      <c r="K242" s="6" t="n">
        <v>69.0236</v>
      </c>
      <c r="L242" s="6" t="n">
        <v>62.12</v>
      </c>
      <c r="M242" s="6" t="n">
        <v>0.24</v>
      </c>
      <c r="N242" s="6" t="n">
        <v>0.18</v>
      </c>
    </row>
    <row collapsed="false" customFormat="false" customHeight="false" hidden="false" ht="12.1" outlineLevel="0" r="243">
      <c r="A243" s="37" t="n">
        <v>45057</v>
      </c>
      <c r="B243" s="16" t="s">
        <v>835</v>
      </c>
      <c r="C243" s="16" t="s">
        <v>73</v>
      </c>
      <c r="D243" s="16" t="s">
        <v>74</v>
      </c>
      <c r="E243" s="7" t="n">
        <v>5</v>
      </c>
      <c r="F243" s="16" t="s">
        <v>19</v>
      </c>
      <c r="G243" s="6" t="n">
        <v>31.4441</v>
      </c>
      <c r="H243" s="6" t="n">
        <v>38.3</v>
      </c>
      <c r="I243" s="6" t="n">
        <v>2369.16</v>
      </c>
      <c r="J243" s="6" t="n">
        <v>0.21</v>
      </c>
      <c r="K243" s="6" t="n">
        <v>157.2204</v>
      </c>
      <c r="L243" s="6" t="n">
        <v>141.11</v>
      </c>
      <c r="M243" s="6" t="n">
        <v>1.19</v>
      </c>
      <c r="N243" s="6" t="n">
        <v>0.96</v>
      </c>
    </row>
    <row collapsed="false" customFormat="false" customHeight="false" hidden="false" ht="12.1" outlineLevel="0" r="244">
      <c r="A244" s="37" t="n">
        <v>45058</v>
      </c>
      <c r="B244" s="16" t="s">
        <v>835</v>
      </c>
      <c r="C244" s="16" t="s">
        <v>25</v>
      </c>
      <c r="D244" s="16" t="s">
        <v>26</v>
      </c>
      <c r="E244" s="7" t="n">
        <v>8</v>
      </c>
      <c r="F244" s="16" t="s">
        <v>19</v>
      </c>
      <c r="G244" s="6" t="n">
        <v>18.2123</v>
      </c>
      <c r="H244" s="6" t="n">
        <v>173.75</v>
      </c>
      <c r="I244" s="6" t="n">
        <v>3010.53</v>
      </c>
      <c r="J244" s="6" t="n">
        <v>0.19</v>
      </c>
      <c r="K244" s="6" t="n">
        <v>145.6984</v>
      </c>
      <c r="L244" s="6" t="n">
        <v>131.28</v>
      </c>
      <c r="M244" s="6" t="n">
        <v>0.55</v>
      </c>
      <c r="N244" s="6" t="n">
        <v>0.12</v>
      </c>
    </row>
    <row collapsed="false" customFormat="false" customHeight="false" hidden="false" ht="12.1" outlineLevel="0" r="245">
      <c r="A245" s="37" t="n">
        <v>45063</v>
      </c>
      <c r="B245" s="16" t="s">
        <v>835</v>
      </c>
      <c r="C245" s="16" t="s">
        <v>52</v>
      </c>
      <c r="D245" s="16" t="s">
        <v>53</v>
      </c>
      <c r="E245" s="7" t="n">
        <v>1</v>
      </c>
      <c r="F245" s="16" t="s">
        <v>19</v>
      </c>
      <c r="G245" s="6" t="n">
        <v>54.3863</v>
      </c>
      <c r="H245" s="6" t="n">
        <v>311.74</v>
      </c>
      <c r="I245" s="6" t="n">
        <v>9802.15</v>
      </c>
      <c r="J245" s="6" t="n">
        <v>0.07</v>
      </c>
      <c r="K245" s="6" t="n">
        <v>54.3863</v>
      </c>
      <c r="L245" s="6" t="n">
        <v>48.79</v>
      </c>
      <c r="M245" s="6" t="n">
        <v>0.5</v>
      </c>
      <c r="N245" s="6" t="n">
        <v>0.2</v>
      </c>
    </row>
    <row collapsed="false" customFormat="false" customHeight="false" hidden="false" ht="12.1" outlineLevel="0" r="246">
      <c r="A246" s="37" t="n">
        <v>45068</v>
      </c>
      <c r="B246" s="16" t="s">
        <v>835</v>
      </c>
      <c r="C246" s="16" t="s">
        <v>21</v>
      </c>
      <c r="D246" s="16" t="s">
        <v>22</v>
      </c>
      <c r="E246" s="7" t="n">
        <v>500</v>
      </c>
      <c r="F246" s="16" t="s">
        <v>23</v>
      </c>
      <c r="G246" s="6" t="n">
        <v>4.6749</v>
      </c>
      <c r="H246" s="6" t="n">
        <v>352.2</v>
      </c>
      <c r="I246" s="6" t="n">
        <v>52.68</v>
      </c>
      <c r="J246" s="6" t="n">
        <v>304</v>
      </c>
      <c r="K246" s="6" t="n">
        <v>2337.45</v>
      </c>
      <c r="L246" s="6" t="n">
        <v>2033.45</v>
      </c>
      <c r="M246" s="6" t="n">
        <v>7.72</v>
      </c>
      <c r="N246" s="6" t="n">
        <v>1.15</v>
      </c>
    </row>
    <row collapsed="false" customFormat="false" customHeight="false" hidden="false" ht="12.1" outlineLevel="0" r="247">
      <c r="A247" s="37" t="n">
        <v>45071</v>
      </c>
      <c r="B247" s="16" t="s">
        <v>835</v>
      </c>
      <c r="C247" s="16" t="s">
        <v>34</v>
      </c>
      <c r="D247" s="16" t="s">
        <v>35</v>
      </c>
      <c r="E247" s="7" t="n">
        <v>3</v>
      </c>
      <c r="F247" s="16" t="s">
        <v>19</v>
      </c>
      <c r="G247" s="6" t="n">
        <v>71.9702</v>
      </c>
      <c r="H247" s="6" t="n">
        <v>356.2</v>
      </c>
      <c r="I247" s="6" t="n">
        <v>18054.28</v>
      </c>
      <c r="J247" s="6" t="n">
        <v>0.27</v>
      </c>
      <c r="K247" s="6" t="n">
        <v>215.9106</v>
      </c>
      <c r="L247" s="6" t="n">
        <v>194.32</v>
      </c>
      <c r="M247" s="6" t="n">
        <v>0.36</v>
      </c>
      <c r="N247" s="6" t="n">
        <v>0.23</v>
      </c>
    </row>
    <row collapsed="false" customFormat="false" customHeight="false" hidden="false" ht="12.1" outlineLevel="0" r="248">
      <c r="A248" s="37" t="n">
        <v>45083</v>
      </c>
      <c r="B248" s="16" t="s">
        <v>835</v>
      </c>
      <c r="C248" s="16" t="s">
        <v>65</v>
      </c>
      <c r="D248" s="16" t="s">
        <v>66</v>
      </c>
      <c r="E248" s="7" t="n">
        <v>2</v>
      </c>
      <c r="F248" s="16" t="s">
        <v>19</v>
      </c>
      <c r="G248" s="6" t="n">
        <v>3.0905</v>
      </c>
      <c r="H248" s="6" t="n">
        <v>76.96</v>
      </c>
      <c r="I248" s="6" t="n">
        <v>8519.5</v>
      </c>
      <c r="J248" s="6" t="n">
        <v>0.01</v>
      </c>
      <c r="K248" s="6" t="n">
        <v>6.181</v>
      </c>
      <c r="L248" s="6" t="n">
        <v>5.37</v>
      </c>
      <c r="M248" s="6" t="n">
        <v>0.03</v>
      </c>
      <c r="N248" s="6" t="n">
        <v>0.04</v>
      </c>
    </row>
    <row collapsed="false" customFormat="false" customHeight="false" hidden="false" ht="12.1" outlineLevel="0" r="249">
      <c r="A249" s="37" t="n">
        <v>45084</v>
      </c>
      <c r="B249" s="16" t="s">
        <v>835</v>
      </c>
      <c r="C249" s="16" t="s">
        <v>16</v>
      </c>
      <c r="D249" s="16" t="s">
        <v>18</v>
      </c>
      <c r="E249" s="7" t="n">
        <v>8</v>
      </c>
      <c r="F249" s="16" t="s">
        <v>19</v>
      </c>
      <c r="G249" s="6" t="n">
        <v>3.25</v>
      </c>
      <c r="H249" s="6" t="n">
        <v>386.54</v>
      </c>
      <c r="I249" s="6" t="n">
        <v>4264.51</v>
      </c>
      <c r="J249" s="6" t="n">
        <v>0.03</v>
      </c>
      <c r="K249" s="6" t="n">
        <v>26.0001</v>
      </c>
      <c r="L249" s="6" t="n">
        <v>23.56</v>
      </c>
      <c r="M249" s="6" t="n">
        <v>0.07</v>
      </c>
      <c r="N249" s="6" t="n">
        <v>0.01</v>
      </c>
    </row>
    <row collapsed="false" customFormat="false" customHeight="false" hidden="false" ht="12.1" outlineLevel="0" r="250">
      <c r="A250" s="37" t="n">
        <v>45085</v>
      </c>
      <c r="B250" s="16" t="s">
        <v>835</v>
      </c>
      <c r="C250" s="16" t="s">
        <v>54</v>
      </c>
      <c r="D250" s="16" t="s">
        <v>55</v>
      </c>
      <c r="E250" s="7" t="n">
        <v>1</v>
      </c>
      <c r="F250" s="16" t="s">
        <v>19</v>
      </c>
      <c r="G250" s="6" t="n">
        <v>81.4581</v>
      </c>
      <c r="H250" s="6" t="n">
        <v>175.78</v>
      </c>
      <c r="I250" s="6" t="n">
        <v>8345.78</v>
      </c>
      <c r="J250" s="6" t="n">
        <v>0.1</v>
      </c>
      <c r="K250" s="6" t="n">
        <v>81.4581</v>
      </c>
      <c r="L250" s="6" t="n">
        <v>73.31</v>
      </c>
      <c r="M250" s="6" t="n">
        <v>0.88</v>
      </c>
      <c r="N250" s="6" t="n">
        <v>0.51</v>
      </c>
    </row>
    <row collapsed="false" customFormat="false" customHeight="false" hidden="false" ht="12.1" outlineLevel="0" r="251">
      <c r="A251" s="37" t="n">
        <v>45092</v>
      </c>
      <c r="B251" s="16" t="s">
        <v>835</v>
      </c>
      <c r="C251" s="16" t="s">
        <v>40</v>
      </c>
      <c r="D251" s="16" t="s">
        <v>41</v>
      </c>
      <c r="E251" s="7" t="n">
        <v>10</v>
      </c>
      <c r="F251" s="16" t="s">
        <v>19</v>
      </c>
      <c r="G251" s="6" t="n">
        <v>38.7895</v>
      </c>
      <c r="H251" s="6" t="n">
        <v>60.86</v>
      </c>
      <c r="I251" s="6" t="n">
        <v>3168.8</v>
      </c>
      <c r="J251" s="6" t="n">
        <v>0.46</v>
      </c>
      <c r="K251" s="6" t="n">
        <v>387.8945</v>
      </c>
      <c r="L251" s="6" t="n">
        <v>349.11</v>
      </c>
      <c r="M251" s="6" t="n">
        <v>1.1</v>
      </c>
      <c r="N251" s="6" t="n">
        <v>0.68</v>
      </c>
    </row>
    <row collapsed="false" customFormat="false" customHeight="false" hidden="false" ht="12.1" outlineLevel="0" r="252">
      <c r="A252" s="37" t="n">
        <v>45106</v>
      </c>
      <c r="B252" s="16" t="s">
        <v>835</v>
      </c>
      <c r="C252" s="16" t="s">
        <v>71</v>
      </c>
      <c r="D252" s="16" t="s">
        <v>72</v>
      </c>
      <c r="E252" s="7" t="n">
        <v>50</v>
      </c>
      <c r="F252" s="16" t="s">
        <v>23</v>
      </c>
      <c r="G252" s="6" t="n">
        <v>34.29</v>
      </c>
      <c r="H252" s="6" t="n">
        <v>303.5</v>
      </c>
      <c r="I252" s="6" t="n">
        <v>299.15</v>
      </c>
      <c r="J252" s="6" t="n">
        <v>223</v>
      </c>
      <c r="K252" s="6" t="n">
        <v>1714.5</v>
      </c>
      <c r="L252" s="6" t="n">
        <v>1491.5</v>
      </c>
      <c r="M252" s="6" t="n">
        <v>9.97</v>
      </c>
      <c r="N252" s="6" t="n">
        <v>9.83</v>
      </c>
    </row>
    <row collapsed="false" customFormat="false" customHeight="false" hidden="false" ht="12.1" outlineLevel="0" r="253">
      <c r="A253" s="37" t="n">
        <v>45113</v>
      </c>
      <c r="B253" s="16" t="s">
        <v>835</v>
      </c>
      <c r="C253" s="16" t="s">
        <v>28</v>
      </c>
      <c r="D253" s="16" t="s">
        <v>29</v>
      </c>
      <c r="E253" s="7" t="n">
        <v>3</v>
      </c>
      <c r="F253" s="16" t="s">
        <v>19</v>
      </c>
      <c r="G253" s="6" t="n">
        <v>51.4927</v>
      </c>
      <c r="H253" s="6" t="n">
        <v>394.73</v>
      </c>
      <c r="I253" s="6" t="n">
        <v>20379.92</v>
      </c>
      <c r="J253" s="6" t="n">
        <v>0.17</v>
      </c>
      <c r="K253" s="6" t="n">
        <v>154.478</v>
      </c>
      <c r="L253" s="6" t="n">
        <v>139.12</v>
      </c>
      <c r="M253" s="6" t="n">
        <v>0.23</v>
      </c>
      <c r="N253" s="6" t="n">
        <v>0.13</v>
      </c>
    </row>
    <row collapsed="false" customFormat="false" customHeight="false" hidden="false" ht="12.1" outlineLevel="0" r="254">
      <c r="A254" s="37" t="n">
        <v>45114</v>
      </c>
      <c r="B254" s="16" t="s">
        <v>835</v>
      </c>
      <c r="C254" s="16" t="s">
        <v>49</v>
      </c>
      <c r="D254" s="16" t="s">
        <v>79</v>
      </c>
      <c r="E254" s="7" t="n">
        <v>5</v>
      </c>
      <c r="F254" s="16" t="s">
        <v>19</v>
      </c>
      <c r="G254" s="6" t="n">
        <v>25.7343</v>
      </c>
      <c r="H254" s="6" t="n">
        <v>15.87</v>
      </c>
      <c r="I254" s="6" t="n">
        <v>2329.04</v>
      </c>
      <c r="J254" s="6" t="n">
        <v>0.14</v>
      </c>
      <c r="K254" s="6" t="n">
        <v>128.6716</v>
      </c>
      <c r="L254" s="6" t="n">
        <v>115.71</v>
      </c>
      <c r="M254" s="6" t="n">
        <v>0.99</v>
      </c>
      <c r="N254" s="6" t="n">
        <v>1.58</v>
      </c>
    </row>
    <row collapsed="false" customFormat="false" customHeight="false" hidden="false" ht="12.1" outlineLevel="0" r="255">
      <c r="A255" s="37" t="n">
        <v>45118</v>
      </c>
      <c r="B255" s="16" t="s">
        <v>835</v>
      </c>
      <c r="C255" s="16" t="s">
        <v>67</v>
      </c>
      <c r="D255" s="16" t="s">
        <v>68</v>
      </c>
      <c r="E255" s="7" t="n">
        <v>200</v>
      </c>
      <c r="F255" s="16" t="s">
        <v>23</v>
      </c>
      <c r="G255" s="6" t="n">
        <v>9.1</v>
      </c>
      <c r="H255" s="6" t="n">
        <v>110.6</v>
      </c>
      <c r="I255" s="6" t="n">
        <v>102.51</v>
      </c>
      <c r="J255" s="6" t="n">
        <v>237</v>
      </c>
      <c r="K255" s="6" t="n">
        <v>1820</v>
      </c>
      <c r="L255" s="6" t="n">
        <v>1583</v>
      </c>
      <c r="M255" s="6" t="n">
        <v>7.72</v>
      </c>
      <c r="N255" s="6" t="n">
        <v>7.16</v>
      </c>
    </row>
    <row collapsed="false" customFormat="false" customHeight="false" hidden="false" ht="12.1" outlineLevel="0" r="256">
      <c r="A256" s="37" t="n">
        <v>45118</v>
      </c>
      <c r="B256" s="16" t="s">
        <v>835</v>
      </c>
      <c r="C256" s="16" t="s">
        <v>82</v>
      </c>
      <c r="D256" s="16" t="s">
        <v>83</v>
      </c>
      <c r="E256" s="7" t="n">
        <v>10</v>
      </c>
      <c r="F256" s="16" t="s">
        <v>23</v>
      </c>
      <c r="G256" s="6" t="n">
        <v>17.97</v>
      </c>
      <c r="H256" s="6" t="n">
        <v>478.8</v>
      </c>
      <c r="I256" s="6" t="n">
        <v>467.75</v>
      </c>
      <c r="J256" s="6" t="n">
        <v>23</v>
      </c>
      <c r="K256" s="6" t="n">
        <v>179.7</v>
      </c>
      <c r="L256" s="6" t="n">
        <v>156.7</v>
      </c>
      <c r="M256" s="6" t="n">
        <v>3.35</v>
      </c>
      <c r="N256" s="6" t="n">
        <v>3.27</v>
      </c>
    </row>
    <row collapsed="false" customFormat="false" customHeight="false" hidden="false" ht="12.1" outlineLevel="0" r="257">
      <c r="A257" s="37" t="n">
        <v>45126</v>
      </c>
      <c r="B257" s="16" t="s">
        <v>835</v>
      </c>
      <c r="C257" s="16" t="s">
        <v>90</v>
      </c>
      <c r="D257" s="16" t="s">
        <v>91</v>
      </c>
      <c r="E257" s="7" t="n">
        <v>100</v>
      </c>
      <c r="F257" s="16" t="s">
        <v>23</v>
      </c>
      <c r="G257" s="6" t="n">
        <v>0.41</v>
      </c>
      <c r="H257" s="6" t="n">
        <v>17.648</v>
      </c>
      <c r="I257" s="6" t="n">
        <v>10.96</v>
      </c>
      <c r="J257" s="6" t="n">
        <v>5</v>
      </c>
      <c r="K257" s="6" t="n">
        <v>41</v>
      </c>
      <c r="L257" s="6" t="n">
        <v>36</v>
      </c>
      <c r="M257" s="6" t="n">
        <v>3.28</v>
      </c>
      <c r="N257" s="6" t="n">
        <v>2.04</v>
      </c>
    </row>
    <row collapsed="false" customFormat="false" customHeight="false" hidden="false" ht="12.1" outlineLevel="0" r="258">
      <c r="A258" s="37" t="n">
        <v>45131</v>
      </c>
      <c r="B258" s="16" t="s">
        <v>835</v>
      </c>
      <c r="C258" s="16" t="s">
        <v>69</v>
      </c>
      <c r="D258" s="16" t="s">
        <v>70</v>
      </c>
      <c r="E258" s="7" t="n">
        <v>13</v>
      </c>
      <c r="F258" s="16" t="s">
        <v>19</v>
      </c>
      <c r="G258" s="6" t="n">
        <v>13.5577</v>
      </c>
      <c r="H258" s="6" t="n">
        <v>13.93</v>
      </c>
      <c r="I258" s="6" t="n">
        <v>534.46</v>
      </c>
      <c r="J258" s="6" t="n">
        <v>0.2</v>
      </c>
      <c r="K258" s="6" t="n">
        <v>176.25</v>
      </c>
      <c r="L258" s="6" t="n">
        <v>158.17</v>
      </c>
      <c r="M258" s="6" t="n">
        <v>2.28</v>
      </c>
      <c r="N258" s="6" t="n">
        <v>0.97</v>
      </c>
    </row>
    <row collapsed="false" customFormat="false" customHeight="false" hidden="false" ht="12.1" outlineLevel="0" r="259">
      <c r="A259" s="37" t="n">
        <v>45134</v>
      </c>
      <c r="B259" s="16" t="s">
        <v>835</v>
      </c>
      <c r="C259" s="16" t="s">
        <v>73</v>
      </c>
      <c r="D259" s="16" t="s">
        <v>74</v>
      </c>
      <c r="E259" s="7" t="n">
        <v>5</v>
      </c>
      <c r="F259" s="16" t="s">
        <v>19</v>
      </c>
      <c r="G259" s="6" t="n">
        <v>36.9192</v>
      </c>
      <c r="H259" s="6" t="n">
        <v>37.21</v>
      </c>
      <c r="I259" s="6" t="n">
        <v>2369.16</v>
      </c>
      <c r="J259" s="6" t="n">
        <v>0.21</v>
      </c>
      <c r="K259" s="6" t="n">
        <v>184.5959</v>
      </c>
      <c r="L259" s="6" t="n">
        <v>165.69</v>
      </c>
      <c r="M259" s="6" t="n">
        <v>1.4</v>
      </c>
      <c r="N259" s="6" t="n">
        <v>0.99</v>
      </c>
    </row>
    <row collapsed="false" customFormat="false" customHeight="false" hidden="false" ht="12.1" outlineLevel="0" r="260">
      <c r="A260" s="37" t="n">
        <v>45148</v>
      </c>
      <c r="B260" s="16" t="s">
        <v>835</v>
      </c>
      <c r="C260" s="16" t="s">
        <v>77</v>
      </c>
      <c r="D260" s="16" t="s">
        <v>78</v>
      </c>
      <c r="E260" s="7" t="n">
        <v>1</v>
      </c>
      <c r="F260" s="16" t="s">
        <v>19</v>
      </c>
      <c r="G260" s="6" t="n">
        <v>55.5179</v>
      </c>
      <c r="H260" s="6" t="n">
        <v>160.91</v>
      </c>
      <c r="I260" s="6" t="n">
        <v>7095.29</v>
      </c>
      <c r="J260" s="6" t="n">
        <v>0.06</v>
      </c>
      <c r="K260" s="6" t="n">
        <v>55.5179</v>
      </c>
      <c r="L260" s="6" t="n">
        <v>49.67</v>
      </c>
      <c r="M260" s="6" t="n">
        <v>0.7</v>
      </c>
      <c r="N260" s="6" t="n">
        <v>0.32</v>
      </c>
    </row>
    <row collapsed="false" customFormat="false" customHeight="false" hidden="false" ht="12.1" outlineLevel="0" r="261">
      <c r="A261" s="37" t="n">
        <v>45148</v>
      </c>
      <c r="B261" s="16" t="s">
        <v>835</v>
      </c>
      <c r="C261" s="16" t="s">
        <v>43</v>
      </c>
      <c r="D261" s="16" t="s">
        <v>44</v>
      </c>
      <c r="E261" s="7" t="n">
        <v>2</v>
      </c>
      <c r="F261" s="16" t="s">
        <v>19</v>
      </c>
      <c r="G261" s="6" t="n">
        <v>43.83</v>
      </c>
      <c r="H261" s="6" t="n">
        <v>239.76</v>
      </c>
      <c r="I261" s="6" t="n">
        <v>12727.98</v>
      </c>
      <c r="J261" s="6" t="n">
        <v>0.09</v>
      </c>
      <c r="K261" s="6" t="n">
        <v>87.6599</v>
      </c>
      <c r="L261" s="6" t="n">
        <v>78.89</v>
      </c>
      <c r="M261" s="6" t="n">
        <v>0.31</v>
      </c>
      <c r="N261" s="6" t="n">
        <v>0.17</v>
      </c>
    </row>
    <row collapsed="false" customFormat="false" customHeight="false" hidden="false" ht="12.1" outlineLevel="0" r="262">
      <c r="A262" s="37" t="n">
        <v>45149</v>
      </c>
      <c r="B262" s="16" t="s">
        <v>835</v>
      </c>
      <c r="C262" s="16" t="s">
        <v>25</v>
      </c>
      <c r="D262" s="16" t="s">
        <v>26</v>
      </c>
      <c r="E262" s="7" t="n">
        <v>8</v>
      </c>
      <c r="F262" s="16" t="s">
        <v>19</v>
      </c>
      <c r="G262" s="6" t="n">
        <v>23.3471</v>
      </c>
      <c r="H262" s="6" t="n">
        <v>177.97</v>
      </c>
      <c r="I262" s="6" t="n">
        <v>3010.53</v>
      </c>
      <c r="J262" s="6" t="n">
        <v>0.19</v>
      </c>
      <c r="K262" s="6" t="n">
        <v>186.7764</v>
      </c>
      <c r="L262" s="6" t="n">
        <v>168.29</v>
      </c>
      <c r="M262" s="6" t="n">
        <v>0.7</v>
      </c>
      <c r="N262" s="6" t="n">
        <v>0.12</v>
      </c>
    </row>
    <row collapsed="false" customFormat="false" customHeight="false" hidden="false" ht="12.1" outlineLevel="0" r="263">
      <c r="A263" s="37" t="n">
        <v>45154</v>
      </c>
      <c r="B263" s="16" t="s">
        <v>835</v>
      </c>
      <c r="C263" s="16" t="s">
        <v>52</v>
      </c>
      <c r="D263" s="16" t="s">
        <v>53</v>
      </c>
      <c r="E263" s="7" t="n">
        <v>1</v>
      </c>
      <c r="F263" s="16" t="s">
        <v>19</v>
      </c>
      <c r="G263" s="6" t="n">
        <v>66.2468</v>
      </c>
      <c r="H263" s="6" t="n">
        <v>321.86</v>
      </c>
      <c r="I263" s="6" t="n">
        <v>9802.15</v>
      </c>
      <c r="J263" s="6" t="n">
        <v>0.07</v>
      </c>
      <c r="K263" s="6" t="n">
        <v>66.2468</v>
      </c>
      <c r="L263" s="6" t="n">
        <v>59.43</v>
      </c>
      <c r="M263" s="6" t="n">
        <v>0.61</v>
      </c>
      <c r="N263" s="6" t="n">
        <v>0.19</v>
      </c>
    </row>
    <row collapsed="false" customFormat="false" customHeight="false" hidden="false" ht="12.1" outlineLevel="0" r="264">
      <c r="A264" s="37" t="n">
        <v>45163</v>
      </c>
      <c r="B264" s="16" t="s">
        <v>835</v>
      </c>
      <c r="C264" s="16" t="s">
        <v>34</v>
      </c>
      <c r="D264" s="16" t="s">
        <v>35</v>
      </c>
      <c r="E264" s="7" t="n">
        <v>3</v>
      </c>
      <c r="F264" s="16" t="s">
        <v>19</v>
      </c>
      <c r="G264" s="6" t="n">
        <v>84.9606</v>
      </c>
      <c r="H264" s="6" t="n">
        <v>387.02</v>
      </c>
      <c r="I264" s="6" t="n">
        <v>18054.28</v>
      </c>
      <c r="J264" s="6" t="n">
        <v>0.27</v>
      </c>
      <c r="K264" s="6" t="n">
        <v>254.8819</v>
      </c>
      <c r="L264" s="6" t="n">
        <v>229.39</v>
      </c>
      <c r="M264" s="6" t="n">
        <v>0.42</v>
      </c>
      <c r="N264" s="6" t="n">
        <v>0.21</v>
      </c>
    </row>
    <row collapsed="false" customFormat="false" customHeight="false" hidden="false" ht="12.1" outlineLevel="0" r="265">
      <c r="A265" s="37" t="n">
        <v>45174</v>
      </c>
      <c r="B265" s="16" t="s">
        <v>835</v>
      </c>
      <c r="C265" s="16" t="s">
        <v>65</v>
      </c>
      <c r="D265" s="16" t="s">
        <v>66</v>
      </c>
      <c r="E265" s="7" t="n">
        <v>2</v>
      </c>
      <c r="F265" s="16" t="s">
        <v>19</v>
      </c>
      <c r="G265" s="6" t="n">
        <v>3.6716</v>
      </c>
      <c r="H265" s="6" t="n">
        <v>83.5</v>
      </c>
      <c r="I265" s="6" t="n">
        <v>8519.5</v>
      </c>
      <c r="J265" s="6" t="n">
        <v>0.01</v>
      </c>
      <c r="K265" s="6" t="n">
        <v>7.3431</v>
      </c>
      <c r="L265" s="6" t="n">
        <v>6.38</v>
      </c>
      <c r="M265" s="6" t="n">
        <v>0.04</v>
      </c>
      <c r="N265" s="6" t="n">
        <v>0.04</v>
      </c>
    </row>
    <row collapsed="false" customFormat="false" customHeight="false" hidden="false" ht="12.1" outlineLevel="0" r="266">
      <c r="A266" s="37" t="n">
        <v>45175</v>
      </c>
      <c r="B266" s="16" t="s">
        <v>835</v>
      </c>
      <c r="C266" s="16" t="s">
        <v>16</v>
      </c>
      <c r="D266" s="16" t="s">
        <v>18</v>
      </c>
      <c r="E266" s="7" t="n">
        <v>8</v>
      </c>
      <c r="F266" s="16" t="s">
        <v>19</v>
      </c>
      <c r="G266" s="6" t="n">
        <v>3.9015</v>
      </c>
      <c r="H266" s="6" t="n">
        <v>485.48</v>
      </c>
      <c r="I266" s="6" t="n">
        <v>4264.51</v>
      </c>
      <c r="J266" s="6" t="n">
        <v>0.03</v>
      </c>
      <c r="K266" s="6" t="n">
        <v>31.2123</v>
      </c>
      <c r="L266" s="6" t="n">
        <v>28.29</v>
      </c>
      <c r="M266" s="6" t="n">
        <v>0.08</v>
      </c>
      <c r="N266" s="6" t="n">
        <v>0.01</v>
      </c>
    </row>
    <row collapsed="false" customFormat="false" customHeight="false" hidden="false" ht="12.1" outlineLevel="0" r="267">
      <c r="A267" s="37" t="n">
        <v>45176</v>
      </c>
      <c r="B267" s="16" t="s">
        <v>835</v>
      </c>
      <c r="C267" s="16" t="s">
        <v>54</v>
      </c>
      <c r="D267" s="16" t="s">
        <v>55</v>
      </c>
      <c r="E267" s="7" t="n">
        <v>1</v>
      </c>
      <c r="F267" s="16" t="s">
        <v>19</v>
      </c>
      <c r="G267" s="6" t="n">
        <v>97.8439</v>
      </c>
      <c r="H267" s="6" t="n">
        <v>160.61</v>
      </c>
      <c r="I267" s="6" t="n">
        <v>8345.78</v>
      </c>
      <c r="J267" s="6" t="n">
        <v>0.1</v>
      </c>
      <c r="K267" s="6" t="n">
        <v>97.8439</v>
      </c>
      <c r="L267" s="6" t="n">
        <v>88.06</v>
      </c>
      <c r="M267" s="6" t="n">
        <v>1.06</v>
      </c>
      <c r="N267" s="6" t="n">
        <v>0.56</v>
      </c>
    </row>
    <row collapsed="false" customFormat="false" customHeight="false" hidden="false" ht="12.1" outlineLevel="0" r="268">
      <c r="A268" s="37" t="n">
        <v>45183</v>
      </c>
      <c r="B268" s="16" t="s">
        <v>835</v>
      </c>
      <c r="C268" s="16" t="s">
        <v>40</v>
      </c>
      <c r="D268" s="16" t="s">
        <v>41</v>
      </c>
      <c r="E268" s="7" t="n">
        <v>10</v>
      </c>
      <c r="F268" s="16" t="s">
        <v>19</v>
      </c>
      <c r="G268" s="6" t="n">
        <v>44.1505</v>
      </c>
      <c r="H268" s="6" t="n">
        <v>58.44</v>
      </c>
      <c r="I268" s="6" t="n">
        <v>3168.8</v>
      </c>
      <c r="J268" s="6" t="n">
        <v>0.46</v>
      </c>
      <c r="K268" s="6" t="n">
        <v>441.5052</v>
      </c>
      <c r="L268" s="6" t="n">
        <v>397.35</v>
      </c>
      <c r="M268" s="6" t="n">
        <v>1.25</v>
      </c>
      <c r="N268" s="6" t="n">
        <v>0.71</v>
      </c>
    </row>
    <row collapsed="false" customFormat="false" customHeight="false" hidden="false" ht="12.1" outlineLevel="0" r="269">
      <c r="A269" s="37" t="n">
        <v>45204</v>
      </c>
      <c r="B269" s="16" t="s">
        <v>835</v>
      </c>
      <c r="C269" s="16" t="s">
        <v>28</v>
      </c>
      <c r="D269" s="16" t="s">
        <v>29</v>
      </c>
      <c r="E269" s="7" t="n">
        <v>3</v>
      </c>
      <c r="F269" s="16" t="s">
        <v>19</v>
      </c>
      <c r="G269" s="6" t="n">
        <v>56.6896</v>
      </c>
      <c r="H269" s="6" t="n">
        <v>393.76</v>
      </c>
      <c r="I269" s="6" t="n">
        <v>20379.92</v>
      </c>
      <c r="J269" s="6" t="n">
        <v>0.17</v>
      </c>
      <c r="K269" s="6" t="n">
        <v>170.0689</v>
      </c>
      <c r="L269" s="6" t="n">
        <v>153.16</v>
      </c>
      <c r="M269" s="6" t="n">
        <v>0.25</v>
      </c>
      <c r="N269" s="6" t="n">
        <v>0.13</v>
      </c>
    </row>
    <row collapsed="false" customFormat="false" customHeight="false" hidden="false" ht="12.1" outlineLevel="0" r="270">
      <c r="A270" s="37" t="n">
        <v>45208</v>
      </c>
      <c r="B270" s="16" t="s">
        <v>835</v>
      </c>
      <c r="C270" s="16" t="s">
        <v>86</v>
      </c>
      <c r="D270" s="16" t="s">
        <v>87</v>
      </c>
      <c r="E270" s="7" t="n">
        <v>10</v>
      </c>
      <c r="F270" s="16" t="s">
        <v>23</v>
      </c>
      <c r="G270" s="6" t="n">
        <v>19.08</v>
      </c>
      <c r="H270" s="6" t="n">
        <v>262.38</v>
      </c>
      <c r="I270" s="6" t="n">
        <v>55.49</v>
      </c>
      <c r="J270" s="6" t="n">
        <v>25</v>
      </c>
      <c r="K270" s="6" t="n">
        <v>190.8</v>
      </c>
      <c r="L270" s="6" t="n">
        <v>165.8</v>
      </c>
      <c r="M270" s="6" t="n">
        <v>29.88</v>
      </c>
      <c r="N270" s="6" t="n">
        <v>6.32</v>
      </c>
    </row>
    <row collapsed="false" customFormat="false" customHeight="false" hidden="false" ht="12.1" outlineLevel="0" r="271">
      <c r="A271" s="37" t="n">
        <v>45205</v>
      </c>
      <c r="B271" s="16" t="s">
        <v>835</v>
      </c>
      <c r="C271" s="16" t="s">
        <v>49</v>
      </c>
      <c r="D271" s="16" t="s">
        <v>79</v>
      </c>
      <c r="E271" s="7" t="n">
        <v>5</v>
      </c>
      <c r="F271" s="16" t="s">
        <v>19</v>
      </c>
      <c r="G271" s="6" t="n">
        <v>27.71</v>
      </c>
      <c r="H271" s="6" t="n">
        <v>14.83</v>
      </c>
      <c r="I271" s="6" t="n">
        <v>2329.04</v>
      </c>
      <c r="J271" s="6" t="n">
        <v>0.14</v>
      </c>
      <c r="K271" s="6" t="n">
        <v>138.5499</v>
      </c>
      <c r="L271" s="6" t="n">
        <v>124.6</v>
      </c>
      <c r="M271" s="6" t="n">
        <v>1.07</v>
      </c>
      <c r="N271" s="6" t="n">
        <v>1.69</v>
      </c>
    </row>
    <row collapsed="false" customFormat="false" customHeight="false" hidden="false" ht="12.1" outlineLevel="0" r="272">
      <c r="A272" s="37" t="n">
        <v>45217</v>
      </c>
      <c r="B272" s="16" t="s">
        <v>835</v>
      </c>
      <c r="C272" s="16" t="s">
        <v>80</v>
      </c>
      <c r="D272" s="16" t="s">
        <v>81</v>
      </c>
      <c r="E272" s="7" t="n">
        <v>280</v>
      </c>
      <c r="F272" s="16" t="s">
        <v>23</v>
      </c>
      <c r="G272" s="6" t="n">
        <v>3.77</v>
      </c>
      <c r="H272" s="6" t="n">
        <v>72.82</v>
      </c>
      <c r="I272" s="6" t="n">
        <v>71.51</v>
      </c>
      <c r="J272" s="6" t="n">
        <v>137</v>
      </c>
      <c r="K272" s="6" t="n">
        <v>1055.6</v>
      </c>
      <c r="L272" s="6" t="n">
        <v>918.6</v>
      </c>
      <c r="M272" s="6" t="n">
        <v>4.59</v>
      </c>
      <c r="N272" s="6" t="n">
        <v>4.51</v>
      </c>
    </row>
    <row collapsed="false" customFormat="false" customHeight="false" hidden="false" ht="12.1" outlineLevel="0" r="273">
      <c r="A273" s="37" t="n">
        <v>45230</v>
      </c>
      <c r="B273" s="16" t="s">
        <v>835</v>
      </c>
      <c r="C273" s="16" t="s">
        <v>69</v>
      </c>
      <c r="D273" s="16" t="s">
        <v>70</v>
      </c>
      <c r="E273" s="7" t="n">
        <v>13</v>
      </c>
      <c r="F273" s="16" t="s">
        <v>19</v>
      </c>
      <c r="G273" s="6" t="n">
        <v>13.9865</v>
      </c>
      <c r="H273" s="6" t="n">
        <v>9.77</v>
      </c>
      <c r="I273" s="6" t="n">
        <v>534.46</v>
      </c>
      <c r="J273" s="6" t="n">
        <v>0.2</v>
      </c>
      <c r="K273" s="6" t="n">
        <v>181.8248</v>
      </c>
      <c r="L273" s="6" t="n">
        <v>163.18</v>
      </c>
      <c r="M273" s="6" t="n">
        <v>2.35</v>
      </c>
      <c r="N273" s="6" t="n">
        <v>1.38</v>
      </c>
    </row>
    <row collapsed="false" customFormat="false" customHeight="false" hidden="false" ht="12.1" outlineLevel="0" r="274">
      <c r="A274" s="37" t="n">
        <v>45238</v>
      </c>
      <c r="B274" s="16" t="s">
        <v>835</v>
      </c>
      <c r="C274" s="16" t="s">
        <v>43</v>
      </c>
      <c r="D274" s="16" t="s">
        <v>44</v>
      </c>
      <c r="E274" s="7" t="n">
        <v>2</v>
      </c>
      <c r="F274" s="16" t="s">
        <v>19</v>
      </c>
      <c r="G274" s="6" t="n">
        <v>48.0559</v>
      </c>
      <c r="H274" s="6" t="n">
        <v>244.77</v>
      </c>
      <c r="I274" s="6" t="n">
        <v>12727.98</v>
      </c>
      <c r="J274" s="6" t="n">
        <v>0.1</v>
      </c>
      <c r="K274" s="6" t="n">
        <v>96.1117</v>
      </c>
      <c r="L274" s="6" t="n">
        <v>86.87</v>
      </c>
      <c r="M274" s="6" t="n">
        <v>0.34</v>
      </c>
      <c r="N274" s="6" t="n">
        <v>0.19</v>
      </c>
    </row>
    <row collapsed="false" customFormat="false" customHeight="false" hidden="false" ht="12.1" outlineLevel="0" r="275">
      <c r="A275" s="37" t="n">
        <v>45239</v>
      </c>
      <c r="B275" s="16" t="s">
        <v>835</v>
      </c>
      <c r="C275" s="16" t="s">
        <v>73</v>
      </c>
      <c r="D275" s="16" t="s">
        <v>74</v>
      </c>
      <c r="E275" s="7" t="n">
        <v>5</v>
      </c>
      <c r="F275" s="16" t="s">
        <v>19</v>
      </c>
      <c r="G275" s="6" t="n">
        <v>37.8009</v>
      </c>
      <c r="H275" s="6" t="n">
        <v>30.82</v>
      </c>
      <c r="I275" s="6" t="n">
        <v>2369.16</v>
      </c>
      <c r="J275" s="6" t="n">
        <v>0.21</v>
      </c>
      <c r="K275" s="6" t="n">
        <v>189.0045</v>
      </c>
      <c r="L275" s="6" t="n">
        <v>169.64</v>
      </c>
      <c r="M275" s="6" t="n">
        <v>1.43</v>
      </c>
      <c r="N275" s="6" t="n">
        <v>1.19</v>
      </c>
    </row>
    <row collapsed="false" customFormat="false" customHeight="false" hidden="false" ht="12.1" outlineLevel="0" r="276">
      <c r="A276" s="37" t="n">
        <v>45240</v>
      </c>
      <c r="B276" s="16" t="s">
        <v>835</v>
      </c>
      <c r="C276" s="16" t="s">
        <v>25</v>
      </c>
      <c r="D276" s="16" t="s">
        <v>26</v>
      </c>
      <c r="E276" s="7" t="n">
        <v>8</v>
      </c>
      <c r="F276" s="16" t="s">
        <v>19</v>
      </c>
      <c r="G276" s="6" t="n">
        <v>22.0624</v>
      </c>
      <c r="H276" s="6" t="n">
        <v>182.41</v>
      </c>
      <c r="I276" s="6" t="n">
        <v>3010.53</v>
      </c>
      <c r="J276" s="6" t="n">
        <v>0.19</v>
      </c>
      <c r="K276" s="6" t="n">
        <v>176.4991</v>
      </c>
      <c r="L276" s="6" t="n">
        <v>159.03</v>
      </c>
      <c r="M276" s="6" t="n">
        <v>0.66</v>
      </c>
      <c r="N276" s="6" t="n">
        <v>0.12</v>
      </c>
    </row>
    <row collapsed="false" customFormat="false" customHeight="false" hidden="false" ht="12.1" outlineLevel="0" r="277">
      <c r="A277" s="37" t="n">
        <v>45245</v>
      </c>
      <c r="B277" s="16" t="s">
        <v>835</v>
      </c>
      <c r="C277" s="16" t="s">
        <v>52</v>
      </c>
      <c r="D277" s="16" t="s">
        <v>53</v>
      </c>
      <c r="E277" s="7" t="n">
        <v>1</v>
      </c>
      <c r="F277" s="16" t="s">
        <v>19</v>
      </c>
      <c r="G277" s="6" t="n">
        <v>68.4428</v>
      </c>
      <c r="H277" s="6" t="n">
        <v>370.27</v>
      </c>
      <c r="I277" s="6" t="n">
        <v>9802.15</v>
      </c>
      <c r="J277" s="6" t="n">
        <v>0.08</v>
      </c>
      <c r="K277" s="6" t="n">
        <v>68.4428</v>
      </c>
      <c r="L277" s="6" t="n">
        <v>61.14</v>
      </c>
      <c r="M277" s="6" t="n">
        <v>0.62</v>
      </c>
      <c r="N277" s="6" t="n">
        <v>0.18</v>
      </c>
    </row>
    <row collapsed="false" customFormat="false" customHeight="false" hidden="false" ht="12.1" outlineLevel="0" r="278">
      <c r="A278" s="37" t="n">
        <v>45257</v>
      </c>
      <c r="B278" s="16" t="s">
        <v>835</v>
      </c>
      <c r="C278" s="16" t="s">
        <v>34</v>
      </c>
      <c r="D278" s="16" t="s">
        <v>35</v>
      </c>
      <c r="E278" s="7" t="n">
        <v>3</v>
      </c>
      <c r="F278" s="16" t="s">
        <v>19</v>
      </c>
      <c r="G278" s="6" t="n">
        <v>79.932</v>
      </c>
      <c r="H278" s="6" t="n">
        <v>415.1</v>
      </c>
      <c r="I278" s="6" t="n">
        <v>18054.28</v>
      </c>
      <c r="J278" s="6" t="n">
        <v>0.27</v>
      </c>
      <c r="K278" s="6" t="n">
        <v>239.7959</v>
      </c>
      <c r="L278" s="6" t="n">
        <v>215.82</v>
      </c>
      <c r="M278" s="6" t="n">
        <v>0.4</v>
      </c>
      <c r="N278" s="6" t="n">
        <v>0.2</v>
      </c>
    </row>
    <row collapsed="false" customFormat="false" customHeight="false" hidden="false" ht="12.1" outlineLevel="0" r="279">
      <c r="A279" s="37" t="n">
        <v>45258</v>
      </c>
      <c r="B279" s="16" t="s">
        <v>835</v>
      </c>
      <c r="C279" s="16" t="s">
        <v>65</v>
      </c>
      <c r="D279" s="16" t="s">
        <v>66</v>
      </c>
      <c r="E279" s="7" t="n">
        <v>2</v>
      </c>
      <c r="F279" s="16" t="s">
        <v>19</v>
      </c>
      <c r="G279" s="6" t="n">
        <v>3.3708</v>
      </c>
      <c r="H279" s="6" t="n">
        <v>88.85</v>
      </c>
      <c r="I279" s="6" t="n">
        <v>8519.5</v>
      </c>
      <c r="J279" s="6" t="n">
        <v>0.01</v>
      </c>
      <c r="K279" s="6" t="n">
        <v>6.7415</v>
      </c>
      <c r="L279" s="6" t="n">
        <v>5.85</v>
      </c>
      <c r="M279" s="6" t="n">
        <v>0.03</v>
      </c>
      <c r="N279" s="6" t="n">
        <v>0.04</v>
      </c>
    </row>
    <row collapsed="false" customFormat="false" customHeight="false" hidden="false" ht="12.1" outlineLevel="0" r="280">
      <c r="A280" s="37" t="n">
        <v>45260</v>
      </c>
      <c r="B280" s="16" t="s">
        <v>835</v>
      </c>
      <c r="C280" s="16" t="s">
        <v>40</v>
      </c>
      <c r="D280" s="16" t="s">
        <v>41</v>
      </c>
      <c r="E280" s="7" t="n">
        <v>10</v>
      </c>
      <c r="F280" s="16" t="s">
        <v>19</v>
      </c>
      <c r="G280" s="6" t="n">
        <v>40.8867</v>
      </c>
      <c r="H280" s="6" t="n">
        <v>58.23</v>
      </c>
      <c r="I280" s="6" t="n">
        <v>3168.8</v>
      </c>
      <c r="J280" s="6" t="n">
        <v>0.46</v>
      </c>
      <c r="K280" s="6" t="n">
        <v>408.8669</v>
      </c>
      <c r="L280" s="6" t="n">
        <v>367.98</v>
      </c>
      <c r="M280" s="6" t="n">
        <v>1.16</v>
      </c>
      <c r="N280" s="6" t="n">
        <v>0.71</v>
      </c>
    </row>
    <row collapsed="false" customFormat="false" customHeight="false" hidden="false" ht="12.1" outlineLevel="0" r="281">
      <c r="A281" s="37" t="n">
        <v>45265</v>
      </c>
      <c r="B281" s="16" t="s">
        <v>835</v>
      </c>
      <c r="C281" s="16" t="s">
        <v>16</v>
      </c>
      <c r="D281" s="16" t="s">
        <v>18</v>
      </c>
      <c r="E281" s="7" t="n">
        <v>8</v>
      </c>
      <c r="F281" s="16" t="s">
        <v>19</v>
      </c>
      <c r="G281" s="6" t="n">
        <v>3.6269</v>
      </c>
      <c r="H281" s="6" t="n">
        <v>455.1</v>
      </c>
      <c r="I281" s="6" t="n">
        <v>4264.51</v>
      </c>
      <c r="J281" s="6" t="n">
        <v>0.03</v>
      </c>
      <c r="K281" s="6" t="n">
        <v>29.0153</v>
      </c>
      <c r="L281" s="6" t="n">
        <v>26.3</v>
      </c>
      <c r="M281" s="6" t="n">
        <v>0.08</v>
      </c>
      <c r="N281" s="6" t="n">
        <v>0.01</v>
      </c>
    </row>
    <row collapsed="false" customFormat="false" customHeight="false" hidden="false" ht="12.1" outlineLevel="0" r="282">
      <c r="A282" s="37" t="n">
        <v>45267</v>
      </c>
      <c r="B282" s="16" t="s">
        <v>835</v>
      </c>
      <c r="C282" s="16" t="s">
        <v>77</v>
      </c>
      <c r="D282" s="16" t="s">
        <v>78</v>
      </c>
      <c r="E282" s="7" t="n">
        <v>1</v>
      </c>
      <c r="F282" s="16" t="s">
        <v>19</v>
      </c>
      <c r="G282" s="6" t="n">
        <v>52.8861</v>
      </c>
      <c r="H282" s="6" t="n">
        <v>154.04</v>
      </c>
      <c r="I282" s="6" t="n">
        <v>7095.29</v>
      </c>
      <c r="J282" s="6" t="n">
        <v>0.06</v>
      </c>
      <c r="K282" s="6" t="n">
        <v>52.8861</v>
      </c>
      <c r="L282" s="6" t="n">
        <v>47.32</v>
      </c>
      <c r="M282" s="6" t="n">
        <v>0.67</v>
      </c>
      <c r="N282" s="6" t="n">
        <v>0.33</v>
      </c>
    </row>
    <row collapsed="false" customFormat="false" customHeight="false" hidden="false" ht="12.1" outlineLevel="0" r="283">
      <c r="A283" s="37" t="n">
        <v>45267</v>
      </c>
      <c r="B283" s="16" t="s">
        <v>835</v>
      </c>
      <c r="C283" s="16" t="s">
        <v>54</v>
      </c>
      <c r="D283" s="16" t="s">
        <v>55</v>
      </c>
      <c r="E283" s="7" t="n">
        <v>1</v>
      </c>
      <c r="F283" s="16" t="s">
        <v>19</v>
      </c>
      <c r="G283" s="6" t="n">
        <v>92.7826</v>
      </c>
      <c r="H283" s="6" t="n">
        <v>183.13</v>
      </c>
      <c r="I283" s="6" t="n">
        <v>8345.78</v>
      </c>
      <c r="J283" s="6" t="n">
        <v>0.1</v>
      </c>
      <c r="K283" s="6" t="n">
        <v>92.7826</v>
      </c>
      <c r="L283" s="6" t="n">
        <v>83.5</v>
      </c>
      <c r="M283" s="6" t="n">
        <v>1</v>
      </c>
      <c r="N283" s="6" t="n">
        <v>0.49</v>
      </c>
    </row>
    <row collapsed="false" customFormat="false" customHeight="false" hidden="false" ht="12.1" outlineLevel="0" r="284">
      <c r="A284" s="37" t="n">
        <v>45280</v>
      </c>
      <c r="B284" s="16" t="s">
        <v>835</v>
      </c>
      <c r="C284" s="16" t="s">
        <v>75</v>
      </c>
      <c r="D284" s="16" t="s">
        <v>76</v>
      </c>
      <c r="E284" s="7" t="n">
        <v>1</v>
      </c>
      <c r="F284" s="16" t="s">
        <v>19</v>
      </c>
      <c r="G284" s="6" t="n">
        <v>90.087</v>
      </c>
      <c r="H284" s="6" t="n">
        <v>75.39</v>
      </c>
      <c r="I284" s="6" t="n">
        <v>12659.75</v>
      </c>
      <c r="J284" s="6" t="n">
        <v>0.1</v>
      </c>
      <c r="K284" s="6" t="n">
        <v>90.087</v>
      </c>
      <c r="L284" s="6" t="n">
        <v>81.08</v>
      </c>
      <c r="M284" s="6" t="n">
        <v>0.64</v>
      </c>
      <c r="N284" s="6" t="n">
        <v>1.19</v>
      </c>
    </row>
    <row collapsed="false" customFormat="false" customHeight="false" hidden="false" ht="12.1" outlineLevel="0" r="285">
      <c r="A285" s="37" t="n">
        <v>45299</v>
      </c>
      <c r="B285" s="16" t="s">
        <v>835</v>
      </c>
      <c r="C285" s="16" t="s">
        <v>28</v>
      </c>
      <c r="D285" s="16" t="s">
        <v>29</v>
      </c>
      <c r="E285" s="7" t="n">
        <v>3</v>
      </c>
      <c r="F285" s="16" t="s">
        <v>19</v>
      </c>
      <c r="G285" s="6" t="n">
        <v>59.1943</v>
      </c>
      <c r="H285" s="6" t="n">
        <v>419.42</v>
      </c>
      <c r="I285" s="6" t="n">
        <v>20379.92</v>
      </c>
      <c r="J285" s="6" t="n">
        <v>0.2</v>
      </c>
      <c r="K285" s="6" t="n">
        <v>177.5828</v>
      </c>
      <c r="L285" s="6" t="n">
        <v>159.65</v>
      </c>
      <c r="M285" s="6" t="n">
        <v>0.26</v>
      </c>
      <c r="N285" s="6" t="n">
        <v>0.14</v>
      </c>
    </row>
    <row collapsed="false" customFormat="false" customHeight="false" hidden="false" ht="12.1" outlineLevel="0" r="286">
      <c r="A286" s="37" t="n">
        <v>45300</v>
      </c>
      <c r="B286" s="16" t="s">
        <v>835</v>
      </c>
      <c r="C286" s="16" t="s">
        <v>49</v>
      </c>
      <c r="D286" s="16" t="s">
        <v>79</v>
      </c>
      <c r="E286" s="7" t="n">
        <v>5</v>
      </c>
      <c r="F286" s="16" t="s">
        <v>19</v>
      </c>
      <c r="G286" s="6" t="n">
        <v>24.9333</v>
      </c>
      <c r="H286" s="6" t="n">
        <v>17.32</v>
      </c>
      <c r="I286" s="6" t="n">
        <v>2329.04</v>
      </c>
      <c r="J286" s="6" t="n">
        <v>0.14</v>
      </c>
      <c r="K286" s="6" t="n">
        <v>124.6667</v>
      </c>
      <c r="L286" s="6" t="n">
        <v>112.11</v>
      </c>
      <c r="M286" s="6" t="n">
        <v>0.96</v>
      </c>
      <c r="N286" s="6" t="n">
        <v>1.44</v>
      </c>
    </row>
    <row collapsed="false" customFormat="false" customHeight="false" hidden="false" ht="12.1" outlineLevel="0" r="287">
      <c r="A287" s="37" t="n">
        <v>45302</v>
      </c>
      <c r="B287" s="16" t="s">
        <v>835</v>
      </c>
      <c r="C287" s="16" t="s">
        <v>82</v>
      </c>
      <c r="D287" s="16" t="s">
        <v>83</v>
      </c>
      <c r="E287" s="7" t="n">
        <v>10</v>
      </c>
      <c r="F287" s="16" t="s">
        <v>23</v>
      </c>
      <c r="G287" s="6" t="n">
        <v>30.77</v>
      </c>
      <c r="H287" s="6" t="n">
        <v>579.6</v>
      </c>
      <c r="I287" s="6" t="n">
        <v>467.75</v>
      </c>
      <c r="J287" s="6" t="n">
        <v>40</v>
      </c>
      <c r="K287" s="6" t="n">
        <v>307.7</v>
      </c>
      <c r="L287" s="6" t="n">
        <v>267.7</v>
      </c>
      <c r="M287" s="6" t="n">
        <v>5.72</v>
      </c>
      <c r="N287" s="6" t="n">
        <v>4.62</v>
      </c>
    </row>
    <row collapsed="false" customFormat="false" customHeight="false" hidden="false" ht="12.1" outlineLevel="0" r="288">
      <c r="A288" s="37" t="n">
        <v>45316</v>
      </c>
      <c r="B288" s="16" t="s">
        <v>835</v>
      </c>
      <c r="C288" s="16" t="s">
        <v>73</v>
      </c>
      <c r="D288" s="16" t="s">
        <v>74</v>
      </c>
      <c r="E288" s="7" t="n">
        <v>5</v>
      </c>
      <c r="F288" s="16" t="s">
        <v>19</v>
      </c>
      <c r="G288" s="6" t="n">
        <v>37.0788</v>
      </c>
      <c r="H288" s="6" t="n">
        <v>28.33</v>
      </c>
      <c r="I288" s="6" t="n">
        <v>2369.16</v>
      </c>
      <c r="J288" s="6" t="n">
        <v>0.21</v>
      </c>
      <c r="K288" s="6" t="n">
        <v>185.3941</v>
      </c>
      <c r="L288" s="6" t="n">
        <v>166.85</v>
      </c>
      <c r="M288" s="6" t="n">
        <v>1.41</v>
      </c>
      <c r="N288" s="6" t="n">
        <v>1.33</v>
      </c>
    </row>
    <row collapsed="false" customFormat="false" customHeight="false" hidden="false" ht="12.1" outlineLevel="0" r="289">
      <c r="A289" s="37" t="n">
        <v>45330</v>
      </c>
      <c r="B289" s="16" t="s">
        <v>835</v>
      </c>
      <c r="C289" s="16" t="s">
        <v>43</v>
      </c>
      <c r="D289" s="16" t="s">
        <v>44</v>
      </c>
      <c r="E289" s="7" t="n">
        <v>2</v>
      </c>
      <c r="F289" s="16" t="s">
        <v>19</v>
      </c>
      <c r="G289" s="6" t="n">
        <v>47.3987</v>
      </c>
      <c r="H289" s="6" t="n">
        <v>279.39</v>
      </c>
      <c r="I289" s="6" t="n">
        <v>12727.98</v>
      </c>
      <c r="J289" s="6" t="n">
        <v>0.1</v>
      </c>
      <c r="K289" s="6" t="n">
        <v>94.7975</v>
      </c>
      <c r="L289" s="6" t="n">
        <v>85.68</v>
      </c>
      <c r="M289" s="6" t="n">
        <v>0.34</v>
      </c>
      <c r="N289" s="6" t="n">
        <v>0.17</v>
      </c>
    </row>
    <row collapsed="false" customFormat="false" customHeight="false" hidden="false" ht="12.1" outlineLevel="0" r="290">
      <c r="A290" s="37" t="n">
        <v>45331</v>
      </c>
      <c r="B290" s="16" t="s">
        <v>835</v>
      </c>
      <c r="C290" s="16" t="s">
        <v>25</v>
      </c>
      <c r="D290" s="16" t="s">
        <v>26</v>
      </c>
      <c r="E290" s="7" t="n">
        <v>8</v>
      </c>
      <c r="F290" s="16" t="s">
        <v>19</v>
      </c>
      <c r="G290" s="6" t="n">
        <v>21.9015</v>
      </c>
      <c r="H290" s="6" t="n">
        <v>188.32</v>
      </c>
      <c r="I290" s="6" t="n">
        <v>3010.53</v>
      </c>
      <c r="J290" s="6" t="n">
        <v>0.19</v>
      </c>
      <c r="K290" s="6" t="n">
        <v>175.2117</v>
      </c>
      <c r="L290" s="6" t="n">
        <v>157.87</v>
      </c>
      <c r="M290" s="6" t="n">
        <v>0.66</v>
      </c>
      <c r="N290" s="6" t="n">
        <v>0.11</v>
      </c>
    </row>
    <row collapsed="false" customFormat="false" customHeight="false" hidden="false" ht="12.1" outlineLevel="0" r="291">
      <c r="A291" s="37" t="n">
        <v>45336</v>
      </c>
      <c r="B291" s="16" t="s">
        <v>835</v>
      </c>
      <c r="C291" s="16" t="s">
        <v>52</v>
      </c>
      <c r="D291" s="16" t="s">
        <v>53</v>
      </c>
      <c r="E291" s="7" t="n">
        <v>1</v>
      </c>
      <c r="F291" s="16" t="s">
        <v>19</v>
      </c>
      <c r="G291" s="6" t="n">
        <v>68.4043</v>
      </c>
      <c r="H291" s="6" t="n">
        <v>406.32</v>
      </c>
      <c r="I291" s="6" t="n">
        <v>9802.15</v>
      </c>
      <c r="J291" s="6" t="n">
        <v>0.08</v>
      </c>
      <c r="K291" s="6" t="n">
        <v>68.4043</v>
      </c>
      <c r="L291" s="6" t="n">
        <v>61.11</v>
      </c>
      <c r="M291" s="6" t="n">
        <v>0.62</v>
      </c>
      <c r="N291" s="6" t="n">
        <v>0.16</v>
      </c>
    </row>
    <row collapsed="false" customFormat="false" customHeight="false" hidden="false" ht="12.1" outlineLevel="0" r="292">
      <c r="A292" s="37" t="n">
        <v>45337</v>
      </c>
      <c r="B292" s="16" t="s">
        <v>835</v>
      </c>
      <c r="C292" s="16" t="s">
        <v>69</v>
      </c>
      <c r="D292" s="16" t="s">
        <v>70</v>
      </c>
      <c r="E292" s="7" t="n">
        <v>13</v>
      </c>
      <c r="F292" s="16" t="s">
        <v>19</v>
      </c>
      <c r="G292" s="6" t="n">
        <v>30.1724</v>
      </c>
      <c r="H292" s="6" t="n">
        <v>12.56</v>
      </c>
      <c r="I292" s="6" t="n">
        <v>534.46</v>
      </c>
      <c r="J292" s="6" t="n">
        <v>0.43</v>
      </c>
      <c r="K292" s="6" t="n">
        <v>392.2416</v>
      </c>
      <c r="L292" s="6" t="n">
        <v>352.93</v>
      </c>
      <c r="M292" s="6" t="n">
        <v>5.08</v>
      </c>
      <c r="N292" s="6" t="n">
        <v>2.36</v>
      </c>
    </row>
    <row collapsed="false" customFormat="false" customHeight="false" hidden="false" ht="12.1" outlineLevel="0" r="293">
      <c r="A293" s="37" t="n">
        <v>45348</v>
      </c>
      <c r="B293" s="16" t="s">
        <v>835</v>
      </c>
      <c r="C293" s="16" t="s">
        <v>34</v>
      </c>
      <c r="D293" s="16" t="s">
        <v>35</v>
      </c>
      <c r="E293" s="7" t="n">
        <v>3</v>
      </c>
      <c r="F293" s="16" t="s">
        <v>19</v>
      </c>
      <c r="G293" s="6" t="n">
        <v>84.4042</v>
      </c>
      <c r="H293" s="6" t="n">
        <v>438.27</v>
      </c>
      <c r="I293" s="6" t="n">
        <v>18054.28</v>
      </c>
      <c r="J293" s="6" t="n">
        <v>0.27</v>
      </c>
      <c r="K293" s="6" t="n">
        <v>253.2127</v>
      </c>
      <c r="L293" s="6" t="n">
        <v>228.17</v>
      </c>
      <c r="M293" s="6" t="n">
        <v>0.42</v>
      </c>
      <c r="N293" s="6" t="n">
        <v>0.19</v>
      </c>
    </row>
    <row collapsed="false" customFormat="false" customHeight="false" hidden="false" ht="12.1" outlineLevel="0" r="294">
      <c r="A294" s="37" t="n">
        <v>45348</v>
      </c>
      <c r="B294" s="16" t="s">
        <v>835</v>
      </c>
      <c r="C294" s="16" t="s">
        <v>77</v>
      </c>
      <c r="D294" s="16" t="s">
        <v>78</v>
      </c>
      <c r="E294" s="7" t="n">
        <v>1</v>
      </c>
      <c r="F294" s="16" t="s">
        <v>19</v>
      </c>
      <c r="G294" s="6" t="n">
        <v>278.2557</v>
      </c>
      <c r="H294" s="6" t="n">
        <v>175.56</v>
      </c>
      <c r="I294" s="6" t="n">
        <v>7095.29</v>
      </c>
      <c r="J294" s="6" t="n">
        <v>0.3</v>
      </c>
      <c r="K294" s="6" t="n">
        <v>278.2557</v>
      </c>
      <c r="L294" s="6" t="n">
        <v>250.43</v>
      </c>
      <c r="M294" s="6" t="n">
        <v>3.53</v>
      </c>
      <c r="N294" s="6" t="n">
        <v>1.54</v>
      </c>
    </row>
    <row collapsed="false" customFormat="false" customHeight="false" hidden="false" ht="12.1" outlineLevel="0" r="295">
      <c r="A295" s="37" t="n">
        <v>45356</v>
      </c>
      <c r="B295" s="16" t="s">
        <v>835</v>
      </c>
      <c r="C295" s="16" t="s">
        <v>16</v>
      </c>
      <c r="D295" s="16" t="s">
        <v>18</v>
      </c>
      <c r="E295" s="7" t="n">
        <v>8</v>
      </c>
      <c r="F295" s="16" t="s">
        <v>19</v>
      </c>
      <c r="G295" s="6" t="n">
        <v>3.6541</v>
      </c>
      <c r="H295" s="6" t="n">
        <v>852.33</v>
      </c>
      <c r="I295" s="6" t="n">
        <v>4264.51</v>
      </c>
      <c r="J295" s="6" t="n">
        <v>0.03</v>
      </c>
      <c r="K295" s="6" t="n">
        <v>29.2331</v>
      </c>
      <c r="L295" s="6" t="n">
        <v>26.49</v>
      </c>
      <c r="M295" s="6" t="n">
        <v>0.08</v>
      </c>
      <c r="N295" s="6" t="n">
        <v>0</v>
      </c>
    </row>
    <row collapsed="false" customFormat="false" customHeight="false" hidden="false" ht="12.1" outlineLevel="0" r="296">
      <c r="A296" s="37" t="n">
        <v>45356</v>
      </c>
      <c r="B296" s="16" t="s">
        <v>835</v>
      </c>
      <c r="C296" s="16" t="s">
        <v>65</v>
      </c>
      <c r="D296" s="16" t="s">
        <v>66</v>
      </c>
      <c r="E296" s="7" t="n">
        <v>2</v>
      </c>
      <c r="F296" s="16" t="s">
        <v>19</v>
      </c>
      <c r="G296" s="6" t="n">
        <v>3.4714</v>
      </c>
      <c r="H296" s="6" t="n">
        <v>137.602</v>
      </c>
      <c r="I296" s="6" t="n">
        <v>8519.5</v>
      </c>
      <c r="J296" s="6" t="n">
        <v>0.01</v>
      </c>
      <c r="K296" s="6" t="n">
        <v>6.9429</v>
      </c>
      <c r="L296" s="6" t="n">
        <v>6.03</v>
      </c>
      <c r="M296" s="6" t="n">
        <v>0.04</v>
      </c>
      <c r="N296" s="6" t="n">
        <v>0.02</v>
      </c>
    </row>
    <row collapsed="false" customFormat="false" customHeight="false" hidden="false" ht="12.1" outlineLevel="0" r="297">
      <c r="A297" s="37" t="n">
        <v>45358</v>
      </c>
      <c r="B297" s="16" t="s">
        <v>835</v>
      </c>
      <c r="C297" s="16" t="s">
        <v>54</v>
      </c>
      <c r="D297" s="16" t="s">
        <v>55</v>
      </c>
      <c r="E297" s="7" t="n">
        <v>1</v>
      </c>
      <c r="F297" s="16" t="s">
        <v>19</v>
      </c>
      <c r="G297" s="6" t="n">
        <v>90.3412</v>
      </c>
      <c r="H297" s="6" t="n">
        <v>220.62</v>
      </c>
      <c r="I297" s="6" t="n">
        <v>8345.78</v>
      </c>
      <c r="J297" s="6" t="n">
        <v>0.1</v>
      </c>
      <c r="K297" s="6" t="n">
        <v>90.3412</v>
      </c>
      <c r="L297" s="6" t="n">
        <v>81.31</v>
      </c>
      <c r="M297" s="6" t="n">
        <v>0.97</v>
      </c>
      <c r="N297" s="6" t="n">
        <v>0.41</v>
      </c>
    </row>
    <row collapsed="false" customFormat="false" customHeight="false" hidden="false" ht="12.1" outlineLevel="0" r="298">
      <c r="A298" s="37" t="n">
        <v>45365</v>
      </c>
      <c r="B298" s="16" t="s">
        <v>835</v>
      </c>
      <c r="C298" s="16" t="s">
        <v>77</v>
      </c>
      <c r="D298" s="16" t="s">
        <v>78</v>
      </c>
      <c r="E298" s="7" t="n">
        <v>1</v>
      </c>
      <c r="F298" s="16" t="s">
        <v>19</v>
      </c>
      <c r="G298" s="6" t="n">
        <v>19.0413</v>
      </c>
      <c r="H298" s="6" t="n">
        <v>61.28</v>
      </c>
      <c r="I298" s="6" t="n">
        <v>7095.29</v>
      </c>
      <c r="J298" s="6" t="n">
        <v>0.02</v>
      </c>
      <c r="K298" s="6" t="n">
        <v>19.0413</v>
      </c>
      <c r="L298" s="6" t="n">
        <v>17.21</v>
      </c>
      <c r="M298" s="6" t="n">
        <v>0.24</v>
      </c>
      <c r="N298" s="6" t="n">
        <v>0.31</v>
      </c>
    </row>
    <row collapsed="false" customFormat="false" customHeight="false" hidden="false" ht="12.1" outlineLevel="0" r="299">
      <c r="A299" s="37" t="n">
        <v>45365</v>
      </c>
      <c r="B299" s="16" t="s">
        <v>835</v>
      </c>
      <c r="C299" s="16" t="s">
        <v>40</v>
      </c>
      <c r="D299" s="16" t="s">
        <v>41</v>
      </c>
      <c r="E299" s="7" t="n">
        <v>10</v>
      </c>
      <c r="F299" s="16" t="s">
        <v>19</v>
      </c>
      <c r="G299" s="6" t="n">
        <v>44.3993</v>
      </c>
      <c r="H299" s="6" t="n">
        <v>61.12</v>
      </c>
      <c r="I299" s="6" t="n">
        <v>3168.8</v>
      </c>
      <c r="J299" s="6" t="n">
        <v>0.49</v>
      </c>
      <c r="K299" s="6" t="n">
        <v>443.9928</v>
      </c>
      <c r="L299" s="6" t="n">
        <v>399.14</v>
      </c>
      <c r="M299" s="6" t="n">
        <v>1.26</v>
      </c>
      <c r="N299" s="6" t="n">
        <v>0.71</v>
      </c>
    </row>
    <row collapsed="false" customFormat="false" customHeight="false" hidden="false" ht="12.1" outlineLevel="0" r="300">
      <c r="A300" s="37" t="n">
        <v>45390</v>
      </c>
      <c r="B300" s="16" t="s">
        <v>835</v>
      </c>
      <c r="C300" s="16" t="s">
        <v>28</v>
      </c>
      <c r="D300" s="16" t="s">
        <v>29</v>
      </c>
      <c r="E300" s="7" t="n">
        <v>3</v>
      </c>
      <c r="F300" s="16" t="s">
        <v>19</v>
      </c>
      <c r="G300" s="6" t="n">
        <v>60.9942</v>
      </c>
      <c r="H300" s="6" t="n">
        <v>477.15</v>
      </c>
      <c r="I300" s="6" t="n">
        <v>20379.92</v>
      </c>
      <c r="J300" s="6" t="n">
        <v>0.2</v>
      </c>
      <c r="K300" s="6" t="n">
        <v>182.9827</v>
      </c>
      <c r="L300" s="6" t="n">
        <v>164.5</v>
      </c>
      <c r="M300" s="6" t="n">
        <v>0.27</v>
      </c>
      <c r="N300" s="6" t="n">
        <v>0.12</v>
      </c>
    </row>
    <row collapsed="false" customFormat="false" customHeight="false" hidden="false" ht="12.1" outlineLevel="0" r="301">
      <c r="A301" s="37" t="n">
        <v>45391</v>
      </c>
      <c r="B301" s="16" t="s">
        <v>835</v>
      </c>
      <c r="C301" s="16" t="s">
        <v>49</v>
      </c>
      <c r="D301" s="16" t="s">
        <v>79</v>
      </c>
      <c r="E301" s="7" t="n">
        <v>5</v>
      </c>
      <c r="F301" s="16" t="s">
        <v>19</v>
      </c>
      <c r="G301" s="6" t="n">
        <v>25.7375</v>
      </c>
      <c r="H301" s="6" t="n">
        <v>17.25</v>
      </c>
      <c r="I301" s="6" t="n">
        <v>2329.04</v>
      </c>
      <c r="J301" s="6" t="n">
        <v>0.14</v>
      </c>
      <c r="K301" s="6" t="n">
        <v>128.6876</v>
      </c>
      <c r="L301" s="6" t="n">
        <v>115.73</v>
      </c>
      <c r="M301" s="6" t="n">
        <v>0.99</v>
      </c>
      <c r="N301" s="6" t="n">
        <v>1.45</v>
      </c>
    </row>
    <row collapsed="false" customFormat="false" customHeight="false" hidden="false" ht="12.1" outlineLevel="0" r="302">
      <c r="A302" s="37" t="n">
        <v>45418</v>
      </c>
      <c r="B302" s="16" t="s">
        <v>835</v>
      </c>
      <c r="C302" s="16" t="s">
        <v>86</v>
      </c>
      <c r="D302" s="16" t="s">
        <v>87</v>
      </c>
      <c r="E302" s="7" t="n">
        <v>10</v>
      </c>
      <c r="F302" s="16" t="s">
        <v>23</v>
      </c>
      <c r="G302" s="6" t="n">
        <v>23.37</v>
      </c>
      <c r="H302" s="6" t="n">
        <v>313.77</v>
      </c>
      <c r="I302" s="6" t="n">
        <v>55.49</v>
      </c>
      <c r="J302" s="6" t="n">
        <v>30</v>
      </c>
      <c r="K302" s="6" t="n">
        <v>233.7</v>
      </c>
      <c r="L302" s="6" t="n">
        <v>203.7</v>
      </c>
      <c r="M302" s="6" t="n">
        <v>36.71</v>
      </c>
      <c r="N302" s="6" t="n">
        <v>6.49</v>
      </c>
    </row>
    <row collapsed="false" customFormat="false" customHeight="false" hidden="false" ht="12.1" outlineLevel="0" r="303">
      <c r="A303" s="37" t="n">
        <v>45419</v>
      </c>
      <c r="B303" s="16" t="s">
        <v>835</v>
      </c>
      <c r="C303" s="16" t="s">
        <v>69</v>
      </c>
      <c r="D303" s="16" t="s">
        <v>70</v>
      </c>
      <c r="E303" s="7" t="n">
        <v>13</v>
      </c>
      <c r="F303" s="16" t="s">
        <v>19</v>
      </c>
      <c r="G303" s="6" t="n">
        <v>13.6969</v>
      </c>
      <c r="H303" s="6" t="n">
        <v>12.5</v>
      </c>
      <c r="I303" s="6" t="n">
        <v>534.46</v>
      </c>
      <c r="J303" s="6" t="n">
        <v>0.2</v>
      </c>
      <c r="K303" s="6" t="n">
        <v>178.0592</v>
      </c>
      <c r="L303" s="6" t="n">
        <v>159.8</v>
      </c>
      <c r="M303" s="6" t="n">
        <v>2.3</v>
      </c>
      <c r="N303" s="6" t="n">
        <v>1.08</v>
      </c>
    </row>
    <row collapsed="false" customFormat="false" customHeight="false" hidden="false" ht="12.1" outlineLevel="0" r="304">
      <c r="A304" s="37" t="n">
        <v>45422</v>
      </c>
      <c r="B304" s="16" t="s">
        <v>835</v>
      </c>
      <c r="C304" s="16" t="s">
        <v>25</v>
      </c>
      <c r="D304" s="16" t="s">
        <v>26</v>
      </c>
      <c r="E304" s="7" t="n">
        <v>8</v>
      </c>
      <c r="F304" s="16" t="s">
        <v>19</v>
      </c>
      <c r="G304" s="6" t="n">
        <v>22.956</v>
      </c>
      <c r="H304" s="6" t="n">
        <v>184.57</v>
      </c>
      <c r="I304" s="6" t="n">
        <v>3010.53</v>
      </c>
      <c r="J304" s="6" t="n">
        <v>0.2</v>
      </c>
      <c r="K304" s="6" t="n">
        <v>183.6478</v>
      </c>
      <c r="L304" s="6" t="n">
        <v>165.28</v>
      </c>
      <c r="M304" s="6" t="n">
        <v>0.69</v>
      </c>
      <c r="N304" s="6" t="n">
        <v>0.12</v>
      </c>
    </row>
    <row collapsed="false" customFormat="false" customHeight="false" hidden="false" ht="12.1" outlineLevel="0" r="305">
      <c r="A305" s="37" t="n">
        <v>45427</v>
      </c>
      <c r="B305" s="16" t="s">
        <v>835</v>
      </c>
      <c r="C305" s="16" t="s">
        <v>52</v>
      </c>
      <c r="D305" s="16" t="s">
        <v>53</v>
      </c>
      <c r="E305" s="7" t="n">
        <v>1</v>
      </c>
      <c r="F305" s="16" t="s">
        <v>19</v>
      </c>
      <c r="G305" s="6" t="n">
        <v>68.5193</v>
      </c>
      <c r="H305" s="6" t="n">
        <v>416.56</v>
      </c>
      <c r="I305" s="6" t="n">
        <v>9802.15</v>
      </c>
      <c r="J305" s="6" t="n">
        <v>0.08</v>
      </c>
      <c r="K305" s="6" t="n">
        <v>68.5193</v>
      </c>
      <c r="L305" s="6" t="n">
        <v>61.21</v>
      </c>
      <c r="M305" s="6" t="n">
        <v>0.62</v>
      </c>
      <c r="N305" s="6" t="n">
        <v>0.16</v>
      </c>
    </row>
    <row collapsed="false" customFormat="false" customHeight="false" hidden="false" ht="12.1" outlineLevel="0" r="306">
      <c r="A306" s="37" t="n">
        <v>45431</v>
      </c>
      <c r="B306" s="16" t="s">
        <v>835</v>
      </c>
      <c r="C306" s="16" t="s">
        <v>60</v>
      </c>
      <c r="D306" s="16" t="s">
        <v>61</v>
      </c>
      <c r="E306" s="7" t="n">
        <v>1</v>
      </c>
      <c r="F306" s="16" t="s">
        <v>23</v>
      </c>
      <c r="G306" s="6" t="n">
        <v>427</v>
      </c>
      <c r="H306" s="6" t="n">
        <v>16336</v>
      </c>
      <c r="I306" s="6" t="n">
        <v>4774.28</v>
      </c>
      <c r="J306" s="6" t="n">
        <v>56</v>
      </c>
      <c r="K306" s="6" t="n">
        <v>427</v>
      </c>
      <c r="L306" s="6" t="n">
        <v>371</v>
      </c>
      <c r="M306" s="6" t="n">
        <v>7.77</v>
      </c>
      <c r="N306" s="6" t="n">
        <v>2.27</v>
      </c>
    </row>
    <row collapsed="false" customFormat="false" customHeight="false" hidden="false" ht="12.1" outlineLevel="0" r="307">
      <c r="A307" s="37" t="n">
        <v>45428</v>
      </c>
      <c r="B307" s="16" t="s">
        <v>835</v>
      </c>
      <c r="C307" s="16" t="s">
        <v>43</v>
      </c>
      <c r="D307" s="16" t="s">
        <v>44</v>
      </c>
      <c r="E307" s="7" t="n">
        <v>2</v>
      </c>
      <c r="F307" s="16" t="s">
        <v>19</v>
      </c>
      <c r="G307" s="6" t="n">
        <v>47.4538</v>
      </c>
      <c r="H307" s="6" t="n">
        <v>281.5</v>
      </c>
      <c r="I307" s="6" t="n">
        <v>12727.98</v>
      </c>
      <c r="J307" s="6" t="n">
        <v>0.1</v>
      </c>
      <c r="K307" s="6" t="n">
        <v>94.9076</v>
      </c>
      <c r="L307" s="6" t="n">
        <v>85.78</v>
      </c>
      <c r="M307" s="6" t="n">
        <v>0.34</v>
      </c>
      <c r="N307" s="6" t="n">
        <v>0.17</v>
      </c>
    </row>
    <row collapsed="false" customFormat="false" customHeight="false" hidden="false" ht="12.1" outlineLevel="0" r="308">
      <c r="A308" s="37" t="n">
        <v>45439</v>
      </c>
      <c r="B308" s="16" t="s">
        <v>835</v>
      </c>
      <c r="C308" s="16" t="s">
        <v>37</v>
      </c>
      <c r="D308" s="16" t="s">
        <v>38</v>
      </c>
      <c r="E308" s="7" t="n">
        <v>730</v>
      </c>
      <c r="F308" s="16" t="s">
        <v>23</v>
      </c>
      <c r="G308" s="6" t="n">
        <v>25.43</v>
      </c>
      <c r="H308" s="6" t="n">
        <v>219.22</v>
      </c>
      <c r="I308" s="6" t="n">
        <v>156.57</v>
      </c>
      <c r="J308" s="6" t="n">
        <v>2413</v>
      </c>
      <c r="K308" s="6" t="n">
        <v>18563.9</v>
      </c>
      <c r="L308" s="6" t="n">
        <v>16150.9</v>
      </c>
      <c r="M308" s="6" t="n">
        <v>14.13</v>
      </c>
      <c r="N308" s="6" t="n">
        <v>10.09</v>
      </c>
    </row>
    <row collapsed="false" customFormat="false" customHeight="false" hidden="false" ht="12.1" outlineLevel="0" r="309">
      <c r="A309" s="37" t="n">
        <v>45439</v>
      </c>
      <c r="B309" s="16" t="s">
        <v>835</v>
      </c>
      <c r="C309" s="16" t="s">
        <v>57</v>
      </c>
      <c r="D309" s="16" t="s">
        <v>58</v>
      </c>
      <c r="E309" s="7" t="n">
        <v>30000</v>
      </c>
      <c r="F309" s="16" t="s">
        <v>23</v>
      </c>
      <c r="G309" s="6" t="n">
        <v>0.0489</v>
      </c>
      <c r="H309" s="6" t="n">
        <v>0.934</v>
      </c>
      <c r="I309" s="6" t="n">
        <v>0.24</v>
      </c>
      <c r="J309" s="6" t="n">
        <v>191</v>
      </c>
      <c r="K309" s="6" t="n">
        <v>1466.1</v>
      </c>
      <c r="L309" s="6" t="n">
        <v>1275.1</v>
      </c>
      <c r="M309" s="6" t="n">
        <v>17.77</v>
      </c>
      <c r="N309" s="6" t="n">
        <v>4.55</v>
      </c>
    </row>
    <row collapsed="false" customFormat="false" customHeight="false" hidden="false" ht="12.1" outlineLevel="0" r="310">
      <c r="A310" s="37" t="n">
        <v>45441</v>
      </c>
      <c r="B310" s="16" t="s">
        <v>835</v>
      </c>
      <c r="C310" s="16" t="s">
        <v>34</v>
      </c>
      <c r="D310" s="16" t="s">
        <v>35</v>
      </c>
      <c r="E310" s="7" t="n">
        <v>3</v>
      </c>
      <c r="F310" s="16" t="s">
        <v>19</v>
      </c>
      <c r="G310" s="6" t="n">
        <v>80.4781</v>
      </c>
      <c r="H310" s="6" t="n">
        <v>431</v>
      </c>
      <c r="I310" s="6" t="n">
        <v>18054.28</v>
      </c>
      <c r="J310" s="6" t="n">
        <v>0.27</v>
      </c>
      <c r="K310" s="6" t="n">
        <v>241.4344</v>
      </c>
      <c r="L310" s="6" t="n">
        <v>217.56</v>
      </c>
      <c r="M310" s="6" t="n">
        <v>0.4</v>
      </c>
      <c r="N310" s="6" t="n">
        <v>0.19</v>
      </c>
    </row>
    <row collapsed="false" customFormat="false" customHeight="false" hidden="false" ht="12.1" outlineLevel="0" r="311">
      <c r="A311" s="37" t="n">
        <v>45443</v>
      </c>
      <c r="B311" s="16" t="s">
        <v>835</v>
      </c>
      <c r="C311" s="16" t="s">
        <v>80</v>
      </c>
      <c r="D311" s="16" t="s">
        <v>81</v>
      </c>
      <c r="E311" s="7" t="n">
        <v>280</v>
      </c>
      <c r="F311" s="16" t="s">
        <v>23</v>
      </c>
      <c r="G311" s="6" t="n">
        <v>2.02</v>
      </c>
      <c r="H311" s="6" t="n">
        <v>74.98</v>
      </c>
      <c r="I311" s="6" t="n">
        <v>71.51</v>
      </c>
      <c r="J311" s="6" t="n">
        <v>74</v>
      </c>
      <c r="K311" s="6" t="n">
        <v>565.6</v>
      </c>
      <c r="L311" s="6" t="n">
        <v>491.6</v>
      </c>
      <c r="M311" s="6" t="n">
        <v>2.46</v>
      </c>
      <c r="N311" s="6" t="n">
        <v>2.34</v>
      </c>
    </row>
    <row collapsed="false" customFormat="false" customHeight="false" hidden="false" ht="12.1" outlineLevel="0" r="312">
      <c r="A312" s="37" t="n">
        <v>45448</v>
      </c>
      <c r="B312" s="16" t="s">
        <v>835</v>
      </c>
      <c r="C312" s="16" t="s">
        <v>65</v>
      </c>
      <c r="D312" s="16" t="s">
        <v>66</v>
      </c>
      <c r="E312" s="7" t="n">
        <v>2</v>
      </c>
      <c r="F312" s="16" t="s">
        <v>19</v>
      </c>
      <c r="G312" s="6" t="n">
        <v>3.3728</v>
      </c>
      <c r="H312" s="6" t="n">
        <v>119.212</v>
      </c>
      <c r="I312" s="6" t="n">
        <v>8519.5</v>
      </c>
      <c r="J312" s="6" t="n">
        <v>0.01</v>
      </c>
      <c r="K312" s="6" t="n">
        <v>6.7456</v>
      </c>
      <c r="L312" s="6" t="n">
        <v>5.86</v>
      </c>
      <c r="M312" s="6" t="n">
        <v>0.03</v>
      </c>
      <c r="N312" s="6" t="n">
        <v>0.03</v>
      </c>
    </row>
    <row collapsed="false" customFormat="false" customHeight="false" hidden="false" ht="12.1" outlineLevel="0" r="313">
      <c r="A313" s="37" t="n">
        <v>45453</v>
      </c>
      <c r="B313" s="16" t="s">
        <v>835</v>
      </c>
      <c r="C313" s="16" t="s">
        <v>54</v>
      </c>
      <c r="D313" s="16" t="s">
        <v>55</v>
      </c>
      <c r="E313" s="7" t="n">
        <v>1</v>
      </c>
      <c r="F313" s="16" t="s">
        <v>19</v>
      </c>
      <c r="G313" s="6" t="n">
        <v>93.1986</v>
      </c>
      <c r="H313" s="6" t="n">
        <v>212.95</v>
      </c>
      <c r="I313" s="6" t="n">
        <v>8345.78</v>
      </c>
      <c r="J313" s="6" t="n">
        <v>0.11</v>
      </c>
      <c r="K313" s="6" t="n">
        <v>93.1986</v>
      </c>
      <c r="L313" s="6" t="n">
        <v>83.43</v>
      </c>
      <c r="M313" s="6" t="n">
        <v>1</v>
      </c>
      <c r="N313" s="6" t="n">
        <v>0.44</v>
      </c>
    </row>
    <row collapsed="false" customFormat="false" customHeight="false" hidden="false" ht="12.1" outlineLevel="0" r="314">
      <c r="A314" s="37" t="n">
        <v>45456</v>
      </c>
      <c r="B314" s="16" t="s">
        <v>835</v>
      </c>
      <c r="C314" s="16" t="s">
        <v>75</v>
      </c>
      <c r="D314" s="16" t="s">
        <v>76</v>
      </c>
      <c r="E314" s="7" t="n">
        <v>1</v>
      </c>
      <c r="F314" s="16" t="s">
        <v>19</v>
      </c>
      <c r="G314" s="6" t="n">
        <v>147.7755</v>
      </c>
      <c r="H314" s="6" t="n">
        <v>78.04</v>
      </c>
      <c r="I314" s="6" t="n">
        <v>12659.75</v>
      </c>
      <c r="J314" s="6" t="n">
        <v>0.17</v>
      </c>
      <c r="K314" s="6" t="n">
        <v>147.7755</v>
      </c>
      <c r="L314" s="6" t="n">
        <v>132.64</v>
      </c>
      <c r="M314" s="6" t="n">
        <v>1.05</v>
      </c>
      <c r="N314" s="6" t="n">
        <v>1.91</v>
      </c>
    </row>
    <row collapsed="false" customFormat="false" customHeight="false" hidden="false" ht="12.1" outlineLevel="0" r="315">
      <c r="A315" s="37" t="n">
        <v>45457</v>
      </c>
      <c r="B315" s="16" t="s">
        <v>835</v>
      </c>
      <c r="C315" s="16" t="s">
        <v>40</v>
      </c>
      <c r="D315" s="16" t="s">
        <v>41</v>
      </c>
      <c r="E315" s="7" t="n">
        <v>10</v>
      </c>
      <c r="F315" s="16" t="s">
        <v>19</v>
      </c>
      <c r="G315" s="6" t="n">
        <v>42.7809</v>
      </c>
      <c r="H315" s="6" t="n">
        <v>62.99</v>
      </c>
      <c r="I315" s="6" t="n">
        <v>3168.8</v>
      </c>
      <c r="J315" s="6" t="n">
        <v>0.49</v>
      </c>
      <c r="K315" s="6" t="n">
        <v>427.8088</v>
      </c>
      <c r="L315" s="6" t="n">
        <v>384.59</v>
      </c>
      <c r="M315" s="6" t="n">
        <v>1.21</v>
      </c>
      <c r="N315" s="6" t="n">
        <v>0.69</v>
      </c>
    </row>
    <row collapsed="false" customFormat="false" customHeight="false" hidden="false" ht="12.1" outlineLevel="0" r="316">
      <c r="A316" s="37" t="n">
        <v>45482</v>
      </c>
      <c r="B316" s="16" t="s">
        <v>835</v>
      </c>
      <c r="C316" s="16" t="s">
        <v>82</v>
      </c>
      <c r="D316" s="16" t="s">
        <v>83</v>
      </c>
      <c r="E316" s="7" t="n">
        <v>10</v>
      </c>
      <c r="F316" s="16" t="s">
        <v>23</v>
      </c>
      <c r="G316" s="6" t="n">
        <v>29.01</v>
      </c>
      <c r="H316" s="6" t="n">
        <v>524.6</v>
      </c>
      <c r="I316" s="6" t="n">
        <v>467.75</v>
      </c>
      <c r="J316" s="6" t="n">
        <v>38</v>
      </c>
      <c r="K316" s="6" t="n">
        <v>290.1</v>
      </c>
      <c r="L316" s="6" t="n">
        <v>252.1</v>
      </c>
      <c r="M316" s="6" t="n">
        <v>5.39</v>
      </c>
      <c r="N316" s="6" t="n">
        <v>4.81</v>
      </c>
    </row>
    <row collapsed="false" customFormat="false" customHeight="false" hidden="false" ht="12.1" outlineLevel="0" r="317">
      <c r="A317" s="37" t="n">
        <v>45482</v>
      </c>
      <c r="B317" s="16" t="s">
        <v>835</v>
      </c>
      <c r="C317" s="16" t="s">
        <v>67</v>
      </c>
      <c r="D317" s="16" t="s">
        <v>68</v>
      </c>
      <c r="E317" s="7" t="n">
        <v>200</v>
      </c>
      <c r="F317" s="16" t="s">
        <v>23</v>
      </c>
      <c r="G317" s="6" t="n">
        <v>6.22</v>
      </c>
      <c r="H317" s="6" t="n">
        <v>97.2</v>
      </c>
      <c r="I317" s="6" t="n">
        <v>102.51</v>
      </c>
      <c r="J317" s="6" t="n">
        <v>162</v>
      </c>
      <c r="K317" s="6" t="n">
        <v>1244</v>
      </c>
      <c r="L317" s="6" t="n">
        <v>1082</v>
      </c>
      <c r="M317" s="6" t="n">
        <v>5.28</v>
      </c>
      <c r="N317" s="6" t="n">
        <v>5.57</v>
      </c>
    </row>
    <row collapsed="false" customFormat="false" customHeight="false" hidden="false" ht="12.1" outlineLevel="0" r="318">
      <c r="A318" s="37" t="n">
        <v>45482</v>
      </c>
      <c r="B318" s="16" t="s">
        <v>835</v>
      </c>
      <c r="C318" s="16" t="s">
        <v>28</v>
      </c>
      <c r="D318" s="16" t="s">
        <v>29</v>
      </c>
      <c r="E318" s="7" t="n">
        <v>3</v>
      </c>
      <c r="F318" s="16" t="s">
        <v>19</v>
      </c>
      <c r="G318" s="6" t="n">
        <v>58.1914</v>
      </c>
      <c r="H318" s="6" t="n">
        <v>446.24</v>
      </c>
      <c r="I318" s="6" t="n">
        <v>20379.92</v>
      </c>
      <c r="J318" s="6" t="n">
        <v>0.2</v>
      </c>
      <c r="K318" s="6" t="n">
        <v>174.5742</v>
      </c>
      <c r="L318" s="6" t="n">
        <v>156.94</v>
      </c>
      <c r="M318" s="6" t="n">
        <v>0.26</v>
      </c>
      <c r="N318" s="6" t="n">
        <v>0.13</v>
      </c>
    </row>
    <row collapsed="false" customFormat="false" customHeight="false" hidden="false" ht="12.1" outlineLevel="0" r="319">
      <c r="A319" s="37" t="n">
        <v>45483</v>
      </c>
      <c r="B319" s="16" t="s">
        <v>835</v>
      </c>
      <c r="C319" s="16" t="s">
        <v>49</v>
      </c>
      <c r="D319" s="16" t="s">
        <v>79</v>
      </c>
      <c r="E319" s="7" t="n">
        <v>5</v>
      </c>
      <c r="F319" s="16" t="s">
        <v>19</v>
      </c>
      <c r="G319" s="6" t="n">
        <v>24.4649</v>
      </c>
      <c r="H319" s="6" t="n">
        <v>18.8</v>
      </c>
      <c r="I319" s="6" t="n">
        <v>2329.04</v>
      </c>
      <c r="J319" s="6" t="n">
        <v>0.14</v>
      </c>
      <c r="K319" s="6" t="n">
        <v>122.3243</v>
      </c>
      <c r="L319" s="6" t="n">
        <v>110</v>
      </c>
      <c r="M319" s="6" t="n">
        <v>0.94</v>
      </c>
      <c r="N319" s="6" t="n">
        <v>1.33</v>
      </c>
    </row>
    <row collapsed="false" customFormat="false" customHeight="false" hidden="false" ht="12.1" outlineLevel="0" r="320">
      <c r="A320" s="37" t="n">
        <v>45484</v>
      </c>
      <c r="B320" s="16" t="s">
        <v>835</v>
      </c>
      <c r="C320" s="16" t="s">
        <v>31</v>
      </c>
      <c r="D320" s="16" t="s">
        <v>32</v>
      </c>
      <c r="E320" s="7" t="n">
        <v>340</v>
      </c>
      <c r="F320" s="16" t="s">
        <v>23</v>
      </c>
      <c r="G320" s="6" t="n">
        <v>33.3</v>
      </c>
      <c r="H320" s="6" t="n">
        <v>295.87</v>
      </c>
      <c r="I320" s="6" t="n">
        <v>195.85</v>
      </c>
      <c r="J320" s="6" t="n">
        <v>1472</v>
      </c>
      <c r="K320" s="6" t="n">
        <v>11322</v>
      </c>
      <c r="L320" s="6" t="n">
        <v>9850</v>
      </c>
      <c r="M320" s="6" t="n">
        <v>14.79</v>
      </c>
      <c r="N320" s="6" t="n">
        <v>9.79</v>
      </c>
    </row>
    <row collapsed="false" customFormat="false" customHeight="false" hidden="false" ht="12.1" outlineLevel="0" r="321">
      <c r="A321" s="37" t="n">
        <v>45489</v>
      </c>
      <c r="B321" s="16" t="s">
        <v>835</v>
      </c>
      <c r="C321" s="16" t="s">
        <v>71</v>
      </c>
      <c r="D321" s="16" t="s">
        <v>72</v>
      </c>
      <c r="E321" s="7" t="n">
        <v>50</v>
      </c>
      <c r="F321" s="16" t="s">
        <v>23</v>
      </c>
      <c r="G321" s="6" t="n">
        <v>35</v>
      </c>
      <c r="H321" s="6" t="n">
        <v>220.85</v>
      </c>
      <c r="I321" s="6" t="n">
        <v>299.15</v>
      </c>
      <c r="J321" s="6" t="n">
        <v>228</v>
      </c>
      <c r="K321" s="6" t="n">
        <v>1750</v>
      </c>
      <c r="L321" s="6" t="n">
        <v>1522</v>
      </c>
      <c r="M321" s="6" t="n">
        <v>10.18</v>
      </c>
      <c r="N321" s="6" t="n">
        <v>13.78</v>
      </c>
    </row>
    <row collapsed="false" customFormat="false" customHeight="false" hidden="false" ht="12.1" outlineLevel="0" r="322">
      <c r="A322" s="37" t="n">
        <v>45490</v>
      </c>
      <c r="B322" s="16" t="s">
        <v>835</v>
      </c>
      <c r="C322" s="16" t="s">
        <v>90</v>
      </c>
      <c r="D322" s="16" t="s">
        <v>91</v>
      </c>
      <c r="E322" s="7" t="n">
        <v>100</v>
      </c>
      <c r="F322" s="16" t="s">
        <v>23</v>
      </c>
      <c r="G322" s="6" t="n">
        <v>0.52</v>
      </c>
      <c r="H322" s="6" t="n">
        <v>21.288</v>
      </c>
      <c r="I322" s="6" t="n">
        <v>10.96</v>
      </c>
      <c r="J322" s="6" t="n">
        <v>7</v>
      </c>
      <c r="K322" s="6" t="n">
        <v>52</v>
      </c>
      <c r="L322" s="6" t="n">
        <v>45</v>
      </c>
      <c r="M322" s="6" t="n">
        <v>4.1</v>
      </c>
      <c r="N322" s="6" t="n">
        <v>2.11</v>
      </c>
    </row>
    <row collapsed="false" customFormat="false" customHeight="false" hidden="false" ht="12.1" outlineLevel="0" r="323">
      <c r="A323" s="37" t="n">
        <v>45499</v>
      </c>
      <c r="B323" s="16" t="s">
        <v>835</v>
      </c>
      <c r="C323" s="16" t="s">
        <v>73</v>
      </c>
      <c r="D323" s="16" t="s">
        <v>74</v>
      </c>
      <c r="E323" s="7" t="n">
        <v>5</v>
      </c>
      <c r="F323" s="16" t="s">
        <v>19</v>
      </c>
      <c r="G323" s="6" t="n">
        <v>35.8722</v>
      </c>
      <c r="H323" s="6" t="n">
        <v>30.18</v>
      </c>
      <c r="I323" s="6" t="n">
        <v>2369.16</v>
      </c>
      <c r="J323" s="6" t="n">
        <v>0.21</v>
      </c>
      <c r="K323" s="6" t="n">
        <v>179.361</v>
      </c>
      <c r="L323" s="6" t="n">
        <v>161.42</v>
      </c>
      <c r="M323" s="6" t="n">
        <v>1.36</v>
      </c>
      <c r="N323" s="6" t="n">
        <v>1.25</v>
      </c>
    </row>
    <row collapsed="false" customFormat="false" customHeight="false" hidden="false" ht="12.1" outlineLevel="0" r="324">
      <c r="A324" s="37" t="n">
        <v>45511</v>
      </c>
      <c r="B324" s="16" t="s">
        <v>835</v>
      </c>
      <c r="C324" s="16" t="s">
        <v>69</v>
      </c>
      <c r="D324" s="16" t="s">
        <v>70</v>
      </c>
      <c r="E324" s="7" t="n">
        <v>13</v>
      </c>
      <c r="F324" s="16" t="s">
        <v>19</v>
      </c>
      <c r="G324" s="6" t="n">
        <v>12.7747</v>
      </c>
      <c r="H324" s="6" t="n">
        <v>9.78</v>
      </c>
      <c r="I324" s="6" t="n">
        <v>534.46</v>
      </c>
      <c r="J324" s="6" t="n">
        <v>0.2</v>
      </c>
      <c r="K324" s="6" t="n">
        <v>166.071</v>
      </c>
      <c r="L324" s="6" t="n">
        <v>149.04</v>
      </c>
      <c r="M324" s="6" t="n">
        <v>2.15</v>
      </c>
      <c r="N324" s="6" t="n">
        <v>1.38</v>
      </c>
    </row>
    <row collapsed="false" customFormat="false" customHeight="false" hidden="false" ht="12.1" outlineLevel="0" r="325">
      <c r="A325" s="37" t="n">
        <v>45513</v>
      </c>
      <c r="B325" s="16" t="s">
        <v>835</v>
      </c>
      <c r="C325" s="16" t="s">
        <v>43</v>
      </c>
      <c r="D325" s="16" t="s">
        <v>44</v>
      </c>
      <c r="E325" s="7" t="n">
        <v>2</v>
      </c>
      <c r="F325" s="16" t="s">
        <v>19</v>
      </c>
      <c r="G325" s="6" t="n">
        <v>45.0123</v>
      </c>
      <c r="H325" s="6" t="n">
        <v>259.83</v>
      </c>
      <c r="I325" s="6" t="n">
        <v>12727.98</v>
      </c>
      <c r="J325" s="6" t="n">
        <v>0.1</v>
      </c>
      <c r="K325" s="6" t="n">
        <v>90.0246</v>
      </c>
      <c r="L325" s="6" t="n">
        <v>81.37</v>
      </c>
      <c r="M325" s="6" t="n">
        <v>0.32</v>
      </c>
      <c r="N325" s="6" t="n">
        <v>0.18</v>
      </c>
    </row>
    <row collapsed="false" customFormat="false" customHeight="false" hidden="false" ht="12.1" outlineLevel="0" r="326">
      <c r="A326" s="37" t="n">
        <v>45516</v>
      </c>
      <c r="B326" s="16" t="s">
        <v>835</v>
      </c>
      <c r="C326" s="16" t="s">
        <v>25</v>
      </c>
      <c r="D326" s="16" t="s">
        <v>26</v>
      </c>
      <c r="E326" s="7" t="n">
        <v>8</v>
      </c>
      <c r="F326" s="16" t="s">
        <v>19</v>
      </c>
      <c r="G326" s="6" t="n">
        <v>21.998</v>
      </c>
      <c r="H326" s="6" t="n">
        <v>216.24</v>
      </c>
      <c r="I326" s="6" t="n">
        <v>3010.53</v>
      </c>
      <c r="J326" s="6" t="n">
        <v>0.2</v>
      </c>
      <c r="K326" s="6" t="n">
        <v>175.984</v>
      </c>
      <c r="L326" s="6" t="n">
        <v>158.39</v>
      </c>
      <c r="M326" s="6" t="n">
        <v>0.66</v>
      </c>
      <c r="N326" s="6" t="n">
        <v>0.1</v>
      </c>
    </row>
    <row collapsed="false" customFormat="false" customHeight="false" hidden="false" ht="12.1" outlineLevel="0" r="327">
      <c r="A327" s="37" t="n">
        <v>45519</v>
      </c>
      <c r="B327" s="16" t="s">
        <v>835</v>
      </c>
      <c r="C327" s="16" t="s">
        <v>52</v>
      </c>
      <c r="D327" s="16" t="s">
        <v>53</v>
      </c>
      <c r="E327" s="7" t="n">
        <v>1</v>
      </c>
      <c r="F327" s="16" t="s">
        <v>19</v>
      </c>
      <c r="G327" s="6" t="n">
        <v>67.5041</v>
      </c>
      <c r="H327" s="6" t="n">
        <v>416.86</v>
      </c>
      <c r="I327" s="6" t="n">
        <v>9802.15</v>
      </c>
      <c r="J327" s="6" t="n">
        <v>0.08</v>
      </c>
      <c r="K327" s="6" t="n">
        <v>67.5041</v>
      </c>
      <c r="L327" s="6" t="n">
        <v>60.3</v>
      </c>
      <c r="M327" s="6" t="n">
        <v>0.62</v>
      </c>
      <c r="N327" s="6" t="n">
        <v>0.16</v>
      </c>
    </row>
    <row collapsed="false" customFormat="false" customHeight="false" hidden="false" ht="12.1" outlineLevel="0" r="328">
      <c r="A328" s="37" t="n">
        <v>45520</v>
      </c>
      <c r="B328" s="16" t="s">
        <v>835</v>
      </c>
      <c r="C328" s="16" t="s">
        <v>77</v>
      </c>
      <c r="D328" s="16" t="s">
        <v>78</v>
      </c>
      <c r="E328" s="7" t="n">
        <v>1</v>
      </c>
      <c r="F328" s="16" t="s">
        <v>19</v>
      </c>
      <c r="G328" s="6" t="n">
        <v>18.4696</v>
      </c>
      <c r="H328" s="6" t="n">
        <v>73.18</v>
      </c>
      <c r="I328" s="6" t="n">
        <v>7095.29</v>
      </c>
      <c r="J328" s="6" t="n">
        <v>0.02</v>
      </c>
      <c r="K328" s="6" t="n">
        <v>18.4696</v>
      </c>
      <c r="L328" s="6" t="n">
        <v>16.69</v>
      </c>
      <c r="M328" s="6" t="n">
        <v>0.24</v>
      </c>
      <c r="N328" s="6" t="n">
        <v>0.26</v>
      </c>
    </row>
    <row collapsed="false" customFormat="false" customHeight="false" hidden="false" ht="12.1" outlineLevel="0" r="329">
      <c r="A329" s="37" t="n">
        <v>45531</v>
      </c>
      <c r="B329" s="16" t="s">
        <v>835</v>
      </c>
      <c r="C329" s="16" t="s">
        <v>34</v>
      </c>
      <c r="D329" s="16" t="s">
        <v>35</v>
      </c>
      <c r="E329" s="7" t="n">
        <v>3</v>
      </c>
      <c r="F329" s="16" t="s">
        <v>19</v>
      </c>
      <c r="G329" s="6" t="n">
        <v>83.5148</v>
      </c>
      <c r="H329" s="6" t="n">
        <v>502.02</v>
      </c>
      <c r="I329" s="6" t="n">
        <v>18054.28</v>
      </c>
      <c r="J329" s="6" t="n">
        <v>0.27</v>
      </c>
      <c r="K329" s="6" t="n">
        <v>250.5444</v>
      </c>
      <c r="L329" s="6" t="n">
        <v>225.77</v>
      </c>
      <c r="M329" s="6" t="n">
        <v>0.42</v>
      </c>
      <c r="N329" s="6" t="n">
        <v>0.16</v>
      </c>
    </row>
    <row collapsed="false" customFormat="false" customHeight="false" hidden="false" ht="12.1" outlineLevel="0" r="330">
      <c r="A330" s="37" t="n">
        <v>45539</v>
      </c>
      <c r="B330" s="16" t="s">
        <v>835</v>
      </c>
      <c r="C330" s="16" t="s">
        <v>65</v>
      </c>
      <c r="D330" s="16" t="s">
        <v>66</v>
      </c>
      <c r="E330" s="7" t="n">
        <v>2</v>
      </c>
      <c r="F330" s="16" t="s">
        <v>19</v>
      </c>
      <c r="G330" s="6" t="n">
        <v>3.3672</v>
      </c>
      <c r="H330" s="6" t="n">
        <v>96.69</v>
      </c>
      <c r="I330" s="6" t="n">
        <v>8519.5</v>
      </c>
      <c r="J330" s="6" t="n">
        <v>0.01</v>
      </c>
      <c r="K330" s="6" t="n">
        <v>6.7345</v>
      </c>
      <c r="L330" s="6" t="n">
        <v>5.85</v>
      </c>
      <c r="M330" s="6" t="n">
        <v>0.03</v>
      </c>
      <c r="N330" s="6" t="n">
        <v>0.03</v>
      </c>
    </row>
    <row collapsed="false" customFormat="false" customHeight="false" hidden="false" ht="12.1" outlineLevel="0" r="331">
      <c r="A331" s="37" t="n">
        <v>45545</v>
      </c>
      <c r="B331" s="16" t="s">
        <v>835</v>
      </c>
      <c r="C331" s="16" t="s">
        <v>54</v>
      </c>
      <c r="D331" s="16" t="s">
        <v>55</v>
      </c>
      <c r="E331" s="7" t="n">
        <v>1</v>
      </c>
      <c r="F331" s="16" t="s">
        <v>19</v>
      </c>
      <c r="G331" s="6" t="n">
        <v>94.9046</v>
      </c>
      <c r="H331" s="6" t="n">
        <v>241.1</v>
      </c>
      <c r="I331" s="6" t="n">
        <v>8345.78</v>
      </c>
      <c r="J331" s="6" t="n">
        <v>0.11</v>
      </c>
      <c r="K331" s="6" t="n">
        <v>94.9046</v>
      </c>
      <c r="L331" s="6" t="n">
        <v>84.96</v>
      </c>
      <c r="M331" s="6" t="n">
        <v>1.02</v>
      </c>
      <c r="N331" s="6" t="n">
        <v>0.39</v>
      </c>
    </row>
    <row collapsed="false" customFormat="false" customHeight="false" hidden="false" ht="12.1" outlineLevel="0" r="332">
      <c r="A332" s="37" t="n">
        <v>45547</v>
      </c>
      <c r="B332" s="16" t="s">
        <v>835</v>
      </c>
      <c r="C332" s="16" t="s">
        <v>16</v>
      </c>
      <c r="D332" s="16" t="s">
        <v>18</v>
      </c>
      <c r="E332" s="7" t="n">
        <v>80</v>
      </c>
      <c r="F332" s="16" t="s">
        <v>19</v>
      </c>
      <c r="G332" s="6" t="n">
        <v>0.9127</v>
      </c>
      <c r="H332" s="6" t="n">
        <v>116.91</v>
      </c>
      <c r="I332" s="6" t="n">
        <v>426.45</v>
      </c>
      <c r="J332" s="6" t="n">
        <v>0.08</v>
      </c>
      <c r="K332" s="6" t="n">
        <v>73.0122</v>
      </c>
      <c r="L332" s="6" t="n">
        <v>65.71</v>
      </c>
      <c r="M332" s="6" t="n">
        <v>0.19</v>
      </c>
      <c r="N332" s="6" t="n">
        <v>0.01</v>
      </c>
    </row>
    <row collapsed="false" customFormat="false" customHeight="false" hidden="false" ht="12.1" outlineLevel="0" r="333">
      <c r="A333" s="37" t="n">
        <v>45548</v>
      </c>
      <c r="B333" s="16" t="s">
        <v>835</v>
      </c>
      <c r="C333" s="16" t="s">
        <v>40</v>
      </c>
      <c r="D333" s="16" t="s">
        <v>41</v>
      </c>
      <c r="E333" s="7" t="n">
        <v>10</v>
      </c>
      <c r="F333" s="16" t="s">
        <v>19</v>
      </c>
      <c r="G333" s="6" t="n">
        <v>44.1882</v>
      </c>
      <c r="H333" s="6" t="n">
        <v>71.23</v>
      </c>
      <c r="I333" s="6" t="n">
        <v>3168.8</v>
      </c>
      <c r="J333" s="6" t="n">
        <v>0.49</v>
      </c>
      <c r="K333" s="6" t="n">
        <v>441.8816</v>
      </c>
      <c r="L333" s="6" t="n">
        <v>397.24</v>
      </c>
      <c r="M333" s="6" t="n">
        <v>1.25</v>
      </c>
      <c r="N333" s="6" t="n">
        <v>0.61</v>
      </c>
    </row>
    <row collapsed="false" customFormat="false" customHeight="false" hidden="false" ht="12.1" outlineLevel="0" r="334">
      <c r="A334" s="37" t="n">
        <v>45555</v>
      </c>
      <c r="B334" s="16" t="s">
        <v>835</v>
      </c>
      <c r="C334" s="16" t="s">
        <v>63</v>
      </c>
      <c r="D334" s="16" t="s">
        <v>64</v>
      </c>
      <c r="E334" s="7" t="n">
        <v>4</v>
      </c>
      <c r="F334" s="16" t="s">
        <v>23</v>
      </c>
      <c r="G334" s="6" t="n">
        <v>80</v>
      </c>
      <c r="H334" s="6" t="n">
        <v>4071.2</v>
      </c>
      <c r="I334" s="6" t="n">
        <v>2079.48</v>
      </c>
      <c r="J334" s="6" t="n">
        <v>42</v>
      </c>
      <c r="K334" s="6" t="n">
        <v>320</v>
      </c>
      <c r="L334" s="6" t="n">
        <v>278</v>
      </c>
      <c r="M334" s="6" t="n">
        <v>3.34</v>
      </c>
      <c r="N334" s="6" t="n">
        <v>1.71</v>
      </c>
    </row>
    <row collapsed="false" customFormat="false" customHeight="false" hidden="false" ht="12.1" outlineLevel="0" r="335">
      <c r="A335" s="37" t="n">
        <v>45565</v>
      </c>
      <c r="B335" s="16" t="s">
        <v>835</v>
      </c>
      <c r="C335" s="16" t="s">
        <v>86</v>
      </c>
      <c r="D335" s="16" t="s">
        <v>87</v>
      </c>
      <c r="E335" s="7" t="n">
        <v>10</v>
      </c>
      <c r="F335" s="16" t="s">
        <v>23</v>
      </c>
      <c r="G335" s="6" t="n">
        <v>27.26</v>
      </c>
      <c r="H335" s="6" t="n">
        <v>379.47</v>
      </c>
      <c r="I335" s="6" t="n">
        <v>55.49</v>
      </c>
      <c r="J335" s="6" t="n">
        <v>35</v>
      </c>
      <c r="K335" s="6" t="n">
        <v>272.6</v>
      </c>
      <c r="L335" s="6" t="n">
        <v>237.6</v>
      </c>
      <c r="M335" s="6" t="n">
        <v>42.82</v>
      </c>
      <c r="N335" s="6" t="n">
        <v>6.26</v>
      </c>
    </row>
    <row collapsed="false" customFormat="false" customHeight="false" hidden="false" ht="12.1" outlineLevel="0" r="336">
      <c r="A336" s="37" t="n">
        <v>45566</v>
      </c>
      <c r="B336" s="16" t="s">
        <v>835</v>
      </c>
      <c r="C336" s="16" t="s">
        <v>21</v>
      </c>
      <c r="D336" s="16" t="s">
        <v>22</v>
      </c>
      <c r="E336" s="7" t="n">
        <v>500</v>
      </c>
      <c r="F336" s="16" t="s">
        <v>23</v>
      </c>
      <c r="G336" s="6" t="n">
        <v>7.8806</v>
      </c>
      <c r="H336" s="6" t="n">
        <v>495</v>
      </c>
      <c r="I336" s="6" t="n">
        <v>52.68</v>
      </c>
      <c r="J336" s="6" t="n">
        <v>512</v>
      </c>
      <c r="K336" s="6" t="n">
        <v>3940.2839</v>
      </c>
      <c r="L336" s="6" t="n">
        <v>3428.28</v>
      </c>
      <c r="M336" s="6" t="n">
        <v>13.02</v>
      </c>
      <c r="N336" s="6" t="n">
        <v>1.39</v>
      </c>
    </row>
    <row collapsed="false" customFormat="false" customHeight="false" hidden="false" ht="12.1" outlineLevel="0" r="337">
      <c r="A337" s="37" t="n">
        <v>45574</v>
      </c>
      <c r="B337" s="16" t="s">
        <v>835</v>
      </c>
      <c r="C337" s="16" t="s">
        <v>28</v>
      </c>
      <c r="D337" s="16" t="s">
        <v>29</v>
      </c>
      <c r="E337" s="7" t="n">
        <v>3</v>
      </c>
      <c r="F337" s="16" t="s">
        <v>19</v>
      </c>
      <c r="G337" s="6" t="n">
        <v>63.4312</v>
      </c>
      <c r="H337" s="6" t="n">
        <v>497.06</v>
      </c>
      <c r="I337" s="6" t="n">
        <v>20379.92</v>
      </c>
      <c r="J337" s="6" t="n">
        <v>0.2</v>
      </c>
      <c r="K337" s="6" t="n">
        <v>190.2936</v>
      </c>
      <c r="L337" s="6" t="n">
        <v>171.07</v>
      </c>
      <c r="M337" s="6" t="n">
        <v>0.28</v>
      </c>
      <c r="N337" s="6" t="n">
        <v>0.12</v>
      </c>
    </row>
    <row collapsed="false" customFormat="false" customHeight="false" hidden="false" ht="12.1" outlineLevel="0" r="338">
      <c r="A338" s="37" t="n">
        <v>45575</v>
      </c>
      <c r="B338" s="16" t="s">
        <v>835</v>
      </c>
      <c r="C338" s="16" t="s">
        <v>49</v>
      </c>
      <c r="D338" s="16" t="s">
        <v>79</v>
      </c>
      <c r="E338" s="7" t="n">
        <v>5</v>
      </c>
      <c r="F338" s="16" t="s">
        <v>19</v>
      </c>
      <c r="G338" s="6" t="n">
        <v>26.9516</v>
      </c>
      <c r="H338" s="6" t="n">
        <v>21.93</v>
      </c>
      <c r="I338" s="6" t="n">
        <v>2329.04</v>
      </c>
      <c r="J338" s="6" t="n">
        <v>0.14</v>
      </c>
      <c r="K338" s="6" t="n">
        <v>134.7581</v>
      </c>
      <c r="L338" s="6" t="n">
        <v>121.19</v>
      </c>
      <c r="M338" s="6" t="n">
        <v>1.04</v>
      </c>
      <c r="N338" s="6" t="n">
        <v>1.14</v>
      </c>
    </row>
    <row collapsed="false" customFormat="false" customHeight="false" hidden="false" ht="12.1" outlineLevel="0" r="339">
      <c r="A339" s="37" t="n">
        <v>45584</v>
      </c>
      <c r="B339" s="16" t="s">
        <v>835</v>
      </c>
      <c r="C339" s="16" t="s">
        <v>80</v>
      </c>
      <c r="D339" s="16" t="s">
        <v>81</v>
      </c>
      <c r="E339" s="7" t="n">
        <v>280</v>
      </c>
      <c r="F339" s="16" t="s">
        <v>23</v>
      </c>
      <c r="G339" s="6" t="n">
        <v>2.49</v>
      </c>
      <c r="H339" s="6" t="n">
        <v>52.2</v>
      </c>
      <c r="I339" s="6" t="n">
        <v>71.51</v>
      </c>
      <c r="J339" s="6" t="n">
        <v>91</v>
      </c>
      <c r="K339" s="6" t="n">
        <v>697.2</v>
      </c>
      <c r="L339" s="6" t="n">
        <v>606.2</v>
      </c>
      <c r="M339" s="6" t="n">
        <v>3.03</v>
      </c>
      <c r="N339" s="6" t="n">
        <v>4.15</v>
      </c>
    </row>
    <row collapsed="false" customFormat="false" customHeight="false" hidden="false" ht="12.1" outlineLevel="0" r="340">
      <c r="A340" s="37" t="n">
        <v>45603</v>
      </c>
      <c r="B340" s="16" t="s">
        <v>835</v>
      </c>
      <c r="C340" s="16" t="s">
        <v>69</v>
      </c>
      <c r="D340" s="16" t="s">
        <v>70</v>
      </c>
      <c r="E340" s="7" t="n">
        <v>13</v>
      </c>
      <c r="F340" s="16" t="s">
        <v>19</v>
      </c>
      <c r="G340" s="6" t="n">
        <v>14.7335</v>
      </c>
      <c r="H340" s="6" t="n">
        <v>11.19</v>
      </c>
      <c r="I340" s="6" t="n">
        <v>534.46</v>
      </c>
      <c r="J340" s="6" t="n">
        <v>0.2</v>
      </c>
      <c r="K340" s="6" t="n">
        <v>191.536</v>
      </c>
      <c r="L340" s="6" t="n">
        <v>171.89</v>
      </c>
      <c r="M340" s="6" t="n">
        <v>2.47</v>
      </c>
      <c r="N340" s="6" t="n">
        <v>1.2</v>
      </c>
    </row>
    <row collapsed="false" customFormat="false" customHeight="false" hidden="false" ht="12.1" outlineLevel="0" r="341">
      <c r="A341" s="37" t="n">
        <v>45604</v>
      </c>
      <c r="B341" s="16" t="s">
        <v>835</v>
      </c>
      <c r="C341" s="16" t="s">
        <v>25</v>
      </c>
      <c r="D341" s="16" t="s">
        <v>26</v>
      </c>
      <c r="E341" s="7" t="n">
        <v>8</v>
      </c>
      <c r="F341" s="16" t="s">
        <v>19</v>
      </c>
      <c r="G341" s="6" t="n">
        <v>24.5182</v>
      </c>
      <c r="H341" s="6" t="n">
        <v>227.48</v>
      </c>
      <c r="I341" s="6" t="n">
        <v>3010.53</v>
      </c>
      <c r="J341" s="6" t="n">
        <v>0.2</v>
      </c>
      <c r="K341" s="6" t="n">
        <v>196.1452</v>
      </c>
      <c r="L341" s="6" t="n">
        <v>176.53</v>
      </c>
      <c r="M341" s="6" t="n">
        <v>0.73</v>
      </c>
      <c r="N341" s="6" t="n">
        <v>0.1</v>
      </c>
    </row>
    <row collapsed="false" customFormat="false" customHeight="false" hidden="false" ht="12.1" outlineLevel="0" r="342">
      <c r="A342" s="37" t="n">
        <v>45604</v>
      </c>
      <c r="B342" s="16" t="s">
        <v>835</v>
      </c>
      <c r="C342" s="16" t="s">
        <v>73</v>
      </c>
      <c r="D342" s="16" t="s">
        <v>74</v>
      </c>
      <c r="E342" s="7" t="n">
        <v>5</v>
      </c>
      <c r="F342" s="16" t="s">
        <v>19</v>
      </c>
      <c r="G342" s="6" t="n">
        <v>41.1905</v>
      </c>
      <c r="H342" s="6" t="n">
        <v>27.46</v>
      </c>
      <c r="I342" s="6" t="n">
        <v>2369.16</v>
      </c>
      <c r="J342" s="6" t="n">
        <v>0.21</v>
      </c>
      <c r="K342" s="6" t="n">
        <v>205.9525</v>
      </c>
      <c r="L342" s="6" t="n">
        <v>185.36</v>
      </c>
      <c r="M342" s="6" t="n">
        <v>1.56</v>
      </c>
      <c r="N342" s="6" t="n">
        <v>1.38</v>
      </c>
    </row>
    <row collapsed="false" customFormat="false" customHeight="false" hidden="false" ht="12.1" outlineLevel="0" r="343">
      <c r="A343" s="37" t="n">
        <v>45608</v>
      </c>
      <c r="B343" s="16" t="s">
        <v>835</v>
      </c>
      <c r="C343" s="16" t="s">
        <v>43</v>
      </c>
      <c r="D343" s="16" t="s">
        <v>44</v>
      </c>
      <c r="E343" s="7" t="n">
        <v>2</v>
      </c>
      <c r="F343" s="16" t="s">
        <v>19</v>
      </c>
      <c r="G343" s="6" t="n">
        <v>57.7935</v>
      </c>
      <c r="H343" s="6" t="n">
        <v>310.92</v>
      </c>
      <c r="I343" s="6" t="n">
        <v>12727.98</v>
      </c>
      <c r="J343" s="6" t="n">
        <v>0.12</v>
      </c>
      <c r="K343" s="6" t="n">
        <v>115.5869</v>
      </c>
      <c r="L343" s="6" t="n">
        <v>103.83</v>
      </c>
      <c r="M343" s="6" t="n">
        <v>0.41</v>
      </c>
      <c r="N343" s="6" t="n">
        <v>0.17</v>
      </c>
    </row>
    <row collapsed="false" customFormat="false" customHeight="false" hidden="false" ht="12.1" outlineLevel="0" r="344">
      <c r="A344" s="37" t="n">
        <v>45617</v>
      </c>
      <c r="B344" s="16" t="s">
        <v>835</v>
      </c>
      <c r="C344" s="16" t="s">
        <v>52</v>
      </c>
      <c r="D344" s="16" t="s">
        <v>53</v>
      </c>
      <c r="E344" s="7" t="n">
        <v>1</v>
      </c>
      <c r="F344" s="16" t="s">
        <v>19</v>
      </c>
      <c r="G344" s="6" t="n">
        <v>83.1819</v>
      </c>
      <c r="H344" s="6" t="n">
        <v>415.49</v>
      </c>
      <c r="I344" s="6" t="n">
        <v>9802.15</v>
      </c>
      <c r="J344" s="6" t="n">
        <v>0.08</v>
      </c>
      <c r="K344" s="6" t="n">
        <v>83.1819</v>
      </c>
      <c r="L344" s="6" t="n">
        <v>75.16</v>
      </c>
      <c r="M344" s="6" t="n">
        <v>0.77</v>
      </c>
      <c r="N344" s="6" t="n">
        <v>0.18</v>
      </c>
    </row>
    <row collapsed="false" customFormat="false" customHeight="false" hidden="false" ht="12.1" outlineLevel="0" r="345">
      <c r="A345" s="37" t="n">
        <v>45621</v>
      </c>
      <c r="B345" s="16" t="s">
        <v>835</v>
      </c>
      <c r="C345" s="16" t="s">
        <v>49</v>
      </c>
      <c r="D345" s="16" t="s">
        <v>50</v>
      </c>
      <c r="E345" s="7" t="n">
        <v>11</v>
      </c>
      <c r="F345" s="16" t="s">
        <v>23</v>
      </c>
      <c r="G345" s="6" t="n">
        <v>92.5</v>
      </c>
      <c r="H345" s="6" t="n">
        <v>2339.6</v>
      </c>
      <c r="I345" s="6" t="n">
        <v>1500.61</v>
      </c>
      <c r="J345" s="6" t="n">
        <v>132</v>
      </c>
      <c r="K345" s="6" t="n">
        <v>1017.5</v>
      </c>
      <c r="L345" s="6" t="n">
        <v>885.5</v>
      </c>
      <c r="M345" s="6" t="n">
        <v>5.36</v>
      </c>
      <c r="N345" s="6" t="n">
        <v>3.44</v>
      </c>
    </row>
    <row collapsed="false" customFormat="false" customHeight="false" hidden="false" ht="12.1" outlineLevel="0" r="346">
      <c r="A346" s="37" t="n">
        <v>45622</v>
      </c>
      <c r="B346" s="16" t="s">
        <v>835</v>
      </c>
      <c r="C346" s="16" t="s">
        <v>34</v>
      </c>
      <c r="D346" s="16" t="s">
        <v>35</v>
      </c>
      <c r="E346" s="7" t="n">
        <v>3</v>
      </c>
      <c r="F346" s="16" t="s">
        <v>19</v>
      </c>
      <c r="G346" s="6" t="n">
        <v>94.4496</v>
      </c>
      <c r="H346" s="6" t="n">
        <v>520.51</v>
      </c>
      <c r="I346" s="6" t="n">
        <v>18054.28</v>
      </c>
      <c r="J346" s="6" t="n">
        <v>0.27</v>
      </c>
      <c r="K346" s="6" t="n">
        <v>283.3489</v>
      </c>
      <c r="L346" s="6" t="n">
        <v>255.33</v>
      </c>
      <c r="M346" s="6" t="n">
        <v>0.47</v>
      </c>
      <c r="N346" s="6" t="n">
        <v>0.16</v>
      </c>
    </row>
    <row collapsed="false" customFormat="false" customHeight="false" hidden="false" ht="12.1" outlineLevel="0" r="347">
      <c r="A347" s="37" t="n">
        <v>45623</v>
      </c>
      <c r="B347" s="16" t="s">
        <v>835</v>
      </c>
      <c r="C347" s="16" t="s">
        <v>65</v>
      </c>
      <c r="D347" s="16" t="s">
        <v>66</v>
      </c>
      <c r="E347" s="7" t="n">
        <v>2</v>
      </c>
      <c r="F347" s="16" t="s">
        <v>19</v>
      </c>
      <c r="G347" s="6" t="n">
        <v>3.9923</v>
      </c>
      <c r="H347" s="6" t="n">
        <v>107.55</v>
      </c>
      <c r="I347" s="6" t="n">
        <v>8519.5</v>
      </c>
      <c r="J347" s="6" t="n">
        <v>0.01</v>
      </c>
      <c r="K347" s="6" t="n">
        <v>7.9846</v>
      </c>
      <c r="L347" s="6" t="n">
        <v>6.93</v>
      </c>
      <c r="M347" s="6" t="n">
        <v>0.04</v>
      </c>
      <c r="N347" s="6" t="n">
        <v>0.03</v>
      </c>
    </row>
    <row collapsed="false" customFormat="false" customHeight="false" hidden="false" ht="12.1" outlineLevel="0" r="348">
      <c r="A348" s="37" t="n">
        <v>45625</v>
      </c>
      <c r="B348" s="16" t="s">
        <v>835</v>
      </c>
      <c r="C348" s="16" t="s">
        <v>40</v>
      </c>
      <c r="D348" s="16" t="s">
        <v>41</v>
      </c>
      <c r="E348" s="7" t="n">
        <v>10</v>
      </c>
      <c r="F348" s="16" t="s">
        <v>19</v>
      </c>
      <c r="G348" s="6" t="n">
        <v>53.1454</v>
      </c>
      <c r="H348" s="6" t="n">
        <v>64.43</v>
      </c>
      <c r="I348" s="6" t="n">
        <v>3168.8</v>
      </c>
      <c r="J348" s="6" t="n">
        <v>0.49</v>
      </c>
      <c r="K348" s="6" t="n">
        <v>531.4543</v>
      </c>
      <c r="L348" s="6" t="n">
        <v>477.76</v>
      </c>
      <c r="M348" s="6" t="n">
        <v>1.51</v>
      </c>
      <c r="N348" s="6" t="n">
        <v>0.68</v>
      </c>
    </row>
    <row collapsed="false" customFormat="false" customHeight="false" hidden="false" ht="12.1" outlineLevel="0" r="349">
      <c r="A349" s="37" t="n">
        <v>45631</v>
      </c>
      <c r="B349" s="16" t="s">
        <v>835</v>
      </c>
      <c r="C349" s="16" t="s">
        <v>16</v>
      </c>
      <c r="D349" s="16" t="s">
        <v>18</v>
      </c>
      <c r="E349" s="7" t="n">
        <v>80</v>
      </c>
      <c r="F349" s="16" t="s">
        <v>19</v>
      </c>
      <c r="G349" s="6" t="n">
        <v>1.0424</v>
      </c>
      <c r="H349" s="6" t="n">
        <v>145.14</v>
      </c>
      <c r="I349" s="6" t="n">
        <v>426.45</v>
      </c>
      <c r="J349" s="6" t="n">
        <v>0.08</v>
      </c>
      <c r="K349" s="6" t="n">
        <v>83.3889</v>
      </c>
      <c r="L349" s="6" t="n">
        <v>75.05</v>
      </c>
      <c r="M349" s="6" t="n">
        <v>0.22</v>
      </c>
      <c r="N349" s="6" t="n">
        <v>0.01</v>
      </c>
    </row>
    <row collapsed="false" customFormat="false" customHeight="false" hidden="false" ht="12.1" outlineLevel="0" r="350">
      <c r="A350" s="37" t="n">
        <v>45636</v>
      </c>
      <c r="B350" s="16" t="s">
        <v>835</v>
      </c>
      <c r="C350" s="16" t="s">
        <v>54</v>
      </c>
      <c r="D350" s="16" t="s">
        <v>55</v>
      </c>
      <c r="E350" s="7" t="n">
        <v>1</v>
      </c>
      <c r="F350" s="16" t="s">
        <v>19</v>
      </c>
      <c r="G350" s="6" t="n">
        <v>104.3447</v>
      </c>
      <c r="H350" s="6" t="n">
        <v>251.92</v>
      </c>
      <c r="I350" s="6" t="n">
        <v>8345.78</v>
      </c>
      <c r="J350" s="6" t="n">
        <v>0.11</v>
      </c>
      <c r="K350" s="6" t="n">
        <v>104.3447</v>
      </c>
      <c r="L350" s="6" t="n">
        <v>93.41</v>
      </c>
      <c r="M350" s="6" t="n">
        <v>1.12</v>
      </c>
      <c r="N350" s="6" t="n">
        <v>0.37</v>
      </c>
    </row>
    <row collapsed="false" customFormat="false" customHeight="false" hidden="false" ht="12.1" outlineLevel="0" r="351">
      <c r="A351" s="37" t="n">
        <v>45639</v>
      </c>
      <c r="B351" s="16" t="s">
        <v>835</v>
      </c>
      <c r="C351" s="16" t="s">
        <v>77</v>
      </c>
      <c r="D351" s="16" t="s">
        <v>78</v>
      </c>
      <c r="E351" s="7" t="n">
        <v>1</v>
      </c>
      <c r="F351" s="16" t="s">
        <v>19</v>
      </c>
      <c r="G351" s="6" t="n">
        <v>21.6216</v>
      </c>
      <c r="H351" s="6" t="n">
        <v>94.09</v>
      </c>
      <c r="I351" s="6" t="n">
        <v>7095.29</v>
      </c>
      <c r="J351" s="6" t="n">
        <v>0.02</v>
      </c>
      <c r="K351" s="6" t="n">
        <v>21.6216</v>
      </c>
      <c r="L351" s="6" t="n">
        <v>19.54</v>
      </c>
      <c r="M351" s="6" t="n">
        <v>0.28</v>
      </c>
      <c r="N351" s="6" t="n">
        <v>0.2</v>
      </c>
    </row>
    <row collapsed="false" customFormat="false" customHeight="false" hidden="false" ht="12.1" outlineLevel="0" r="352">
      <c r="A352" s="37" t="n">
        <v>45667</v>
      </c>
      <c r="B352" s="16" t="s">
        <v>835</v>
      </c>
      <c r="C352" s="16" t="s">
        <v>82</v>
      </c>
      <c r="D352" s="16" t="s">
        <v>83</v>
      </c>
      <c r="E352" s="7" t="n">
        <v>10</v>
      </c>
      <c r="F352" s="16" t="s">
        <v>23</v>
      </c>
      <c r="G352" s="6" t="n">
        <v>36.47</v>
      </c>
      <c r="H352" s="6" t="n">
        <v>562.95</v>
      </c>
      <c r="I352" s="6" t="n">
        <v>467.75</v>
      </c>
      <c r="J352" s="6" t="n">
        <v>47</v>
      </c>
      <c r="K352" s="6" t="n">
        <v>364.7</v>
      </c>
      <c r="L352" s="6" t="n">
        <v>317.7</v>
      </c>
      <c r="M352" s="6" t="n">
        <v>6.79</v>
      </c>
      <c r="N352" s="6" t="n">
        <v>5.64</v>
      </c>
    </row>
    <row collapsed="false" customFormat="false" customHeight="false" hidden="false" ht="12.1" outlineLevel="0" r="353">
      <c r="A353" s="37" t="n">
        <v>45667</v>
      </c>
      <c r="B353" s="16" t="s">
        <v>835</v>
      </c>
      <c r="C353" s="16" t="s">
        <v>49</v>
      </c>
      <c r="D353" s="16" t="s">
        <v>79</v>
      </c>
      <c r="E353" s="7" t="n">
        <v>5</v>
      </c>
      <c r="F353" s="16" t="s">
        <v>19</v>
      </c>
      <c r="G353" s="6" t="n">
        <v>28.4369</v>
      </c>
      <c r="H353" s="6" t="n">
        <v>22.18</v>
      </c>
      <c r="I353" s="6" t="n">
        <v>2329.04</v>
      </c>
      <c r="J353" s="6" t="n">
        <v>0.14</v>
      </c>
      <c r="K353" s="6" t="n">
        <v>142.1846</v>
      </c>
      <c r="L353" s="6" t="n">
        <v>127.86</v>
      </c>
      <c r="M353" s="6" t="n">
        <v>1.1</v>
      </c>
      <c r="N353" s="6" t="n">
        <v>1.13</v>
      </c>
    </row>
    <row collapsed="false" customFormat="false" customHeight="false" hidden="false" ht="12.1" outlineLevel="0" r="354">
      <c r="A354" s="37" t="n">
        <v>45667</v>
      </c>
      <c r="B354" s="16" t="s">
        <v>835</v>
      </c>
      <c r="C354" s="16" t="s">
        <v>28</v>
      </c>
      <c r="D354" s="16" t="s">
        <v>29</v>
      </c>
      <c r="E354" s="7" t="n">
        <v>3</v>
      </c>
      <c r="F354" s="16" t="s">
        <v>19</v>
      </c>
      <c r="G354" s="6" t="n">
        <v>77.7412</v>
      </c>
      <c r="H354" s="6" t="n">
        <v>516.4</v>
      </c>
      <c r="I354" s="6" t="n">
        <v>20379.92</v>
      </c>
      <c r="J354" s="6" t="n">
        <v>0.23</v>
      </c>
      <c r="K354" s="6" t="n">
        <v>233.2237</v>
      </c>
      <c r="L354" s="6" t="n">
        <v>209.7</v>
      </c>
      <c r="M354" s="6" t="n">
        <v>0.34</v>
      </c>
      <c r="N354" s="6" t="n">
        <v>0.13</v>
      </c>
    </row>
    <row collapsed="false" customFormat="false" customHeight="false" hidden="false" ht="12.1" outlineLevel="0" r="355">
      <c r="A355" s="37" t="n">
        <v>45681</v>
      </c>
      <c r="B355" s="16" t="s">
        <v>835</v>
      </c>
      <c r="C355" s="16" t="s">
        <v>73</v>
      </c>
      <c r="D355" s="16" t="s">
        <v>74</v>
      </c>
      <c r="E355" s="7" t="n">
        <v>5</v>
      </c>
      <c r="F355" s="16" t="s">
        <v>19</v>
      </c>
      <c r="G355" s="6" t="n">
        <v>42.6121</v>
      </c>
      <c r="H355" s="6" t="n">
        <v>26.44</v>
      </c>
      <c r="I355" s="6" t="n">
        <v>2369.16</v>
      </c>
      <c r="J355" s="6" t="n">
        <v>0.22</v>
      </c>
      <c r="K355" s="6" t="n">
        <v>213.0603</v>
      </c>
      <c r="L355" s="6" t="n">
        <v>191.26</v>
      </c>
      <c r="M355" s="6" t="n">
        <v>1.61</v>
      </c>
      <c r="N355" s="6" t="n">
        <v>1.46</v>
      </c>
    </row>
    <row collapsed="false" customFormat="false" customHeight="false" hidden="false" ht="12.1" outlineLevel="0" r="356">
      <c r="A356" s="37" t="n">
        <v>45698</v>
      </c>
      <c r="B356" s="16" t="s">
        <v>835</v>
      </c>
      <c r="C356" s="16" t="s">
        <v>25</v>
      </c>
      <c r="D356" s="16" t="s">
        <v>26</v>
      </c>
      <c r="E356" s="7" t="n">
        <v>8</v>
      </c>
      <c r="F356" s="16" t="s">
        <v>19</v>
      </c>
      <c r="G356" s="6" t="n">
        <v>24.3191</v>
      </c>
      <c r="H356" s="6" t="n">
        <v>227.63</v>
      </c>
      <c r="I356" s="6" t="n">
        <v>3010.53</v>
      </c>
      <c r="J356" s="6" t="n">
        <v>0.2</v>
      </c>
      <c r="K356" s="6" t="n">
        <v>194.5524</v>
      </c>
      <c r="L356" s="6" t="n">
        <v>175.1</v>
      </c>
      <c r="M356" s="6" t="n">
        <v>0.73</v>
      </c>
      <c r="N356" s="6" t="n">
        <v>0.1</v>
      </c>
    </row>
    <row collapsed="false" customFormat="false" customHeight="false" hidden="false" ht="12.1" outlineLevel="0" r="357">
      <c r="A357" s="37" t="n">
        <v>45699</v>
      </c>
      <c r="B357" s="16" t="s">
        <v>835</v>
      </c>
      <c r="C357" s="16" t="s">
        <v>43</v>
      </c>
      <c r="D357" s="16" t="s">
        <v>44</v>
      </c>
      <c r="E357" s="7" t="n">
        <v>2</v>
      </c>
      <c r="F357" s="16" t="s">
        <v>19</v>
      </c>
      <c r="G357" s="6" t="n">
        <v>57.1014</v>
      </c>
      <c r="H357" s="6" t="n">
        <v>350.64</v>
      </c>
      <c r="I357" s="6" t="n">
        <v>12727.98</v>
      </c>
      <c r="J357" s="6" t="n">
        <v>0.12</v>
      </c>
      <c r="K357" s="6" t="n">
        <v>114.2029</v>
      </c>
      <c r="L357" s="6" t="n">
        <v>102.59</v>
      </c>
      <c r="M357" s="6" t="n">
        <v>0.4</v>
      </c>
      <c r="N357" s="6" t="n">
        <v>0.15</v>
      </c>
    </row>
    <row collapsed="false" customFormat="false" customHeight="false" hidden="false" ht="12.1" outlineLevel="0" r="358">
      <c r="A358" s="37" t="n">
        <v>45706</v>
      </c>
      <c r="B358" s="16" t="s">
        <v>835</v>
      </c>
      <c r="C358" s="16" t="s">
        <v>69</v>
      </c>
      <c r="D358" s="16" t="s">
        <v>70</v>
      </c>
      <c r="E358" s="7" t="n">
        <v>13</v>
      </c>
      <c r="F358" s="16" t="s">
        <v>19</v>
      </c>
      <c r="G358" s="6" t="n">
        <v>27.4304</v>
      </c>
      <c r="H358" s="6" t="n">
        <v>9.48</v>
      </c>
      <c r="I358" s="6" t="n">
        <v>534.46</v>
      </c>
      <c r="J358" s="6" t="n">
        <v>0.39</v>
      </c>
      <c r="K358" s="6" t="n">
        <v>356.5953</v>
      </c>
      <c r="L358" s="6" t="n">
        <v>320.94</v>
      </c>
      <c r="M358" s="6" t="n">
        <v>4.62</v>
      </c>
      <c r="N358" s="6" t="n">
        <v>2.85</v>
      </c>
    </row>
    <row collapsed="false" customFormat="false" customHeight="false" hidden="false" ht="12.1" outlineLevel="0" r="359">
      <c r="A359" s="37" t="n">
        <v>45708</v>
      </c>
      <c r="B359" s="16" t="s">
        <v>835</v>
      </c>
      <c r="C359" s="16" t="s">
        <v>52</v>
      </c>
      <c r="D359" s="16" t="s">
        <v>53</v>
      </c>
      <c r="E359" s="7" t="n">
        <v>1</v>
      </c>
      <c r="F359" s="16" t="s">
        <v>19</v>
      </c>
      <c r="G359" s="6" t="n">
        <v>75.0542</v>
      </c>
      <c r="H359" s="6" t="n">
        <v>414.77</v>
      </c>
      <c r="I359" s="6" t="n">
        <v>9802.15</v>
      </c>
      <c r="J359" s="6" t="n">
        <v>0.08</v>
      </c>
      <c r="K359" s="6" t="n">
        <v>75.0542</v>
      </c>
      <c r="L359" s="6" t="n">
        <v>67.82</v>
      </c>
      <c r="M359" s="6" t="n">
        <v>0.69</v>
      </c>
      <c r="N359" s="6" t="n">
        <v>0.18</v>
      </c>
    </row>
    <row collapsed="false" customFormat="false" customHeight="false" hidden="false" ht="12.1" outlineLevel="0" r="360">
      <c r="A360" s="37" t="n">
        <v>45714</v>
      </c>
      <c r="B360" s="16" t="s">
        <v>835</v>
      </c>
      <c r="C360" s="16" t="s">
        <v>34</v>
      </c>
      <c r="D360" s="16" t="s">
        <v>35</v>
      </c>
      <c r="E360" s="7" t="n">
        <v>3</v>
      </c>
      <c r="F360" s="16" t="s">
        <v>19</v>
      </c>
      <c r="G360" s="6" t="n">
        <v>83.1665</v>
      </c>
      <c r="H360" s="6" t="n">
        <v>533.38</v>
      </c>
      <c r="I360" s="6" t="n">
        <v>18054.28</v>
      </c>
      <c r="J360" s="6" t="n">
        <v>0.29</v>
      </c>
      <c r="K360" s="6" t="n">
        <v>249.4996</v>
      </c>
      <c r="L360" s="6" t="n">
        <v>224.38</v>
      </c>
      <c r="M360" s="6" t="n">
        <v>0.41</v>
      </c>
      <c r="N360" s="6" t="n">
        <v>0.16</v>
      </c>
    </row>
    <row collapsed="false" customFormat="false" customHeight="false" hidden="false" ht="12.1" outlineLevel="0" r="361">
      <c r="A361" s="37" t="n">
        <v>45721</v>
      </c>
      <c r="B361" s="16" t="s">
        <v>835</v>
      </c>
      <c r="C361" s="16" t="s">
        <v>65</v>
      </c>
      <c r="D361" s="16" t="s">
        <v>66</v>
      </c>
      <c r="E361" s="7" t="n">
        <v>2</v>
      </c>
      <c r="F361" s="16" t="s">
        <v>19</v>
      </c>
      <c r="G361" s="6" t="n">
        <v>3.3913</v>
      </c>
      <c r="H361" s="6" t="n">
        <v>70.09</v>
      </c>
      <c r="I361" s="6" t="n">
        <v>8519.5</v>
      </c>
      <c r="J361" s="6" t="n">
        <v>0.01</v>
      </c>
      <c r="K361" s="6" t="n">
        <v>6.7826</v>
      </c>
      <c r="L361" s="6" t="n">
        <v>5.89</v>
      </c>
      <c r="M361" s="6" t="n">
        <v>0.03</v>
      </c>
      <c r="N361" s="6" t="n">
        <v>0.05</v>
      </c>
    </row>
    <row collapsed="false" customFormat="false" customHeight="false" hidden="false" ht="12.1" outlineLevel="0" r="362">
      <c r="A362" s="37" t="n">
        <v>45726</v>
      </c>
      <c r="B362" s="16" t="s">
        <v>835</v>
      </c>
      <c r="C362" s="16" t="s">
        <v>54</v>
      </c>
      <c r="D362" s="16" t="s">
        <v>55</v>
      </c>
      <c r="E362" s="7" t="n">
        <v>1</v>
      </c>
      <c r="F362" s="16" t="s">
        <v>19</v>
      </c>
      <c r="G362" s="6" t="n">
        <v>93.593</v>
      </c>
      <c r="H362" s="6" t="n">
        <v>257.7</v>
      </c>
      <c r="I362" s="6" t="n">
        <v>8345.78</v>
      </c>
      <c r="J362" s="6" t="n">
        <v>0.11</v>
      </c>
      <c r="K362" s="6" t="n">
        <v>93.593</v>
      </c>
      <c r="L362" s="6" t="n">
        <v>83.79</v>
      </c>
      <c r="M362" s="6" t="n">
        <v>1</v>
      </c>
      <c r="N362" s="6" t="n">
        <v>0.36</v>
      </c>
    </row>
    <row collapsed="false" customFormat="false" customHeight="false" hidden="false" ht="12.1" outlineLevel="0" r="363">
      <c r="A363" s="37" t="n">
        <v>45728</v>
      </c>
      <c r="B363" s="16" t="s">
        <v>835</v>
      </c>
      <c r="C363" s="16" t="s">
        <v>16</v>
      </c>
      <c r="D363" s="16" t="s">
        <v>18</v>
      </c>
      <c r="E363" s="7" t="n">
        <v>80</v>
      </c>
      <c r="F363" s="16" t="s">
        <v>19</v>
      </c>
      <c r="G363" s="6" t="n">
        <v>0.8657</v>
      </c>
      <c r="H363" s="6" t="n">
        <v>108.76</v>
      </c>
      <c r="I363" s="6" t="n">
        <v>426.45</v>
      </c>
      <c r="J363" s="6" t="n">
        <v>0.08</v>
      </c>
      <c r="K363" s="6" t="n">
        <v>69.2535</v>
      </c>
      <c r="L363" s="6" t="n">
        <v>62.33</v>
      </c>
      <c r="M363" s="6" t="n">
        <v>0.18</v>
      </c>
      <c r="N363" s="6" t="n">
        <v>0.01</v>
      </c>
    </row>
    <row collapsed="false" customFormat="false" customHeight="false" hidden="false" ht="12.1" outlineLevel="0" r="364">
      <c r="A364" s="37" t="n">
        <v>45730</v>
      </c>
      <c r="B364" s="16" t="s">
        <v>835</v>
      </c>
      <c r="C364" s="16" t="s">
        <v>40</v>
      </c>
      <c r="D364" s="16" t="s">
        <v>41</v>
      </c>
      <c r="E364" s="7" t="n">
        <v>10</v>
      </c>
      <c r="F364" s="16" t="s">
        <v>19</v>
      </c>
      <c r="G364" s="6" t="n">
        <v>44.1757</v>
      </c>
      <c r="H364" s="6" t="n">
        <v>69.62</v>
      </c>
      <c r="I364" s="6" t="n">
        <v>3168.8</v>
      </c>
      <c r="J364" s="6" t="n">
        <v>0.51</v>
      </c>
      <c r="K364" s="6" t="n">
        <v>441.7569</v>
      </c>
      <c r="L364" s="6" t="n">
        <v>397.58</v>
      </c>
      <c r="M364" s="6" t="n">
        <v>1.25</v>
      </c>
      <c r="N364" s="6" t="n">
        <v>0.66</v>
      </c>
    </row>
    <row collapsed="false" customFormat="false" customHeight="false" hidden="false" ht="12.1" outlineLevel="0" r="365">
      <c r="A365" s="37" t="n">
        <v>45737</v>
      </c>
      <c r="B365" s="16" t="s">
        <v>835</v>
      </c>
      <c r="C365" s="16" t="s">
        <v>77</v>
      </c>
      <c r="D365" s="16" t="s">
        <v>78</v>
      </c>
      <c r="E365" s="7" t="n">
        <v>1</v>
      </c>
      <c r="F365" s="16" t="s">
        <v>19</v>
      </c>
      <c r="G365" s="6" t="n">
        <v>19.8329</v>
      </c>
      <c r="H365" s="6" t="n">
        <v>85.81</v>
      </c>
      <c r="I365" s="6" t="n">
        <v>7095.29</v>
      </c>
      <c r="J365" s="6" t="n">
        <v>0.02</v>
      </c>
      <c r="K365" s="6" t="n">
        <v>19.8329</v>
      </c>
      <c r="L365" s="6" t="n">
        <v>18.15</v>
      </c>
      <c r="M365" s="6" t="n">
        <v>0.26</v>
      </c>
      <c r="N365" s="6" t="n">
        <v>0.25</v>
      </c>
    </row>
    <row collapsed="false" customFormat="false" customHeight="false" hidden="false" ht="12.1" outlineLevel="0" r="366">
      <c r="A366" s="37" t="n">
        <v>45756</v>
      </c>
      <c r="B366" s="16" t="s">
        <v>835</v>
      </c>
      <c r="C366" s="16" t="s">
        <v>28</v>
      </c>
      <c r="D366" s="16" t="s">
        <v>29</v>
      </c>
      <c r="E366" s="7" t="n">
        <v>3</v>
      </c>
      <c r="F366" s="16" t="s">
        <v>19</v>
      </c>
      <c r="G366" s="6" t="n">
        <v>64.9527</v>
      </c>
      <c r="H366" s="6" t="n">
        <v>479.92</v>
      </c>
      <c r="I366" s="6" t="n">
        <v>20379.92</v>
      </c>
      <c r="J366" s="6" t="n">
        <v>0.23</v>
      </c>
      <c r="K366" s="6" t="n">
        <v>194.8581</v>
      </c>
      <c r="L366" s="6" t="n">
        <v>175.2</v>
      </c>
      <c r="M366" s="6" t="n">
        <v>0.29</v>
      </c>
      <c r="N366" s="6" t="n">
        <v>0.14</v>
      </c>
    </row>
    <row collapsed="false" customFormat="false" customHeight="false" hidden="false" ht="12.1" outlineLevel="0" r="367">
      <c r="A367" s="37" t="n">
        <v>45757</v>
      </c>
      <c r="B367" s="16" t="s">
        <v>835</v>
      </c>
      <c r="C367" s="16" t="s">
        <v>49</v>
      </c>
      <c r="D367" s="16" t="s">
        <v>79</v>
      </c>
      <c r="E367" s="7" t="n">
        <v>5</v>
      </c>
      <c r="F367" s="16" t="s">
        <v>19</v>
      </c>
      <c r="G367" s="6" t="n">
        <v>23.9337</v>
      </c>
      <c r="H367" s="6" t="n">
        <v>26.47</v>
      </c>
      <c r="I367" s="6" t="n">
        <v>2329.04</v>
      </c>
      <c r="J367" s="6" t="n">
        <v>0.14</v>
      </c>
      <c r="K367" s="6" t="n">
        <v>119.6683</v>
      </c>
      <c r="L367" s="6" t="n">
        <v>107.62</v>
      </c>
      <c r="M367" s="6" t="n">
        <v>0.92</v>
      </c>
      <c r="N367" s="6" t="n">
        <v>0.94</v>
      </c>
    </row>
    <row collapsed="false" customFormat="false" customHeight="false" hidden="false" ht="12.1" outlineLevel="0" r="368">
      <c r="A368" s="37" t="n">
        <v>45782</v>
      </c>
      <c r="B368" s="16" t="s">
        <v>835</v>
      </c>
      <c r="C368" s="16" t="s">
        <v>86</v>
      </c>
      <c r="D368" s="16" t="s">
        <v>87</v>
      </c>
      <c r="E368" s="7" t="n">
        <v>10</v>
      </c>
      <c r="F368" s="16" t="s">
        <v>23</v>
      </c>
      <c r="G368" s="6" t="n">
        <v>29.72</v>
      </c>
      <c r="H368" s="6" t="n">
        <v>378.42</v>
      </c>
      <c r="I368" s="6" t="n">
        <v>55.49</v>
      </c>
      <c r="J368" s="6" t="n">
        <v>39</v>
      </c>
      <c r="K368" s="6" t="n">
        <v>297.2</v>
      </c>
      <c r="L368" s="6" t="n">
        <v>258.2</v>
      </c>
      <c r="M368" s="6" t="n">
        <v>46.53</v>
      </c>
      <c r="N368" s="6" t="n">
        <v>6.82</v>
      </c>
    </row>
    <row collapsed="false" customFormat="false" customHeight="false" hidden="false" ht="12.1" outlineLevel="0" r="369">
      <c r="A369" s="37" t="n">
        <v>45789</v>
      </c>
      <c r="B369" s="16" t="s">
        <v>835</v>
      </c>
      <c r="C369" s="16" t="s">
        <v>57</v>
      </c>
      <c r="D369" s="16" t="s">
        <v>58</v>
      </c>
      <c r="E369" s="7" t="n">
        <v>30000</v>
      </c>
      <c r="F369" s="16" t="s">
        <v>23</v>
      </c>
      <c r="G369" s="6" t="n">
        <v>0.0378</v>
      </c>
      <c r="H369" s="6" t="n">
        <v>0.7135</v>
      </c>
      <c r="I369" s="6" t="n">
        <v>0.24</v>
      </c>
      <c r="J369" s="6" t="n">
        <v>147</v>
      </c>
      <c r="K369" s="6" t="n">
        <v>1132.5</v>
      </c>
      <c r="L369" s="6" t="n">
        <v>985.5</v>
      </c>
      <c r="M369" s="6" t="n">
        <v>13.74</v>
      </c>
      <c r="N369" s="6" t="n">
        <v>4.6</v>
      </c>
    </row>
    <row collapsed="false" customFormat="false" customHeight="false" hidden="false" ht="12.1" outlineLevel="0" r="370">
      <c r="A370" s="37" t="n">
        <v>45786</v>
      </c>
      <c r="B370" s="16" t="s">
        <v>835</v>
      </c>
      <c r="C370" s="16" t="s">
        <v>77</v>
      </c>
      <c r="D370" s="16" t="s">
        <v>78</v>
      </c>
      <c r="E370" s="7" t="n">
        <v>1</v>
      </c>
      <c r="F370" s="16" t="s">
        <v>19</v>
      </c>
      <c r="G370" s="6" t="n">
        <v>19.0024</v>
      </c>
      <c r="H370" s="6" t="n">
        <v>97.195</v>
      </c>
      <c r="I370" s="6" t="n">
        <v>7095.29</v>
      </c>
      <c r="J370" s="6" t="n">
        <v>0.02</v>
      </c>
      <c r="K370" s="6" t="n">
        <v>19.0024</v>
      </c>
      <c r="L370" s="6" t="n">
        <v>17.39</v>
      </c>
      <c r="M370" s="6" t="n">
        <v>0.25</v>
      </c>
      <c r="N370" s="6" t="n">
        <v>0.22</v>
      </c>
    </row>
    <row collapsed="false" customFormat="false" customHeight="false" hidden="false" ht="12.1" outlineLevel="0" r="371">
      <c r="A371" s="37" t="n">
        <v>45786</v>
      </c>
      <c r="B371" s="16" t="s">
        <v>835</v>
      </c>
      <c r="C371" s="16" t="s">
        <v>73</v>
      </c>
      <c r="D371" s="16" t="s">
        <v>74</v>
      </c>
      <c r="E371" s="7" t="n">
        <v>5</v>
      </c>
      <c r="F371" s="16" t="s">
        <v>19</v>
      </c>
      <c r="G371" s="6" t="n">
        <v>34.7703</v>
      </c>
      <c r="H371" s="6" t="n">
        <v>22.54</v>
      </c>
      <c r="I371" s="6" t="n">
        <v>2369.16</v>
      </c>
      <c r="J371" s="6" t="n">
        <v>0.22</v>
      </c>
      <c r="K371" s="6" t="n">
        <v>173.8516</v>
      </c>
      <c r="L371" s="6" t="n">
        <v>156.06</v>
      </c>
      <c r="M371" s="6" t="n">
        <v>1.32</v>
      </c>
      <c r="N371" s="6" t="n">
        <v>1.71</v>
      </c>
    </row>
    <row collapsed="false" customFormat="false" customHeight="false" hidden="false" ht="12.1" outlineLevel="0" r="372">
      <c r="A372" s="37" t="n">
        <v>45789</v>
      </c>
      <c r="B372" s="16" t="s">
        <v>835</v>
      </c>
      <c r="C372" s="16" t="s">
        <v>69</v>
      </c>
      <c r="D372" s="16" t="s">
        <v>70</v>
      </c>
      <c r="E372" s="7" t="n">
        <v>13</v>
      </c>
      <c r="F372" s="16" t="s">
        <v>19</v>
      </c>
      <c r="G372" s="6" t="n">
        <v>12.1292</v>
      </c>
      <c r="H372" s="6" t="n">
        <v>10.28</v>
      </c>
      <c r="I372" s="6" t="n">
        <v>534.46</v>
      </c>
      <c r="J372" s="6" t="n">
        <v>0.2</v>
      </c>
      <c r="K372" s="6" t="n">
        <v>157.6793</v>
      </c>
      <c r="L372" s="6" t="n">
        <v>141.51</v>
      </c>
      <c r="M372" s="6" t="n">
        <v>2.04</v>
      </c>
      <c r="N372" s="6" t="n">
        <v>1.31</v>
      </c>
    </row>
    <row collapsed="false" customFormat="false" customHeight="false" hidden="false" ht="12.1" outlineLevel="0" r="373">
      <c r="A373" s="37" t="n">
        <v>45789</v>
      </c>
      <c r="B373" s="16" t="s">
        <v>835</v>
      </c>
      <c r="C373" s="16" t="s">
        <v>25</v>
      </c>
      <c r="D373" s="16" t="s">
        <v>26</v>
      </c>
      <c r="E373" s="7" t="n">
        <v>8</v>
      </c>
      <c r="F373" s="16" t="s">
        <v>19</v>
      </c>
      <c r="G373" s="6" t="n">
        <v>21.0239</v>
      </c>
      <c r="H373" s="6" t="n">
        <v>198.27</v>
      </c>
      <c r="I373" s="6" t="n">
        <v>3010.53</v>
      </c>
      <c r="J373" s="6" t="n">
        <v>0.21</v>
      </c>
      <c r="K373" s="6" t="n">
        <v>168.1913</v>
      </c>
      <c r="L373" s="6" t="n">
        <v>151.21</v>
      </c>
      <c r="M373" s="6" t="n">
        <v>0.63</v>
      </c>
      <c r="N373" s="6" t="n">
        <v>0.12</v>
      </c>
    </row>
    <row collapsed="false" customFormat="false" customHeight="false" hidden="false" ht="12.1" outlineLevel="0" r="374">
      <c r="A374" s="37" t="n">
        <v>45790</v>
      </c>
      <c r="B374" s="16" t="s">
        <v>835</v>
      </c>
      <c r="C374" s="16" t="s">
        <v>43</v>
      </c>
      <c r="D374" s="16" t="s">
        <v>44</v>
      </c>
      <c r="E374" s="7" t="n">
        <v>2</v>
      </c>
      <c r="F374" s="16" t="s">
        <v>19</v>
      </c>
      <c r="G374" s="6" t="n">
        <v>47.7241</v>
      </c>
      <c r="H374" s="6" t="n">
        <v>355.26</v>
      </c>
      <c r="I374" s="6" t="n">
        <v>12727.98</v>
      </c>
      <c r="J374" s="6" t="n">
        <v>0.12</v>
      </c>
      <c r="K374" s="6" t="n">
        <v>95.4482</v>
      </c>
      <c r="L374" s="6" t="n">
        <v>85.74</v>
      </c>
      <c r="M374" s="6" t="n">
        <v>0.34</v>
      </c>
      <c r="N374" s="6" t="n">
        <v>0.15</v>
      </c>
    </row>
    <row collapsed="false" customFormat="false" customHeight="false" hidden="false" ht="12.1" outlineLevel="0" r="375">
      <c r="A375" s="37" t="n">
        <v>45792</v>
      </c>
      <c r="B375" s="16" t="s">
        <v>835</v>
      </c>
      <c r="C375" s="16" t="s">
        <v>52</v>
      </c>
      <c r="D375" s="16" t="s">
        <v>53</v>
      </c>
      <c r="E375" s="7" t="n">
        <v>1</v>
      </c>
      <c r="F375" s="16" t="s">
        <v>19</v>
      </c>
      <c r="G375" s="6" t="n">
        <v>66.5857</v>
      </c>
      <c r="H375" s="6" t="n">
        <v>452.94</v>
      </c>
      <c r="I375" s="6" t="n">
        <v>9802.15</v>
      </c>
      <c r="J375" s="6" t="n">
        <v>0.08</v>
      </c>
      <c r="K375" s="6" t="n">
        <v>66.5857</v>
      </c>
      <c r="L375" s="6" t="n">
        <v>60.17</v>
      </c>
      <c r="M375" s="6" t="n">
        <v>0.61</v>
      </c>
      <c r="N375" s="6" t="n">
        <v>0.17</v>
      </c>
    </row>
    <row collapsed="false" customFormat="false" customHeight="false" hidden="false" ht="12.1" outlineLevel="0" r="376">
      <c r="A376" s="37" t="n">
        <v>45793</v>
      </c>
      <c r="B376" s="16" t="s">
        <v>835</v>
      </c>
      <c r="C376" s="16" t="s">
        <v>49</v>
      </c>
      <c r="D376" s="16" t="s">
        <v>50</v>
      </c>
      <c r="E376" s="7" t="n">
        <v>11</v>
      </c>
      <c r="F376" s="16" t="s">
        <v>23</v>
      </c>
      <c r="G376" s="6" t="n">
        <v>32</v>
      </c>
      <c r="H376" s="6" t="n">
        <v>3072.8</v>
      </c>
      <c r="I376" s="6" t="n">
        <v>1500.61</v>
      </c>
      <c r="J376" s="6" t="n">
        <v>46</v>
      </c>
      <c r="K376" s="6" t="n">
        <v>352</v>
      </c>
      <c r="L376" s="6" t="n">
        <v>306</v>
      </c>
      <c r="M376" s="6" t="n">
        <v>1.85</v>
      </c>
      <c r="N376" s="6" t="n">
        <v>0.91</v>
      </c>
    </row>
    <row collapsed="false" customFormat="false" customHeight="false" hidden="false" ht="12.1" outlineLevel="0" r="377">
      <c r="A377" s="37" t="n">
        <v>45805</v>
      </c>
      <c r="B377" s="16" t="s">
        <v>835</v>
      </c>
      <c r="C377" s="16" t="s">
        <v>34</v>
      </c>
      <c r="D377" s="16" t="s">
        <v>35</v>
      </c>
      <c r="E377" s="7" t="n">
        <v>3</v>
      </c>
      <c r="F377" s="16" t="s">
        <v>19</v>
      </c>
      <c r="G377" s="6" t="n">
        <v>76.4329</v>
      </c>
      <c r="H377" s="6" t="n">
        <v>516.7</v>
      </c>
      <c r="I377" s="6" t="n">
        <v>18054.28</v>
      </c>
      <c r="J377" s="6" t="n">
        <v>0.29</v>
      </c>
      <c r="K377" s="6" t="n">
        <v>229.2987</v>
      </c>
      <c r="L377" s="6" t="n">
        <v>206.21</v>
      </c>
      <c r="M377" s="6" t="n">
        <v>0.38</v>
      </c>
      <c r="N377" s="6" t="n">
        <v>0.17</v>
      </c>
    </row>
    <row collapsed="false" customFormat="false" customHeight="false" hidden="false" ht="12.1" outlineLevel="0" r="378">
      <c r="A378" s="37" t="n">
        <v>45812</v>
      </c>
      <c r="B378" s="16" t="s">
        <v>835</v>
      </c>
      <c r="C378" s="16" t="s">
        <v>65</v>
      </c>
      <c r="D378" s="16" t="s">
        <v>66</v>
      </c>
      <c r="E378" s="7" t="n">
        <v>2</v>
      </c>
      <c r="F378" s="16" t="s">
        <v>19</v>
      </c>
      <c r="G378" s="6" t="n">
        <v>2.9965</v>
      </c>
      <c r="H378" s="6" t="n">
        <v>82.54</v>
      </c>
      <c r="I378" s="6" t="n">
        <v>8519.5</v>
      </c>
      <c r="J378" s="6" t="n">
        <v>0.01</v>
      </c>
      <c r="K378" s="6" t="n">
        <v>5.993</v>
      </c>
      <c r="L378" s="6" t="n">
        <v>5.2</v>
      </c>
      <c r="M378" s="6" t="n">
        <v>0.03</v>
      </c>
      <c r="N378" s="6" t="n">
        <v>0.04</v>
      </c>
    </row>
    <row collapsed="false" customFormat="false" customHeight="false" hidden="false" ht="12.1" outlineLevel="0" r="379">
      <c r="A379" s="37" t="n">
        <v>45817</v>
      </c>
      <c r="B379" s="16" t="s">
        <v>835</v>
      </c>
      <c r="C379" s="16" t="s">
        <v>60</v>
      </c>
      <c r="D379" s="16" t="s">
        <v>61</v>
      </c>
      <c r="E379" s="7" t="n">
        <v>1</v>
      </c>
      <c r="F379" s="16" t="s">
        <v>23</v>
      </c>
      <c r="G379" s="6" t="n">
        <v>534</v>
      </c>
      <c r="H379" s="6" t="n">
        <v>15654</v>
      </c>
      <c r="I379" s="6" t="n">
        <v>4774.28</v>
      </c>
      <c r="J379" s="6" t="n">
        <v>69</v>
      </c>
      <c r="K379" s="6" t="n">
        <v>534</v>
      </c>
      <c r="L379" s="6" t="n">
        <v>465</v>
      </c>
      <c r="M379" s="6" t="n">
        <v>9.74</v>
      </c>
      <c r="N379" s="6" t="n">
        <v>2.97</v>
      </c>
    </row>
    <row collapsed="false" customFormat="false" customHeight="false" hidden="false" ht="12.1" outlineLevel="0" r="380">
      <c r="A380" s="37" t="n">
        <v>45818</v>
      </c>
      <c r="B380" s="16" t="s">
        <v>835</v>
      </c>
      <c r="C380" s="16" t="s">
        <v>54</v>
      </c>
      <c r="D380" s="16" t="s">
        <v>55</v>
      </c>
      <c r="E380" s="7" t="n">
        <v>1</v>
      </c>
      <c r="F380" s="16" t="s">
        <v>19</v>
      </c>
      <c r="G380" s="6" t="n">
        <v>87.0697</v>
      </c>
      <c r="H380" s="6" t="n">
        <v>267.78</v>
      </c>
      <c r="I380" s="6" t="n">
        <v>8345.78</v>
      </c>
      <c r="J380" s="6" t="n">
        <v>0.11</v>
      </c>
      <c r="K380" s="6" t="n">
        <v>87.0697</v>
      </c>
      <c r="L380" s="6" t="n">
        <v>78.36</v>
      </c>
      <c r="M380" s="6" t="n">
        <v>0.94</v>
      </c>
      <c r="N380" s="6" t="n">
        <v>0.37</v>
      </c>
    </row>
    <row collapsed="false" customFormat="false" customHeight="false" hidden="false" ht="12.1" outlineLevel="0" r="381">
      <c r="A381" s="37" t="n">
        <v>45819</v>
      </c>
      <c r="B381" s="16" t="s">
        <v>835</v>
      </c>
      <c r="C381" s="16" t="s">
        <v>16</v>
      </c>
      <c r="D381" s="16" t="s">
        <v>18</v>
      </c>
      <c r="E381" s="7" t="n">
        <v>80</v>
      </c>
      <c r="F381" s="16" t="s">
        <v>19</v>
      </c>
      <c r="G381" s="6" t="n">
        <v>0.786</v>
      </c>
      <c r="H381" s="6" t="n">
        <v>143.95</v>
      </c>
      <c r="I381" s="6" t="n">
        <v>426.45</v>
      </c>
      <c r="J381" s="6" t="n">
        <v>0.08</v>
      </c>
      <c r="K381" s="6" t="n">
        <v>62.8802</v>
      </c>
      <c r="L381" s="6" t="n">
        <v>56.59</v>
      </c>
      <c r="M381" s="6" t="n">
        <v>0.17</v>
      </c>
      <c r="N381" s="6" t="n">
        <v>0.01</v>
      </c>
    </row>
    <row collapsed="false" customFormat="false" customHeight="false" hidden="false" ht="12.1" outlineLevel="0" r="382">
      <c r="A382" s="37" t="n">
        <v>45821</v>
      </c>
      <c r="B382" s="16" t="s">
        <v>835</v>
      </c>
      <c r="C382" s="16" t="s">
        <v>40</v>
      </c>
      <c r="D382" s="16" t="s">
        <v>41</v>
      </c>
      <c r="E382" s="7" t="n">
        <v>10</v>
      </c>
      <c r="F382" s="16" t="s">
        <v>19</v>
      </c>
      <c r="G382" s="6" t="n">
        <v>40.2914</v>
      </c>
      <c r="H382" s="6" t="n">
        <v>72.24</v>
      </c>
      <c r="I382" s="6" t="n">
        <v>3168.8</v>
      </c>
      <c r="J382" s="6" t="n">
        <v>0.51</v>
      </c>
      <c r="K382" s="6" t="n">
        <v>402.9143</v>
      </c>
      <c r="L382" s="6" t="n">
        <v>362.62</v>
      </c>
      <c r="M382" s="6" t="n">
        <v>1.14</v>
      </c>
      <c r="N382" s="6" t="n">
        <v>0.64</v>
      </c>
    </row>
    <row collapsed="false" customFormat="false" customHeight="false" hidden="false" ht="12.1" outlineLevel="0" r="383">
      <c r="A383" s="37" t="n">
        <v>45836</v>
      </c>
      <c r="B383" s="16" t="s">
        <v>835</v>
      </c>
      <c r="C383" s="16" t="s">
        <v>21</v>
      </c>
      <c r="D383" s="16" t="s">
        <v>22</v>
      </c>
      <c r="E383" s="7" t="n">
        <v>500</v>
      </c>
      <c r="F383" s="16" t="s">
        <v>23</v>
      </c>
      <c r="G383" s="6" t="n">
        <v>6.9456</v>
      </c>
      <c r="H383" s="6" t="n">
        <v>360</v>
      </c>
      <c r="I383" s="6" t="n">
        <v>52.68</v>
      </c>
      <c r="J383" s="6" t="n">
        <v>451</v>
      </c>
      <c r="K383" s="6" t="n">
        <v>3472.7926</v>
      </c>
      <c r="L383" s="6" t="n">
        <v>3021.79</v>
      </c>
      <c r="M383" s="6" t="n">
        <v>11.47</v>
      </c>
      <c r="N383" s="6" t="n">
        <v>1.68</v>
      </c>
    </row>
    <row collapsed="false" customFormat="false" customHeight="false" hidden="false" ht="12.1" outlineLevel="0" r="384">
      <c r="A384" s="37" t="n">
        <v>45845</v>
      </c>
      <c r="B384" s="16" t="s">
        <v>835</v>
      </c>
      <c r="C384" s="16" t="s">
        <v>71</v>
      </c>
      <c r="D384" s="16" t="s">
        <v>72</v>
      </c>
      <c r="E384" s="7" t="n">
        <v>50</v>
      </c>
      <c r="F384" s="16" t="s">
        <v>23</v>
      </c>
      <c r="G384" s="6" t="n">
        <v>35</v>
      </c>
      <c r="H384" s="6" t="n">
        <v>193.8</v>
      </c>
      <c r="I384" s="6" t="n">
        <v>299.15</v>
      </c>
      <c r="J384" s="6" t="n">
        <v>228</v>
      </c>
      <c r="K384" s="6" t="n">
        <v>1750</v>
      </c>
      <c r="L384" s="6" t="n">
        <v>1522</v>
      </c>
      <c r="M384" s="6" t="n">
        <v>10.18</v>
      </c>
      <c r="N384" s="6" t="n">
        <v>15.71</v>
      </c>
    </row>
    <row collapsed="false" customFormat="false" customHeight="false" hidden="false" ht="12.1" outlineLevel="0" r="385">
      <c r="A385" s="37" t="n">
        <v>45847</v>
      </c>
      <c r="B385" s="16" t="s">
        <v>835</v>
      </c>
      <c r="C385" s="16" t="s">
        <v>28</v>
      </c>
      <c r="D385" s="16" t="s">
        <v>29</v>
      </c>
      <c r="E385" s="7" t="n">
        <v>3</v>
      </c>
      <c r="F385" s="16" t="s">
        <v>19</v>
      </c>
      <c r="G385" s="6" t="n">
        <v>59.4078</v>
      </c>
      <c r="H385" s="6" t="n">
        <v>562.44</v>
      </c>
      <c r="I385" s="6" t="n">
        <v>20379.92</v>
      </c>
      <c r="J385" s="6" t="n">
        <v>0.23</v>
      </c>
      <c r="K385" s="6" t="n">
        <v>178.2235</v>
      </c>
      <c r="L385" s="6" t="n">
        <v>160.24</v>
      </c>
      <c r="M385" s="6" t="n">
        <v>0.26</v>
      </c>
      <c r="N385" s="6" t="n">
        <v>0.12</v>
      </c>
    </row>
    <row collapsed="false" customFormat="false" customHeight="false" hidden="false" ht="12.1" outlineLevel="0" r="386">
      <c r="A386" s="37" t="n">
        <v>45848</v>
      </c>
      <c r="B386" s="16" t="s">
        <v>835</v>
      </c>
      <c r="C386" s="16" t="s">
        <v>67</v>
      </c>
      <c r="D386" s="16" t="s">
        <v>68</v>
      </c>
      <c r="E386" s="7" t="n">
        <v>200</v>
      </c>
      <c r="F386" s="16" t="s">
        <v>23</v>
      </c>
      <c r="G386" s="6" t="n">
        <v>4.15</v>
      </c>
      <c r="H386" s="6" t="n">
        <v>74.2</v>
      </c>
      <c r="I386" s="6" t="n">
        <v>102.51</v>
      </c>
      <c r="J386" s="6" t="n">
        <v>108</v>
      </c>
      <c r="K386" s="6" t="n">
        <v>830</v>
      </c>
      <c r="L386" s="6" t="n">
        <v>722</v>
      </c>
      <c r="M386" s="6" t="n">
        <v>3.52</v>
      </c>
      <c r="N386" s="6" t="n">
        <v>4.87</v>
      </c>
    </row>
    <row collapsed="false" customFormat="false" customHeight="false" hidden="false" ht="12.1" outlineLevel="0" r="387">
      <c r="A387" s="37" t="n">
        <v>45848</v>
      </c>
      <c r="B387" s="16" t="s">
        <v>835</v>
      </c>
      <c r="C387" s="16" t="s">
        <v>49</v>
      </c>
      <c r="D387" s="16" t="s">
        <v>79</v>
      </c>
      <c r="E387" s="7" t="n">
        <v>5</v>
      </c>
      <c r="F387" s="16" t="s">
        <v>19</v>
      </c>
      <c r="G387" s="6" t="n">
        <v>21.732</v>
      </c>
      <c r="H387" s="6" t="n">
        <v>28.1</v>
      </c>
      <c r="I387" s="6" t="n">
        <v>2329.04</v>
      </c>
      <c r="J387" s="6" t="n">
        <v>0.14</v>
      </c>
      <c r="K387" s="6" t="n">
        <v>108.6601</v>
      </c>
      <c r="L387" s="6" t="n">
        <v>97.72</v>
      </c>
      <c r="M387" s="6" t="n">
        <v>0.84</v>
      </c>
      <c r="N387" s="6" t="n">
        <v>0.89</v>
      </c>
    </row>
    <row collapsed="false" customFormat="false" customHeight="false" hidden="false" ht="12.1" outlineLevel="0" r="388">
      <c r="A388" s="37" t="n">
        <v>45855</v>
      </c>
      <c r="B388" s="16" t="s">
        <v>835</v>
      </c>
      <c r="C388" s="16" t="s">
        <v>49</v>
      </c>
      <c r="D388" s="16" t="s">
        <v>50</v>
      </c>
      <c r="E388" s="7" t="n">
        <v>11</v>
      </c>
      <c r="F388" s="16" t="s">
        <v>23</v>
      </c>
      <c r="G388" s="6" t="n">
        <v>33</v>
      </c>
      <c r="H388" s="6" t="n">
        <v>3281.6</v>
      </c>
      <c r="I388" s="6" t="n">
        <v>1500.61</v>
      </c>
      <c r="J388" s="6" t="n">
        <v>47</v>
      </c>
      <c r="K388" s="6" t="n">
        <v>363</v>
      </c>
      <c r="L388" s="6" t="n">
        <v>316</v>
      </c>
      <c r="M388" s="6" t="n">
        <v>1.91</v>
      </c>
      <c r="N388" s="6" t="n">
        <v>0.88</v>
      </c>
    </row>
    <row collapsed="false" customFormat="false" customHeight="false" hidden="false" ht="12.1" outlineLevel="0" r="389">
      <c r="A389" s="37" t="n">
        <v>45858</v>
      </c>
      <c r="B389" s="16" t="s">
        <v>835</v>
      </c>
      <c r="C389" s="16" t="s">
        <v>82</v>
      </c>
      <c r="D389" s="16" t="s">
        <v>83</v>
      </c>
      <c r="E389" s="7" t="n">
        <v>10</v>
      </c>
      <c r="F389" s="16" t="s">
        <v>23</v>
      </c>
      <c r="G389" s="6" t="n">
        <v>14.68</v>
      </c>
      <c r="H389" s="6" t="n">
        <v>418.25</v>
      </c>
      <c r="I389" s="6" t="n">
        <v>467.75</v>
      </c>
      <c r="J389" s="6" t="n">
        <v>19</v>
      </c>
      <c r="K389" s="6" t="n">
        <v>146.8</v>
      </c>
      <c r="L389" s="6" t="n">
        <v>127.8</v>
      </c>
      <c r="M389" s="6" t="n">
        <v>2.73</v>
      </c>
      <c r="N389" s="6" t="n">
        <v>3.06</v>
      </c>
    </row>
    <row collapsed="false" customFormat="false" customHeight="false" hidden="false" ht="12.1" outlineLevel="0" r="390">
      <c r="A390" s="37" t="n">
        <v>45856</v>
      </c>
      <c r="B390" s="16" t="s">
        <v>835</v>
      </c>
      <c r="C390" s="16" t="s">
        <v>31</v>
      </c>
      <c r="D390" s="16" t="s">
        <v>32</v>
      </c>
      <c r="E390" s="7" t="n">
        <v>340</v>
      </c>
      <c r="F390" s="16" t="s">
        <v>23</v>
      </c>
      <c r="G390" s="6" t="n">
        <v>34.84</v>
      </c>
      <c r="H390" s="6" t="n">
        <v>309</v>
      </c>
      <c r="I390" s="6" t="n">
        <v>195.85</v>
      </c>
      <c r="J390" s="6" t="n">
        <v>1540</v>
      </c>
      <c r="K390" s="6" t="n">
        <v>11845.6</v>
      </c>
      <c r="L390" s="6" t="n">
        <v>10305.6</v>
      </c>
      <c r="M390" s="6" t="n">
        <v>15.48</v>
      </c>
      <c r="N390" s="6" t="n">
        <v>9.81</v>
      </c>
    </row>
    <row collapsed="false" customFormat="false" customHeight="false" hidden="false" ht="12.1" outlineLevel="0" r="391">
      <c r="A391" s="37" t="n">
        <v>45863</v>
      </c>
      <c r="B391" s="16" t="s">
        <v>835</v>
      </c>
      <c r="C391" s="16" t="s">
        <v>73</v>
      </c>
      <c r="D391" s="16" t="s">
        <v>74</v>
      </c>
      <c r="E391" s="7" t="n">
        <v>5</v>
      </c>
      <c r="F391" s="16" t="s">
        <v>19</v>
      </c>
      <c r="G391" s="6" t="n">
        <v>33.9108</v>
      </c>
      <c r="H391" s="6" t="n">
        <v>25.35</v>
      </c>
      <c r="I391" s="6" t="n">
        <v>2369.16</v>
      </c>
      <c r="J391" s="6" t="n">
        <v>0.22</v>
      </c>
      <c r="K391" s="6" t="n">
        <v>169.5539</v>
      </c>
      <c r="L391" s="6" t="n">
        <v>152.2</v>
      </c>
      <c r="M391" s="6" t="n">
        <v>1.28</v>
      </c>
      <c r="N391" s="6" t="n">
        <v>1.52</v>
      </c>
    </row>
    <row collapsed="false" customFormat="false" customHeight="false" hidden="false" ht="12.1" outlineLevel="0" r="392">
      <c r="A392" s="37" t="n">
        <v>45880</v>
      </c>
      <c r="B392" s="16" t="s">
        <v>835</v>
      </c>
      <c r="C392" s="16" t="s">
        <v>25</v>
      </c>
      <c r="D392" s="16" t="s">
        <v>26</v>
      </c>
      <c r="E392" s="7" t="n">
        <v>8</v>
      </c>
      <c r="F392" s="16" t="s">
        <v>19</v>
      </c>
      <c r="G392" s="6" t="n">
        <v>20.7427</v>
      </c>
      <c r="H392" s="6" t="n">
        <v>229.09</v>
      </c>
      <c r="I392" s="6" t="n">
        <v>3010.53</v>
      </c>
      <c r="J392" s="6" t="n">
        <v>0.21</v>
      </c>
      <c r="K392" s="6" t="n">
        <v>165.9416</v>
      </c>
      <c r="L392" s="6" t="n">
        <v>149.19</v>
      </c>
      <c r="M392" s="6" t="n">
        <v>0.62</v>
      </c>
      <c r="N392" s="6" t="n">
        <v>0.1</v>
      </c>
    </row>
    <row collapsed="false" customFormat="false" customHeight="false" hidden="false" ht="12.1" outlineLevel="0" r="393">
      <c r="A393" s="37" t="n">
        <v>45880</v>
      </c>
      <c r="B393" s="16" t="s">
        <v>835</v>
      </c>
      <c r="C393" s="16" t="s">
        <v>69</v>
      </c>
      <c r="D393" s="16" t="s">
        <v>70</v>
      </c>
      <c r="E393" s="7" t="n">
        <v>13</v>
      </c>
      <c r="F393" s="16" t="s">
        <v>19</v>
      </c>
      <c r="G393" s="6" t="n">
        <v>11.9669</v>
      </c>
      <c r="H393" s="6" t="n">
        <v>11.32</v>
      </c>
      <c r="I393" s="6" t="n">
        <v>534.46</v>
      </c>
      <c r="J393" s="6" t="n">
        <v>0.2</v>
      </c>
      <c r="K393" s="6" t="n">
        <v>155.5702</v>
      </c>
      <c r="L393" s="6" t="n">
        <v>139.61</v>
      </c>
      <c r="M393" s="6" t="n">
        <v>2.01</v>
      </c>
      <c r="N393" s="6" t="n">
        <v>1.19</v>
      </c>
    </row>
    <row collapsed="false" customFormat="false" customHeight="false" hidden="false" ht="12.1" outlineLevel="0" r="394">
      <c r="A394" s="37" t="n">
        <v>45881</v>
      </c>
      <c r="B394" s="16" t="s">
        <v>835</v>
      </c>
      <c r="C394" s="16" t="s">
        <v>43</v>
      </c>
      <c r="D394" s="16" t="s">
        <v>44</v>
      </c>
      <c r="E394" s="7" t="n">
        <v>2</v>
      </c>
      <c r="F394" s="16" t="s">
        <v>19</v>
      </c>
      <c r="G394" s="6" t="n">
        <v>47.0039</v>
      </c>
      <c r="H394" s="6" t="n">
        <v>335.9</v>
      </c>
      <c r="I394" s="6" t="n">
        <v>12727.98</v>
      </c>
      <c r="J394" s="6" t="n">
        <v>0.12</v>
      </c>
      <c r="K394" s="6" t="n">
        <v>94.0079</v>
      </c>
      <c r="L394" s="6" t="n">
        <v>84.45</v>
      </c>
      <c r="M394" s="6" t="n">
        <v>0.33</v>
      </c>
      <c r="N394" s="6" t="n">
        <v>0.16</v>
      </c>
    </row>
    <row collapsed="false" customFormat="false" customHeight="false" hidden="false" ht="12.1" outlineLevel="0" r="395">
      <c r="A395" s="37" t="n">
        <v>45884</v>
      </c>
      <c r="B395" s="16" t="s">
        <v>835</v>
      </c>
      <c r="C395" s="16" t="s">
        <v>77</v>
      </c>
      <c r="D395" s="16" t="s">
        <v>78</v>
      </c>
      <c r="E395" s="7" t="n">
        <v>1</v>
      </c>
      <c r="F395" s="16" t="s">
        <v>19</v>
      </c>
      <c r="G395" s="6" t="n">
        <v>18.7448</v>
      </c>
      <c r="H395" s="6" t="n">
        <v>100.615</v>
      </c>
      <c r="I395" s="6" t="n">
        <v>7095.29</v>
      </c>
      <c r="J395" s="6" t="n">
        <v>0.02</v>
      </c>
      <c r="K395" s="6" t="n">
        <v>18.7448</v>
      </c>
      <c r="L395" s="6" t="n">
        <v>17.15</v>
      </c>
      <c r="M395" s="6" t="n">
        <v>0.24</v>
      </c>
      <c r="N395" s="6" t="n">
        <v>0.21</v>
      </c>
    </row>
    <row collapsed="false" customFormat="false" customHeight="false" hidden="false" ht="12.1" outlineLevel="0" r="396">
      <c r="A396" s="37" t="n">
        <v>45890</v>
      </c>
      <c r="B396" s="16" t="s">
        <v>835</v>
      </c>
      <c r="C396" s="16" t="s">
        <v>52</v>
      </c>
      <c r="D396" s="16" t="s">
        <v>53</v>
      </c>
      <c r="E396" s="7" t="n">
        <v>1</v>
      </c>
      <c r="F396" s="16" t="s">
        <v>19</v>
      </c>
      <c r="G396" s="6" t="n">
        <v>66.4867</v>
      </c>
      <c r="H396" s="6" t="n">
        <v>505.72</v>
      </c>
      <c r="I396" s="6" t="n">
        <v>9802.15</v>
      </c>
      <c r="J396" s="6" t="n">
        <v>0.08</v>
      </c>
      <c r="K396" s="6" t="n">
        <v>66.4867</v>
      </c>
      <c r="L396" s="6" t="n">
        <v>60.08</v>
      </c>
      <c r="M396" s="6" t="n">
        <v>0.61</v>
      </c>
      <c r="N396" s="6" t="n">
        <v>0.15</v>
      </c>
    </row>
    <row collapsed="false" customFormat="false" customHeight="false" hidden="false" ht="12.1" outlineLevel="0" r="397">
      <c r="A397" s="37" t="n">
        <v>45895</v>
      </c>
      <c r="B397" s="16" t="s">
        <v>835</v>
      </c>
      <c r="C397" s="16" t="s">
        <v>34</v>
      </c>
      <c r="D397" s="16" t="s">
        <v>35</v>
      </c>
      <c r="E397" s="7" t="n">
        <v>3</v>
      </c>
      <c r="F397" s="16" t="s">
        <v>19</v>
      </c>
      <c r="G397" s="6" t="n">
        <v>77.4568</v>
      </c>
      <c r="H397" s="6" t="n">
        <v>551.69</v>
      </c>
      <c r="I397" s="6" t="n">
        <v>18054.28</v>
      </c>
      <c r="J397" s="6" t="n">
        <v>0.29</v>
      </c>
      <c r="K397" s="6" t="n">
        <v>232.3705</v>
      </c>
      <c r="L397" s="6" t="n">
        <v>208.97</v>
      </c>
      <c r="M397" s="6" t="n">
        <v>0.39</v>
      </c>
      <c r="N397" s="6" t="n">
        <v>0.16</v>
      </c>
    </row>
    <row collapsed="false" customFormat="false" customHeight="false" hidden="false" ht="12.1" outlineLevel="0" r="398">
      <c r="A398" s="37" t="n">
        <v>45903</v>
      </c>
      <c r="B398" s="16" t="s">
        <v>835</v>
      </c>
      <c r="C398" s="16" t="s">
        <v>65</v>
      </c>
      <c r="D398" s="16" t="s">
        <v>66</v>
      </c>
      <c r="E398" s="7" t="n">
        <v>2</v>
      </c>
      <c r="F398" s="16" t="s">
        <v>19</v>
      </c>
      <c r="G398" s="6" t="n">
        <v>3.0626</v>
      </c>
      <c r="H398" s="6" t="n">
        <v>85.96</v>
      </c>
      <c r="I398" s="6" t="n">
        <v>8519.5</v>
      </c>
      <c r="J398" s="6" t="n">
        <v>0.01</v>
      </c>
      <c r="K398" s="6" t="n">
        <v>6.1252</v>
      </c>
      <c r="L398" s="6" t="n">
        <v>5.32</v>
      </c>
      <c r="M398" s="6" t="n">
        <v>0.03</v>
      </c>
      <c r="N398" s="6" t="n">
        <v>0.04</v>
      </c>
    </row>
    <row collapsed="false" customFormat="false" customHeight="false" hidden="false" ht="12.1" outlineLevel="0" r="399">
      <c r="A399" s="37" t="n">
        <v>45910</v>
      </c>
      <c r="B399" s="16" t="s">
        <v>835</v>
      </c>
      <c r="C399" s="16" t="s">
        <v>54</v>
      </c>
      <c r="D399" s="16" t="s">
        <v>55</v>
      </c>
      <c r="E399" s="7" t="n">
        <v>1</v>
      </c>
      <c r="F399" s="16" t="s">
        <v>19</v>
      </c>
      <c r="G399" s="6" t="n">
        <v>91.5668</v>
      </c>
      <c r="H399" s="6" t="n">
        <v>272.45</v>
      </c>
      <c r="I399" s="6" t="n">
        <v>8345.78</v>
      </c>
      <c r="J399" s="6" t="n">
        <v>0.11</v>
      </c>
      <c r="K399" s="6" t="n">
        <v>91.5668</v>
      </c>
      <c r="L399" s="6" t="n">
        <v>82.41</v>
      </c>
      <c r="M399" s="6" t="n">
        <v>0.99</v>
      </c>
      <c r="N399" s="6" t="n">
        <v>0.36</v>
      </c>
    </row>
    <row collapsed="false" customFormat="false" customHeight="false" hidden="false" ht="12.1" outlineLevel="0" r="400">
      <c r="A400" s="37" t="n">
        <v>45911</v>
      </c>
      <c r="B400" s="16" t="s">
        <v>835</v>
      </c>
      <c r="C400" s="16" t="s">
        <v>16</v>
      </c>
      <c r="D400" s="16" t="s">
        <v>18</v>
      </c>
      <c r="E400" s="7" t="n">
        <v>80</v>
      </c>
      <c r="F400" s="16" t="s">
        <v>19</v>
      </c>
      <c r="G400" s="6" t="n">
        <v>0.8492</v>
      </c>
      <c r="H400" s="6" t="n">
        <v>177.33</v>
      </c>
      <c r="I400" s="6" t="n">
        <v>426.45</v>
      </c>
      <c r="J400" s="6" t="n">
        <v>0.08</v>
      </c>
      <c r="K400" s="6" t="n">
        <v>67.9369</v>
      </c>
      <c r="L400" s="6" t="n">
        <v>61.14</v>
      </c>
      <c r="M400" s="6" t="n">
        <v>0.18</v>
      </c>
      <c r="N400" s="6" t="n">
        <v>0.01</v>
      </c>
    </row>
    <row collapsed="false" customFormat="false" customHeight="false" hidden="false" ht="12.1" outlineLevel="0" r="401">
      <c r="A401" s="37" t="n">
        <v>45915</v>
      </c>
      <c r="B401" s="16" t="s">
        <v>835</v>
      </c>
      <c r="C401" s="16" t="s">
        <v>40</v>
      </c>
      <c r="D401" s="16" t="s">
        <v>41</v>
      </c>
      <c r="E401" s="7" t="n">
        <v>10</v>
      </c>
      <c r="F401" s="16" t="s">
        <v>19</v>
      </c>
      <c r="G401" s="6" t="n">
        <v>43.0337</v>
      </c>
      <c r="H401" s="6" t="n">
        <v>67.01</v>
      </c>
      <c r="I401" s="6" t="n">
        <v>3168.8</v>
      </c>
      <c r="J401" s="6" t="n">
        <v>0.51</v>
      </c>
      <c r="K401" s="6" t="n">
        <v>430.337</v>
      </c>
      <c r="L401" s="6" t="n">
        <v>387.3</v>
      </c>
      <c r="M401" s="6" t="n">
        <v>1.22</v>
      </c>
      <c r="N401" s="6" t="n">
        <v>0.68</v>
      </c>
    </row>
    <row collapsed="false" customFormat="false" customHeight="false" hidden="false" ht="12.1" outlineLevel="0" r="402">
      <c r="A402" s="37" t="n">
        <v>45936</v>
      </c>
      <c r="B402" s="16" t="s">
        <v>835</v>
      </c>
      <c r="C402" s="16" t="s">
        <v>86</v>
      </c>
      <c r="D402" s="16" t="s">
        <v>87</v>
      </c>
      <c r="E402" s="7" t="n">
        <v>10</v>
      </c>
      <c r="F402" s="16" t="s">
        <v>23</v>
      </c>
      <c r="G402" s="6" t="n">
        <v>16.61</v>
      </c>
      <c r="H402" s="6" t="n">
        <v>326.96</v>
      </c>
      <c r="I402" s="6" t="n">
        <v>55.49</v>
      </c>
      <c r="J402" s="6" t="n">
        <v>22</v>
      </c>
      <c r="K402" s="6" t="n">
        <v>166.1</v>
      </c>
      <c r="L402" s="6" t="n">
        <v>144.1</v>
      </c>
      <c r="M402" s="6" t="n">
        <v>25.97</v>
      </c>
      <c r="N402" s="6" t="n">
        <v>4.41</v>
      </c>
    </row>
    <row collapsed="false" customFormat="false" customHeight="false" hidden="false" ht="12.1" outlineLevel="0" r="403">
      <c r="A403" s="37" t="n">
        <v>45936</v>
      </c>
      <c r="B403" s="16" t="s">
        <v>835</v>
      </c>
      <c r="C403" s="16" t="s">
        <v>49</v>
      </c>
      <c r="D403" s="16" t="s">
        <v>50</v>
      </c>
      <c r="E403" s="7" t="n">
        <v>11</v>
      </c>
      <c r="F403" s="16" t="s">
        <v>23</v>
      </c>
      <c r="G403" s="6" t="n">
        <v>35</v>
      </c>
      <c r="H403" s="6" t="n">
        <v>3021.2</v>
      </c>
      <c r="I403" s="6" t="n">
        <v>1500.61</v>
      </c>
      <c r="J403" s="6" t="n">
        <v>50</v>
      </c>
      <c r="K403" s="6" t="n">
        <v>385</v>
      </c>
      <c r="L403" s="6" t="n">
        <v>335</v>
      </c>
      <c r="M403" s="6" t="n">
        <v>2.03</v>
      </c>
      <c r="N403" s="6" t="n">
        <v>1.01</v>
      </c>
    </row>
    <row collapsed="false" customFormat="false" customHeight="false" hidden="false" ht="12.1" outlineLevel="0" r="404">
      <c r="A404" s="37" t="n">
        <v>45939</v>
      </c>
      <c r="B404" s="16" t="s">
        <v>835</v>
      </c>
      <c r="C404" s="16" t="s">
        <v>28</v>
      </c>
      <c r="D404" s="16" t="s">
        <v>29</v>
      </c>
      <c r="E404" s="7" t="n">
        <v>3</v>
      </c>
      <c r="F404" s="16" t="s">
        <v>19</v>
      </c>
      <c r="G404" s="6" t="n">
        <v>61.9763</v>
      </c>
      <c r="H404" s="6" t="n">
        <v>576.44</v>
      </c>
      <c r="I404" s="6" t="n">
        <v>20379.92</v>
      </c>
      <c r="J404" s="6" t="n">
        <v>0.23</v>
      </c>
      <c r="K404" s="6" t="n">
        <v>185.929</v>
      </c>
      <c r="L404" s="6" t="n">
        <v>167.17</v>
      </c>
      <c r="M404" s="6" t="n">
        <v>0.27</v>
      </c>
      <c r="N404" s="6" t="n">
        <v>0.12</v>
      </c>
    </row>
    <row collapsed="false" customFormat="false" customHeight="false" hidden="false" ht="12.1" outlineLevel="0" r="405">
      <c r="A405" s="37" t="n">
        <v>45940</v>
      </c>
      <c r="B405" s="16" t="s">
        <v>835</v>
      </c>
      <c r="C405" s="16" t="s">
        <v>49</v>
      </c>
      <c r="D405" s="16" t="s">
        <v>79</v>
      </c>
      <c r="E405" s="7" t="n">
        <v>5</v>
      </c>
      <c r="F405" s="16" t="s">
        <v>19</v>
      </c>
      <c r="G405" s="6" t="n">
        <v>22.6321</v>
      </c>
      <c r="H405" s="6" t="n">
        <v>26.1</v>
      </c>
      <c r="I405" s="6" t="n">
        <v>2329.04</v>
      </c>
      <c r="J405" s="6" t="n">
        <v>0.14</v>
      </c>
      <c r="K405" s="6" t="n">
        <v>113.1603</v>
      </c>
      <c r="L405" s="6" t="n">
        <v>101.76</v>
      </c>
      <c r="M405" s="6" t="n">
        <v>0.87</v>
      </c>
      <c r="N405" s="6" t="n">
        <v>0.96</v>
      </c>
    </row>
    <row collapsed="false" customFormat="false" customHeight="false" hidden="false" ht="12.1" outlineLevel="0" r="406">
      <c r="A406" s="37" t="n">
        <v>45968</v>
      </c>
      <c r="B406" s="16" t="s">
        <v>835</v>
      </c>
      <c r="C406" s="16" t="s">
        <v>73</v>
      </c>
      <c r="D406" s="16" t="s">
        <v>74</v>
      </c>
      <c r="E406" s="7" t="n">
        <v>5</v>
      </c>
      <c r="F406" s="16" t="s">
        <v>19</v>
      </c>
      <c r="G406" s="6" t="n">
        <v>34.9919</v>
      </c>
      <c r="H406" s="6" t="n">
        <v>24.42</v>
      </c>
      <c r="I406" s="6" t="n">
        <v>2369.16</v>
      </c>
      <c r="J406" s="6" t="n">
        <v>0.22</v>
      </c>
      <c r="K406" s="6" t="n">
        <v>174.9595</v>
      </c>
      <c r="L406" s="6" t="n">
        <v>157.06</v>
      </c>
      <c r="M406" s="6" t="n">
        <v>1.33</v>
      </c>
      <c r="N406" s="6" t="n">
        <v>1.58</v>
      </c>
    </row>
    <row collapsed="false" customFormat="false" customHeight="false" hidden="false" ht="12.1" outlineLevel="0" r="407">
      <c r="A407" s="37" t="n">
        <v>45968</v>
      </c>
      <c r="B407" s="16" t="s">
        <v>835</v>
      </c>
      <c r="C407" s="16" t="s">
        <v>69</v>
      </c>
      <c r="D407" s="16" t="s">
        <v>70</v>
      </c>
      <c r="E407" s="7" t="n">
        <v>13</v>
      </c>
      <c r="F407" s="16" t="s">
        <v>19</v>
      </c>
      <c r="G407" s="6" t="n">
        <v>12.2065</v>
      </c>
      <c r="H407" s="6" t="n">
        <v>12.97</v>
      </c>
      <c r="I407" s="6" t="n">
        <v>534.46</v>
      </c>
      <c r="J407" s="6" t="n">
        <v>0.2</v>
      </c>
      <c r="K407" s="6" t="n">
        <v>158.6842</v>
      </c>
      <c r="L407" s="6" t="n">
        <v>142.41</v>
      </c>
      <c r="M407" s="6" t="n">
        <v>2.05</v>
      </c>
      <c r="N407" s="6" t="n">
        <v>1.04</v>
      </c>
    </row>
    <row collapsed="false" customFormat="false" customHeight="false" hidden="false" ht="12.1" outlineLevel="0" r="408">
      <c r="A408" s="37" t="n">
        <v>45971</v>
      </c>
      <c r="B408" s="16" t="s">
        <v>835</v>
      </c>
      <c r="C408" s="16" t="s">
        <v>25</v>
      </c>
      <c r="D408" s="16" t="s">
        <v>26</v>
      </c>
      <c r="E408" s="7" t="n">
        <v>8</v>
      </c>
      <c r="F408" s="16" t="s">
        <v>19</v>
      </c>
      <c r="G408" s="6" t="n">
        <v>21.1187</v>
      </c>
      <c r="H408" s="6" t="n">
        <v>268.47</v>
      </c>
      <c r="I408" s="6" t="n">
        <v>3010.53</v>
      </c>
      <c r="J408" s="6" t="n">
        <v>0.21</v>
      </c>
      <c r="K408" s="6" t="n">
        <v>168.9495</v>
      </c>
      <c r="L408" s="6" t="n">
        <v>151.89</v>
      </c>
      <c r="M408" s="6" t="n">
        <v>0.63</v>
      </c>
      <c r="N408" s="6" t="n">
        <v>0.09</v>
      </c>
    </row>
    <row collapsed="false" customFormat="false" customHeight="false" hidden="false" ht="12.1" outlineLevel="0" r="409">
      <c r="A409" s="37" t="n">
        <v>45973</v>
      </c>
      <c r="B409" s="16" t="s">
        <v>835</v>
      </c>
      <c r="C409" s="16" t="s">
        <v>43</v>
      </c>
      <c r="D409" s="16" t="s">
        <v>44</v>
      </c>
      <c r="E409" s="7" t="n">
        <v>2</v>
      </c>
      <c r="F409" s="16" t="s">
        <v>19</v>
      </c>
      <c r="G409" s="6" t="n">
        <v>54.5087</v>
      </c>
      <c r="H409" s="6" t="n">
        <v>338.92</v>
      </c>
      <c r="I409" s="6" t="n">
        <v>12727.98</v>
      </c>
      <c r="J409" s="6" t="n">
        <v>0.13</v>
      </c>
      <c r="K409" s="6" t="n">
        <v>109.0173</v>
      </c>
      <c r="L409" s="6" t="n">
        <v>98.44</v>
      </c>
      <c r="M409" s="6" t="n">
        <v>0.39</v>
      </c>
      <c r="N409" s="6" t="n">
        <v>0.18</v>
      </c>
    </row>
    <row collapsed="false" customFormat="false" customHeight="false" hidden="false" ht="12.1" outlineLevel="0" r="410">
      <c r="A410" s="37" t="n">
        <v>45981</v>
      </c>
      <c r="B410" s="16" t="s">
        <v>835</v>
      </c>
      <c r="C410" s="16" t="s">
        <v>52</v>
      </c>
      <c r="D410" s="16" t="s">
        <v>53</v>
      </c>
      <c r="E410" s="7" t="n">
        <v>1</v>
      </c>
      <c r="F410" s="16" t="s">
        <v>19</v>
      </c>
      <c r="G410" s="6" t="n">
        <v>73.6598</v>
      </c>
      <c r="H410" s="6" t="n">
        <v>486.21</v>
      </c>
      <c r="I410" s="6" t="n">
        <v>9802.15</v>
      </c>
      <c r="J410" s="6" t="n">
        <v>0.09</v>
      </c>
      <c r="K410" s="6" t="n">
        <v>73.6598</v>
      </c>
      <c r="L410" s="6" t="n">
        <v>66.37</v>
      </c>
      <c r="M410" s="6" t="n">
        <v>0.68</v>
      </c>
      <c r="N410" s="6" t="n">
        <v>0.17</v>
      </c>
    </row>
    <row collapsed="false" customFormat="false" customHeight="false" hidden="false" ht="12.1" outlineLevel="0" r="411">
      <c r="A411" s="37" t="n">
        <v>45986</v>
      </c>
      <c r="B411" s="16" t="s">
        <v>835</v>
      </c>
      <c r="C411" s="16" t="s">
        <v>34</v>
      </c>
      <c r="D411" s="16" t="s">
        <v>35</v>
      </c>
      <c r="E411" s="7" t="n">
        <v>3</v>
      </c>
      <c r="F411" s="16" t="s">
        <v>19</v>
      </c>
      <c r="G411" s="6" t="n">
        <v>75.7634</v>
      </c>
      <c r="H411" s="6" t="n">
        <v>488.28</v>
      </c>
      <c r="I411" s="6" t="n">
        <v>18054.28</v>
      </c>
      <c r="J411" s="6" t="n">
        <v>0.29</v>
      </c>
      <c r="K411" s="6" t="n">
        <v>227.2902</v>
      </c>
      <c r="L411" s="6" t="n">
        <v>204.4</v>
      </c>
      <c r="M411" s="6" t="n">
        <v>0.38</v>
      </c>
      <c r="N411" s="6" t="n">
        <v>0.18</v>
      </c>
    </row>
    <row collapsed="false" customFormat="false" customHeight="false" hidden="false" ht="12.1" outlineLevel="0" r="412">
      <c r="A412" s="37" t="n">
        <v>45987</v>
      </c>
      <c r="B412" s="16" t="s">
        <v>835</v>
      </c>
      <c r="C412" s="16" t="s">
        <v>65</v>
      </c>
      <c r="D412" s="16" t="s">
        <v>66</v>
      </c>
      <c r="E412" s="7" t="n">
        <v>2</v>
      </c>
      <c r="F412" s="16" t="s">
        <v>19</v>
      </c>
      <c r="G412" s="6" t="n">
        <v>3.0005</v>
      </c>
      <c r="H412" s="6" t="n">
        <v>81.992</v>
      </c>
      <c r="I412" s="6" t="n">
        <v>8519.5</v>
      </c>
      <c r="J412" s="6" t="n">
        <v>0.01</v>
      </c>
      <c r="K412" s="6" t="n">
        <v>6.0011</v>
      </c>
      <c r="L412" s="6" t="n">
        <v>5.21</v>
      </c>
      <c r="M412" s="6" t="n">
        <v>0.03</v>
      </c>
      <c r="N412" s="6" t="n">
        <v>0.04</v>
      </c>
    </row>
    <row collapsed="false" customFormat="false" customHeight="false" hidden="false" ht="12.1" outlineLevel="0" r="413">
      <c r="A413" s="37" t="n">
        <v>45992</v>
      </c>
      <c r="B413" s="16" t="s">
        <v>835</v>
      </c>
      <c r="C413" s="16" t="s">
        <v>40</v>
      </c>
      <c r="D413" s="16" t="s">
        <v>41</v>
      </c>
      <c r="E413" s="7" t="n">
        <v>10</v>
      </c>
      <c r="F413" s="16" t="s">
        <v>19</v>
      </c>
      <c r="G413" s="6" t="n">
        <v>39.8965</v>
      </c>
      <c r="H413" s="6" t="n">
        <v>72.61</v>
      </c>
      <c r="I413" s="6" t="n">
        <v>3168.8</v>
      </c>
      <c r="J413" s="6" t="n">
        <v>0.51</v>
      </c>
      <c r="K413" s="6" t="n">
        <v>398.9648</v>
      </c>
      <c r="L413" s="6" t="n">
        <v>359.07</v>
      </c>
      <c r="M413" s="6" t="n">
        <v>1.13</v>
      </c>
      <c r="N413" s="6" t="n">
        <v>0.63</v>
      </c>
    </row>
    <row collapsed="false" customFormat="false" customHeight="false" hidden="false" ht="12.1" outlineLevel="0" r="414">
      <c r="A414" s="37" t="n">
        <v>45995</v>
      </c>
      <c r="B414" s="16" t="s">
        <v>835</v>
      </c>
      <c r="C414" s="16" t="s">
        <v>16</v>
      </c>
      <c r="D414" s="16" t="s">
        <v>18</v>
      </c>
      <c r="E414" s="7" t="n">
        <v>80</v>
      </c>
      <c r="F414" s="16" t="s">
        <v>19</v>
      </c>
      <c r="G414" s="6" t="n">
        <v>0.7796</v>
      </c>
      <c r="H414" s="6" t="n">
        <v>179.58</v>
      </c>
      <c r="I414" s="6" t="n">
        <v>426.45</v>
      </c>
      <c r="J414" s="6" t="n">
        <v>0.08</v>
      </c>
      <c r="K414" s="6" t="n">
        <v>62.3645</v>
      </c>
      <c r="L414" s="6" t="n">
        <v>56.13</v>
      </c>
      <c r="M414" s="6" t="n">
        <v>0.16</v>
      </c>
      <c r="N414" s="6" t="n">
        <v>0.01</v>
      </c>
    </row>
    <row collapsed="false" customFormat="false" customHeight="false" hidden="false" ht="12.1" outlineLevel="0" r="415">
      <c r="A415" s="37" t="n">
        <v>46000</v>
      </c>
      <c r="B415" s="16" t="s">
        <v>835</v>
      </c>
      <c r="C415" s="16" t="s">
        <v>60</v>
      </c>
      <c r="D415" s="16" t="s">
        <v>61</v>
      </c>
      <c r="E415" s="7" t="n">
        <v>1</v>
      </c>
      <c r="F415" s="16" t="s">
        <v>23</v>
      </c>
      <c r="G415" s="6" t="n">
        <v>189</v>
      </c>
      <c r="H415" s="6" t="n">
        <v>17964</v>
      </c>
      <c r="I415" s="6" t="n">
        <v>4774.28</v>
      </c>
      <c r="J415" s="6" t="n">
        <v>25</v>
      </c>
      <c r="K415" s="6" t="n">
        <v>189</v>
      </c>
      <c r="L415" s="6" t="n">
        <v>164</v>
      </c>
      <c r="M415" s="6" t="n">
        <v>3.44</v>
      </c>
      <c r="N415" s="6" t="n">
        <v>0.91</v>
      </c>
    </row>
    <row collapsed="false" customFormat="false" customHeight="false" hidden="false" ht="12.1" outlineLevel="0" r="416">
      <c r="A416" s="37" t="n">
        <v>46001</v>
      </c>
      <c r="B416" s="16" t="s">
        <v>835</v>
      </c>
      <c r="C416" s="16" t="s">
        <v>54</v>
      </c>
      <c r="D416" s="16" t="s">
        <v>55</v>
      </c>
      <c r="E416" s="7" t="n">
        <v>1</v>
      </c>
      <c r="F416" s="16" t="s">
        <v>19</v>
      </c>
      <c r="G416" s="6" t="n">
        <v>84.4892</v>
      </c>
      <c r="H416" s="6" t="n">
        <v>278.06</v>
      </c>
      <c r="I416" s="6" t="n">
        <v>8345.78</v>
      </c>
      <c r="J416" s="6" t="n">
        <v>0.11</v>
      </c>
      <c r="K416" s="6" t="n">
        <v>84.4892</v>
      </c>
      <c r="L416" s="6" t="n">
        <v>76.04</v>
      </c>
      <c r="M416" s="6" t="n">
        <v>0.91</v>
      </c>
      <c r="N416" s="6" t="n">
        <v>0.36</v>
      </c>
    </row>
    <row collapsed="false" customFormat="false" customHeight="false" hidden="false" ht="12.1" outlineLevel="0" r="417">
      <c r="A417" s="37" t="n">
        <v>46030</v>
      </c>
      <c r="B417" s="16" t="s">
        <v>835</v>
      </c>
      <c r="C417" s="16" t="s">
        <v>49</v>
      </c>
      <c r="D417" s="16" t="s">
        <v>50</v>
      </c>
      <c r="E417" s="7" t="n">
        <v>11</v>
      </c>
      <c r="F417" s="16" t="s">
        <v>23</v>
      </c>
      <c r="G417" s="6" t="n">
        <v>36</v>
      </c>
      <c r="H417" s="6" t="n">
        <v>3236.2</v>
      </c>
      <c r="I417" s="6" t="n">
        <v>1500.61</v>
      </c>
      <c r="J417" s="6" t="n">
        <v>51</v>
      </c>
      <c r="K417" s="6" t="n">
        <v>396</v>
      </c>
      <c r="L417" s="6" t="n">
        <v>345</v>
      </c>
      <c r="M417" s="6" t="n">
        <v>2.09</v>
      </c>
      <c r="N417" s="6" t="n">
        <v>0.97</v>
      </c>
    </row>
    <row collapsed="false" customFormat="false" customHeight="false" hidden="false" ht="12.1" outlineLevel="0" r="418">
      <c r="A418" s="37" t="n">
        <v>46034</v>
      </c>
      <c r="B418" s="16" t="s">
        <v>835</v>
      </c>
      <c r="C418" s="16" t="s">
        <v>82</v>
      </c>
      <c r="D418" s="16" t="s">
        <v>83</v>
      </c>
      <c r="E418" s="7" t="n">
        <v>10</v>
      </c>
      <c r="F418" s="16" t="s">
        <v>23</v>
      </c>
      <c r="G418" s="6" t="n">
        <v>11.56</v>
      </c>
      <c r="H418" s="6" t="n">
        <v>392.05</v>
      </c>
      <c r="I418" s="6" t="n">
        <v>467.75</v>
      </c>
      <c r="J418" s="6" t="n">
        <v>15</v>
      </c>
      <c r="K418" s="6" t="n">
        <v>115.6</v>
      </c>
      <c r="L418" s="6" t="n">
        <v>100.6</v>
      </c>
      <c r="M418" s="6" t="n">
        <v>2.15</v>
      </c>
      <c r="N418" s="6" t="n">
        <v>2.57</v>
      </c>
    </row>
    <row collapsed="false" customFormat="false" customHeight="false" hidden="false" ht="12.1" outlineLevel="0" r="419">
      <c r="A419" s="37" t="n">
        <v>46031</v>
      </c>
      <c r="B419" s="16" t="s">
        <v>835</v>
      </c>
      <c r="C419" s="16" t="s">
        <v>28</v>
      </c>
      <c r="D419" s="16" t="s">
        <v>29</v>
      </c>
      <c r="E419" s="7" t="n">
        <v>3</v>
      </c>
      <c r="F419" s="16" t="s">
        <v>19</v>
      </c>
      <c r="G419" s="6" t="n">
        <v>68.0572</v>
      </c>
      <c r="H419" s="6" t="n">
        <v>580.07</v>
      </c>
      <c r="I419" s="6" t="n">
        <v>20379.92</v>
      </c>
      <c r="J419" s="6" t="n">
        <v>0.26</v>
      </c>
      <c r="K419" s="6" t="n">
        <v>204.1717</v>
      </c>
      <c r="L419" s="6" t="n">
        <v>183.83</v>
      </c>
      <c r="M419" s="6" t="n">
        <v>0.3</v>
      </c>
      <c r="N419" s="6" t="n">
        <v>0.14</v>
      </c>
    </row>
    <row collapsed="false" customFormat="false" customHeight="false" hidden="false" ht="12.1" outlineLevel="0" r="420">
      <c r="A420" s="37" t="n">
        <v>46034</v>
      </c>
      <c r="B420" s="16" t="s">
        <v>835</v>
      </c>
      <c r="C420" s="16" t="s">
        <v>49</v>
      </c>
      <c r="D420" s="16" t="s">
        <v>79</v>
      </c>
      <c r="E420" s="7" t="n">
        <v>5</v>
      </c>
      <c r="F420" s="16" t="s">
        <v>19</v>
      </c>
      <c r="G420" s="6" t="n">
        <v>21.747</v>
      </c>
      <c r="H420" s="6" t="n">
        <v>23.99</v>
      </c>
      <c r="I420" s="6" t="n">
        <v>2329.04</v>
      </c>
      <c r="J420" s="6" t="n">
        <v>0.14</v>
      </c>
      <c r="K420" s="6" t="n">
        <v>108.7351</v>
      </c>
      <c r="L420" s="6" t="n">
        <v>97.78</v>
      </c>
      <c r="M420" s="6" t="n">
        <v>0.84</v>
      </c>
      <c r="N420" s="6" t="n">
        <v>1.04</v>
      </c>
    </row>
    <row collapsed="false" customFormat="false" customHeight="false" hidden="false" ht="12.1" outlineLevel="0" r="421">
      <c r="A421" s="37" t="n">
        <v>46045</v>
      </c>
      <c r="B421" s="16" t="s">
        <v>835</v>
      </c>
      <c r="C421" s="16" t="s">
        <v>73</v>
      </c>
      <c r="D421" s="16" t="s">
        <v>74</v>
      </c>
      <c r="E421" s="7" t="n">
        <v>5</v>
      </c>
      <c r="F421" s="16" t="s">
        <v>19</v>
      </c>
      <c r="G421" s="6" t="n">
        <v>32.6964</v>
      </c>
      <c r="H421" s="6" t="n">
        <v>25.67</v>
      </c>
      <c r="I421" s="6" t="n">
        <v>2369.16</v>
      </c>
      <c r="J421" s="6" t="n">
        <v>0.22</v>
      </c>
      <c r="K421" s="6" t="n">
        <v>163.4821</v>
      </c>
      <c r="L421" s="6" t="n">
        <v>146.75</v>
      </c>
      <c r="M421" s="6" t="n">
        <v>1.24</v>
      </c>
      <c r="N421" s="6" t="n">
        <v>1.5</v>
      </c>
    </row>
    <row collapsed="false" customFormat="false" customHeight="false" hidden="false" ht="12.1" outlineLevel="0" r="422">
      <c r="A422" s="37" t="n">
        <v>46062</v>
      </c>
      <c r="B422" s="16" t="s">
        <v>835</v>
      </c>
      <c r="C422" s="16" t="s">
        <v>25</v>
      </c>
      <c r="D422" s="16" t="s">
        <v>26</v>
      </c>
      <c r="E422" s="7" t="n">
        <v>8</v>
      </c>
      <c r="F422" s="16" t="s">
        <v>19</v>
      </c>
      <c r="G422" s="6" t="n">
        <v>20.034</v>
      </c>
      <c r="H422" s="6" t="n">
        <v>278.12</v>
      </c>
      <c r="I422" s="6" t="n">
        <v>3010.53</v>
      </c>
      <c r="J422" s="6" t="n">
        <v>0.21</v>
      </c>
      <c r="K422" s="6" t="n">
        <v>160.2723</v>
      </c>
      <c r="L422" s="6" t="n">
        <v>144.09</v>
      </c>
      <c r="M422" s="6" t="n">
        <v>0.6</v>
      </c>
      <c r="N422" s="6" t="n">
        <v>0.08</v>
      </c>
    </row>
    <row collapsed="false" customFormat="false" customHeight="false" hidden="false" ht="12.1" outlineLevel="0" r="423">
      <c r="A423" s="37" t="n">
        <v>46063</v>
      </c>
      <c r="B423" s="16" t="s">
        <v>835</v>
      </c>
      <c r="C423" s="16" t="s">
        <v>43</v>
      </c>
      <c r="D423" s="16" t="s">
        <v>44</v>
      </c>
      <c r="E423" s="7" t="n">
        <v>2</v>
      </c>
      <c r="F423" s="16" t="s">
        <v>19</v>
      </c>
      <c r="G423" s="6" t="n">
        <v>52.0256</v>
      </c>
      <c r="H423" s="6" t="n">
        <v>324.91</v>
      </c>
      <c r="I423" s="6" t="n">
        <v>12727.98</v>
      </c>
      <c r="J423" s="6" t="n">
        <v>0.13</v>
      </c>
      <c r="K423" s="6" t="n">
        <v>104.0513</v>
      </c>
      <c r="L423" s="6" t="n">
        <v>93.96</v>
      </c>
      <c r="M423" s="6" t="n">
        <v>0.37</v>
      </c>
      <c r="N423" s="6" t="n">
        <v>0.19</v>
      </c>
    </row>
    <row collapsed="false" customFormat="false" customHeight="false" hidden="false" ht="12.1" outlineLevel="0" r="424">
      <c r="A424" s="37" t="n">
        <v>46066</v>
      </c>
      <c r="B424" s="16" t="s">
        <v>835</v>
      </c>
      <c r="C424" s="16" t="s">
        <v>69</v>
      </c>
      <c r="D424" s="16" t="s">
        <v>70</v>
      </c>
      <c r="E424" s="7" t="n">
        <v>13</v>
      </c>
      <c r="F424" s="16" t="s">
        <v>19</v>
      </c>
      <c r="G424" s="6" t="n">
        <v>11.5782</v>
      </c>
      <c r="H424" s="6" t="n">
        <v>13.85</v>
      </c>
      <c r="I424" s="6" t="n">
        <v>534.46</v>
      </c>
      <c r="J424" s="6" t="n">
        <v>0.2</v>
      </c>
      <c r="K424" s="6" t="n">
        <v>150.5166</v>
      </c>
      <c r="L424" s="6" t="n">
        <v>135.08</v>
      </c>
      <c r="M424" s="6" t="n">
        <v>1.94</v>
      </c>
      <c r="N424" s="6" t="n">
        <v>0.97</v>
      </c>
    </row>
    <row collapsed="false" customFormat="false" customHeight="false" hidden="false" ht="12.1" outlineLevel="0" r="425">
      <c r="A425" s="37" t="n">
        <v>46072</v>
      </c>
      <c r="B425" s="16" t="s">
        <v>835</v>
      </c>
      <c r="C425" s="16" t="s">
        <v>52</v>
      </c>
      <c r="D425" s="16" t="s">
        <v>53</v>
      </c>
      <c r="E425" s="7" t="n">
        <v>1</v>
      </c>
      <c r="F425" s="16" t="s">
        <v>19</v>
      </c>
      <c r="G425" s="6" t="n">
        <v>69.2987</v>
      </c>
      <c r="H425" s="6" t="n">
        <v>398.69</v>
      </c>
      <c r="I425" s="6" t="n">
        <v>9802.15</v>
      </c>
      <c r="J425" s="6" t="n">
        <v>0.09</v>
      </c>
      <c r="K425" s="6" t="n">
        <v>69.2987</v>
      </c>
      <c r="L425" s="6" t="n">
        <v>62.44</v>
      </c>
      <c r="M425" s="6" t="n">
        <v>0.64</v>
      </c>
      <c r="N425" s="6" t="n">
        <v>0.21</v>
      </c>
    </row>
    <row collapsed="false" customFormat="false" customHeight="false" hidden="false" ht="12.1" outlineLevel="0" r="426">
      <c r="A426" s="37" t="n">
        <v>46078</v>
      </c>
      <c r="B426" s="16" t="s">
        <v>835</v>
      </c>
      <c r="C426" s="16" t="s">
        <v>34</v>
      </c>
      <c r="D426" s="16" t="s">
        <v>35</v>
      </c>
      <c r="E426" s="7" t="n">
        <v>3</v>
      </c>
      <c r="F426" s="16" t="s">
        <v>19</v>
      </c>
      <c r="G426" s="6" t="n">
        <v>74.3352</v>
      </c>
      <c r="H426" s="6" t="n">
        <v>417.3</v>
      </c>
      <c r="I426" s="6" t="n">
        <v>18054.28</v>
      </c>
      <c r="J426" s="6" t="n">
        <v>0.29</v>
      </c>
      <c r="K426" s="6" t="n">
        <v>223.0055</v>
      </c>
      <c r="L426" s="6" t="n">
        <v>200.78</v>
      </c>
      <c r="M426" s="6" t="n">
        <v>0.37</v>
      </c>
      <c r="N426" s="6" t="n">
        <v>0.21</v>
      </c>
    </row>
    <row collapsed="false" customFormat="false" customHeight="false" hidden="false" ht="12.1" outlineLevel="0" r="427">
      <c r="A427" s="37" t="n">
        <v>46085</v>
      </c>
      <c r="B427" s="16" t="s">
        <v>835</v>
      </c>
      <c r="C427" s="16" t="s">
        <v>65</v>
      </c>
      <c r="D427" s="16" t="s">
        <v>66</v>
      </c>
      <c r="E427" s="7" t="n">
        <v>2</v>
      </c>
      <c r="F427" s="16" t="s">
        <v>19</v>
      </c>
      <c r="G427" s="6" t="n">
        <v>2.9492</v>
      </c>
      <c r="H427" s="6" t="n">
        <v>66.522</v>
      </c>
      <c r="I427" s="6" t="n">
        <v>8519.5</v>
      </c>
      <c r="J427" s="6" t="n">
        <v>0.01</v>
      </c>
      <c r="K427" s="6" t="n">
        <v>5.8983</v>
      </c>
      <c r="L427" s="6" t="n">
        <v>5.12</v>
      </c>
      <c r="M427" s="6" t="n">
        <v>0.03</v>
      </c>
      <c r="N427" s="6" t="n">
        <v>0.05</v>
      </c>
    </row>
    <row collapsed="false" customFormat="false" customHeight="false" hidden="false" ht="12.1" outlineLevel="0" r="428">
      <c r="A428" s="37" t="n">
        <v>46091</v>
      </c>
      <c r="B428" s="16" t="s">
        <v>835</v>
      </c>
      <c r="C428" s="16" t="s">
        <v>54</v>
      </c>
      <c r="D428" s="16" t="s">
        <v>55</v>
      </c>
      <c r="E428" s="7" t="n">
        <v>1</v>
      </c>
      <c r="F428" s="16" t="s">
        <v>19</v>
      </c>
      <c r="G428" s="6" t="n">
        <v>87.065</v>
      </c>
      <c r="H428" s="6" t="n">
        <v>303.19</v>
      </c>
      <c r="I428" s="6" t="n">
        <v>8345.78</v>
      </c>
      <c r="J428" s="6" t="n">
        <v>0.11</v>
      </c>
      <c r="K428" s="6" t="n">
        <v>87.065</v>
      </c>
      <c r="L428" s="6" t="n">
        <v>78.36</v>
      </c>
      <c r="M428" s="6" t="n">
        <v>0.94</v>
      </c>
      <c r="N428" s="6" t="n">
        <v>0.33</v>
      </c>
    </row>
    <row collapsed="false" customFormat="false" customHeight="false" hidden="false" ht="12.1" outlineLevel="0" r="429">
      <c r="A429" s="37" t="n">
        <v>46092</v>
      </c>
      <c r="B429" s="16" t="s">
        <v>835</v>
      </c>
      <c r="C429" s="16" t="s">
        <v>16</v>
      </c>
      <c r="D429" s="16" t="s">
        <v>18</v>
      </c>
      <c r="E429" s="7" t="n">
        <v>80</v>
      </c>
      <c r="F429" s="16" t="s">
        <v>19</v>
      </c>
      <c r="G429" s="6" t="n">
        <v>0.7874</v>
      </c>
      <c r="H429" s="6" t="n">
        <v>184.77</v>
      </c>
      <c r="I429" s="6" t="n">
        <v>426.45</v>
      </c>
      <c r="J429" s="6" t="n">
        <v>0.08</v>
      </c>
      <c r="K429" s="6" t="n">
        <v>62.9917</v>
      </c>
      <c r="L429" s="6" t="n">
        <v>56.69</v>
      </c>
      <c r="M429" s="6" t="n">
        <v>0.17</v>
      </c>
      <c r="N429" s="6" t="n">
        <v>0</v>
      </c>
    </row>
    <row collapsed="false" customFormat="false" customHeight="false" hidden="false" ht="12.1" outlineLevel="0" r="430">
      <c r="A430" s="37" t="n">
        <v>46094</v>
      </c>
      <c r="B430" s="16" t="s">
        <v>835</v>
      </c>
      <c r="C430" s="16" t="s">
        <v>40</v>
      </c>
      <c r="D430" s="16" t="s">
        <v>41</v>
      </c>
      <c r="E430" s="7" t="n">
        <v>10</v>
      </c>
      <c r="F430" s="16" t="s">
        <v>19</v>
      </c>
      <c r="G430" s="6" t="n">
        <v>41.9056</v>
      </c>
      <c r="H430" s="6" t="n">
        <v>77.08</v>
      </c>
      <c r="I430" s="6" t="n">
        <v>3168.8</v>
      </c>
      <c r="J430" s="6" t="n">
        <v>0.53</v>
      </c>
      <c r="K430" s="6" t="n">
        <v>419.0556</v>
      </c>
      <c r="L430" s="6" t="n">
        <v>377.15</v>
      </c>
      <c r="M430" s="6" t="n">
        <v>1.19</v>
      </c>
      <c r="N430" s="6" t="n">
        <v>0.62</v>
      </c>
    </row>
    <row collapsed="false" customFormat="false" customHeight="false" hidden="false" ht="12.1" outlineLevel="0" r="431">
      <c r="A431" s="37" t="n">
        <v>46101</v>
      </c>
      <c r="B431" s="16" t="s">
        <v>835</v>
      </c>
      <c r="C431" s="16" t="s">
        <v>77</v>
      </c>
      <c r="D431" s="16" t="s">
        <v>78</v>
      </c>
      <c r="E431" s="7" t="n">
        <v>1</v>
      </c>
      <c r="F431" s="16" t="s">
        <v>19</v>
      </c>
      <c r="G431" s="6" t="n">
        <v>21.0398</v>
      </c>
      <c r="H431" s="6" t="n">
        <v>121.09</v>
      </c>
      <c r="I431" s="6" t="n">
        <v>7095.29</v>
      </c>
      <c r="J431" s="6" t="n">
        <v>0.02</v>
      </c>
      <c r="K431" s="6" t="n">
        <v>21.0398</v>
      </c>
      <c r="L431" s="6" t="n">
        <v>19.34</v>
      </c>
      <c r="M431" s="6" t="n">
        <v>0.27</v>
      </c>
      <c r="N431" s="6" t="n">
        <v>0.19</v>
      </c>
    </row>
    <row collapsed="false" customFormat="false" customHeight="false" hidden="false" ht="12.1" outlineLevel="0" r="432">
      <c r="A432" s="37"/>
      <c r="B432" s="16"/>
      <c r="C432" s="16"/>
      <c r="D432" s="16"/>
      <c r="E432" s="7"/>
      <c r="F432" s="16"/>
      <c r="G432" s="6"/>
      <c r="H432" s="6"/>
      <c r="I432" s="6"/>
      <c r="J432" s="6"/>
      <c r="K432" s="6"/>
      <c r="L432" s="6"/>
      <c r="M432" s="6"/>
      <c r="N432" s="6"/>
    </row>
    <row collapsed="false" customFormat="false" customHeight="false" hidden="false" ht="12.1" outlineLevel="0" r="433">
      <c r="A433" s="37" t="n">
        <v>46121</v>
      </c>
      <c r="B433" s="16" t="s">
        <v>835</v>
      </c>
      <c r="C433" s="16" t="s">
        <v>28</v>
      </c>
      <c r="D433" s="16" t="s">
        <v>29</v>
      </c>
      <c r="E433" s="7" t="n">
        <v>3</v>
      </c>
      <c r="F433" s="16" t="s">
        <v>19</v>
      </c>
      <c r="G433" s="6" t="n">
        <v>68.1247</v>
      </c>
      <c r="H433" s="6" t="n">
        <v>506.25</v>
      </c>
      <c r="I433" s="6" t="n">
        <v>20379.92</v>
      </c>
      <c r="J433" s="6" t="n">
        <v>0.26</v>
      </c>
      <c r="K433" s="6" t="n">
        <v>204.3742</v>
      </c>
      <c r="L433" s="6" t="n">
        <v>184.02</v>
      </c>
      <c r="M433" s="6" t="n">
        <v>0.3</v>
      </c>
      <c r="N433" s="6" t="n">
        <v>0.15</v>
      </c>
    </row>
    <row collapsed="false" customFormat="false" customHeight="false" hidden="false" ht="12.1" outlineLevel="0" r="434">
      <c r="A434" s="37" t="n">
        <v>46122</v>
      </c>
      <c r="B434" s="16" t="s">
        <v>835</v>
      </c>
      <c r="C434" s="16" t="s">
        <v>49</v>
      </c>
      <c r="D434" s="16" t="s">
        <v>79</v>
      </c>
      <c r="E434" s="7" t="n">
        <v>5</v>
      </c>
      <c r="F434" s="16" t="s">
        <v>19</v>
      </c>
      <c r="G434" s="6" t="n">
        <v>21.6386</v>
      </c>
      <c r="H434" s="6" t="n">
        <v>26.84</v>
      </c>
      <c r="I434" s="6" t="n">
        <v>2329.04</v>
      </c>
      <c r="J434" s="6" t="n">
        <v>0.14</v>
      </c>
      <c r="K434" s="6" t="n">
        <v>108.1929</v>
      </c>
      <c r="L434" s="6" t="n">
        <v>97.3</v>
      </c>
      <c r="M434" s="6" t="n">
        <v>0.84</v>
      </c>
      <c r="N434" s="6" t="n">
        <v>0.93</v>
      </c>
    </row>
    <row collapsed="false" customFormat="false" customHeight="false" hidden="false" ht="12.1" outlineLevel="0" r="435">
      <c r="A435" s="37" t="n">
        <v>46147</v>
      </c>
      <c r="B435" s="16" t="s">
        <v>835</v>
      </c>
      <c r="C435" s="16" t="s">
        <v>57</v>
      </c>
      <c r="D435" s="16" t="s">
        <v>58</v>
      </c>
      <c r="E435" s="7" t="n">
        <v>30000</v>
      </c>
      <c r="F435" s="16" t="s">
        <v>23</v>
      </c>
      <c r="G435" s="6" t="n">
        <v>0.0573</v>
      </c>
      <c r="H435" s="6" t="n">
        <v>0.7175</v>
      </c>
      <c r="I435" s="6" t="n">
        <v>0.24</v>
      </c>
      <c r="J435" s="6" t="n">
        <v>223</v>
      </c>
      <c r="K435" s="6" t="n">
        <v>1717.5</v>
      </c>
      <c r="L435" s="6" t="n">
        <v>1494.5</v>
      </c>
      <c r="M435" s="6" t="n">
        <v>20.83</v>
      </c>
      <c r="N435" s="6" t="n">
        <v>6.94</v>
      </c>
    </row>
    <row collapsed="false" customFormat="false" customHeight="false" hidden="false" ht="12.1" outlineLevel="0" r="436">
      <c r="A436" s="37" t="n">
        <v>46154</v>
      </c>
      <c r="B436" s="16" t="s">
        <v>835</v>
      </c>
      <c r="C436" s="16" t="s">
        <v>86</v>
      </c>
      <c r="D436" s="16" t="s">
        <v>87</v>
      </c>
      <c r="E436" s="7" t="n">
        <v>10</v>
      </c>
      <c r="F436" s="16" t="s">
        <v>23</v>
      </c>
      <c r="G436" s="6" t="n">
        <v>26.23</v>
      </c>
      <c r="H436" s="6" t="n">
        <v>334.55</v>
      </c>
      <c r="I436" s="6" t="n">
        <v>55.49</v>
      </c>
      <c r="J436" s="6" t="n">
        <v>34</v>
      </c>
      <c r="K436" s="6" t="n">
        <v>262.3</v>
      </c>
      <c r="L436" s="6" t="n">
        <v>228.3</v>
      </c>
      <c r="M436" s="6" t="n">
        <v>41.15</v>
      </c>
      <c r="N436" s="6" t="n">
        <v>6.82</v>
      </c>
    </row>
    <row collapsed="false" customFormat="false" customHeight="false" hidden="false" ht="12.1" outlineLevel="0" r="437">
      <c r="A437" s="37" t="n">
        <v>46167</v>
      </c>
      <c r="B437" s="16" t="s">
        <v>835</v>
      </c>
      <c r="C437" s="16" t="s">
        <v>49</v>
      </c>
      <c r="D437" s="16" t="s">
        <v>50</v>
      </c>
      <c r="E437" s="7" t="n">
        <v>11</v>
      </c>
      <c r="F437" s="16" t="s">
        <v>23</v>
      </c>
      <c r="G437" s="6" t="n">
        <v>45</v>
      </c>
      <c r="H437" s="6" t="n">
        <v>3196</v>
      </c>
      <c r="I437" s="6" t="n">
        <v>1500.61</v>
      </c>
      <c r="J437" s="6" t="n">
        <v>64</v>
      </c>
      <c r="K437" s="6" t="n">
        <v>495</v>
      </c>
      <c r="L437" s="6" t="n">
        <v>431</v>
      </c>
      <c r="M437" s="6" t="n">
        <v>2.61</v>
      </c>
      <c r="N437" s="6" t="n">
        <v>1.23</v>
      </c>
    </row>
  </sheetData>
  <autoFilter ref="A1:N43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134</v>
      </c>
      <c r="B1" s="38" t="s">
        <v>825</v>
      </c>
      <c r="C1" s="38" t="s">
        <v>0</v>
      </c>
      <c r="D1" s="38" t="s">
        <v>2</v>
      </c>
      <c r="E1" s="38" t="s">
        <v>6</v>
      </c>
      <c r="F1" s="38" t="s">
        <v>826</v>
      </c>
      <c r="G1" s="38" t="s">
        <v>838</v>
      </c>
      <c r="H1" s="38" t="s">
        <v>830</v>
      </c>
      <c r="I1" s="38" t="s">
        <v>831</v>
      </c>
      <c r="J1" s="38" t="s">
        <v>832</v>
      </c>
    </row>
    <row collapsed="false" customFormat="false" customHeight="false" hidden="false" ht="12.1" outlineLevel="0" r="2">
      <c r="A2" s="39" t="n">
        <v>43641</v>
      </c>
      <c r="B2" s="16" t="s">
        <v>835</v>
      </c>
      <c r="C2" s="16" t="s">
        <v>661</v>
      </c>
      <c r="D2" s="16" t="s">
        <v>839</v>
      </c>
      <c r="E2" s="6" t="n">
        <v>200</v>
      </c>
      <c r="F2" s="7" t="n">
        <v>150</v>
      </c>
      <c r="G2" s="6" t="n">
        <v>5.09</v>
      </c>
      <c r="H2" s="6" t="n">
        <v>0</v>
      </c>
      <c r="I2" s="6" t="n">
        <v>763.5</v>
      </c>
      <c r="J2" s="6" t="n">
        <v>763.5</v>
      </c>
    </row>
    <row collapsed="false" customFormat="false" customHeight="false" hidden="false" ht="12.1" outlineLevel="0" r="3">
      <c r="A3" s="39" t="n">
        <v>43655</v>
      </c>
      <c r="B3" s="16" t="s">
        <v>835</v>
      </c>
      <c r="C3" s="16" t="s">
        <v>663</v>
      </c>
      <c r="D3" s="16" t="s">
        <v>840</v>
      </c>
      <c r="E3" s="6" t="n">
        <v>400</v>
      </c>
      <c r="F3" s="7" t="n">
        <v>50</v>
      </c>
      <c r="G3" s="6" t="n">
        <v>12.22</v>
      </c>
      <c r="H3" s="6" t="n">
        <v>0</v>
      </c>
      <c r="I3" s="6" t="n">
        <v>611</v>
      </c>
      <c r="J3" s="6" t="n">
        <v>611</v>
      </c>
    </row>
    <row collapsed="false" customFormat="false" customHeight="false" hidden="false" ht="12.1" outlineLevel="0" r="4">
      <c r="A4" s="39" t="n">
        <v>43663</v>
      </c>
      <c r="B4" s="16" t="s">
        <v>835</v>
      </c>
      <c r="C4" s="16" t="s">
        <v>662</v>
      </c>
      <c r="D4" s="16" t="s">
        <v>841</v>
      </c>
      <c r="E4" s="6" t="n">
        <v>600</v>
      </c>
      <c r="F4" s="7" t="n">
        <v>32</v>
      </c>
      <c r="G4" s="6" t="n">
        <v>20.57</v>
      </c>
      <c r="H4" s="6" t="n">
        <v>0</v>
      </c>
      <c r="I4" s="6" t="n">
        <v>658.24</v>
      </c>
      <c r="J4" s="6" t="n">
        <v>658.24</v>
      </c>
    </row>
    <row collapsed="false" customFormat="false" customHeight="false" hidden="false" ht="12.1" outlineLevel="0" r="5">
      <c r="A5" s="39" t="n">
        <v>43702</v>
      </c>
      <c r="B5" s="16" t="s">
        <v>835</v>
      </c>
      <c r="C5" s="16" t="s">
        <v>664</v>
      </c>
      <c r="D5" s="16" t="s">
        <v>842</v>
      </c>
      <c r="E5" s="6" t="n">
        <v>600</v>
      </c>
      <c r="F5" s="7" t="n">
        <v>30</v>
      </c>
      <c r="G5" s="6" t="n">
        <v>19.67</v>
      </c>
      <c r="H5" s="6" t="n">
        <v>0</v>
      </c>
      <c r="I5" s="6" t="n">
        <v>590.1</v>
      </c>
      <c r="J5" s="6" t="n">
        <v>590.1</v>
      </c>
    </row>
    <row collapsed="false" customFormat="false" customHeight="false" hidden="false" ht="12.1" outlineLevel="0" r="6">
      <c r="A6" s="39" t="n">
        <v>43732</v>
      </c>
      <c r="B6" s="16" t="s">
        <v>835</v>
      </c>
      <c r="C6" s="16" t="s">
        <v>661</v>
      </c>
      <c r="D6" s="16" t="s">
        <v>839</v>
      </c>
      <c r="E6" s="6" t="n">
        <v>100</v>
      </c>
      <c r="F6" s="7" t="n">
        <v>150</v>
      </c>
      <c r="G6" s="6" t="n">
        <v>2.54</v>
      </c>
      <c r="H6" s="6" t="n">
        <v>0</v>
      </c>
      <c r="I6" s="6" t="n">
        <v>381</v>
      </c>
      <c r="J6" s="6" t="n">
        <v>381</v>
      </c>
    </row>
    <row collapsed="false" customFormat="false" customHeight="false" hidden="false" ht="12.1" outlineLevel="0" r="7">
      <c r="A7" s="39" t="n">
        <v>43747</v>
      </c>
      <c r="B7" s="16" t="s">
        <v>835</v>
      </c>
      <c r="C7" s="16" t="s">
        <v>663</v>
      </c>
      <c r="D7" s="16" t="s">
        <v>840</v>
      </c>
      <c r="E7" s="6" t="n">
        <v>400</v>
      </c>
      <c r="F7" s="7" t="n">
        <v>50</v>
      </c>
      <c r="G7" s="6" t="n">
        <v>12.35</v>
      </c>
      <c r="H7" s="6" t="n">
        <v>0</v>
      </c>
      <c r="I7" s="6" t="n">
        <v>617.5</v>
      </c>
      <c r="J7" s="6" t="n">
        <v>617.5</v>
      </c>
    </row>
    <row collapsed="false" customFormat="false" customHeight="false" hidden="false" ht="12.1" outlineLevel="0" r="8">
      <c r="A8" s="39" t="n">
        <v>43753</v>
      </c>
      <c r="B8" s="16" t="s">
        <v>835</v>
      </c>
      <c r="C8" s="16" t="s">
        <v>662</v>
      </c>
      <c r="D8" s="16" t="s">
        <v>841</v>
      </c>
      <c r="E8" s="6" t="n">
        <v>300</v>
      </c>
      <c r="F8" s="7" t="n">
        <v>32</v>
      </c>
      <c r="G8" s="6" t="n">
        <v>10.28</v>
      </c>
      <c r="H8" s="6" t="n">
        <v>0</v>
      </c>
      <c r="I8" s="6" t="n">
        <v>328.96</v>
      </c>
      <c r="J8" s="6" t="n">
        <v>328.96</v>
      </c>
    </row>
    <row collapsed="false" customFormat="false" customHeight="false" hidden="false" ht="12.1" outlineLevel="0" r="9">
      <c r="A9" s="39" t="n">
        <v>43792</v>
      </c>
      <c r="B9" s="16" t="s">
        <v>835</v>
      </c>
      <c r="C9" s="16" t="s">
        <v>664</v>
      </c>
      <c r="D9" s="16" t="s">
        <v>842</v>
      </c>
      <c r="E9" s="6" t="n">
        <v>600</v>
      </c>
      <c r="F9" s="7" t="n">
        <v>240</v>
      </c>
      <c r="G9" s="6" t="n">
        <v>19.67</v>
      </c>
      <c r="H9" s="6" t="n">
        <v>0</v>
      </c>
      <c r="I9" s="6" t="n">
        <v>4720.8</v>
      </c>
      <c r="J9" s="6" t="n">
        <v>4720.8</v>
      </c>
    </row>
    <row collapsed="false" customFormat="false" customHeight="false" hidden="false" ht="12.1" outlineLevel="0" r="10">
      <c r="A10" s="39" t="n">
        <v>43838</v>
      </c>
      <c r="B10" s="16" t="s">
        <v>835</v>
      </c>
      <c r="C10" s="16" t="s">
        <v>663</v>
      </c>
      <c r="D10" s="16" t="s">
        <v>840</v>
      </c>
      <c r="E10" s="6" t="n">
        <v>200</v>
      </c>
      <c r="F10" s="7" t="n">
        <v>50</v>
      </c>
      <c r="G10" s="6" t="n">
        <v>6.18</v>
      </c>
      <c r="H10" s="6" t="n">
        <v>0</v>
      </c>
      <c r="I10" s="6" t="n">
        <v>309</v>
      </c>
      <c r="J10" s="6" t="n">
        <v>309</v>
      </c>
    </row>
    <row collapsed="false" customFormat="false" customHeight="false" hidden="false" ht="12.1" outlineLevel="0" r="11">
      <c r="A11" s="39" t="n">
        <v>43844</v>
      </c>
      <c r="B11" s="16" t="s">
        <v>835</v>
      </c>
      <c r="C11" s="16" t="s">
        <v>662</v>
      </c>
      <c r="D11" s="16" t="s">
        <v>841</v>
      </c>
      <c r="E11" s="6" t="n">
        <v>300</v>
      </c>
      <c r="F11" s="7" t="n">
        <v>32</v>
      </c>
      <c r="G11" s="6" t="n">
        <v>10.28</v>
      </c>
      <c r="H11" s="6" t="n">
        <v>0</v>
      </c>
      <c r="I11" s="6" t="n">
        <v>328.96</v>
      </c>
      <c r="J11" s="6" t="n">
        <v>328.96</v>
      </c>
    </row>
    <row collapsed="false" customFormat="false" customHeight="false" hidden="false" ht="12.1" outlineLevel="0" r="12">
      <c r="A12" s="39" t="n">
        <v>43883</v>
      </c>
      <c r="B12" s="16" t="s">
        <v>835</v>
      </c>
      <c r="C12" s="16" t="s">
        <v>664</v>
      </c>
      <c r="D12" s="16" t="s">
        <v>842</v>
      </c>
      <c r="E12" s="6" t="n">
        <v>300</v>
      </c>
      <c r="F12" s="7" t="n">
        <v>240</v>
      </c>
      <c r="G12" s="6" t="n">
        <v>9.09</v>
      </c>
      <c r="H12" s="6" t="n">
        <v>0</v>
      </c>
      <c r="I12" s="6" t="n">
        <v>2181.6</v>
      </c>
      <c r="J12" s="6" t="n">
        <v>2181.6</v>
      </c>
    </row>
    <row collapsed="false" customFormat="false" customHeight="false" hidden="false" ht="12.1" outlineLevel="0" r="13">
      <c r="A13" s="39" t="n">
        <v>43930</v>
      </c>
      <c r="B13" s="16" t="s">
        <v>835</v>
      </c>
      <c r="C13" s="16" t="s">
        <v>663</v>
      </c>
      <c r="D13" s="16" t="s">
        <v>840</v>
      </c>
      <c r="E13" s="6" t="n">
        <v>200</v>
      </c>
      <c r="F13" s="7" t="n">
        <v>50</v>
      </c>
      <c r="G13" s="6" t="n">
        <v>6.18</v>
      </c>
      <c r="H13" s="6" t="n">
        <v>0</v>
      </c>
      <c r="I13" s="6" t="n">
        <v>309</v>
      </c>
      <c r="J13" s="6" t="n">
        <v>309</v>
      </c>
    </row>
    <row collapsed="false" customFormat="false" customHeight="false" hidden="false" ht="12.1" outlineLevel="0" r="14">
      <c r="A14" s="39" t="n">
        <v>43935</v>
      </c>
      <c r="B14" s="16" t="s">
        <v>835</v>
      </c>
      <c r="C14" s="16" t="s">
        <v>662</v>
      </c>
      <c r="D14" s="16" t="s">
        <v>841</v>
      </c>
      <c r="E14" s="6" t="n">
        <v>300</v>
      </c>
      <c r="F14" s="7" t="n">
        <v>32</v>
      </c>
      <c r="G14" s="6" t="n">
        <v>10.28</v>
      </c>
      <c r="H14" s="6" t="n">
        <v>0</v>
      </c>
      <c r="I14" s="6" t="n">
        <v>328.96</v>
      </c>
      <c r="J14" s="6" t="n">
        <v>328.96</v>
      </c>
    </row>
    <row collapsed="false" customFormat="false" customHeight="false" hidden="false" ht="12.1" outlineLevel="0" r="15">
      <c r="A15" s="39" t="n">
        <v>43955</v>
      </c>
      <c r="B15" s="16" t="s">
        <v>835</v>
      </c>
      <c r="C15" s="16" t="s">
        <v>123</v>
      </c>
      <c r="D15" s="16" t="s">
        <v>124</v>
      </c>
      <c r="E15" s="6" t="n">
        <v>1000</v>
      </c>
      <c r="F15" s="7" t="n">
        <v>20</v>
      </c>
      <c r="G15" s="6" t="n">
        <v>39.14</v>
      </c>
      <c r="H15" s="6" t="n">
        <v>0</v>
      </c>
      <c r="I15" s="6" t="n">
        <v>782.8</v>
      </c>
      <c r="J15" s="6" t="n">
        <v>782.8</v>
      </c>
    </row>
    <row collapsed="false" customFormat="false" customHeight="false" hidden="false" ht="12.1" outlineLevel="0" r="16">
      <c r="A16" s="39" t="n">
        <v>43974</v>
      </c>
      <c r="B16" s="16" t="s">
        <v>835</v>
      </c>
      <c r="C16" s="16" t="s">
        <v>664</v>
      </c>
      <c r="D16" s="16" t="s">
        <v>842</v>
      </c>
      <c r="E16" s="6" t="n">
        <v>300</v>
      </c>
      <c r="F16" s="7" t="n">
        <v>240</v>
      </c>
      <c r="G16" s="6" t="n">
        <v>9.09</v>
      </c>
      <c r="H16" s="6" t="n">
        <v>0</v>
      </c>
      <c r="I16" s="6" t="n">
        <v>2181.6</v>
      </c>
      <c r="J16" s="6" t="n">
        <v>2181.6</v>
      </c>
    </row>
    <row collapsed="false" customFormat="false" customHeight="false" hidden="false" ht="12.1" outlineLevel="0" r="17">
      <c r="A17" s="39" t="n">
        <v>43977</v>
      </c>
      <c r="B17" s="16" t="s">
        <v>835</v>
      </c>
      <c r="C17" s="16" t="s">
        <v>126</v>
      </c>
      <c r="D17" s="16" t="s">
        <v>127</v>
      </c>
      <c r="E17" s="6" t="n">
        <v>1000</v>
      </c>
      <c r="F17" s="7" t="n">
        <v>1</v>
      </c>
      <c r="G17" s="6" t="n">
        <v>42.13</v>
      </c>
      <c r="H17" s="6" t="n">
        <v>0</v>
      </c>
      <c r="I17" s="6" t="n">
        <v>42.13</v>
      </c>
      <c r="J17" s="6" t="n">
        <v>42.13</v>
      </c>
    </row>
    <row collapsed="false" customFormat="false" customHeight="false" hidden="false" ht="12.1" outlineLevel="0" r="18">
      <c r="A18" s="39" t="n">
        <v>43978</v>
      </c>
      <c r="B18" s="16" t="s">
        <v>835</v>
      </c>
      <c r="C18" s="16" t="s">
        <v>670</v>
      </c>
      <c r="D18" s="16" t="s">
        <v>843</v>
      </c>
      <c r="E18" s="6" t="n">
        <v>1000</v>
      </c>
      <c r="F18" s="7" t="n">
        <v>100</v>
      </c>
      <c r="G18" s="6" t="n">
        <v>18.7</v>
      </c>
      <c r="H18" s="6" t="n">
        <v>0</v>
      </c>
      <c r="I18" s="6" t="n">
        <v>1870</v>
      </c>
      <c r="J18" s="6" t="n">
        <v>1870</v>
      </c>
    </row>
    <row collapsed="false" customFormat="false" customHeight="false" hidden="false" ht="12.1" outlineLevel="0" r="19">
      <c r="A19" s="39" t="n">
        <v>43986</v>
      </c>
      <c r="B19" s="16" t="s">
        <v>835</v>
      </c>
      <c r="C19" s="16" t="s">
        <v>669</v>
      </c>
      <c r="D19" s="16" t="s">
        <v>844</v>
      </c>
      <c r="E19" s="6" t="n">
        <v>700</v>
      </c>
      <c r="F19" s="7" t="n">
        <v>100</v>
      </c>
      <c r="G19" s="6" t="n">
        <v>20.42</v>
      </c>
      <c r="H19" s="6" t="n">
        <v>0</v>
      </c>
      <c r="I19" s="6" t="n">
        <v>2042</v>
      </c>
      <c r="J19" s="6" t="n">
        <v>2042</v>
      </c>
    </row>
    <row collapsed="false" customFormat="false" customHeight="false" hidden="false" ht="12.1" outlineLevel="0" r="20">
      <c r="A20" s="39" t="n">
        <v>43990</v>
      </c>
      <c r="B20" s="16" t="s">
        <v>835</v>
      </c>
      <c r="C20" s="16" t="s">
        <v>119</v>
      </c>
      <c r="D20" s="16" t="s">
        <v>121</v>
      </c>
      <c r="E20" s="6" t="n">
        <v>1000</v>
      </c>
      <c r="F20" s="7" t="n">
        <v>110</v>
      </c>
      <c r="G20" s="6" t="n">
        <v>36.15</v>
      </c>
      <c r="H20" s="6" t="n">
        <v>0</v>
      </c>
      <c r="I20" s="6" t="n">
        <v>3976.5</v>
      </c>
      <c r="J20" s="6" t="n">
        <v>3976.5</v>
      </c>
    </row>
    <row collapsed="false" customFormat="false" customHeight="false" hidden="false" ht="12.1" outlineLevel="0" r="21">
      <c r="A21" s="39" t="n">
        <v>43997</v>
      </c>
      <c r="B21" s="16" t="s">
        <v>835</v>
      </c>
      <c r="C21" s="16" t="s">
        <v>668</v>
      </c>
      <c r="D21" s="16" t="s">
        <v>845</v>
      </c>
      <c r="E21" s="6" t="n">
        <v>1000</v>
      </c>
      <c r="F21" s="7" t="n">
        <v>1</v>
      </c>
      <c r="G21" s="6" t="n">
        <v>31.64</v>
      </c>
      <c r="H21" s="6" t="n">
        <v>0</v>
      </c>
      <c r="I21" s="6" t="n">
        <v>31.64</v>
      </c>
      <c r="J21" s="6" t="n">
        <v>31.64</v>
      </c>
    </row>
    <row collapsed="false" customFormat="false" customHeight="false" hidden="false" ht="12.1" outlineLevel="0" r="22">
      <c r="A22" s="39" t="n">
        <v>44022</v>
      </c>
      <c r="B22" s="16" t="s">
        <v>835</v>
      </c>
      <c r="C22" s="16" t="s">
        <v>663</v>
      </c>
      <c r="D22" s="16" t="s">
        <v>840</v>
      </c>
      <c r="E22" s="6" t="n">
        <v>200</v>
      </c>
      <c r="F22" s="7" t="n">
        <v>50</v>
      </c>
      <c r="G22" s="6" t="n">
        <v>6.18</v>
      </c>
      <c r="H22" s="6" t="n">
        <v>0</v>
      </c>
      <c r="I22" s="6" t="n">
        <v>309</v>
      </c>
      <c r="J22" s="6" t="n">
        <v>309</v>
      </c>
    </row>
    <row collapsed="false" customFormat="false" customHeight="false" hidden="false" ht="12.1" outlineLevel="0" r="23">
      <c r="A23" s="39" t="n">
        <v>44026</v>
      </c>
      <c r="B23" s="16" t="s">
        <v>835</v>
      </c>
      <c r="C23" s="16" t="s">
        <v>662</v>
      </c>
      <c r="D23" s="16" t="s">
        <v>841</v>
      </c>
      <c r="E23" s="6" t="n">
        <v>300</v>
      </c>
      <c r="F23" s="7" t="n">
        <v>32</v>
      </c>
      <c r="G23" s="6" t="n">
        <v>10.28</v>
      </c>
      <c r="H23" s="6" t="n">
        <v>0</v>
      </c>
      <c r="I23" s="6" t="n">
        <v>328.96</v>
      </c>
      <c r="J23" s="6" t="n">
        <v>328.96</v>
      </c>
    </row>
    <row collapsed="false" customFormat="false" customHeight="false" hidden="false" ht="12.1" outlineLevel="0" r="24">
      <c r="A24" s="39" t="n">
        <v>44056</v>
      </c>
      <c r="B24" s="16" t="s">
        <v>835</v>
      </c>
      <c r="C24" s="16" t="s">
        <v>671</v>
      </c>
      <c r="D24" s="16" t="s">
        <v>846</v>
      </c>
      <c r="E24" s="6" t="n">
        <v>1000</v>
      </c>
      <c r="F24" s="7" t="n">
        <v>100</v>
      </c>
      <c r="G24" s="6" t="n">
        <v>57.84</v>
      </c>
      <c r="H24" s="6" t="n">
        <v>752</v>
      </c>
      <c r="I24" s="6" t="n">
        <v>5784</v>
      </c>
      <c r="J24" s="6" t="n">
        <v>5032</v>
      </c>
    </row>
    <row collapsed="false" customFormat="false" customHeight="false" hidden="false" ht="12.1" outlineLevel="0" r="25">
      <c r="A25" s="39" t="n">
        <v>44065</v>
      </c>
      <c r="B25" s="16" t="s">
        <v>835</v>
      </c>
      <c r="C25" s="16" t="s">
        <v>664</v>
      </c>
      <c r="D25" s="16" t="s">
        <v>842</v>
      </c>
      <c r="E25" s="6" t="n">
        <v>300</v>
      </c>
      <c r="F25" s="7" t="n">
        <v>240</v>
      </c>
      <c r="G25" s="6" t="n">
        <v>9.09</v>
      </c>
      <c r="H25" s="6" t="n">
        <v>0</v>
      </c>
      <c r="I25" s="6" t="n">
        <v>2181.6</v>
      </c>
      <c r="J25" s="6" t="n">
        <v>2181.6</v>
      </c>
    </row>
    <row collapsed="false" customFormat="false" customHeight="false" hidden="false" ht="12.1" outlineLevel="0" r="26">
      <c r="A26" s="39" t="n">
        <v>44069</v>
      </c>
      <c r="B26" s="16" t="s">
        <v>835</v>
      </c>
      <c r="C26" s="16" t="s">
        <v>670</v>
      </c>
      <c r="D26" s="16" t="s">
        <v>843</v>
      </c>
      <c r="E26" s="6" t="n">
        <v>1000</v>
      </c>
      <c r="F26" s="7" t="n">
        <v>100</v>
      </c>
      <c r="G26" s="6" t="n">
        <v>18.7</v>
      </c>
      <c r="H26" s="6" t="n">
        <v>0</v>
      </c>
      <c r="I26" s="6" t="n">
        <v>1870</v>
      </c>
      <c r="J26" s="6" t="n">
        <v>1870</v>
      </c>
    </row>
    <row collapsed="false" customFormat="false" customHeight="false" hidden="false" ht="12.1" outlineLevel="0" r="27">
      <c r="A27" s="39" t="n">
        <v>44077</v>
      </c>
      <c r="B27" s="16" t="s">
        <v>835</v>
      </c>
      <c r="C27" s="16" t="s">
        <v>669</v>
      </c>
      <c r="D27" s="16" t="s">
        <v>844</v>
      </c>
      <c r="E27" s="6" t="n">
        <v>700</v>
      </c>
      <c r="F27" s="7" t="n">
        <v>100</v>
      </c>
      <c r="G27" s="6" t="n">
        <v>20.42</v>
      </c>
      <c r="H27" s="6" t="n">
        <v>0</v>
      </c>
      <c r="I27" s="6" t="n">
        <v>2042</v>
      </c>
      <c r="J27" s="6" t="n">
        <v>2042</v>
      </c>
    </row>
    <row collapsed="false" customFormat="false" customHeight="false" hidden="false" ht="12.1" outlineLevel="0" r="28">
      <c r="A28" s="39" t="n">
        <v>44088</v>
      </c>
      <c r="B28" s="16" t="s">
        <v>835</v>
      </c>
      <c r="C28" s="16" t="s">
        <v>668</v>
      </c>
      <c r="D28" s="16" t="s">
        <v>845</v>
      </c>
      <c r="E28" s="6" t="n">
        <v>1000</v>
      </c>
      <c r="F28" s="7" t="n">
        <v>1</v>
      </c>
      <c r="G28" s="6" t="n">
        <v>27.42</v>
      </c>
      <c r="H28" s="6" t="n">
        <v>1</v>
      </c>
      <c r="I28" s="6" t="n">
        <v>27.42</v>
      </c>
      <c r="J28" s="6" t="n">
        <v>26.42</v>
      </c>
    </row>
    <row collapsed="false" customFormat="false" customHeight="false" hidden="false" ht="12.1" outlineLevel="0" r="29">
      <c r="A29" s="39" t="n">
        <v>44114</v>
      </c>
      <c r="B29" s="16" t="s">
        <v>835</v>
      </c>
      <c r="C29" s="16" t="s">
        <v>663</v>
      </c>
      <c r="D29" s="16" t="s">
        <v>840</v>
      </c>
      <c r="E29" s="6" t="n">
        <v>200</v>
      </c>
      <c r="F29" s="7" t="n">
        <v>50</v>
      </c>
      <c r="G29" s="6" t="n">
        <v>6.18</v>
      </c>
      <c r="H29" s="6" t="n">
        <v>0</v>
      </c>
      <c r="I29" s="6" t="n">
        <v>309</v>
      </c>
      <c r="J29" s="6" t="n">
        <v>309</v>
      </c>
    </row>
    <row collapsed="false" customFormat="false" customHeight="false" hidden="false" ht="12.1" outlineLevel="0" r="30">
      <c r="A30" s="39" t="n">
        <v>44117</v>
      </c>
      <c r="B30" s="16" t="s">
        <v>835</v>
      </c>
      <c r="C30" s="16" t="s">
        <v>662</v>
      </c>
      <c r="D30" s="16" t="s">
        <v>841</v>
      </c>
      <c r="E30" s="6" t="n">
        <v>300</v>
      </c>
      <c r="F30" s="7" t="n">
        <v>32</v>
      </c>
      <c r="G30" s="6" t="n">
        <v>10.28</v>
      </c>
      <c r="H30" s="6" t="n">
        <v>0</v>
      </c>
      <c r="I30" s="6" t="n">
        <v>328.96</v>
      </c>
      <c r="J30" s="6" t="n">
        <v>328.96</v>
      </c>
    </row>
    <row collapsed="false" customFormat="false" customHeight="false" hidden="false" ht="12.1" outlineLevel="0" r="31">
      <c r="A31" s="39" t="n">
        <v>44137</v>
      </c>
      <c r="B31" s="16" t="s">
        <v>835</v>
      </c>
      <c r="C31" s="16" t="s">
        <v>123</v>
      </c>
      <c r="D31" s="16" t="s">
        <v>124</v>
      </c>
      <c r="E31" s="6" t="n">
        <v>1000</v>
      </c>
      <c r="F31" s="7" t="n">
        <v>20</v>
      </c>
      <c r="G31" s="6" t="n">
        <v>39.14</v>
      </c>
      <c r="H31" s="6" t="n">
        <v>0</v>
      </c>
      <c r="I31" s="6" t="n">
        <v>782.8</v>
      </c>
      <c r="J31" s="6" t="n">
        <v>782.8</v>
      </c>
    </row>
    <row collapsed="false" customFormat="false" customHeight="false" hidden="false" ht="12.1" outlineLevel="0" r="32">
      <c r="A32" s="39" t="n">
        <v>44159</v>
      </c>
      <c r="B32" s="16" t="s">
        <v>835</v>
      </c>
      <c r="C32" s="16" t="s">
        <v>126</v>
      </c>
      <c r="D32" s="16" t="s">
        <v>127</v>
      </c>
      <c r="E32" s="6" t="n">
        <v>1000</v>
      </c>
      <c r="F32" s="7" t="n">
        <v>1</v>
      </c>
      <c r="G32" s="6" t="n">
        <v>29.92</v>
      </c>
      <c r="H32" s="6" t="n">
        <v>0</v>
      </c>
      <c r="I32" s="6" t="n">
        <v>29.92</v>
      </c>
      <c r="J32" s="6" t="n">
        <v>29.92</v>
      </c>
    </row>
    <row collapsed="false" customFormat="false" customHeight="false" hidden="false" ht="12.1" outlineLevel="0" r="33">
      <c r="A33" s="39" t="n">
        <v>44160</v>
      </c>
      <c r="B33" s="16" t="s">
        <v>835</v>
      </c>
      <c r="C33" s="16" t="s">
        <v>670</v>
      </c>
      <c r="D33" s="16" t="s">
        <v>843</v>
      </c>
      <c r="E33" s="6" t="n">
        <v>1000</v>
      </c>
      <c r="F33" s="7" t="n">
        <v>100</v>
      </c>
      <c r="G33" s="6" t="n">
        <v>18.7</v>
      </c>
      <c r="H33" s="6" t="n">
        <v>0</v>
      </c>
      <c r="I33" s="6" t="n">
        <v>1870</v>
      </c>
      <c r="J33" s="6" t="n">
        <v>1870</v>
      </c>
    </row>
    <row collapsed="false" customFormat="false" customHeight="false" hidden="false" ht="12.1" outlineLevel="0" r="34">
      <c r="A34" s="39" t="n">
        <v>44168</v>
      </c>
      <c r="B34" s="16" t="s">
        <v>835</v>
      </c>
      <c r="C34" s="16" t="s">
        <v>669</v>
      </c>
      <c r="D34" s="16" t="s">
        <v>844</v>
      </c>
      <c r="E34" s="6" t="n">
        <v>400</v>
      </c>
      <c r="F34" s="7" t="n">
        <v>100</v>
      </c>
      <c r="G34" s="6" t="n">
        <v>11.67</v>
      </c>
      <c r="H34" s="6" t="n">
        <v>0</v>
      </c>
      <c r="I34" s="6" t="n">
        <v>1167</v>
      </c>
      <c r="J34" s="6" t="n">
        <v>1167</v>
      </c>
    </row>
    <row collapsed="false" customFormat="false" customHeight="false" hidden="false" ht="12.1" outlineLevel="0" r="35">
      <c r="A35" s="39" t="n">
        <v>44172</v>
      </c>
      <c r="B35" s="16" t="s">
        <v>835</v>
      </c>
      <c r="C35" s="16" t="s">
        <v>119</v>
      </c>
      <c r="D35" s="16" t="s">
        <v>121</v>
      </c>
      <c r="E35" s="6" t="n">
        <v>1000</v>
      </c>
      <c r="F35" s="7" t="n">
        <v>110</v>
      </c>
      <c r="G35" s="6" t="n">
        <v>36.15</v>
      </c>
      <c r="H35" s="6" t="n">
        <v>0</v>
      </c>
      <c r="I35" s="6" t="n">
        <v>3976.5</v>
      </c>
      <c r="J35" s="6" t="n">
        <v>3976.5</v>
      </c>
    </row>
    <row collapsed="false" customFormat="false" customHeight="false" hidden="false" ht="12.1" outlineLevel="0" r="36">
      <c r="A36" s="39" t="n">
        <v>44179</v>
      </c>
      <c r="B36" s="16" t="s">
        <v>835</v>
      </c>
      <c r="C36" s="16" t="s">
        <v>668</v>
      </c>
      <c r="D36" s="16" t="s">
        <v>845</v>
      </c>
      <c r="E36" s="6" t="n">
        <v>1000</v>
      </c>
      <c r="F36" s="7" t="n">
        <v>1</v>
      </c>
      <c r="G36" s="6" t="n">
        <v>27.42</v>
      </c>
      <c r="H36" s="6" t="n">
        <v>2</v>
      </c>
      <c r="I36" s="6" t="n">
        <v>27.42</v>
      </c>
      <c r="J36" s="6" t="n">
        <v>25.42</v>
      </c>
    </row>
    <row collapsed="false" customFormat="false" customHeight="false" hidden="false" ht="12.1" outlineLevel="0" r="37">
      <c r="A37" s="39" t="n">
        <v>44238</v>
      </c>
      <c r="B37" s="16" t="s">
        <v>835</v>
      </c>
      <c r="C37" s="16" t="s">
        <v>671</v>
      </c>
      <c r="D37" s="16" t="s">
        <v>846</v>
      </c>
      <c r="E37" s="6" t="n">
        <v>1000</v>
      </c>
      <c r="F37" s="7" t="n">
        <v>100</v>
      </c>
      <c r="G37" s="6" t="n">
        <v>57.84</v>
      </c>
      <c r="H37" s="6" t="n">
        <v>752</v>
      </c>
      <c r="I37" s="6" t="n">
        <v>5784</v>
      </c>
      <c r="J37" s="6" t="n">
        <v>5032</v>
      </c>
    </row>
    <row collapsed="false" customFormat="false" customHeight="false" hidden="false" ht="12.1" outlineLevel="0" r="38">
      <c r="A38" s="39" t="n">
        <v>44251</v>
      </c>
      <c r="B38" s="16" t="s">
        <v>835</v>
      </c>
      <c r="C38" s="16" t="s">
        <v>670</v>
      </c>
      <c r="D38" s="16" t="s">
        <v>843</v>
      </c>
      <c r="E38" s="6" t="n">
        <v>1000</v>
      </c>
      <c r="F38" s="7" t="n">
        <v>100</v>
      </c>
      <c r="G38" s="6" t="n">
        <v>18.7</v>
      </c>
      <c r="H38" s="6" t="n">
        <v>243</v>
      </c>
      <c r="I38" s="6" t="n">
        <v>1870</v>
      </c>
      <c r="J38" s="6" t="n">
        <v>1627</v>
      </c>
    </row>
    <row collapsed="false" customFormat="false" customHeight="false" hidden="false" ht="12.1" outlineLevel="0" r="39">
      <c r="A39" s="39" t="n">
        <v>44259</v>
      </c>
      <c r="B39" s="16" t="s">
        <v>835</v>
      </c>
      <c r="C39" s="16" t="s">
        <v>669</v>
      </c>
      <c r="D39" s="16" t="s">
        <v>844</v>
      </c>
      <c r="E39" s="6" t="n">
        <v>400</v>
      </c>
      <c r="F39" s="7" t="n">
        <v>100</v>
      </c>
      <c r="G39" s="6" t="n">
        <v>11.67</v>
      </c>
      <c r="H39" s="6" t="n">
        <v>152</v>
      </c>
      <c r="I39" s="6" t="n">
        <v>1167</v>
      </c>
      <c r="J39" s="6" t="n">
        <v>1015</v>
      </c>
    </row>
    <row collapsed="false" customFormat="false" customHeight="false" hidden="false" ht="12.1" outlineLevel="0" r="40">
      <c r="A40" s="39" t="n">
        <v>44270</v>
      </c>
      <c r="B40" s="16" t="s">
        <v>835</v>
      </c>
      <c r="C40" s="16" t="s">
        <v>668</v>
      </c>
      <c r="D40" s="16" t="s">
        <v>845</v>
      </c>
      <c r="E40" s="6" t="n">
        <v>1000</v>
      </c>
      <c r="F40" s="7" t="n">
        <v>1</v>
      </c>
      <c r="G40" s="6" t="n">
        <v>27.42</v>
      </c>
      <c r="H40" s="6" t="n">
        <v>4</v>
      </c>
      <c r="I40" s="6" t="n">
        <v>27.42</v>
      </c>
      <c r="J40" s="6" t="n">
        <v>23.42</v>
      </c>
    </row>
    <row collapsed="false" customFormat="false" customHeight="false" hidden="false" ht="12.1" outlineLevel="0" r="41">
      <c r="A41" s="39" t="n">
        <v>44319</v>
      </c>
      <c r="B41" s="16" t="s">
        <v>835</v>
      </c>
      <c r="C41" s="16" t="s">
        <v>123</v>
      </c>
      <c r="D41" s="16" t="s">
        <v>124</v>
      </c>
      <c r="E41" s="6" t="n">
        <v>1000</v>
      </c>
      <c r="F41" s="7" t="n">
        <v>20</v>
      </c>
      <c r="G41" s="6" t="n">
        <v>39.14</v>
      </c>
      <c r="H41" s="6" t="n">
        <v>102</v>
      </c>
      <c r="I41" s="6" t="n">
        <v>782.8</v>
      </c>
      <c r="J41" s="6" t="n">
        <v>680.8</v>
      </c>
    </row>
    <row collapsed="false" customFormat="false" customHeight="false" hidden="false" ht="12.1" outlineLevel="0" r="42">
      <c r="A42" s="39" t="n">
        <v>44341</v>
      </c>
      <c r="B42" s="16" t="s">
        <v>835</v>
      </c>
      <c r="C42" s="16" t="s">
        <v>126</v>
      </c>
      <c r="D42" s="16" t="s">
        <v>127</v>
      </c>
      <c r="E42" s="6" t="n">
        <v>1000</v>
      </c>
      <c r="F42" s="7" t="n">
        <v>1</v>
      </c>
      <c r="G42" s="6" t="n">
        <v>29.92</v>
      </c>
      <c r="H42" s="6" t="n">
        <v>4</v>
      </c>
      <c r="I42" s="6" t="n">
        <v>29.92</v>
      </c>
      <c r="J42" s="6" t="n">
        <v>25.92</v>
      </c>
    </row>
    <row collapsed="false" customFormat="false" customHeight="false" hidden="false" ht="12.1" outlineLevel="0" r="43">
      <c r="A43" s="39" t="n">
        <v>44342</v>
      </c>
      <c r="B43" s="16" t="s">
        <v>835</v>
      </c>
      <c r="C43" s="16" t="s">
        <v>670</v>
      </c>
      <c r="D43" s="16" t="s">
        <v>843</v>
      </c>
      <c r="E43" s="6" t="n">
        <v>1000</v>
      </c>
      <c r="F43" s="7" t="n">
        <v>100</v>
      </c>
      <c r="G43" s="6" t="n">
        <v>18.7</v>
      </c>
      <c r="H43" s="6" t="n">
        <v>243</v>
      </c>
      <c r="I43" s="6" t="n">
        <v>1870</v>
      </c>
      <c r="J43" s="6" t="n">
        <v>1627</v>
      </c>
    </row>
    <row collapsed="false" customFormat="false" customHeight="false" hidden="false" ht="12.1" outlineLevel="0" r="44">
      <c r="A44" s="39" t="n">
        <v>44350</v>
      </c>
      <c r="B44" s="16" t="s">
        <v>835</v>
      </c>
      <c r="C44" s="16" t="s">
        <v>669</v>
      </c>
      <c r="D44" s="16" t="s">
        <v>844</v>
      </c>
      <c r="E44" s="6" t="n">
        <v>400</v>
      </c>
      <c r="F44" s="7" t="n">
        <v>100</v>
      </c>
      <c r="G44" s="6" t="n">
        <v>11.67</v>
      </c>
      <c r="H44" s="6" t="n">
        <v>152</v>
      </c>
      <c r="I44" s="6" t="n">
        <v>1167</v>
      </c>
      <c r="J44" s="6" t="n">
        <v>1015</v>
      </c>
    </row>
    <row collapsed="false" customFormat="false" customHeight="false" hidden="false" ht="12.1" outlineLevel="0" r="45">
      <c r="A45" s="39" t="n">
        <v>44354</v>
      </c>
      <c r="B45" s="16" t="s">
        <v>835</v>
      </c>
      <c r="C45" s="16" t="s">
        <v>119</v>
      </c>
      <c r="D45" s="16" t="s">
        <v>121</v>
      </c>
      <c r="E45" s="6" t="n">
        <v>1000</v>
      </c>
      <c r="F45" s="7" t="n">
        <v>110</v>
      </c>
      <c r="G45" s="6" t="n">
        <v>36.15</v>
      </c>
      <c r="H45" s="6" t="n">
        <v>517</v>
      </c>
      <c r="I45" s="6" t="n">
        <v>3976.5</v>
      </c>
      <c r="J45" s="6" t="n">
        <v>3459.5</v>
      </c>
    </row>
    <row collapsed="false" customFormat="false" customHeight="false" hidden="false" ht="12.1" outlineLevel="0" r="46">
      <c r="A46" s="39" t="n">
        <v>44361</v>
      </c>
      <c r="B46" s="16" t="s">
        <v>835</v>
      </c>
      <c r="C46" s="16" t="s">
        <v>668</v>
      </c>
      <c r="D46" s="16" t="s">
        <v>845</v>
      </c>
      <c r="E46" s="6" t="n">
        <v>1000</v>
      </c>
      <c r="F46" s="7" t="n">
        <v>1</v>
      </c>
      <c r="G46" s="6" t="n">
        <v>27.42</v>
      </c>
      <c r="H46" s="6" t="n">
        <v>4</v>
      </c>
      <c r="I46" s="6" t="n">
        <v>27.42</v>
      </c>
      <c r="J46" s="6" t="n">
        <v>23.42</v>
      </c>
    </row>
    <row collapsed="false" customFormat="false" customHeight="false" hidden="false" ht="12.1" outlineLevel="0" r="47">
      <c r="A47" s="39" t="n">
        <v>44433</v>
      </c>
      <c r="B47" s="16" t="s">
        <v>835</v>
      </c>
      <c r="C47" s="16" t="s">
        <v>670</v>
      </c>
      <c r="D47" s="16" t="s">
        <v>843</v>
      </c>
      <c r="E47" s="6" t="n">
        <v>1000</v>
      </c>
      <c r="F47" s="7" t="n">
        <v>100</v>
      </c>
      <c r="G47" s="6" t="n">
        <v>18.7</v>
      </c>
      <c r="H47" s="6" t="n">
        <v>243</v>
      </c>
      <c r="I47" s="6" t="n">
        <v>1870</v>
      </c>
      <c r="J47" s="6" t="n">
        <v>1627</v>
      </c>
    </row>
    <row collapsed="false" customFormat="false" customHeight="false" hidden="false" ht="12.1" outlineLevel="0" r="48">
      <c r="A48" s="39" t="n">
        <v>44441</v>
      </c>
      <c r="B48" s="16" t="s">
        <v>835</v>
      </c>
      <c r="C48" s="16" t="s">
        <v>669</v>
      </c>
      <c r="D48" s="16" t="s">
        <v>844</v>
      </c>
      <c r="E48" s="6" t="n">
        <v>400</v>
      </c>
      <c r="F48" s="7" t="n">
        <v>100</v>
      </c>
      <c r="G48" s="6" t="n">
        <v>11.67</v>
      </c>
      <c r="H48" s="6" t="n">
        <v>152</v>
      </c>
      <c r="I48" s="6" t="n">
        <v>1167</v>
      </c>
      <c r="J48" s="6" t="n">
        <v>1015</v>
      </c>
    </row>
    <row collapsed="false" customFormat="false" customHeight="false" hidden="false" ht="12.1" outlineLevel="0" r="49">
      <c r="A49" s="39" t="n">
        <v>44452</v>
      </c>
      <c r="B49" s="16" t="s">
        <v>835</v>
      </c>
      <c r="C49" s="16" t="s">
        <v>668</v>
      </c>
      <c r="D49" s="16" t="s">
        <v>845</v>
      </c>
      <c r="E49" s="6" t="n">
        <v>1000</v>
      </c>
      <c r="F49" s="7" t="n">
        <v>1</v>
      </c>
      <c r="G49" s="6" t="n">
        <v>27.42</v>
      </c>
      <c r="H49" s="6" t="n">
        <v>4</v>
      </c>
      <c r="I49" s="6" t="n">
        <v>27.42</v>
      </c>
      <c r="J49" s="6" t="n">
        <v>23.42</v>
      </c>
    </row>
    <row collapsed="false" customFormat="false" customHeight="false" hidden="false" ht="12.1" outlineLevel="0" r="50">
      <c r="A50" s="39" t="n">
        <v>44501</v>
      </c>
      <c r="B50" s="16" t="s">
        <v>835</v>
      </c>
      <c r="C50" s="16" t="s">
        <v>123</v>
      </c>
      <c r="D50" s="16" t="s">
        <v>124</v>
      </c>
      <c r="E50" s="6" t="n">
        <v>1000</v>
      </c>
      <c r="F50" s="7" t="n">
        <v>20</v>
      </c>
      <c r="G50" s="6" t="n">
        <v>39.14</v>
      </c>
      <c r="H50" s="6" t="n">
        <v>102</v>
      </c>
      <c r="I50" s="6" t="n">
        <v>782.8</v>
      </c>
      <c r="J50" s="6" t="n">
        <v>680.8</v>
      </c>
    </row>
    <row collapsed="false" customFormat="false" customHeight="false" hidden="false" ht="12.1" outlineLevel="0" r="51">
      <c r="A51" s="39" t="n">
        <v>44523</v>
      </c>
      <c r="B51" s="16" t="s">
        <v>835</v>
      </c>
      <c r="C51" s="16" t="s">
        <v>126</v>
      </c>
      <c r="D51" s="16" t="s">
        <v>127</v>
      </c>
      <c r="E51" s="6" t="n">
        <v>1000</v>
      </c>
      <c r="F51" s="7" t="n">
        <v>1</v>
      </c>
      <c r="G51" s="6" t="n">
        <v>29.92</v>
      </c>
      <c r="H51" s="6" t="n">
        <v>4</v>
      </c>
      <c r="I51" s="6" t="n">
        <v>29.92</v>
      </c>
      <c r="J51" s="6" t="n">
        <v>25.92</v>
      </c>
    </row>
    <row collapsed="false" customFormat="false" customHeight="false" hidden="false" ht="12.1" outlineLevel="0" r="52">
      <c r="A52" s="39" t="n">
        <v>44524</v>
      </c>
      <c r="B52" s="16" t="s">
        <v>835</v>
      </c>
      <c r="C52" s="16" t="s">
        <v>670</v>
      </c>
      <c r="D52" s="16" t="s">
        <v>843</v>
      </c>
      <c r="E52" s="6" t="n">
        <v>1000</v>
      </c>
      <c r="F52" s="7" t="n">
        <v>100</v>
      </c>
      <c r="G52" s="6" t="n">
        <v>18.7</v>
      </c>
      <c r="H52" s="6" t="n">
        <v>243</v>
      </c>
      <c r="I52" s="6" t="n">
        <v>1870</v>
      </c>
      <c r="J52" s="6" t="n">
        <v>1627</v>
      </c>
    </row>
    <row collapsed="false" customFormat="false" customHeight="false" hidden="false" ht="12.1" outlineLevel="0" r="53">
      <c r="A53" s="39" t="n">
        <v>44536</v>
      </c>
      <c r="B53" s="16" t="s">
        <v>835</v>
      </c>
      <c r="C53" s="16" t="s">
        <v>119</v>
      </c>
      <c r="D53" s="16" t="s">
        <v>121</v>
      </c>
      <c r="E53" s="6" t="n">
        <v>1000</v>
      </c>
      <c r="F53" s="7" t="n">
        <v>110</v>
      </c>
      <c r="G53" s="6" t="n">
        <v>36.15</v>
      </c>
      <c r="H53" s="6" t="n">
        <v>517</v>
      </c>
      <c r="I53" s="6" t="n">
        <v>3976.5</v>
      </c>
      <c r="J53" s="6" t="n">
        <v>3459.5</v>
      </c>
    </row>
    <row collapsed="false" customFormat="false" customHeight="false" hidden="false" ht="12.1" outlineLevel="0" r="54">
      <c r="A54" s="39" t="n">
        <v>44543</v>
      </c>
      <c r="B54" s="16" t="s">
        <v>835</v>
      </c>
      <c r="C54" s="16" t="s">
        <v>668</v>
      </c>
      <c r="D54" s="16" t="s">
        <v>845</v>
      </c>
      <c r="E54" s="6" t="n">
        <v>900</v>
      </c>
      <c r="F54" s="7" t="n">
        <v>1</v>
      </c>
      <c r="G54" s="6" t="n">
        <v>24.68</v>
      </c>
      <c r="H54" s="6" t="n">
        <v>3</v>
      </c>
      <c r="I54" s="6" t="n">
        <v>24.68</v>
      </c>
      <c r="J54" s="6" t="n">
        <v>21.68</v>
      </c>
    </row>
    <row collapsed="false" customFormat="false" customHeight="false" hidden="false" ht="12.1" outlineLevel="0" r="55">
      <c r="A55" s="39" t="n">
        <v>44615</v>
      </c>
      <c r="B55" s="16" t="s">
        <v>835</v>
      </c>
      <c r="C55" s="16" t="s">
        <v>670</v>
      </c>
      <c r="D55" s="16" t="s">
        <v>843</v>
      </c>
      <c r="E55" s="6" t="n">
        <v>1000</v>
      </c>
      <c r="F55" s="7" t="n">
        <v>100</v>
      </c>
      <c r="G55" s="6" t="n">
        <v>18.7</v>
      </c>
      <c r="H55" s="6" t="n">
        <v>243</v>
      </c>
      <c r="I55" s="6" t="n">
        <v>1870</v>
      </c>
      <c r="J55" s="6" t="n">
        <v>1627</v>
      </c>
    </row>
    <row collapsed="false" customFormat="false" customHeight="false" hidden="false" ht="12.1" outlineLevel="0" r="56">
      <c r="A56" s="39" t="n">
        <v>44634</v>
      </c>
      <c r="B56" s="16" t="s">
        <v>835</v>
      </c>
      <c r="C56" s="16" t="s">
        <v>668</v>
      </c>
      <c r="D56" s="16" t="s">
        <v>845</v>
      </c>
      <c r="E56" s="6" t="n">
        <v>800</v>
      </c>
      <c r="F56" s="7" t="n">
        <v>1</v>
      </c>
      <c r="G56" s="6" t="n">
        <v>21.94</v>
      </c>
      <c r="H56" s="6" t="n">
        <v>3</v>
      </c>
      <c r="I56" s="6" t="n">
        <v>21.94</v>
      </c>
      <c r="J56" s="6" t="n">
        <v>18.94</v>
      </c>
    </row>
    <row collapsed="false" customFormat="false" customHeight="false" hidden="false" ht="12.1" outlineLevel="0" r="57">
      <c r="A57" s="39" t="n">
        <v>44683</v>
      </c>
      <c r="B57" s="16" t="s">
        <v>835</v>
      </c>
      <c r="C57" s="16" t="s">
        <v>123</v>
      </c>
      <c r="D57" s="16" t="s">
        <v>124</v>
      </c>
      <c r="E57" s="6" t="n">
        <v>1000</v>
      </c>
      <c r="F57" s="7" t="n">
        <v>20</v>
      </c>
      <c r="G57" s="6" t="n">
        <v>39.14</v>
      </c>
      <c r="H57" s="6" t="n">
        <v>102</v>
      </c>
      <c r="I57" s="6" t="n">
        <v>782.8</v>
      </c>
      <c r="J57" s="6" t="n">
        <v>680.8</v>
      </c>
    </row>
    <row collapsed="false" customFormat="false" customHeight="false" hidden="false" ht="12.1" outlineLevel="0" r="58">
      <c r="A58" s="39" t="n">
        <v>44705</v>
      </c>
      <c r="B58" s="16" t="s">
        <v>835</v>
      </c>
      <c r="C58" s="16" t="s">
        <v>126</v>
      </c>
      <c r="D58" s="16" t="s">
        <v>127</v>
      </c>
      <c r="E58" s="6" t="n">
        <v>1000</v>
      </c>
      <c r="F58" s="7" t="n">
        <v>1</v>
      </c>
      <c r="G58" s="6" t="n">
        <v>29.92</v>
      </c>
      <c r="H58" s="6" t="n">
        <v>4</v>
      </c>
      <c r="I58" s="6" t="n">
        <v>29.92</v>
      </c>
      <c r="J58" s="6" t="n">
        <v>25.92</v>
      </c>
    </row>
    <row collapsed="false" customFormat="false" customHeight="false" hidden="false" ht="12.1" outlineLevel="0" r="59">
      <c r="A59" s="39" t="n">
        <v>44706</v>
      </c>
      <c r="B59" s="16" t="s">
        <v>835</v>
      </c>
      <c r="C59" s="16" t="s">
        <v>670</v>
      </c>
      <c r="D59" s="16" t="s">
        <v>843</v>
      </c>
      <c r="E59" s="6" t="n">
        <v>1000</v>
      </c>
      <c r="F59" s="7" t="n">
        <v>100</v>
      </c>
      <c r="G59" s="6" t="n">
        <v>18.7</v>
      </c>
      <c r="H59" s="6" t="n">
        <v>243</v>
      </c>
      <c r="I59" s="6" t="n">
        <v>1870</v>
      </c>
      <c r="J59" s="6" t="n">
        <v>1627</v>
      </c>
    </row>
    <row collapsed="false" customFormat="false" customHeight="false" hidden="false" ht="12.1" outlineLevel="0" r="60">
      <c r="A60" s="39" t="n">
        <v>44718</v>
      </c>
      <c r="B60" s="16" t="s">
        <v>835</v>
      </c>
      <c r="C60" s="16" t="s">
        <v>119</v>
      </c>
      <c r="D60" s="16" t="s">
        <v>121</v>
      </c>
      <c r="E60" s="6" t="n">
        <v>1000</v>
      </c>
      <c r="F60" s="7" t="n">
        <v>110</v>
      </c>
      <c r="G60" s="6" t="n">
        <v>36.15</v>
      </c>
      <c r="H60" s="6" t="n">
        <v>517</v>
      </c>
      <c r="I60" s="6" t="n">
        <v>3976.5</v>
      </c>
      <c r="J60" s="6" t="n">
        <v>3459.5</v>
      </c>
    </row>
    <row collapsed="false" customFormat="false" customHeight="false" hidden="false" ht="12.1" outlineLevel="0" r="61">
      <c r="A61" s="39" t="n">
        <v>44725</v>
      </c>
      <c r="B61" s="16" t="s">
        <v>835</v>
      </c>
      <c r="C61" s="16" t="s">
        <v>668</v>
      </c>
      <c r="D61" s="16" t="s">
        <v>845</v>
      </c>
      <c r="E61" s="6" t="n">
        <v>640</v>
      </c>
      <c r="F61" s="7" t="n">
        <v>1</v>
      </c>
      <c r="G61" s="6" t="n">
        <v>17.55</v>
      </c>
      <c r="H61" s="6" t="n">
        <v>2</v>
      </c>
      <c r="I61" s="6" t="n">
        <v>17.55</v>
      </c>
      <c r="J61" s="6" t="n">
        <v>15.55</v>
      </c>
    </row>
    <row collapsed="false" customFormat="false" customHeight="false" hidden="false" ht="12.1" outlineLevel="0" r="62">
      <c r="A62" s="39" t="n">
        <v>44797</v>
      </c>
      <c r="B62" s="16" t="s">
        <v>835</v>
      </c>
      <c r="C62" s="16" t="s">
        <v>670</v>
      </c>
      <c r="D62" s="16" t="s">
        <v>843</v>
      </c>
      <c r="E62" s="6" t="n">
        <v>1000</v>
      </c>
      <c r="F62" s="7" t="n">
        <v>100</v>
      </c>
      <c r="G62" s="6" t="n">
        <v>18.7</v>
      </c>
      <c r="H62" s="6" t="n">
        <v>243</v>
      </c>
      <c r="I62" s="6" t="n">
        <v>1870</v>
      </c>
      <c r="J62" s="6" t="n">
        <v>1627</v>
      </c>
    </row>
    <row collapsed="false" customFormat="false" customHeight="false" hidden="false" ht="12.1" outlineLevel="0" r="63">
      <c r="A63" s="39" t="n">
        <v>44816</v>
      </c>
      <c r="B63" s="16" t="s">
        <v>835</v>
      </c>
      <c r="C63" s="16" t="s">
        <v>668</v>
      </c>
      <c r="D63" s="16" t="s">
        <v>845</v>
      </c>
      <c r="E63" s="6" t="n">
        <v>480</v>
      </c>
      <c r="F63" s="7" t="n">
        <v>1</v>
      </c>
      <c r="G63" s="6" t="n">
        <v>13.16</v>
      </c>
      <c r="H63" s="6" t="n">
        <v>2</v>
      </c>
      <c r="I63" s="6" t="n">
        <v>13.16</v>
      </c>
      <c r="J63" s="6" t="n">
        <v>11.16</v>
      </c>
    </row>
    <row collapsed="false" customFormat="false" customHeight="false" hidden="false" ht="12.1" outlineLevel="0" r="64">
      <c r="A64" s="39" t="n">
        <v>44865</v>
      </c>
      <c r="B64" s="16" t="s">
        <v>835</v>
      </c>
      <c r="C64" s="16" t="s">
        <v>123</v>
      </c>
      <c r="D64" s="16" t="s">
        <v>124</v>
      </c>
      <c r="E64" s="6" t="n">
        <v>1000</v>
      </c>
      <c r="F64" s="7" t="n">
        <v>20</v>
      </c>
      <c r="G64" s="6" t="n">
        <v>39.14</v>
      </c>
      <c r="H64" s="6" t="n">
        <v>102</v>
      </c>
      <c r="I64" s="6" t="n">
        <v>782.8</v>
      </c>
      <c r="J64" s="6" t="n">
        <v>680.8</v>
      </c>
    </row>
    <row collapsed="false" customFormat="false" customHeight="false" hidden="false" ht="12.1" outlineLevel="0" r="65">
      <c r="A65" s="39" t="n">
        <v>44887</v>
      </c>
      <c r="B65" s="16" t="s">
        <v>835</v>
      </c>
      <c r="C65" s="16" t="s">
        <v>126</v>
      </c>
      <c r="D65" s="16" t="s">
        <v>127</v>
      </c>
      <c r="E65" s="6" t="n">
        <v>1000</v>
      </c>
      <c r="F65" s="7" t="n">
        <v>1</v>
      </c>
      <c r="G65" s="6" t="n">
        <v>29.92</v>
      </c>
      <c r="H65" s="6" t="n">
        <v>4</v>
      </c>
      <c r="I65" s="6" t="n">
        <v>29.92</v>
      </c>
      <c r="J65" s="6" t="n">
        <v>25.92</v>
      </c>
    </row>
    <row collapsed="false" customFormat="false" customHeight="false" hidden="false" ht="12.1" outlineLevel="0" r="66">
      <c r="A66" s="39" t="n">
        <v>44888</v>
      </c>
      <c r="B66" s="16" t="s">
        <v>835</v>
      </c>
      <c r="C66" s="16" t="s">
        <v>670</v>
      </c>
      <c r="D66" s="16" t="s">
        <v>843</v>
      </c>
      <c r="E66" s="6" t="n">
        <v>1000</v>
      </c>
      <c r="F66" s="7" t="n">
        <v>100</v>
      </c>
      <c r="G66" s="6" t="n">
        <v>18.7</v>
      </c>
      <c r="H66" s="6" t="n">
        <v>243</v>
      </c>
      <c r="I66" s="6" t="n">
        <v>1870</v>
      </c>
      <c r="J66" s="6" t="n">
        <v>1627</v>
      </c>
    </row>
    <row collapsed="false" customFormat="false" customHeight="false" hidden="false" ht="12.1" outlineLevel="0" r="67">
      <c r="A67" s="39" t="n">
        <v>44900</v>
      </c>
      <c r="B67" s="16" t="s">
        <v>835</v>
      </c>
      <c r="C67" s="16" t="s">
        <v>119</v>
      </c>
      <c r="D67" s="16" t="s">
        <v>121</v>
      </c>
      <c r="E67" s="6" t="n">
        <v>1000</v>
      </c>
      <c r="F67" s="7" t="n">
        <v>110</v>
      </c>
      <c r="G67" s="6" t="n">
        <v>36.15</v>
      </c>
      <c r="H67" s="6" t="n">
        <v>517</v>
      </c>
      <c r="I67" s="6" t="n">
        <v>3976.5</v>
      </c>
      <c r="J67" s="6" t="n">
        <v>3459.5</v>
      </c>
    </row>
    <row collapsed="false" customFormat="false" customHeight="false" hidden="false" ht="12.1" outlineLevel="0" r="68">
      <c r="A68" s="39" t="n">
        <v>44907</v>
      </c>
      <c r="B68" s="16" t="s">
        <v>835</v>
      </c>
      <c r="C68" s="16" t="s">
        <v>668</v>
      </c>
      <c r="D68" s="16" t="s">
        <v>845</v>
      </c>
      <c r="E68" s="6" t="n">
        <v>320</v>
      </c>
      <c r="F68" s="7" t="n">
        <v>1</v>
      </c>
      <c r="G68" s="6" t="n">
        <v>8.78</v>
      </c>
      <c r="H68" s="6" t="n">
        <v>1</v>
      </c>
      <c r="I68" s="6" t="n">
        <v>8.78</v>
      </c>
      <c r="J68" s="6" t="n">
        <v>7.78</v>
      </c>
    </row>
    <row collapsed="false" customFormat="false" customHeight="false" hidden="false" ht="12.1" outlineLevel="0" r="69">
      <c r="A69" s="39" t="n">
        <v>44979</v>
      </c>
      <c r="B69" s="16" t="s">
        <v>835</v>
      </c>
      <c r="C69" s="16" t="s">
        <v>670</v>
      </c>
      <c r="D69" s="16" t="s">
        <v>843</v>
      </c>
      <c r="E69" s="6" t="n">
        <v>1000</v>
      </c>
      <c r="F69" s="7" t="n">
        <v>100</v>
      </c>
      <c r="G69" s="6" t="n">
        <v>18.7</v>
      </c>
      <c r="H69" s="6" t="n">
        <v>243</v>
      </c>
      <c r="I69" s="6" t="n">
        <v>1870</v>
      </c>
      <c r="J69" s="6" t="n">
        <v>1627</v>
      </c>
    </row>
    <row collapsed="false" customFormat="false" customHeight="false" hidden="false" ht="12.1" outlineLevel="0" r="70">
      <c r="A70" s="39" t="n">
        <v>44998</v>
      </c>
      <c r="B70" s="16" t="s">
        <v>835</v>
      </c>
      <c r="C70" s="16" t="s">
        <v>668</v>
      </c>
      <c r="D70" s="16" t="s">
        <v>845</v>
      </c>
      <c r="E70" s="6" t="n">
        <v>160</v>
      </c>
      <c r="F70" s="7" t="n">
        <v>1</v>
      </c>
      <c r="G70" s="6" t="n">
        <v>4.39</v>
      </c>
      <c r="H70" s="6" t="n">
        <v>1</v>
      </c>
      <c r="I70" s="6" t="n">
        <v>4.39</v>
      </c>
      <c r="J70" s="6" t="n">
        <v>3.39</v>
      </c>
    </row>
    <row collapsed="false" customFormat="false" customHeight="false" hidden="false" ht="12.1" outlineLevel="0" r="71">
      <c r="A71" s="39" t="n">
        <v>45047</v>
      </c>
      <c r="B71" s="16" t="s">
        <v>835</v>
      </c>
      <c r="C71" s="16" t="s">
        <v>123</v>
      </c>
      <c r="D71" s="16" t="s">
        <v>124</v>
      </c>
      <c r="E71" s="6" t="n">
        <v>1000</v>
      </c>
      <c r="F71" s="7" t="n">
        <v>20</v>
      </c>
      <c r="G71" s="6" t="n">
        <v>39.14</v>
      </c>
      <c r="H71" s="6" t="n">
        <v>102</v>
      </c>
      <c r="I71" s="6" t="n">
        <v>782.8</v>
      </c>
      <c r="J71" s="6" t="n">
        <v>680.8</v>
      </c>
    </row>
    <row collapsed="false" customFormat="false" customHeight="false" hidden="false" ht="12.1" outlineLevel="0" r="72">
      <c r="A72" s="39" t="n">
        <v>45069</v>
      </c>
      <c r="B72" s="16" t="s">
        <v>835</v>
      </c>
      <c r="C72" s="16" t="s">
        <v>126</v>
      </c>
      <c r="D72" s="16" t="s">
        <v>127</v>
      </c>
      <c r="E72" s="6" t="n">
        <v>1000</v>
      </c>
      <c r="F72" s="7" t="n">
        <v>1</v>
      </c>
      <c r="G72" s="6" t="n">
        <v>29.92</v>
      </c>
      <c r="H72" s="6" t="n">
        <v>4</v>
      </c>
      <c r="I72" s="6" t="n">
        <v>29.92</v>
      </c>
      <c r="J72" s="6" t="n">
        <v>25.92</v>
      </c>
    </row>
    <row collapsed="false" customFormat="false" customHeight="false" hidden="false" ht="12.1" outlineLevel="0" r="73">
      <c r="A73" s="39" t="n">
        <v>45070</v>
      </c>
      <c r="B73" s="16" t="s">
        <v>835</v>
      </c>
      <c r="C73" s="16" t="s">
        <v>670</v>
      </c>
      <c r="D73" s="16" t="s">
        <v>843</v>
      </c>
      <c r="E73" s="6" t="n">
        <v>1000</v>
      </c>
      <c r="F73" s="7" t="n">
        <v>100</v>
      </c>
      <c r="G73" s="6" t="n">
        <v>18.7</v>
      </c>
      <c r="H73" s="6" t="n">
        <v>243</v>
      </c>
      <c r="I73" s="6" t="n">
        <v>1870</v>
      </c>
      <c r="J73" s="6" t="n">
        <v>1627</v>
      </c>
    </row>
    <row collapsed="false" customFormat="false" customHeight="false" hidden="false" ht="12.1" outlineLevel="0" r="74">
      <c r="A74" s="39" t="n">
        <v>45229</v>
      </c>
      <c r="B74" s="16" t="s">
        <v>835</v>
      </c>
      <c r="C74" s="16" t="s">
        <v>123</v>
      </c>
      <c r="D74" s="16" t="s">
        <v>124</v>
      </c>
      <c r="E74" s="6" t="n">
        <v>1000</v>
      </c>
      <c r="F74" s="7" t="n">
        <v>20</v>
      </c>
      <c r="G74" s="6" t="n">
        <v>39.14</v>
      </c>
      <c r="H74" s="6" t="n">
        <v>102</v>
      </c>
      <c r="I74" s="6" t="n">
        <v>782.8</v>
      </c>
      <c r="J74" s="6" t="n">
        <v>680.8</v>
      </c>
    </row>
    <row collapsed="false" customFormat="false" customHeight="false" hidden="false" ht="12.1" outlineLevel="0" r="75">
      <c r="A75" s="39" t="n">
        <v>45251</v>
      </c>
      <c r="B75" s="16" t="s">
        <v>835</v>
      </c>
      <c r="C75" s="16" t="s">
        <v>126</v>
      </c>
      <c r="D75" s="16" t="s">
        <v>127</v>
      </c>
      <c r="E75" s="6" t="n">
        <v>1000</v>
      </c>
      <c r="F75" s="7" t="n">
        <v>1</v>
      </c>
      <c r="G75" s="6" t="n">
        <v>49.12</v>
      </c>
      <c r="H75" s="6" t="n">
        <v>6</v>
      </c>
      <c r="I75" s="6" t="n">
        <v>49.12</v>
      </c>
      <c r="J75" s="6" t="n">
        <v>43.12</v>
      </c>
    </row>
    <row collapsed="false" customFormat="false" customHeight="false" hidden="false" ht="12.1" outlineLevel="0" r="76">
      <c r="A76" s="39" t="n">
        <v>45411</v>
      </c>
      <c r="B76" s="16" t="s">
        <v>835</v>
      </c>
      <c r="C76" s="16" t="s">
        <v>123</v>
      </c>
      <c r="D76" s="16" t="s">
        <v>124</v>
      </c>
      <c r="E76" s="6" t="n">
        <v>1000</v>
      </c>
      <c r="F76" s="7" t="n">
        <v>20</v>
      </c>
      <c r="G76" s="6" t="n">
        <v>39.14</v>
      </c>
      <c r="H76" s="6" t="n">
        <v>102</v>
      </c>
      <c r="I76" s="6" t="n">
        <v>782.8</v>
      </c>
      <c r="J76" s="6" t="n">
        <v>680.8</v>
      </c>
    </row>
    <row collapsed="false" customFormat="false" customHeight="false" hidden="false" ht="12.1" outlineLevel="0" r="77">
      <c r="A77" s="39" t="n">
        <v>45433</v>
      </c>
      <c r="B77" s="16" t="s">
        <v>835</v>
      </c>
      <c r="C77" s="16" t="s">
        <v>126</v>
      </c>
      <c r="D77" s="16" t="s">
        <v>127</v>
      </c>
      <c r="E77" s="6" t="n">
        <v>1000</v>
      </c>
      <c r="F77" s="7" t="n">
        <v>1</v>
      </c>
      <c r="G77" s="6" t="n">
        <v>49.12</v>
      </c>
      <c r="H77" s="6" t="n">
        <v>6</v>
      </c>
      <c r="I77" s="6" t="n">
        <v>49.12</v>
      </c>
      <c r="J77" s="6" t="n">
        <v>43.12</v>
      </c>
    </row>
    <row collapsed="false" customFormat="false" customHeight="false" hidden="false" ht="12.1" outlineLevel="0" r="78">
      <c r="A78" s="39" t="n">
        <v>45593</v>
      </c>
      <c r="B78" s="16" t="s">
        <v>835</v>
      </c>
      <c r="C78" s="16" t="s">
        <v>123</v>
      </c>
      <c r="D78" s="16" t="s">
        <v>124</v>
      </c>
      <c r="E78" s="6" t="n">
        <v>1000</v>
      </c>
      <c r="F78" s="7" t="n">
        <v>20</v>
      </c>
      <c r="G78" s="6" t="n">
        <v>39.14</v>
      </c>
      <c r="H78" s="6" t="n">
        <v>102</v>
      </c>
      <c r="I78" s="6" t="n">
        <v>782.8</v>
      </c>
      <c r="J78" s="6" t="n">
        <v>680.8</v>
      </c>
    </row>
    <row collapsed="false" customFormat="false" customHeight="false" hidden="false" ht="12.1" outlineLevel="0" r="79">
      <c r="A79" s="39" t="n">
        <v>45615</v>
      </c>
      <c r="B79" s="16" t="s">
        <v>835</v>
      </c>
      <c r="C79" s="16" t="s">
        <v>126</v>
      </c>
      <c r="D79" s="16" t="s">
        <v>127</v>
      </c>
      <c r="E79" s="6" t="n">
        <v>1000</v>
      </c>
      <c r="F79" s="7" t="n">
        <v>1</v>
      </c>
      <c r="G79" s="6" t="n">
        <v>49.12</v>
      </c>
      <c r="H79" s="6" t="n">
        <v>6</v>
      </c>
      <c r="I79" s="6" t="n">
        <v>49.12</v>
      </c>
      <c r="J79" s="6" t="n">
        <v>43.12</v>
      </c>
    </row>
    <row collapsed="false" customFormat="false" customHeight="false" hidden="false" ht="12.1" outlineLevel="0" r="80">
      <c r="A80" s="39" t="n">
        <v>45775</v>
      </c>
      <c r="B80" s="16" t="s">
        <v>835</v>
      </c>
      <c r="C80" s="16" t="s">
        <v>123</v>
      </c>
      <c r="D80" s="16" t="s">
        <v>124</v>
      </c>
      <c r="E80" s="6" t="n">
        <v>1000</v>
      </c>
      <c r="F80" s="7" t="n">
        <v>20</v>
      </c>
      <c r="G80" s="6" t="n">
        <v>104.71</v>
      </c>
      <c r="H80" s="6" t="n">
        <v>272</v>
      </c>
      <c r="I80" s="6" t="n">
        <v>2094.2</v>
      </c>
      <c r="J80" s="6" t="n">
        <v>1822.2</v>
      </c>
    </row>
    <row collapsed="false" customFormat="false" customHeight="false" hidden="false" ht="12.1" outlineLevel="0" r="81">
      <c r="A81" s="39" t="n">
        <v>45797</v>
      </c>
      <c r="B81" s="16" t="s">
        <v>835</v>
      </c>
      <c r="C81" s="16" t="s">
        <v>126</v>
      </c>
      <c r="D81" s="16" t="s">
        <v>127</v>
      </c>
      <c r="E81" s="6" t="n">
        <v>1000</v>
      </c>
      <c r="F81" s="7" t="n">
        <v>1</v>
      </c>
      <c r="G81" s="6" t="n">
        <v>49.12</v>
      </c>
      <c r="H81" s="6" t="n">
        <v>6</v>
      </c>
      <c r="I81" s="6" t="n">
        <v>49.12</v>
      </c>
      <c r="J81" s="6" t="n">
        <v>43.12</v>
      </c>
    </row>
    <row collapsed="false" customFormat="false" customHeight="false" hidden="false" ht="12.1" outlineLevel="0" r="82">
      <c r="A82" s="39" t="n">
        <v>45957</v>
      </c>
      <c r="B82" s="16" t="s">
        <v>835</v>
      </c>
      <c r="C82" s="16" t="s">
        <v>123</v>
      </c>
      <c r="D82" s="16" t="s">
        <v>124</v>
      </c>
      <c r="E82" s="6" t="n">
        <v>1000</v>
      </c>
      <c r="F82" s="7" t="n">
        <v>20</v>
      </c>
      <c r="G82" s="6" t="n">
        <v>104.71</v>
      </c>
      <c r="H82" s="6" t="n">
        <v>272</v>
      </c>
      <c r="I82" s="6" t="n">
        <v>2094.2</v>
      </c>
      <c r="J82" s="6" t="n">
        <v>1822.2</v>
      </c>
    </row>
    <row collapsed="false" customFormat="false" customHeight="false" hidden="false" ht="12.1" outlineLevel="0" r="83">
      <c r="A83" s="39" t="n">
        <v>45979</v>
      </c>
      <c r="B83" s="16" t="s">
        <v>835</v>
      </c>
      <c r="C83" s="16" t="s">
        <v>126</v>
      </c>
      <c r="D83" s="16" t="s">
        <v>127</v>
      </c>
      <c r="E83" s="6" t="n">
        <v>1000</v>
      </c>
      <c r="F83" s="7" t="n">
        <v>1</v>
      </c>
      <c r="G83" s="6" t="n">
        <v>49.12</v>
      </c>
      <c r="H83" s="6" t="n">
        <v>6</v>
      </c>
      <c r="I83" s="6" t="n">
        <v>49.12</v>
      </c>
      <c r="J83" s="6" t="n">
        <v>43.12</v>
      </c>
    </row>
    <row collapsed="false" customFormat="false" customHeight="false" hidden="false" ht="12.1" outlineLevel="0" r="84">
      <c r="A84" s="39"/>
      <c r="B84" s="16"/>
      <c r="C84" s="16"/>
      <c r="D84" s="16"/>
      <c r="E84" s="6"/>
      <c r="F84" s="7"/>
      <c r="G84" s="6"/>
      <c r="H84" s="6"/>
      <c r="I84" s="6"/>
      <c r="J84" s="6"/>
    </row>
    <row collapsed="false" customFormat="false" customHeight="false" hidden="false" ht="12.1" outlineLevel="0" r="85">
      <c r="A85" s="39" t="n">
        <v>46139</v>
      </c>
      <c r="B85" s="16" t="s">
        <v>835</v>
      </c>
      <c r="C85" s="16" t="s">
        <v>123</v>
      </c>
      <c r="D85" s="16" t="s">
        <v>124</v>
      </c>
      <c r="E85" s="6" t="n">
        <v>1000</v>
      </c>
      <c r="F85" s="7" t="n">
        <v>20</v>
      </c>
      <c r="G85" s="6" t="n">
        <v>89.75</v>
      </c>
      <c r="H85" s="6" t="n">
        <v>233</v>
      </c>
      <c r="I85" s="6" t="n">
        <v>1795</v>
      </c>
      <c r="J85" s="6" t="n">
        <v>1562</v>
      </c>
    </row>
    <row collapsed="false" customFormat="false" customHeight="false" hidden="false" ht="12.1" outlineLevel="0" r="86">
      <c r="A86" s="39" t="n">
        <v>46161</v>
      </c>
      <c r="B86" s="16" t="s">
        <v>835</v>
      </c>
      <c r="C86" s="16" t="s">
        <v>126</v>
      </c>
      <c r="D86" s="16" t="s">
        <v>127</v>
      </c>
      <c r="E86" s="6" t="n">
        <v>1000</v>
      </c>
      <c r="F86" s="7" t="n">
        <v>1</v>
      </c>
      <c r="G86" s="6" t="n">
        <v>49.12</v>
      </c>
      <c r="H86" s="6" t="n">
        <v>6</v>
      </c>
      <c r="I86" s="6" t="n">
        <v>49.12</v>
      </c>
      <c r="J86" s="6" t="n">
        <v>43.12</v>
      </c>
    </row>
    <row collapsed="false" customFormat="false" customHeight="false" hidden="false" ht="12.1" outlineLevel="0" r="87">
      <c r="A87" s="39" t="n">
        <v>46321</v>
      </c>
      <c r="B87" s="16" t="s">
        <v>835</v>
      </c>
      <c r="C87" s="16" t="s">
        <v>123</v>
      </c>
      <c r="D87" s="16" t="s">
        <v>124</v>
      </c>
      <c r="E87" s="6" t="n">
        <v>1000</v>
      </c>
      <c r="F87" s="7" t="n">
        <v>20</v>
      </c>
      <c r="G87" s="6" t="n">
        <v>89.75</v>
      </c>
      <c r="H87" s="6" t="n">
        <v>233</v>
      </c>
      <c r="I87" s="6" t="n">
        <v>1795</v>
      </c>
      <c r="J87" s="6" t="n">
        <v>1562</v>
      </c>
    </row>
  </sheetData>
  <autoFilter ref="A1:J8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9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134</v>
      </c>
      <c r="B1" s="38" t="s">
        <v>825</v>
      </c>
      <c r="C1" s="38" t="s">
        <v>0</v>
      </c>
      <c r="D1" s="38" t="s">
        <v>2</v>
      </c>
      <c r="E1" s="38" t="s">
        <v>826</v>
      </c>
      <c r="F1" s="38" t="s">
        <v>847</v>
      </c>
      <c r="G1" s="38" t="s">
        <v>848</v>
      </c>
      <c r="H1" s="38" t="s">
        <v>138</v>
      </c>
      <c r="I1" s="38" t="s">
        <v>849</v>
      </c>
      <c r="J1" s="38" t="s">
        <v>850</v>
      </c>
      <c r="K1" s="38" t="s">
        <v>851</v>
      </c>
      <c r="L1" s="38" t="s">
        <v>852</v>
      </c>
      <c r="M1" s="38" t="s">
        <v>853</v>
      </c>
      <c r="N1" s="38" t="s">
        <v>854</v>
      </c>
      <c r="O1" s="38" t="s">
        <v>855</v>
      </c>
    </row>
    <row collapsed="false" customFormat="false" customHeight="false" hidden="false" ht="12.1" outlineLevel="0" r="2">
      <c r="A2" s="40" t="n">
        <v>43894</v>
      </c>
      <c r="B2" s="16" t="s">
        <v>835</v>
      </c>
      <c r="C2" s="16" t="s">
        <v>16</v>
      </c>
      <c r="D2" s="16" t="s">
        <v>18</v>
      </c>
      <c r="E2" s="17" t="n">
        <v>40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2234</v>
      </c>
      <c r="J2" s="17" t="n">
        <v>441.5183865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43899</v>
      </c>
      <c r="B3" s="16" t="s">
        <v>835</v>
      </c>
      <c r="C3" s="16" t="s">
        <v>16</v>
      </c>
      <c r="D3" s="16" t="s">
        <v>18</v>
      </c>
      <c r="E3" s="17" t="n">
        <v>40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2229</v>
      </c>
      <c r="J3" s="17" t="n">
        <v>411.3841275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43850</v>
      </c>
      <c r="B4" s="16" t="s">
        <v>835</v>
      </c>
      <c r="C4" s="16" t="s">
        <v>21</v>
      </c>
      <c r="D4" s="16" t="s">
        <v>22</v>
      </c>
      <c r="E4" s="17" t="n">
        <v>100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2278</v>
      </c>
      <c r="J4" s="17" t="n">
        <v>52.7578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43850</v>
      </c>
      <c r="B5" s="16" t="s">
        <v>835</v>
      </c>
      <c r="C5" s="16" t="s">
        <v>21</v>
      </c>
      <c r="D5" s="16" t="s">
        <v>22</v>
      </c>
      <c r="E5" s="17" t="n">
        <v>100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2278</v>
      </c>
      <c r="J5" s="17" t="n">
        <v>52.5572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43850</v>
      </c>
      <c r="B6" s="16" t="s">
        <v>835</v>
      </c>
      <c r="C6" s="16" t="s">
        <v>21</v>
      </c>
      <c r="D6" s="16" t="s">
        <v>22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2278</v>
      </c>
      <c r="J6" s="17" t="n">
        <v>52.5572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43850</v>
      </c>
      <c r="B7" s="16" t="s">
        <v>835</v>
      </c>
      <c r="C7" s="16" t="s">
        <v>21</v>
      </c>
      <c r="D7" s="16" t="s">
        <v>22</v>
      </c>
      <c r="E7" s="17" t="n">
        <v>200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2278</v>
      </c>
      <c r="J7" s="17" t="n">
        <v>52.7578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43495</v>
      </c>
      <c r="B8" s="16" t="s">
        <v>835</v>
      </c>
      <c r="C8" s="16" t="s">
        <v>25</v>
      </c>
      <c r="D8" s="16" t="s">
        <v>26</v>
      </c>
      <c r="E8" s="17" t="n">
        <v>4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2633</v>
      </c>
      <c r="J8" s="17" t="n">
        <v>2705.891695</v>
      </c>
      <c r="K8" s="6" t="s">
        <f>=Портфель!F4*Портфель!$Q$17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43676</v>
      </c>
      <c r="B9" s="16" t="s">
        <v>835</v>
      </c>
      <c r="C9" s="16" t="s">
        <v>25</v>
      </c>
      <c r="D9" s="16" t="s">
        <v>26</v>
      </c>
      <c r="E9" s="17" t="n">
        <v>4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2451</v>
      </c>
      <c r="J9" s="17" t="n">
        <v>3315.16099</v>
      </c>
      <c r="K9" s="6" t="s">
        <f>=Портфель!F4*Портфель!$Q$17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43886</v>
      </c>
      <c r="B10" s="16" t="s">
        <v>835</v>
      </c>
      <c r="C10" s="16" t="s">
        <v>28</v>
      </c>
      <c r="D10" s="16" t="s">
        <v>29</v>
      </c>
      <c r="E10" s="17" t="n">
        <v>3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2241</v>
      </c>
      <c r="J10" s="17" t="n">
        <v>20379.924224</v>
      </c>
      <c r="K10" s="6" t="s">
        <f>=Портфель!F5*Портфель!$Q$17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43304</v>
      </c>
      <c r="B11" s="16" t="s">
        <v>835</v>
      </c>
      <c r="C11" s="16" t="s">
        <v>31</v>
      </c>
      <c r="D11" s="16" t="s">
        <v>32</v>
      </c>
      <c r="E11" s="17" t="n">
        <v>40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2824</v>
      </c>
      <c r="J11" s="17" t="n">
        <v>209.00275</v>
      </c>
      <c r="K11" s="6" t="s">
        <f>=Портфель!F6*Портфель!$Q$13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43900</v>
      </c>
      <c r="B12" s="16" t="s">
        <v>835</v>
      </c>
      <c r="C12" s="16" t="s">
        <v>31</v>
      </c>
      <c r="D12" s="16" t="s">
        <v>32</v>
      </c>
      <c r="E12" s="17" t="n">
        <v>300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2228</v>
      </c>
      <c r="J12" s="17" t="n">
        <v>194.097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43888</v>
      </c>
      <c r="B13" s="16" t="s">
        <v>835</v>
      </c>
      <c r="C13" s="16" t="s">
        <v>34</v>
      </c>
      <c r="D13" s="16" t="s">
        <v>35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2239</v>
      </c>
      <c r="J13" s="17" t="n">
        <v>18054.3850005</v>
      </c>
      <c r="K13" s="6" t="s">
        <f>=Портфель!F7*Портфель!$Q$17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43888</v>
      </c>
      <c r="B14" s="16" t="s">
        <v>835</v>
      </c>
      <c r="C14" s="16" t="s">
        <v>34</v>
      </c>
      <c r="D14" s="16" t="s">
        <v>35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2239</v>
      </c>
      <c r="J14" s="17" t="n">
        <v>18054.057412</v>
      </c>
      <c r="K14" s="6" t="s">
        <f>=Портфель!F7*Портфель!$Q$17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43651</v>
      </c>
      <c r="B15" s="16" t="s">
        <v>835</v>
      </c>
      <c r="C15" s="16" t="s">
        <v>37</v>
      </c>
      <c r="D15" s="16" t="s">
        <v>38</v>
      </c>
      <c r="E15" s="17" t="n">
        <v>700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2477</v>
      </c>
      <c r="J15" s="17" t="n">
        <v>158.01261428571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43893</v>
      </c>
      <c r="B16" s="16" t="s">
        <v>835</v>
      </c>
      <c r="C16" s="16" t="s">
        <v>37</v>
      </c>
      <c r="D16" s="16" t="s">
        <v>38</v>
      </c>
      <c r="E16" s="17" t="n">
        <v>30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2235</v>
      </c>
      <c r="J16" s="17" t="n">
        <v>122.84733333333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43566</v>
      </c>
      <c r="B17" s="16" t="s">
        <v>835</v>
      </c>
      <c r="C17" s="16" t="s">
        <v>40</v>
      </c>
      <c r="D17" s="16" t="s">
        <v>41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2561</v>
      </c>
      <c r="J17" s="17" t="n">
        <v>3031.000386</v>
      </c>
      <c r="K17" s="6" t="s">
        <f>=Портфель!F9*Портфель!$Q$17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43566</v>
      </c>
      <c r="B18" s="16" t="s">
        <v>835</v>
      </c>
      <c r="C18" s="16" t="s">
        <v>40</v>
      </c>
      <c r="D18" s="16" t="s">
        <v>41</v>
      </c>
      <c r="E18" s="17" t="n">
        <v>4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2561</v>
      </c>
      <c r="J18" s="17" t="n">
        <v>3031.000386</v>
      </c>
      <c r="K18" s="6" t="s">
        <f>=Портфель!F9*Портфель!$Q$17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43668</v>
      </c>
      <c r="B19" s="16" t="s">
        <v>835</v>
      </c>
      <c r="C19" s="16" t="s">
        <v>40</v>
      </c>
      <c r="D19" s="16" t="s">
        <v>41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2460</v>
      </c>
      <c r="J19" s="17" t="n">
        <v>3253.975216</v>
      </c>
      <c r="K19" s="6" t="s">
        <f>=Портфель!F9*Портфель!$Q$17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43668</v>
      </c>
      <c r="B20" s="16" t="s">
        <v>835</v>
      </c>
      <c r="C20" s="16" t="s">
        <v>40</v>
      </c>
      <c r="D20" s="16" t="s">
        <v>41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2460</v>
      </c>
      <c r="J20" s="17" t="n">
        <v>3253.975216</v>
      </c>
      <c r="K20" s="6" t="s">
        <f>=Портфель!F9*Портфель!$Q$17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43838</v>
      </c>
      <c r="B21" s="16" t="s">
        <v>835</v>
      </c>
      <c r="C21" s="16" t="s">
        <v>40</v>
      </c>
      <c r="D21" s="16" t="s">
        <v>41</v>
      </c>
      <c r="E21" s="17" t="n">
        <v>3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2290</v>
      </c>
      <c r="J21" s="17" t="n">
        <v>3341.669686</v>
      </c>
      <c r="K21" s="6" t="s">
        <f>=Портфель!F9*Портфель!$Q$17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43864</v>
      </c>
      <c r="B22" s="16" t="s">
        <v>835</v>
      </c>
      <c r="C22" s="16" t="s">
        <v>43</v>
      </c>
      <c r="D22" s="16" t="s">
        <v>44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2264</v>
      </c>
      <c r="J22" s="17" t="n">
        <v>12695.88958</v>
      </c>
      <c r="K22" s="6" t="s">
        <f>=Портфель!F10*Портфель!$Q$17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43893</v>
      </c>
      <c r="B23" s="16" t="s">
        <v>835</v>
      </c>
      <c r="C23" s="16" t="s">
        <v>43</v>
      </c>
      <c r="D23" s="16" t="s">
        <v>44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2235</v>
      </c>
      <c r="J23" s="17" t="n">
        <v>12760.065212</v>
      </c>
      <c r="K23" s="6" t="s">
        <f>=Портфель!F10*Портфель!$Q$17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45705</v>
      </c>
      <c r="B24" s="16" t="s">
        <v>835</v>
      </c>
      <c r="C24" s="16" t="s">
        <v>46</v>
      </c>
      <c r="D24" s="16" t="s">
        <v>47</v>
      </c>
      <c r="E24" s="17" t="n">
        <v>350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423</v>
      </c>
      <c r="J24" s="17" t="n">
        <v>216.34</v>
      </c>
      <c r="K24" s="6" t="s">
        <f>=Портфель!F11*Портфель!$Q$13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43885</v>
      </c>
      <c r="B25" s="16" t="s">
        <v>835</v>
      </c>
      <c r="C25" s="16" t="s">
        <v>49</v>
      </c>
      <c r="D25" s="16" t="s">
        <v>50</v>
      </c>
      <c r="E25" s="17" t="n">
        <v>6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2243</v>
      </c>
      <c r="J25" s="17" t="n">
        <v>1593.58816</v>
      </c>
      <c r="K25" s="6" t="s">
        <f>=Портфель!F12*Портфель!$Q$13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43893</v>
      </c>
      <c r="B26" s="16" t="s">
        <v>835</v>
      </c>
      <c r="C26" s="16" t="s">
        <v>49</v>
      </c>
      <c r="D26" s="16" t="s">
        <v>50</v>
      </c>
      <c r="E26" s="17" t="n">
        <v>5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2235</v>
      </c>
      <c r="J26" s="17" t="n">
        <v>1389.0284108</v>
      </c>
      <c r="K26" s="6" t="s">
        <f>=Портфель!F12*Портфель!$Q$13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43836</v>
      </c>
      <c r="B27" s="16" t="s">
        <v>835</v>
      </c>
      <c r="C27" s="16" t="s">
        <v>52</v>
      </c>
      <c r="D27" s="16" t="s">
        <v>53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2292</v>
      </c>
      <c r="J27" s="17" t="n">
        <v>9802.148538</v>
      </c>
      <c r="K27" s="6" t="s">
        <f>=Портфель!F13*Портфель!$Q$17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43853</v>
      </c>
      <c r="B28" s="16" t="s">
        <v>835</v>
      </c>
      <c r="C28" s="16" t="s">
        <v>54</v>
      </c>
      <c r="D28" s="16" t="s">
        <v>55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2274</v>
      </c>
      <c r="J28" s="17" t="n">
        <v>8345.775471</v>
      </c>
      <c r="K28" s="6" t="s">
        <f>=Портфель!F14*Портфель!$Q$17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43900</v>
      </c>
      <c r="B29" s="16" t="s">
        <v>835</v>
      </c>
      <c r="C29" s="16" t="s">
        <v>57</v>
      </c>
      <c r="D29" s="16" t="s">
        <v>58</v>
      </c>
      <c r="E29" s="17" t="n">
        <v>30000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2228</v>
      </c>
      <c r="J29" s="17" t="n">
        <v>0.23911966666667</v>
      </c>
      <c r="K29" s="6" t="s">
        <f>=Портфель!F15*Портфель!$Q$13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43850</v>
      </c>
      <c r="B30" s="16" t="s">
        <v>835</v>
      </c>
      <c r="C30" s="16" t="s">
        <v>60</v>
      </c>
      <c r="D30" s="16" t="s">
        <v>61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2278</v>
      </c>
      <c r="J30" s="17" t="n">
        <v>4774.28</v>
      </c>
      <c r="K30" s="6" t="s">
        <f>=Портфель!F16*Портфель!$Q$13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43277</v>
      </c>
      <c r="B31" s="16" t="s">
        <v>835</v>
      </c>
      <c r="C31" s="16" t="s">
        <v>63</v>
      </c>
      <c r="D31" s="16" t="s">
        <v>64</v>
      </c>
      <c r="E31" s="17" t="n">
        <v>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2851</v>
      </c>
      <c r="J31" s="17" t="n">
        <v>2176.655</v>
      </c>
      <c r="K31" s="6" t="s">
        <f>=Портфель!F17*Портфель!$Q$13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43754</v>
      </c>
      <c r="B32" s="16" t="s">
        <v>835</v>
      </c>
      <c r="C32" s="16" t="s">
        <v>63</v>
      </c>
      <c r="D32" s="16" t="s">
        <v>64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2374</v>
      </c>
      <c r="J32" s="17" t="n">
        <v>1982.3</v>
      </c>
      <c r="K32" s="6" t="s">
        <f>=Портфель!F17*Портфель!$Q$13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43754</v>
      </c>
      <c r="B33" s="16" t="s">
        <v>835</v>
      </c>
      <c r="C33" s="16" t="s">
        <v>63</v>
      </c>
      <c r="D33" s="16" t="s">
        <v>64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2374</v>
      </c>
      <c r="J33" s="17" t="n">
        <v>1982.3</v>
      </c>
      <c r="K33" s="6" t="s">
        <f>=Портфель!F17*Портфель!$Q$13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43577</v>
      </c>
      <c r="B34" s="16" t="s">
        <v>835</v>
      </c>
      <c r="C34" s="16" t="s">
        <v>65</v>
      </c>
      <c r="D34" s="16" t="s">
        <v>66</v>
      </c>
      <c r="E34" s="17" t="n">
        <v>2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2551</v>
      </c>
      <c r="J34" s="17" t="n">
        <v>8519.49864</v>
      </c>
      <c r="K34" s="6" t="s">
        <f>=Портфель!F18*Портфель!$Q$17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43574</v>
      </c>
      <c r="B35" s="16" t="s">
        <v>835</v>
      </c>
      <c r="C35" s="16" t="s">
        <v>67</v>
      </c>
      <c r="D35" s="16" t="s">
        <v>68</v>
      </c>
      <c r="E35" s="17" t="n">
        <v>200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2554</v>
      </c>
      <c r="J35" s="17" t="n">
        <v>102.5066</v>
      </c>
      <c r="K35" s="6" t="s">
        <f>=Портфель!F19*Портфель!$Q$13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43866</v>
      </c>
      <c r="B36" s="16" t="s">
        <v>835</v>
      </c>
      <c r="C36" s="16" t="s">
        <v>69</v>
      </c>
      <c r="D36" s="16" t="s">
        <v>70</v>
      </c>
      <c r="E36" s="17" t="n">
        <v>7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2262</v>
      </c>
      <c r="J36" s="17" t="n">
        <v>534.47844514286</v>
      </c>
      <c r="K36" s="6" t="s">
        <f>=Портфель!F20*Портфель!$Q$17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43866</v>
      </c>
      <c r="B37" s="16" t="s">
        <v>835</v>
      </c>
      <c r="C37" s="16" t="s">
        <v>69</v>
      </c>
      <c r="D37" s="16" t="s">
        <v>70</v>
      </c>
      <c r="E37" s="17" t="n">
        <v>6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2262</v>
      </c>
      <c r="J37" s="17" t="n">
        <v>534.433135</v>
      </c>
      <c r="K37" s="6" t="s">
        <f>=Портфель!F20*Портфель!$Q$17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43900</v>
      </c>
      <c r="B38" s="16" t="s">
        <v>835</v>
      </c>
      <c r="C38" s="16" t="s">
        <v>71</v>
      </c>
      <c r="D38" s="16" t="s">
        <v>72</v>
      </c>
      <c r="E38" s="17" t="n">
        <v>50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2227</v>
      </c>
      <c r="J38" s="17" t="n">
        <v>299.1496</v>
      </c>
      <c r="K38" s="6" t="s">
        <f>=Портфель!F21*Портфель!$Q$13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43875</v>
      </c>
      <c r="B39" s="16" t="s">
        <v>835</v>
      </c>
      <c r="C39" s="16" t="s">
        <v>73</v>
      </c>
      <c r="D39" s="16" t="s">
        <v>74</v>
      </c>
      <c r="E39" s="17" t="n">
        <v>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2253</v>
      </c>
      <c r="J39" s="17" t="n">
        <v>2369.1596</v>
      </c>
      <c r="K39" s="6" t="s">
        <f>=Портфель!F22*Портфель!$Q$17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43875</v>
      </c>
      <c r="B40" s="16" t="s">
        <v>835</v>
      </c>
      <c r="C40" s="16" t="s">
        <v>73</v>
      </c>
      <c r="D40" s="16" t="s">
        <v>74</v>
      </c>
      <c r="E40" s="17" t="n">
        <v>2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2253</v>
      </c>
      <c r="J40" s="17" t="n">
        <v>2369.1596</v>
      </c>
      <c r="K40" s="6" t="s">
        <f>=Портфель!F22*Портфель!$Q$17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43875</v>
      </c>
      <c r="B41" s="16" t="s">
        <v>835</v>
      </c>
      <c r="C41" s="16" t="s">
        <v>73</v>
      </c>
      <c r="D41" s="16" t="s">
        <v>74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2253</v>
      </c>
      <c r="J41" s="17" t="n">
        <v>2369.1596</v>
      </c>
      <c r="K41" s="6" t="s">
        <f>=Портфель!F22*Портфель!$Q$17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43857</v>
      </c>
      <c r="B42" s="16" t="s">
        <v>835</v>
      </c>
      <c r="C42" s="16" t="s">
        <v>75</v>
      </c>
      <c r="D42" s="16" t="s">
        <v>76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2270</v>
      </c>
      <c r="J42" s="17" t="n">
        <v>12659.747004</v>
      </c>
      <c r="K42" s="6" t="s">
        <f>=Портфель!F23*Портфель!$Q$17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43677</v>
      </c>
      <c r="B43" s="16" t="s">
        <v>835</v>
      </c>
      <c r="C43" s="16" t="s">
        <v>77</v>
      </c>
      <c r="D43" s="16" t="s">
        <v>78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2450</v>
      </c>
      <c r="J43" s="17" t="n">
        <v>7095.290245</v>
      </c>
      <c r="K43" s="6" t="s">
        <f>=Портфель!F24*Портфель!$Q$17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43844</v>
      </c>
      <c r="B44" s="16" t="s">
        <v>835</v>
      </c>
      <c r="C44" s="16" t="s">
        <v>49</v>
      </c>
      <c r="D44" s="16" t="s">
        <v>79</v>
      </c>
      <c r="E44" s="17" t="n">
        <v>5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2283</v>
      </c>
      <c r="J44" s="17" t="n">
        <v>2329.0439436</v>
      </c>
      <c r="K44" s="6" t="s">
        <f>=Портфель!F25*Портфель!$Q$17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43699</v>
      </c>
      <c r="B45" s="16" t="s">
        <v>835</v>
      </c>
      <c r="C45" s="16" t="s">
        <v>80</v>
      </c>
      <c r="D45" s="16" t="s">
        <v>81</v>
      </c>
      <c r="E45" s="17" t="n">
        <v>280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2429</v>
      </c>
      <c r="J45" s="17" t="n">
        <v>71.513892857143</v>
      </c>
      <c r="K45" s="6" t="s">
        <f>=Портфель!F26*Портфель!$Q$13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43413</v>
      </c>
      <c r="B46" s="16" t="s">
        <v>835</v>
      </c>
      <c r="C46" s="16" t="s">
        <v>82</v>
      </c>
      <c r="D46" s="16" t="s">
        <v>83</v>
      </c>
      <c r="E46" s="17" t="n">
        <v>10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2715</v>
      </c>
      <c r="J46" s="17" t="n">
        <v>467.749</v>
      </c>
      <c r="K46" s="6" t="s">
        <f>=Портфель!F27*Портфель!$Q$13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43886</v>
      </c>
      <c r="B47" s="16" t="s">
        <v>835</v>
      </c>
      <c r="C47" s="16" t="s">
        <v>84</v>
      </c>
      <c r="D47" s="16" t="s">
        <v>85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2241</v>
      </c>
      <c r="J47" s="17" t="n">
        <v>772.252608</v>
      </c>
      <c r="K47" s="6" t="s">
        <f>=Портфель!F28*Портфель!$Q$17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43886</v>
      </c>
      <c r="B48" s="16" t="s">
        <v>835</v>
      </c>
      <c r="C48" s="16" t="s">
        <v>84</v>
      </c>
      <c r="D48" s="16" t="s">
        <v>85</v>
      </c>
      <c r="E48" s="17" t="n">
        <v>2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2241</v>
      </c>
      <c r="J48" s="17" t="n">
        <v>771.931104</v>
      </c>
      <c r="K48" s="6" t="s">
        <f>=Портфель!F28*Портфель!$Q$17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43901</v>
      </c>
      <c r="B49" s="16" t="s">
        <v>835</v>
      </c>
      <c r="C49" s="16" t="s">
        <v>84</v>
      </c>
      <c r="D49" s="16" t="s">
        <v>85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2226</v>
      </c>
      <c r="J49" s="17" t="n">
        <v>936.990608</v>
      </c>
      <c r="K49" s="6" t="s">
        <f>=Портфель!F28*Портфель!$Q$17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43616</v>
      </c>
      <c r="B50" s="16" t="s">
        <v>835</v>
      </c>
      <c r="C50" s="16" t="s">
        <v>86</v>
      </c>
      <c r="D50" s="16" t="s">
        <v>87</v>
      </c>
      <c r="E50" s="17" t="n">
        <v>10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2512</v>
      </c>
      <c r="J50" s="17" t="n">
        <v>55.48595</v>
      </c>
      <c r="K50" s="6" t="s">
        <f>=Портфель!F29*Портфель!$Q$13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44665</v>
      </c>
      <c r="B51" s="16" t="s">
        <v>835</v>
      </c>
      <c r="C51" s="16" t="s">
        <v>88</v>
      </c>
      <c r="D51" s="16" t="s">
        <v>89</v>
      </c>
      <c r="E51" s="17" t="n">
        <v>1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1463</v>
      </c>
      <c r="J51" s="17" t="n">
        <v>2076.0246</v>
      </c>
      <c r="K51" s="6" t="s">
        <f>=Портфель!F30*Портфель!$Q$17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43649</v>
      </c>
      <c r="B52" s="16" t="s">
        <v>835</v>
      </c>
      <c r="C52" s="16" t="s">
        <v>90</v>
      </c>
      <c r="D52" s="16" t="s">
        <v>91</v>
      </c>
      <c r="E52" s="17" t="n">
        <v>100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2479</v>
      </c>
      <c r="J52" s="17" t="n">
        <v>10.96279</v>
      </c>
      <c r="K52" s="6" t="s">
        <f>=Портфель!F31*Портфель!$Q$13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 t="n">
        <v>43754</v>
      </c>
      <c r="B53" s="16" t="s">
        <v>835</v>
      </c>
      <c r="C53" s="16" t="s">
        <v>92</v>
      </c>
      <c r="D53" s="16" t="s">
        <v>93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2374</v>
      </c>
      <c r="J53" s="17" t="n">
        <v>1778.444</v>
      </c>
      <c r="K53" s="6" t="s">
        <f>=Портфель!F32*Портфель!$Q$13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40" t="n">
        <v>43651</v>
      </c>
      <c r="B54" s="16" t="s">
        <v>835</v>
      </c>
      <c r="C54" s="16" t="s">
        <v>95</v>
      </c>
      <c r="D54" s="16" t="s">
        <v>97</v>
      </c>
      <c r="E54" s="17" t="n">
        <v>5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2477</v>
      </c>
      <c r="J54" s="17" t="n">
        <v>1541.1094736842</v>
      </c>
      <c r="K54" s="6" t="s">
        <f>=Портфель!F34*Портфель!$Q$13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40" t="n">
        <v>43928</v>
      </c>
      <c r="B55" s="16" t="s">
        <v>835</v>
      </c>
      <c r="C55" s="16" t="s">
        <v>95</v>
      </c>
      <c r="D55" s="16" t="s">
        <v>97</v>
      </c>
      <c r="E55" s="17" t="n">
        <v>169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2200</v>
      </c>
      <c r="J55" s="17" t="n">
        <v>1605.8013609467</v>
      </c>
      <c r="K55" s="6" t="s">
        <f>=Портфель!F34*Портфель!$Q$13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40" t="n">
        <v>43866</v>
      </c>
      <c r="B56" s="16" t="s">
        <v>835</v>
      </c>
      <c r="C56" s="16" t="s">
        <v>98</v>
      </c>
      <c r="D56" s="16" t="s">
        <v>99</v>
      </c>
      <c r="E56" s="17" t="n">
        <v>90350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2262</v>
      </c>
      <c r="J56" s="17" t="n">
        <v>1.2816334255672</v>
      </c>
      <c r="K56" s="6" t="s">
        <f>=Портфель!F35*Портфель!$Q$13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40" t="n">
        <v>43866</v>
      </c>
      <c r="B57" s="16" t="s">
        <v>835</v>
      </c>
      <c r="C57" s="16" t="s">
        <v>98</v>
      </c>
      <c r="D57" s="16" t="s">
        <v>99</v>
      </c>
      <c r="E57" s="17" t="n">
        <v>9000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2262</v>
      </c>
      <c r="J57" s="17" t="n">
        <v>1.2815333333333</v>
      </c>
      <c r="K57" s="6" t="s">
        <f>=Портфель!F35*Портфель!$Q$13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40" t="n">
        <v>43866</v>
      </c>
      <c r="B58" s="16" t="s">
        <v>835</v>
      </c>
      <c r="C58" s="16" t="s">
        <v>98</v>
      </c>
      <c r="D58" s="16" t="s">
        <v>99</v>
      </c>
      <c r="E58" s="17" t="n">
        <v>2650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2262</v>
      </c>
      <c r="J58" s="17" t="n">
        <v>1.2814339622642</v>
      </c>
      <c r="K58" s="6" t="s">
        <f>=Портфель!F35*Портфель!$Q$13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40" t="n">
        <v>43893</v>
      </c>
      <c r="B59" s="16" t="s">
        <v>835</v>
      </c>
      <c r="C59" s="16" t="s">
        <v>98</v>
      </c>
      <c r="D59" s="16" t="s">
        <v>99</v>
      </c>
      <c r="E59" s="17" t="n">
        <v>1000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2235</v>
      </c>
      <c r="J59" s="17" t="n">
        <v>1.25375</v>
      </c>
      <c r="K59" s="6" t="s">
        <f>=Портфель!F35*Портфель!$Q$13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40" t="n">
        <v>43893</v>
      </c>
      <c r="B60" s="16" t="s">
        <v>835</v>
      </c>
      <c r="C60" s="16" t="s">
        <v>98</v>
      </c>
      <c r="D60" s="16" t="s">
        <v>99</v>
      </c>
      <c r="E60" s="17" t="n">
        <v>5000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2235</v>
      </c>
      <c r="J60" s="17" t="n">
        <v>1.25375</v>
      </c>
      <c r="K60" s="6" t="s">
        <f>=Портфель!F35*Портфель!$Q$13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40" t="n">
        <v>43893</v>
      </c>
      <c r="B61" s="16" t="s">
        <v>835</v>
      </c>
      <c r="C61" s="16" t="s">
        <v>98</v>
      </c>
      <c r="D61" s="16" t="s">
        <v>99</v>
      </c>
      <c r="E61" s="17" t="n">
        <v>10639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2235</v>
      </c>
      <c r="J61" s="17" t="n">
        <v>1.2537503524767</v>
      </c>
      <c r="K61" s="6" t="s">
        <f>=Портфель!F35*Портфель!$Q$13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40" t="n">
        <v>43928</v>
      </c>
      <c r="B62" s="16" t="s">
        <v>835</v>
      </c>
      <c r="C62" s="16" t="s">
        <v>100</v>
      </c>
      <c r="D62" s="16" t="s">
        <v>101</v>
      </c>
      <c r="E62" s="17" t="n">
        <v>1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2200</v>
      </c>
      <c r="J62" s="17" t="n">
        <v>6296.57</v>
      </c>
      <c r="K62" s="6" t="s">
        <f>=Портфель!F36*Портфель!$Q$13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40" t="n">
        <v>43928</v>
      </c>
      <c r="B63" s="16" t="s">
        <v>835</v>
      </c>
      <c r="C63" s="16" t="s">
        <v>100</v>
      </c>
      <c r="D63" s="16" t="s">
        <v>101</v>
      </c>
      <c r="E63" s="17" t="n">
        <v>3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2200</v>
      </c>
      <c r="J63" s="17" t="n">
        <v>6291.5733333333</v>
      </c>
      <c r="K63" s="6" t="s">
        <f>=Портфель!F36*Портфель!$Q$13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40" t="n">
        <v>43928</v>
      </c>
      <c r="B64" s="16" t="s">
        <v>835</v>
      </c>
      <c r="C64" s="16" t="s">
        <v>100</v>
      </c>
      <c r="D64" s="16" t="s">
        <v>101</v>
      </c>
      <c r="E64" s="17" t="n">
        <v>10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2200</v>
      </c>
      <c r="J64" s="17" t="n">
        <v>6290.572</v>
      </c>
      <c r="K64" s="6" t="s">
        <f>=Портфель!F36*Портфель!$Q$13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40" t="n">
        <v>43928</v>
      </c>
      <c r="B65" s="16" t="s">
        <v>835</v>
      </c>
      <c r="C65" s="16" t="s">
        <v>100</v>
      </c>
      <c r="D65" s="16" t="s">
        <v>101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2200</v>
      </c>
      <c r="J65" s="17" t="n">
        <v>6287.57</v>
      </c>
      <c r="K65" s="6" t="s">
        <f>=Портфель!F36*Портфель!$Q$13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40" t="n">
        <v>43745</v>
      </c>
      <c r="B66" s="16" t="s">
        <v>835</v>
      </c>
      <c r="C66" s="16" t="s">
        <v>102</v>
      </c>
      <c r="D66" s="16" t="s">
        <v>103</v>
      </c>
      <c r="E66" s="17" t="n">
        <v>20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2383</v>
      </c>
      <c r="J66" s="17" t="n">
        <v>2447.32</v>
      </c>
      <c r="K66" s="6" t="s">
        <f>=Портфель!F37*Портфель!$Q$13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40" t="n">
        <v>43745</v>
      </c>
      <c r="B67" s="16" t="s">
        <v>835</v>
      </c>
      <c r="C67" s="16" t="s">
        <v>102</v>
      </c>
      <c r="D67" s="16" t="s">
        <v>103</v>
      </c>
      <c r="E67" s="17" t="n">
        <v>1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2383</v>
      </c>
      <c r="J67" s="17" t="n">
        <v>2447.32</v>
      </c>
      <c r="K67" s="6" t="s">
        <f>=Портфель!F37*Портфель!$Q$13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40" t="n">
        <v>43928</v>
      </c>
      <c r="B68" s="16" t="s">
        <v>835</v>
      </c>
      <c r="C68" s="16" t="s">
        <v>102</v>
      </c>
      <c r="D68" s="16" t="s">
        <v>103</v>
      </c>
      <c r="E68" s="17" t="n">
        <v>29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2200</v>
      </c>
      <c r="J68" s="17" t="n">
        <v>3046.7613793103</v>
      </c>
      <c r="K68" s="6" t="s">
        <f>=Портфель!F37*Портфель!$Q$13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40" t="n">
        <v>43928</v>
      </c>
      <c r="B69" s="16" t="s">
        <v>835</v>
      </c>
      <c r="C69" s="16" t="s">
        <v>102</v>
      </c>
      <c r="D69" s="16" t="s">
        <v>103</v>
      </c>
      <c r="E69" s="17" t="n">
        <v>1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2200</v>
      </c>
      <c r="J69" s="17" t="n">
        <v>3050.76</v>
      </c>
      <c r="K69" s="6" t="s">
        <f>=Портфель!F37*Портфель!$Q$13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40" t="n">
        <v>43928</v>
      </c>
      <c r="B70" s="16" t="s">
        <v>835</v>
      </c>
      <c r="C70" s="16" t="s">
        <v>104</v>
      </c>
      <c r="D70" s="16" t="s">
        <v>105</v>
      </c>
      <c r="E70" s="17" t="n">
        <v>70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2200</v>
      </c>
      <c r="J70" s="17" t="n">
        <v>1678.839</v>
      </c>
      <c r="K70" s="6" t="s">
        <f>=Портфель!F38*Портфель!$Q$13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40" t="n">
        <v>43668</v>
      </c>
      <c r="B71" s="16" t="s">
        <v>835</v>
      </c>
      <c r="C71" s="16" t="s">
        <v>106</v>
      </c>
      <c r="D71" s="16" t="s">
        <v>107</v>
      </c>
      <c r="E71" s="17" t="n">
        <v>200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2460</v>
      </c>
      <c r="J71" s="17" t="n">
        <v>20.06</v>
      </c>
      <c r="K71" s="6" t="s">
        <f>=Портфель!F39*Портфель!$Q$13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40" t="n">
        <v>43699</v>
      </c>
      <c r="B72" s="16" t="s">
        <v>835</v>
      </c>
      <c r="C72" s="16" t="s">
        <v>106</v>
      </c>
      <c r="D72" s="16" t="s">
        <v>107</v>
      </c>
      <c r="E72" s="17" t="n">
        <v>400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2429</v>
      </c>
      <c r="J72" s="17" t="n">
        <v>20.0249</v>
      </c>
      <c r="K72" s="6" t="s">
        <f>=Портфель!F39*Портфель!$Q$13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40" t="n">
        <v>43745</v>
      </c>
      <c r="B73" s="16" t="s">
        <v>835</v>
      </c>
      <c r="C73" s="16" t="s">
        <v>106</v>
      </c>
      <c r="D73" s="16" t="s">
        <v>107</v>
      </c>
      <c r="E73" s="17" t="n">
        <v>1000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2383</v>
      </c>
      <c r="J73" s="17" t="n">
        <v>19.99982</v>
      </c>
      <c r="K73" s="6" t="s">
        <f>=Портфель!F39*Портфель!$Q$13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40" t="n">
        <v>43745</v>
      </c>
      <c r="B74" s="16" t="s">
        <v>835</v>
      </c>
      <c r="C74" s="16" t="s">
        <v>106</v>
      </c>
      <c r="D74" s="16" t="s">
        <v>107</v>
      </c>
      <c r="E74" s="17" t="n">
        <v>500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2383</v>
      </c>
      <c r="J74" s="17" t="n">
        <v>19.9898</v>
      </c>
      <c r="K74" s="6" t="s">
        <f>=Портфель!F39*Портфель!$Q$13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40" t="n">
        <v>43745</v>
      </c>
      <c r="B75" s="16" t="s">
        <v>835</v>
      </c>
      <c r="C75" s="16" t="s">
        <v>106</v>
      </c>
      <c r="D75" s="16" t="s">
        <v>107</v>
      </c>
      <c r="E75" s="17" t="n">
        <v>500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2383</v>
      </c>
      <c r="J75" s="17" t="n">
        <v>19.9948</v>
      </c>
      <c r="K75" s="6" t="s">
        <f>=Портфель!F39*Портфель!$Q$13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40" t="n">
        <v>43668</v>
      </c>
      <c r="B76" s="16" t="s">
        <v>835</v>
      </c>
      <c r="C76" s="16" t="s">
        <v>108</v>
      </c>
      <c r="D76" s="16" t="s">
        <v>109</v>
      </c>
      <c r="E76" s="17" t="n">
        <v>6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2460</v>
      </c>
      <c r="J76" s="17" t="n">
        <v>1691.0583333333</v>
      </c>
      <c r="K76" s="6" t="s">
        <f>=Портфель!F40*Портфель!$Q$13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40" t="n">
        <v>43745</v>
      </c>
      <c r="B77" s="16" t="s">
        <v>835</v>
      </c>
      <c r="C77" s="16" t="s">
        <v>108</v>
      </c>
      <c r="D77" s="16" t="s">
        <v>109</v>
      </c>
      <c r="E77" s="17" t="n">
        <v>8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2383</v>
      </c>
      <c r="J77" s="17" t="n">
        <v>1809.4125</v>
      </c>
      <c r="K77" s="6" t="s">
        <f>=Портфель!F40*Портфель!$Q$13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40" t="n">
        <v>43745</v>
      </c>
      <c r="B78" s="16" t="s">
        <v>835</v>
      </c>
      <c r="C78" s="16" t="s">
        <v>108</v>
      </c>
      <c r="D78" s="16" t="s">
        <v>109</v>
      </c>
      <c r="E78" s="17" t="n">
        <v>10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2383</v>
      </c>
      <c r="J78" s="17" t="n">
        <v>1809.412</v>
      </c>
      <c r="K78" s="6" t="s">
        <f>=Портфель!F40*Портфель!$Q$13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40" t="n">
        <v>43745</v>
      </c>
      <c r="B79" s="16" t="s">
        <v>835</v>
      </c>
      <c r="C79" s="16" t="s">
        <v>108</v>
      </c>
      <c r="D79" s="16" t="s">
        <v>109</v>
      </c>
      <c r="E79" s="17" t="n">
        <v>4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2383</v>
      </c>
      <c r="J79" s="17" t="n">
        <v>1807.405</v>
      </c>
      <c r="K79" s="6" t="s">
        <f>=Портфель!F40*Портфель!$Q$13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40" t="n">
        <v>43928</v>
      </c>
      <c r="B80" s="16" t="s">
        <v>835</v>
      </c>
      <c r="C80" s="16" t="s">
        <v>108</v>
      </c>
      <c r="D80" s="16" t="s">
        <v>109</v>
      </c>
      <c r="E80" s="17" t="n">
        <v>7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2200</v>
      </c>
      <c r="J80" s="17" t="n">
        <v>2088.0428571429</v>
      </c>
      <c r="K80" s="6" t="s">
        <f>=Портфель!F40*Портфель!$Q$13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40" t="n">
        <v>43928</v>
      </c>
      <c r="B81" s="16" t="s">
        <v>835</v>
      </c>
      <c r="C81" s="16" t="s">
        <v>108</v>
      </c>
      <c r="D81" s="16" t="s">
        <v>109</v>
      </c>
      <c r="E81" s="17" t="n">
        <v>5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2200</v>
      </c>
      <c r="J81" s="17" t="n">
        <v>2074.036</v>
      </c>
      <c r="K81" s="6" t="s">
        <f>=Портфель!F40*Портфель!$Q$13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40" t="n">
        <v>43928</v>
      </c>
      <c r="B82" s="16" t="s">
        <v>835</v>
      </c>
      <c r="C82" s="16" t="s">
        <v>108</v>
      </c>
      <c r="D82" s="16" t="s">
        <v>109</v>
      </c>
      <c r="E82" s="17" t="n">
        <v>1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2200</v>
      </c>
      <c r="J82" s="17" t="n">
        <v>2089.04</v>
      </c>
      <c r="K82" s="6" t="s">
        <f>=Портфель!F40*Портфель!$Q$13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40" t="n">
        <v>43928</v>
      </c>
      <c r="B83" s="16" t="s">
        <v>835</v>
      </c>
      <c r="C83" s="16" t="s">
        <v>108</v>
      </c>
      <c r="D83" s="16" t="s">
        <v>109</v>
      </c>
      <c r="E83" s="17" t="n">
        <v>1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2200</v>
      </c>
      <c r="J83" s="17" t="n">
        <v>2076.04</v>
      </c>
      <c r="K83" s="6" t="s">
        <f>=Портфель!F40*Портфель!$Q$13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40" t="n">
        <v>43928</v>
      </c>
      <c r="B84" s="16" t="s">
        <v>835</v>
      </c>
      <c r="C84" s="16" t="s">
        <v>108</v>
      </c>
      <c r="D84" s="16" t="s">
        <v>109</v>
      </c>
      <c r="E84" s="17" t="n">
        <v>11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2200</v>
      </c>
      <c r="J84" s="17" t="n">
        <v>2061.53</v>
      </c>
      <c r="K84" s="6" t="s">
        <f>=Портфель!F40*Портфель!$Q$13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40" t="n">
        <v>43928</v>
      </c>
      <c r="B85" s="16" t="s">
        <v>835</v>
      </c>
      <c r="C85" s="16" t="s">
        <v>110</v>
      </c>
      <c r="D85" s="16" t="s">
        <v>111</v>
      </c>
      <c r="E85" s="17" t="n">
        <v>1000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2200</v>
      </c>
      <c r="J85" s="17" t="n">
        <v>88.94445</v>
      </c>
      <c r="K85" s="6" t="s">
        <f>=Портфель!F41*Портфель!$Q$13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40" t="n">
        <v>43942</v>
      </c>
      <c r="B86" s="16" t="s">
        <v>835</v>
      </c>
      <c r="C86" s="16" t="s">
        <v>110</v>
      </c>
      <c r="D86" s="16" t="s">
        <v>111</v>
      </c>
      <c r="E86" s="17" t="n">
        <v>500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2186</v>
      </c>
      <c r="J86" s="17" t="n">
        <v>92.51624</v>
      </c>
      <c r="K86" s="6" t="s">
        <f>=Портфель!F41*Портфель!$Q$13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40" t="n">
        <v>43668</v>
      </c>
      <c r="B87" s="16" t="s">
        <v>835</v>
      </c>
      <c r="C87" s="16" t="s">
        <v>112</v>
      </c>
      <c r="D87" s="16" t="s">
        <v>113</v>
      </c>
      <c r="E87" s="17" t="n">
        <v>500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2460</v>
      </c>
      <c r="J87" s="17" t="n">
        <v>26.82524</v>
      </c>
      <c r="K87" s="6" t="s">
        <f>=Портфель!F42*Портфель!$Q$13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40" t="n">
        <v>43745</v>
      </c>
      <c r="B88" s="16" t="s">
        <v>835</v>
      </c>
      <c r="C88" s="16" t="s">
        <v>112</v>
      </c>
      <c r="D88" s="16" t="s">
        <v>113</v>
      </c>
      <c r="E88" s="17" t="n">
        <v>1400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2383</v>
      </c>
      <c r="J88" s="17" t="n">
        <v>27.211392857143</v>
      </c>
      <c r="K88" s="6" t="s">
        <f>=Портфель!F42*Портфель!$Q$13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40" t="n">
        <v>43906</v>
      </c>
      <c r="B89" s="16" t="s">
        <v>835</v>
      </c>
      <c r="C89" s="16" t="s">
        <v>112</v>
      </c>
      <c r="D89" s="16" t="s">
        <v>113</v>
      </c>
      <c r="E89" s="17" t="n">
        <v>100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2222</v>
      </c>
      <c r="J89" s="17" t="n">
        <v>22.5413</v>
      </c>
      <c r="K89" s="6" t="s">
        <f>=Портфель!F42*Портфель!$Q$13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40" t="n">
        <v>43745</v>
      </c>
      <c r="B90" s="16" t="s">
        <v>835</v>
      </c>
      <c r="C90" s="16" t="s">
        <v>114</v>
      </c>
      <c r="D90" s="16" t="s">
        <v>115</v>
      </c>
      <c r="E90" s="17" t="n">
        <v>21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2383</v>
      </c>
      <c r="J90" s="17" t="n">
        <v>736.38733333333</v>
      </c>
      <c r="K90" s="6" t="s">
        <f>=Портфель!F43*Портфель!$Q$17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40" t="n">
        <v>43809</v>
      </c>
      <c r="B91" s="16" t="s">
        <v>835</v>
      </c>
      <c r="C91" s="16" t="s">
        <v>116</v>
      </c>
      <c r="D91" s="16" t="s">
        <v>117</v>
      </c>
      <c r="E91" s="17" t="n">
        <v>3300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2319</v>
      </c>
      <c r="J91" s="17" t="n">
        <v>6.00283848</v>
      </c>
      <c r="K91" s="6" t="s">
        <f>=Портфель!F44*Портфель!$Q$13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40" t="n">
        <v>43810</v>
      </c>
      <c r="B92" s="16" t="s">
        <v>835</v>
      </c>
      <c r="C92" s="16" t="s">
        <v>116</v>
      </c>
      <c r="D92" s="16" t="s">
        <v>117</v>
      </c>
      <c r="E92" s="17" t="n">
        <v>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2318</v>
      </c>
      <c r="J92" s="17" t="n">
        <v>5.722092</v>
      </c>
      <c r="K92" s="6" t="s">
        <f>=Портфель!F44*Портфель!$Q$13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40" t="n">
        <v>43836</v>
      </c>
      <c r="B93" s="16" t="s">
        <v>835</v>
      </c>
      <c r="C93" s="16" t="s">
        <v>116</v>
      </c>
      <c r="D93" s="16" t="s">
        <v>117</v>
      </c>
      <c r="E93" s="17" t="n">
        <v>31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2292</v>
      </c>
      <c r="J93" s="17" t="n">
        <v>5.9908741935484</v>
      </c>
      <c r="K93" s="6" t="s">
        <f>=Портфель!F44*Портфель!$Q$13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40" t="n">
        <v>43927</v>
      </c>
      <c r="B94" s="16" t="s">
        <v>835</v>
      </c>
      <c r="C94" s="16" t="s">
        <v>119</v>
      </c>
      <c r="D94" s="16" t="s">
        <v>121</v>
      </c>
      <c r="E94" s="17" t="n">
        <v>110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2201</v>
      </c>
      <c r="J94" s="17" t="n">
        <v>1008.6862727273</v>
      </c>
      <c r="K94" s="6" t="s">
        <f>=Портфель!F46*Портфель!G46/100*Портфель!$Q$13+Портфель!H46*Портфель!$Q$13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40" t="n">
        <v>43907</v>
      </c>
      <c r="B95" s="16" t="s">
        <v>835</v>
      </c>
      <c r="C95" s="16" t="s">
        <v>123</v>
      </c>
      <c r="D95" s="16" t="s">
        <v>124</v>
      </c>
      <c r="E95" s="17" t="n">
        <v>20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2220</v>
      </c>
      <c r="J95" s="17" t="n">
        <v>959.065</v>
      </c>
      <c r="K95" s="6" t="s">
        <f>=Портфель!F47*Портфель!G47/100*Портфель!$Q$13+Портфель!H47*Портфель!$Q$13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40" t="n">
        <v>43900</v>
      </c>
      <c r="B96" s="16" t="s">
        <v>835</v>
      </c>
      <c r="C96" s="16" t="s">
        <v>126</v>
      </c>
      <c r="D96" s="16" t="s">
        <v>127</v>
      </c>
      <c r="E96" s="17" t="n">
        <v>1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2228</v>
      </c>
      <c r="J96" s="17" t="n">
        <v>954.55</v>
      </c>
      <c r="K96" s="6" t="s">
        <f>=Портфель!F48*Портфель!G48/100*Портфель!$Q$13+Портфель!H48*Портфель!$Q$13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40"/>
      <c r="B97" s="16"/>
      <c r="C97" s="16"/>
      <c r="D97" s="16"/>
      <c r="E97" s="17"/>
      <c r="F97" s="7"/>
      <c r="G97" s="17"/>
      <c r="H97" s="16"/>
      <c r="I97" s="7"/>
      <c r="J97" s="17"/>
      <c r="K97" s="4" t="s">
        <v>133</v>
      </c>
      <c r="L97" s="8" t="s">
        <f>=SUBTOTAL(109,L2:L96)</f>
      </c>
      <c r="M97" s="8" t="s">
        <f>=SUBTOTAL(109,M2:M96)</f>
      </c>
      <c r="N97" s="8" t="s">
        <f>=MAX(0,M97*0.13)</f>
      </c>
    </row>
  </sheetData>
  <autoFilter ref="A1:O9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2026-04-15T16:38:35.00Z</dcterms:created>
  <dc:creator>izi-invest.ru</dc:creator>
  <cp:revision>0</cp:revision>
</cp:coreProperties>
</file>