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<sst xmlns="http://schemas.openxmlformats.org/spreadsheetml/2006/main" count="7047" uniqueCount="602">
  <si>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</si>
  <si>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</si>
  <si>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</si>
  <si>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</si>
  <si>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</si>
  <si>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</si>
  <si>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</si>
  <si>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</si>
  <si>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</si>
  <si>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</si>
  <si>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</si>
  <si>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</si>
  <si>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</si>
  <si>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</si>
  <si>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</si>
  <si>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</si>
  <si>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</si>
  <si>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</si>
  <si>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</si>
  <si>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</si>
  <si>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</si>
  <si>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X5</t>
  </si>
  <si>
    <t>КЦ ИКС 5</t>
  </si>
  <si>
    <t>BYN</t>
  </si>
  <si>
    <t>GLRX</t>
  </si>
  <si>
    <t>ГЛОРАКС</t>
  </si>
  <si>
    <t>CAD</t>
  </si>
  <si>
    <t>Сумма по акциям:</t>
  </si>
  <si>
    <t>CHF</t>
  </si>
  <si>
    <t>TLCB</t>
  </si>
  <si>
    <t>etf</t>
  </si>
  <si>
    <t>TLCB ETF</t>
  </si>
  <si>
    <t>CNY</t>
  </si>
  <si>
    <t>TGLD</t>
  </si>
  <si>
    <t>TGLD ETF</t>
  </si>
  <si>
    <t>EUR</t>
  </si>
  <si>
    <t>TPAY</t>
  </si>
  <si>
    <t>TPAY ETF</t>
  </si>
  <si>
    <t>GBP</t>
  </si>
  <si>
    <t>Сумма по фондам:</t>
  </si>
  <si>
    <t>GLD</t>
  </si>
  <si>
    <t>RU000A10B4J5</t>
  </si>
  <si>
    <t>bond</t>
  </si>
  <si>
    <t>ПолиплП2Б3</t>
  </si>
  <si>
    <t>USD</t>
  </si>
  <si>
    <t>2027-03-11</t>
  </si>
  <si>
    <t>HKD</t>
  </si>
  <si>
    <t>RU000A10E655</t>
  </si>
  <si>
    <t>ГЛОРАКС1Р5</t>
  </si>
  <si>
    <t>2029-07-11</t>
  </si>
  <si>
    <t>JPY</t>
  </si>
  <si>
    <t>RU000A1053P7</t>
  </si>
  <si>
    <t>Сегежа2P5R</t>
  </si>
  <si>
    <t>2037-07-30</t>
  </si>
  <si>
    <t>KZT</t>
  </si>
  <si>
    <t>RU000A10BGU1</t>
  </si>
  <si>
    <t>ПКБ 1Р-07</t>
  </si>
  <si>
    <t>2028-04-09</t>
  </si>
  <si>
    <t>RU000A10AU73</t>
  </si>
  <si>
    <t>ГТЛК 2P-07</t>
  </si>
  <si>
    <t>2026-08-04</t>
  </si>
  <si>
    <t>SLV</t>
  </si>
  <si>
    <t>RU000A10DA74</t>
  </si>
  <si>
    <t>ЭталонФин4</t>
  </si>
  <si>
    <t>2027-11-11</t>
  </si>
  <si>
    <t>TRY</t>
  </si>
  <si>
    <t>RU000A10D319</t>
  </si>
  <si>
    <t>Уралкуз1Р2</t>
  </si>
  <si>
    <t>2028-09-27</t>
  </si>
  <si>
    <t>UAH</t>
  </si>
  <si>
    <t>RU000A10DYZ9</t>
  </si>
  <si>
    <t>АСГТРАФО-1</t>
  </si>
  <si>
    <t>2030-11-29</t>
  </si>
  <si>
    <t>RU000A10B461</t>
  </si>
  <si>
    <t>NSKATD-03</t>
  </si>
  <si>
    <t>2028-03-04</t>
  </si>
  <si>
    <t>RU000A10EL13</t>
  </si>
  <si>
    <t>ПЭТ 1Р2</t>
  </si>
  <si>
    <t>2029-03-01</t>
  </si>
  <si>
    <t>RU000A10DUQ6</t>
  </si>
  <si>
    <t>БалтЛизП22</t>
  </si>
  <si>
    <t>2028-09-12</t>
  </si>
  <si>
    <t>RU000A10E9V6</t>
  </si>
  <si>
    <t>ПУБ001Р-02</t>
  </si>
  <si>
    <t>2029-01-28</t>
  </si>
  <si>
    <t>RU000A108405</t>
  </si>
  <si>
    <t>ХРОМОС Б1</t>
  </si>
  <si>
    <t>2028-03-07</t>
  </si>
  <si>
    <t>RU000A10BW96</t>
  </si>
  <si>
    <t>СамолетP18</t>
  </si>
  <si>
    <t>2029-06-06</t>
  </si>
  <si>
    <t>RU000A10EXU0</t>
  </si>
  <si>
    <t>АдвТрак1Р3</t>
  </si>
  <si>
    <t>2031-03-28</t>
  </si>
  <si>
    <t>RU000A10EW51</t>
  </si>
  <si>
    <t>АБЗ-1 2Р06</t>
  </si>
  <si>
    <t>2029-04-01</t>
  </si>
  <si>
    <t>RU000A10E747</t>
  </si>
  <si>
    <t>Сегеж3P10R</t>
  </si>
  <si>
    <t>2029-01-19</t>
  </si>
  <si>
    <t>RU000A10AS28</t>
  </si>
  <si>
    <t>БинФарм1P4</t>
  </si>
  <si>
    <t>2028-01-22</t>
  </si>
  <si>
    <t>RU000A107217</t>
  </si>
  <si>
    <t>АРЕНЗА1Р03</t>
  </si>
  <si>
    <t>2028-11-21</t>
  </si>
  <si>
    <t>RU000A106HB4</t>
  </si>
  <si>
    <t>iВУШ 1P2</t>
  </si>
  <si>
    <t>2026-07-02</t>
  </si>
  <si>
    <t>RU000A10ECY6</t>
  </si>
  <si>
    <t>ЭЛРЕШ 1Р3</t>
  </si>
  <si>
    <t>2027-08-19</t>
  </si>
  <si>
    <t>RU000A108L65</t>
  </si>
  <si>
    <t>АйДиКоле07</t>
  </si>
  <si>
    <t>2027-05-20</t>
  </si>
  <si>
    <t>RU000A107C34</t>
  </si>
  <si>
    <t>АйДиКоле06</t>
  </si>
  <si>
    <t>2026-11-21</t>
  </si>
  <si>
    <t>RU000A10CZA1</t>
  </si>
  <si>
    <t>СамолетP20</t>
  </si>
  <si>
    <t>2026-09-28</t>
  </si>
  <si>
    <t>RU000A108777</t>
  </si>
  <si>
    <t>БалтЛизБП1</t>
  </si>
  <si>
    <t>2027-04-08</t>
  </si>
  <si>
    <t>SU26252RMFS5</t>
  </si>
  <si>
    <t>ОФЗ 26252</t>
  </si>
  <si>
    <t>2033-10-12</t>
  </si>
  <si>
    <t>RU000A10CCG7</t>
  </si>
  <si>
    <t>iКарРус1P7</t>
  </si>
  <si>
    <t>2027-08-02</t>
  </si>
  <si>
    <t>SU26250RMFS9</t>
  </si>
  <si>
    <t>ОФЗ 26250</t>
  </si>
  <si>
    <t>2037-06-10</t>
  </si>
  <si>
    <t>SU26246RMFS7</t>
  </si>
  <si>
    <t>ОФЗ 26246</t>
  </si>
  <si>
    <t>2036-03-12</t>
  </si>
  <si>
    <t>RU000A108GL1</t>
  </si>
  <si>
    <t>Систем1P29</t>
  </si>
  <si>
    <t>2028-05-18</t>
  </si>
  <si>
    <t>SU26247RMFS5</t>
  </si>
  <si>
    <t>ОФЗ 26247</t>
  </si>
  <si>
    <t>2039-05-11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</si>
  <si>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</si>
  <si>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</si>
  <si>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</si>
  <si>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</si>
  <si>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</si>
  <si>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</si>
  <si>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</si>
  <si>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</si>
  <si>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</si>
  <si>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</si>
  <si>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</si>
  <si>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</si>
  <si>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</si>
  <si>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Дивиденд по IRAO - ИнтерРАОао 300шт. по 0.35 RUR - налог 14 RUR (данные из БД)</t>
  </si>
  <si>
    <t>Дивиденд по VTBR - ВТБ ао 43шт. по 25.58 RUR - налог 143 RUR (данные из БД)</t>
  </si>
  <si>
    <t>Дивиденд по ROSN - Роснефть 8шт. по 14.68 RUR - налог 15 RUR (данные из БД)</t>
  </si>
  <si>
    <t>Дивиденд по TPAY - TPAY ETF 89шт. по 1.65 RUR - налог 19 RUR (данные из БД)</t>
  </si>
  <si>
    <t>Выплата дивидендов по TPAY - TPAY ETF (данные из сделок)</t>
  </si>
  <si>
    <t>Дивиденд по TPAY - TPAY ETF 241шт. по 1.43 RUR - налог 45 RUR (данные из БД)</t>
  </si>
  <si>
    <t>Дивиденд по TPAY - TPAY ETF 244шт. по 1.58 RUR - налог 50 RUR (данные из БД)</t>
  </si>
  <si>
    <t>Дивиденд по TPAY - TPAY ETF 247шт. по 1.37 RUR - налог 44 RUR (данные из БД)</t>
  </si>
  <si>
    <t>Дивиденд по TPAY - TPAY ETF 203шт. по 1.37 RUR - налог 36 RUR (данные из БД)</t>
  </si>
  <si>
    <t>Купон по RU000A107RZ0 - СамолетP13 3шт. по 12.12 RUR - налог 5 RUR (данные из БД)</t>
  </si>
  <si>
    <t>Выплата купонов по RU000A107RZ0 - СамолетP13 (данные из сделок)</t>
  </si>
  <si>
    <t>Купон по RU000A10AV31 - iКарРус1P5 1шт. по 20.96 RUR - налог 3 RUR (данные из БД)</t>
  </si>
  <si>
    <t>Выплата купонов по RU000A10AV31 - iКарРус1P5 (данные из сделок)</t>
  </si>
  <si>
    <t>Ввод ДС</t>
  </si>
  <si>
    <t>Купон по RU000A108405 - ХРОМОС Б1 1шт. по 24.25 RUR - налог 3 RUR (данные из БД)</t>
  </si>
  <si>
    <t>Купон по RU000A10BFX7 - СамолетP16 1шт. по 20.96 RUR - налог 3 RUR (данные из БД)</t>
  </si>
  <si>
    <t>Выплата купонов по RU000A108405 - ХРОМОС Б1 (данные из сделок)</t>
  </si>
  <si>
    <t>Выплата купонов по RU000A10BFX7 - СамолетP16 (данные из сделок)</t>
  </si>
  <si>
    <t>Купон по RU000A10BGU1 - ПКБ 1Р-07 2шт. по 20.14 RUR - налог 5 RUR (данные из БД)</t>
  </si>
  <si>
    <t>Выплата купонов по RU000A10BGU1 - ПКБ 1Р-07 (данные из сделок)</t>
  </si>
  <si>
    <t>Амортизация ТБ-3_01: 4 шт. по 52.85 RUR.  (данные из БД)</t>
  </si>
  <si>
    <t>Купон по RU000A10B7T7 - ТБ-3_01 4шт. по 11.02 RUR - налог 6 RUR (данные из БД)</t>
  </si>
  <si>
    <t>Выплата купонов по RU000A10B7T7 - ТБ-3_01 (данные из сделок)</t>
  </si>
  <si>
    <t>Частичное погашение облигаций по RU000A10B7T7 - ТБ-3_01 (данные из сделок)</t>
  </si>
  <si>
    <t>Купон по RU000A10AAQ4 - СФО СФ1 01 5шт. по 20.55 RUR - налог 13 RUR (данные из БД)</t>
  </si>
  <si>
    <t>Амортизация Роделен1P3: 1 шт. по 27.7 RUR.  (данные из БД)</t>
  </si>
  <si>
    <t>Купон по RU000A105M59 - Роделен1P3 1шт. по 14.82 RUR - налог 2 RUR (данные из БД)</t>
  </si>
  <si>
    <t>Дивиденд по TPAY - TPAY ETF 22шт. по 1.6 RUR - налог 5 RUR (данные из БД)</t>
  </si>
  <si>
    <t>Выплата купонов по RU000A10AAQ4 - СФО СФ1 01 (данные из сделок)</t>
  </si>
  <si>
    <t>Выплата купонов по RU000A105M59 - Роделен1P3 (данные из сделок)</t>
  </si>
  <si>
    <t>Частичное погашение облигаций по RU000A105M59 - Роделен1P3 (данные из сделок)</t>
  </si>
  <si>
    <t>Купон по RU000A106HB4 - iВУШ 1P2 1шт. по 29.42 RUR - налог 4 RUR (данные из БД)</t>
  </si>
  <si>
    <t>Купон по RU000A10AS28 - БинФарм1P4 1шт. по 20.96 RUR - налог 3 RUR (данные из БД)</t>
  </si>
  <si>
    <t>Купон по RU000A10B933 - Селигдар3Р 1шт. по 19.11 RUR - налог 2 RUR (данные из БД)</t>
  </si>
  <si>
    <t>Купон по RU000A10ATT8 - Россет1Р16 1шт. по 17.55 RUR - налог 2 RUR (данные из БД)</t>
  </si>
  <si>
    <t>Купон по RU000A10AU73 - ГТЛК 2P-07 2шт. по 19.73 RUR - налог 5 RUR (данные из БД)</t>
  </si>
  <si>
    <t>Купон по RU000A10AV31 - iКарРус1P5 2шт. по 20.96 RUR - налог 5 RUR (данные из БД)</t>
  </si>
  <si>
    <t>Купон по RU000A10D319 - Уралкуз1Р2 1шт. по 11.81 RUR - налог 2 RUR (данные из БД)</t>
  </si>
  <si>
    <t>Выплата купонов по RU000A10AS28 - БинФарм1P4 (данные из сделок)</t>
  </si>
  <si>
    <t>Выплата купонов по RU000A10ATT8 - Россет1Р16 (данные из сделок)</t>
  </si>
  <si>
    <t>Выплата купонов по RU000A10B933 - Селигдар3Р (данные из сделок)</t>
  </si>
  <si>
    <t>Выплата купонов по RU000A106HB4 - iВУШ 1P2 (данные из сделок)</t>
  </si>
  <si>
    <t>Выплата купонов по RU000A10AU73 - ГТЛК 2P-07 (данные из сделок)</t>
  </si>
  <si>
    <t>Амортизация ТБ-3_01: 4 шт. по 65.76 RUR.  (данные из БД)</t>
  </si>
  <si>
    <t>Купон по RU000A10B7T7 - ТБ-3_01 4шт. по 10.27 RUR - налог 5 RUR (данные из БД)</t>
  </si>
  <si>
    <t>Дивиденд по TPAY - TPAY ETF 15шт. по 1.32 RUR - налог 3 RUR (данные из БД)</t>
  </si>
  <si>
    <t>Купон по RU000A104JQ3 - СамолетP11 1шт. по 129.64 RUR - налог 17 RUR (данные из БД)</t>
  </si>
  <si>
    <t>Купон по RU000A10D319 - Уралкуз1Р2 1шт. по 11.9 RUR - налог 2 RUR (данные из БД)</t>
  </si>
  <si>
    <t>Выплата купонов по RU000A104JQ3 - СамолетP11 (данные из сделок)</t>
  </si>
  <si>
    <t>Выплата купонов по RU000A10D319 - Уралкуз1Р2 (данные из сделок)</t>
  </si>
  <si>
    <t>Купон по RU000A10BFX7 - СамолетP16 2шт. по 20.96 RUR - налог 5 RUR (данные из БД)</t>
  </si>
  <si>
    <t>Купон по RU000A0ZYX28 - Совком 1В2 1шт. по 383.23 RUR - налог 50 RUR (данные из БД)</t>
  </si>
  <si>
    <t>Амортизация ТБ-3_01: 5 шт. по 50.26 RUR.  (данные из БД)</t>
  </si>
  <si>
    <t>Купон по RU000A10B7T7 - ТБ-3_01 5шт. по 8.87 RUR - налог 6 RUR (данные из БД)</t>
  </si>
  <si>
    <t>Выплата купонов по RU000A0ZYX28 - Совком 1В2 (данные из сделок)</t>
  </si>
  <si>
    <t>Дивиденд по TPAY - TPAY ETF 14шт. по 1.09 RUR - налог 2 RUR (данные из БД)</t>
  </si>
  <si>
    <t>Купон по RU000A1070X5 - АБЗ-1 1Р05 1шт. по 5.19 RUR - налог 1 RUR (данные из БД)</t>
  </si>
  <si>
    <t>Купон по RU000A107217 - АРЕНЗА1Р03 1шт. по 16.99 RUR - налог 2 RUR (данные из БД)</t>
  </si>
  <si>
    <t>Выплата купонов по RU000A1070X5 - АБЗ-1 1Р05 (данные из сделок)</t>
  </si>
  <si>
    <t>Выплата купонов по RU000A107217 - АРЕНЗА1Р03 (данные из сделок)</t>
  </si>
  <si>
    <t>Купон по RU000A10D319 - Уралкуз1Р2 1шт. по 12.24 RUR - налог 2 RUR (данные из БД)</t>
  </si>
  <si>
    <t>Купон по RU000A10B461 - NSKATD-03 1шт. по 21.37 RUR - налог 3 RUR (данные из БД)</t>
  </si>
  <si>
    <t>Купон по RU000A10B4J5 - ПолиплП2Б3 1шт. по 89.35 RUR - налог 12 RUR (данные из БД)</t>
  </si>
  <si>
    <t>Выплата купонов по RU000A10B461 - NSKATD-03 (данные из сделок)</t>
  </si>
  <si>
    <t>Выплата купонов по RU000A10B4J5 - ПолиплП2Б3 (данные из сделок)</t>
  </si>
  <si>
    <t>Амортизация ТБ-3_01: 5 шт. по 49.84 RUR.  (данные из БД)</t>
  </si>
  <si>
    <t>Купон по SU26246RMFS7 - ОФЗ 26246 1шт. по 59.84 RUR - налог 8 RUR (данные из БД)</t>
  </si>
  <si>
    <t>Купон по RU000A10DYZ9 - АСГТРАФО-1 1шт. по 19.73 RUR - налог 3 RUR (данные из БД)</t>
  </si>
  <si>
    <t>Выплата купонов по SU26246RMFS7 - ОФЗ 26246 (данные из сделок)</t>
  </si>
  <si>
    <t>Купон по RU000A10B7T7 - ТБ-3_01 5шт. по 7.05 RUR - налог 5 RUR (данные из БД)</t>
  </si>
  <si>
    <t>Выплата купонов по RU000A10DYZ9 - АСГТРАФО-1 (данные из сделок)</t>
  </si>
  <si>
    <t>Дивиденд по TPAY - TPAY ETF 1шт. по 1.15 RUR - налог 0 RUR (данные из БД)</t>
  </si>
  <si>
    <t>Амортизация АБЗ-1 1Р05: 1 шт. по 165 RUR.  (данные из БД)</t>
  </si>
  <si>
    <t>Частичное погашение облигаций по RU000A1070X5 - АБЗ-1 1Р05 (данные из сделок)</t>
  </si>
  <si>
    <t>Купон по RU000A10E747 - Сегеж3P10R 1шт. по 20.55 RUR - налог 3 RUR (данные из БД)</t>
  </si>
  <si>
    <t>Выплата купонов по RU000A10E747 - Сегеж3P10R (данные из сделок)</t>
  </si>
  <si>
    <t>Купон по RU000A10D319 - Уралкуз1Р2 1шт. по 12.29 RUR - налог 2 RUR (данные из БД)</t>
  </si>
  <si>
    <t>Купон по RU000A10E9V6 - ПУБ001Р-02 1шт. по 17.26 RUR - налог 2 RUR (данные из БД)</t>
  </si>
  <si>
    <t>Купон по RU000A10B4J5 - ПолиплП2Б3 1шт. по 86.16 RUR - налог 11 RUR (данные из БД)</t>
  </si>
  <si>
    <t>Купон по RU000A10EL13 - ПЭТ 1Р2 1шт. по 21.37 RUR - налог 3 RUR (данные из БД)</t>
  </si>
  <si>
    <t>Выплата купонов по RU000A10EL13 - ПЭТ 1Р2 (данные из сделок)</t>
  </si>
  <si>
    <t>Купон по SU26252RMFS5 - ОФЗ 26252 1шт. по 62.33 RUR - налог 8 RUR (данные из БД)</t>
  </si>
  <si>
    <t>Выплата купонов по SU26252RMFS5 - ОФЗ 26252 (данные из сделок)</t>
  </si>
  <si>
    <t>Амортизация ТБ-3_01: 5 шт. по 53.67 RUR.  (данные из БД)</t>
  </si>
  <si>
    <t>Купон по RU000A10DUQ6 - БалтЛизП22 1шт. по 16.44 RUR - налог 2 RUR (данные из БД)</t>
  </si>
  <si>
    <t>Купон по RU000A10B7T7 - ТБ-3_01 5шт. по 6.75 RUR - налог 4 RUR (данные из БД)</t>
  </si>
  <si>
    <t>Выплата купонов по RU000A10DUQ6 - БалтЛизП22 (данные из сделок)</t>
  </si>
  <si>
    <t>Купон по RU000A10E655 - ГЛОРАКС1Р5 2шт. по 16.85 RUR - налог 4 RUR (данные из БД)</t>
  </si>
  <si>
    <t>Выплата купонов по RU000A10E655 - ГЛОРАКС1Р5 (данные из сделок)</t>
  </si>
  <si>
    <t>Амортизация Россет1Р16: 1 шт. по 1000 RUR.  (данные из БД)</t>
  </si>
  <si>
    <t>Полное погашение облигаций по RU000A10ATT8 - Россет1Р16 (данные из сделок)</t>
  </si>
  <si>
    <t>Выплата купонов по RU000A10CZA1 - СамолетP20 (данные из сделок)</t>
  </si>
  <si>
    <t>Купон по RU000A10CCG7 - iКарРус1P7 1шт. по 15 RUR - налог 2 RUR (данные из БД)</t>
  </si>
  <si>
    <t>Купон по RU000A10D319 - Уралкуз1Р2 1шт. по 11.82 RUR - налог 2 RUR (данные из БД)</t>
  </si>
  <si>
    <t>Выплата купонов по RU000A10CCG7 - iКарРус1P7 (данные из сделок)</t>
  </si>
  <si>
    <t>Купон по RU000A108777 - БалтЛизБП1 1шт. по 14.08 RUR - налог 2 RUR (данные из БД)</t>
  </si>
  <si>
    <t>Выплата купонов по RU000A108777 - БалтЛизБП1 (данные из сделок)</t>
  </si>
  <si>
    <t>Выплата купонов по RU000A10E9V6 - ПУБ001Р-02 (данные из сделок)</t>
  </si>
  <si>
    <t>Купон по RU000A10B4J5 - ПолиплП2Б3 1шт. по 82.89 RUR - налог 11 RUR (данные из БД)</t>
  </si>
  <si>
    <t>Купон по RU000A10EW51 - АБЗ-1 2Р06 1шт. по 14.38 RUR - налог 2 RUR (данные из БД)</t>
  </si>
  <si>
    <t>Выплата купонов по RU000A10EW51 - АБЗ-1 2Р06 (данные из сделок)</t>
  </si>
  <si>
    <t>Купон по RU000A10DA74 - ЭталонФин4 1шт. по 16.44 RUR - налог 2 RUR (данные из БД)</t>
  </si>
  <si>
    <t>Выплата купонов по RU000A10DA74 - ЭталонФин4 (данные из сделок)</t>
  </si>
  <si>
    <t>Купон по RU000A10BW96 - СамолетP18 1шт. по 19.73 RUR - налог 3 RUR (данные из БД)</t>
  </si>
  <si>
    <t>Купон по RU000A10EXU0 - АдвТрак1Р3 1шт. по 19.73 RUR - налог 3 RUR (данные из БД)</t>
  </si>
  <si>
    <t>Амортизация АйДиКоле06: 2 шт. по 83 RUR.  (данные из БД)</t>
  </si>
  <si>
    <t>Амортизация ИнтЛиз1Р06: 1 шт. по 165 RUR.  (данные из БД)</t>
  </si>
  <si>
    <t>Купон по RU000A107C34 - АйДиКоле06 2шт. по 8.65 RUR - налог 2 RUR (данные из БД)</t>
  </si>
  <si>
    <t>Купон по RU000A106SF2 - ИнтЛиз1Р06 1шт. по 11.44 RUR - налог 1 RUR (данные из БД)</t>
  </si>
  <si>
    <t>Купон по RU000A108L65 - АйДиКоле07 1шт. по 15.62 RUR - налог 2 RUR (данные из БД)</t>
  </si>
  <si>
    <t>Дивиденд по T - Т-Техно ао 10шт. по 4.5 RUR - налог 6 RUR (данные из БД)</t>
  </si>
  <si>
    <t>Частичное погашение облигаций по RU000A107C34 - АйДиКоле06 (данные из сделок)</t>
  </si>
  <si>
    <t>Выплата купонов по RU000A107C34 - АйДиКоле06 (данные из сделок)</t>
  </si>
  <si>
    <t>Купон по RU000A10ECY6 - ЭЛРЕШ 1Р3 1шт. по 19.32 RUR - налог 3 RUR (данные из БД)</t>
  </si>
  <si>
    <t>Выплата купонов по RU000A108L65 - АйДиКоле07 (данные из сделок)</t>
  </si>
  <si>
    <t>Выплата купонов по RU000A10EXU0 - АдвТрак1Р3 (данные из сделок)</t>
  </si>
  <si>
    <t>Выплата купонов по RU000A106SF2 - ИнтЛиз1Р06 (данные из сделок)</t>
  </si>
  <si>
    <t>Выплата купонов по RU000A10BW96 - СамолетP18 (данные из сделок)</t>
  </si>
  <si>
    <t>Частичное погашение облигаций по RU000A106SF2 - ИнтЛиз1Р06 (данные из сделок)</t>
  </si>
  <si>
    <t>Купон по SU26247RMFS5 - ОФЗ 26247 1шт. по 61.08 RUR - налог 8 RUR (данные из БД)</t>
  </si>
  <si>
    <t>Выплата купонов по SU26247RMFS5 - ОФЗ 26247 (данные из сделок)</t>
  </si>
  <si>
    <t>Выплата дивидендов по T - Т-Техно ао (данные из сделок)</t>
  </si>
  <si>
    <t>Купон по RU000A10CZA1 - СамолетP20 1шт. по 17.47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</si>
  <si>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</si>
  <si>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</si>
  <si>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</si>
  <si>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</si>
  <si>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</si>
  <si>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</si>
  <si>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</si>
  <si>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</si>
  <si>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</si>
  <si>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TMOS</t>
  </si>
  <si>
    <t>AFKS</t>
  </si>
  <si>
    <t>IRAO</t>
  </si>
  <si>
    <t>PRMD</t>
  </si>
  <si>
    <t>EUTR</t>
  </si>
  <si>
    <t>KLSB</t>
  </si>
  <si>
    <t>PMSBP</t>
  </si>
  <si>
    <t>NVTK</t>
  </si>
  <si>
    <t>CNTLP</t>
  </si>
  <si>
    <t>ENRU</t>
  </si>
  <si>
    <t>VTBR</t>
  </si>
  <si>
    <t>ROSN</t>
  </si>
  <si>
    <t>MOEX</t>
  </si>
  <si>
    <t>ASTR</t>
  </si>
  <si>
    <t>YDEX</t>
  </si>
  <si>
    <t>RU000A107RZ0</t>
  </si>
  <si>
    <t>SNGS</t>
  </si>
  <si>
    <t>OZPH</t>
  </si>
  <si>
    <t>RU000A104JQ3</t>
  </si>
  <si>
    <t>RU000A1082Y8</t>
  </si>
  <si>
    <t>MBNK</t>
  </si>
  <si>
    <t>RAGR</t>
  </si>
  <si>
    <t>PIKK</t>
  </si>
  <si>
    <t>RU000A10B7T7</t>
  </si>
  <si>
    <t>RU000A10AAQ4</t>
  </si>
  <si>
    <t>RU000A10D616</t>
  </si>
  <si>
    <t>RU000A10ATT8</t>
  </si>
  <si>
    <t>RU000A10B933</t>
  </si>
  <si>
    <t>RU000A10ASS2</t>
  </si>
  <si>
    <t>RU000A10AV31</t>
  </si>
  <si>
    <t>RU000A10BFX7</t>
  </si>
  <si>
    <t>RU000A105M59</t>
  </si>
  <si>
    <t>HNFG</t>
  </si>
  <si>
    <t>LQDT</t>
  </si>
  <si>
    <t>SNGSP</t>
  </si>
  <si>
    <t>TMON</t>
  </si>
  <si>
    <t>TRND</t>
  </si>
  <si>
    <t>RU000A10CSG3</t>
  </si>
  <si>
    <t>RU000A0ZYX28</t>
  </si>
  <si>
    <t>AFLT</t>
  </si>
  <si>
    <t>BAZA</t>
  </si>
  <si>
    <t>RU000A1070X5</t>
  </si>
  <si>
    <t>RU000A106SF2</t>
  </si>
  <si>
    <t>T
Т-Техно ао</t>
  </si>
  <si>
    <t>X5
КЦ ИКС 5</t>
  </si>
  <si>
    <t>GLRX
ГЛОРАКС</t>
  </si>
  <si>
    <t>TLCB
TLCB ETF</t>
  </si>
  <si>
    <t>TGLD
TGLD ETF</t>
  </si>
  <si>
    <t>TPAY
TPAY ETF</t>
  </si>
  <si>
    <t>RU000A10B4J5
ПолиплП2Б3</t>
  </si>
  <si>
    <t>RU000A10E655
ГЛОРАКС1Р5</t>
  </si>
  <si>
    <t>RU000A1053P7
Сегежа2P5R</t>
  </si>
  <si>
    <t>RU000A10BGU1
ПКБ 1Р-07</t>
  </si>
  <si>
    <t>RU000A10AU73
ГТЛК 2P-07</t>
  </si>
  <si>
    <t>RU000A10DA74
ЭталонФин4</t>
  </si>
  <si>
    <t>RU000A10D319
Уралкуз1Р2</t>
  </si>
  <si>
    <t>RU000A10DYZ9
АСГТРАФО-1</t>
  </si>
  <si>
    <t>RU000A10B461
NSKATD-03</t>
  </si>
  <si>
    <t>RU000A10EL13
ПЭТ 1Р2</t>
  </si>
  <si>
    <t>RU000A10DUQ6
БалтЛизП22</t>
  </si>
  <si>
    <t>RU000A10E9V6
ПУБ001Р-02</t>
  </si>
  <si>
    <t>RU000A108405
ХРОМОС Б1</t>
  </si>
  <si>
    <t>RU000A10BW96
СамолетP18</t>
  </si>
  <si>
    <t>RU000A10EXU0
АдвТрак1Р3</t>
  </si>
  <si>
    <t>RU000A10EW51
АБЗ-1 2Р06</t>
  </si>
  <si>
    <t>RU000A10E747
Сегеж3P10R</t>
  </si>
  <si>
    <t>RU000A10AS28
БинФарм1P4</t>
  </si>
  <si>
    <t>RU000A107217
АРЕНЗА1Р03</t>
  </si>
  <si>
    <t>RU000A106HB4
iВУШ 1P2</t>
  </si>
  <si>
    <t>RU000A10ECY6
ЭЛРЕШ 1Р3</t>
  </si>
  <si>
    <t>RU000A108L65
АйДиКоле07</t>
  </si>
  <si>
    <t>RU000A107C34
АйДиКоле06</t>
  </si>
  <si>
    <t>RU000A10CZA1
СамолетP20</t>
  </si>
  <si>
    <t>RU000A108777
БалтЛизБП1</t>
  </si>
  <si>
    <t>SU26252RMFS5
ОФЗ 26252</t>
  </si>
  <si>
    <t>RU000A10CCG7
iКарРус1P7</t>
  </si>
  <si>
    <t>SU26250RMFS9
ОФЗ 26250</t>
  </si>
  <si>
    <t>SU26246RMFS7
ОФЗ 26246</t>
  </si>
  <si>
    <t>RU000A108GL1
Систем1P29</t>
  </si>
  <si>
    <t>SU26247RMFS5
ОФЗ 26247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</si>
  <si>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</si>
  <si>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</si>
  <si>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</si>
  <si>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</si>
  <si>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</si>
  <si>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</si>
  <si>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</si>
  <si>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</si>
  <si>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Т-КАПИТАЛ ИНДЕКС МОСБИРЖИ</t>
  </si>
  <si>
    <t>АФК "Система" ПАО ао</t>
  </si>
  <si>
    <t>"Интер РАО" ПАО ао</t>
  </si>
  <si>
    <t>ПРОМОМЕД</t>
  </si>
  <si>
    <t>commission</t>
  </si>
  <si>
    <t>Удержание комиссии за операцию по PRMD - iПРОМОМЕД</t>
  </si>
  <si>
    <t>output</t>
  </si>
  <si>
    <t>ЕвроТранс ао</t>
  </si>
  <si>
    <t>Удержание комиссии за операцию по EUTR - ЕвроТранс</t>
  </si>
  <si>
    <t>nalog</t>
  </si>
  <si>
    <t>Удержание налога</t>
  </si>
  <si>
    <t>Удержание комиссии за операцию по IRAO - ИнтерРАОао</t>
  </si>
  <si>
    <t>Удержание комиссии за операцию по AFKS - Система ао</t>
  </si>
  <si>
    <t>ао"Калужская сбыт.комп."ПАО</t>
  </si>
  <si>
    <t>Удержание налога по дивидендам по IRAO - ИнтерРАОао</t>
  </si>
  <si>
    <t>Удержание комиссии за операцию по KLSB - КалужскСК</t>
  </si>
  <si>
    <t>"Пермэнергосбыт" ПАО ап</t>
  </si>
  <si>
    <t>Удержание комиссии за операцию по PMSBP - ПермьЭнС-п</t>
  </si>
  <si>
    <t>ПАО "НОВАТЭК" ао</t>
  </si>
  <si>
    <t>"Центральный Телеграф" ПАО ап</t>
  </si>
  <si>
    <t>Удержание комиссии за операцию по CNTLP - Телеграф-п</t>
  </si>
  <si>
    <t>Публичное акционерное общество "Энел Россия"</t>
  </si>
  <si>
    <t>Удержание комиссии за операцию по ENRU - Публичное акционерное общество Энел Россия</t>
  </si>
  <si>
    <t>Удержание комиссии за операцию по NVTK - Новатэк ао</t>
  </si>
  <si>
    <t>ао ПАО Банк ВТБ</t>
  </si>
  <si>
    <t>Удержание комиссии за операцию по VTBR - ВТБ ао</t>
  </si>
  <si>
    <t>ПАО НК Роснефть</t>
  </si>
  <si>
    <t>Удержание комиссии за операцию по ROSN - Роснефть</t>
  </si>
  <si>
    <t>ПАО Московская Биржа</t>
  </si>
  <si>
    <t>Группа Астра ао</t>
  </si>
  <si>
    <t>Удержание комиссии за операцию по ASTR - iАстра ао</t>
  </si>
  <si>
    <t>Т-Капитал Пассивный Доход</t>
  </si>
  <si>
    <t>МКПАО ЯНДЕКС</t>
  </si>
  <si>
    <t>Удержание налога по дивидендам по VTBR - ВТБ ао</t>
  </si>
  <si>
    <t>Удержание налога по дивидендам по ROSN - Роснефть</t>
  </si>
  <si>
    <t>БПИФ ТИНЬКОФФ ЗОЛОТО</t>
  </si>
  <si>
    <t>dohod</t>
  </si>
  <si>
    <t>Выплата дивидендов по TPAY - TPAY ETF</t>
  </si>
  <si>
    <t>ГК Самолет БО-П13</t>
  </si>
  <si>
    <t>публичное акционерное общество "Сургутнефтегаз"</t>
  </si>
  <si>
    <t>Озон Фармацевтика</t>
  </si>
  <si>
    <t>Эталон-Финанс 002Р-04</t>
  </si>
  <si>
    <t>ГК Самолет БО-П11</t>
  </si>
  <si>
    <t>Синара Транспортные Машины 1P4</t>
  </si>
  <si>
    <t>Первое кол.бюро НАО 001Р-07</t>
  </si>
  <si>
    <t>Удержание комиссии за операцию по SNGS - публичное акционерное общество Сургутнефтегаз</t>
  </si>
  <si>
    <t>МТС-Банк ао</t>
  </si>
  <si>
    <t>Группа Русагро</t>
  </si>
  <si>
    <t>Удержание комиссии за операцию по RAGR - Русагро</t>
  </si>
  <si>
    <t>Выплата купонов по RU000A107RZ0 - СамолетP13</t>
  </si>
  <si>
    <t>Удержание комиссии за операцию по MBNK - МТС Банк</t>
  </si>
  <si>
    <t>ПИК СЗ (ПАО) ао</t>
  </si>
  <si>
    <t>Удержание комиссии за операцию по PIKK - ПИК ао</t>
  </si>
  <si>
    <t>СФО ТБ-3 класс А</t>
  </si>
  <si>
    <t>ГТЛК БО 002P-07</t>
  </si>
  <si>
    <t>СФО Сплит Финанс 1 01</t>
  </si>
  <si>
    <t>Балтийский лизинг ООО БО-П20</t>
  </si>
  <si>
    <t>Россети ПАО БО 001P-16R</t>
  </si>
  <si>
    <t>Селигдар 001Р-03</t>
  </si>
  <si>
    <t>Ростелеком ПАО 001P-14R</t>
  </si>
  <si>
    <t>iКаршеринг Руссия 001P-05</t>
  </si>
  <si>
    <t>ХРОМОС Инжиниринг БО-01</t>
  </si>
  <si>
    <t>ГК Самолет БО-П16</t>
  </si>
  <si>
    <t>ВУШ БО 001P-02</t>
  </si>
  <si>
    <t>Выплата купонов по RU000A10AV31 - iКарРус1P5</t>
  </si>
  <si>
    <t>Биннофарм Групп 001Р-04</t>
  </si>
  <si>
    <t>ЛК Роделен БО 001Р-03</t>
  </si>
  <si>
    <t>корректировка</t>
  </si>
  <si>
    <t>Выплата купонов по RU000A108405 - ХРОМОС Б1</t>
  </si>
  <si>
    <t>Выплата купонов по RU000A10BFX7 - СамолетP16</t>
  </si>
  <si>
    <t>ХЭНДЕРСОН ао</t>
  </si>
  <si>
    <t>Выплата купонов по RU000A10BGU1 - ПКБ 1Р-07</t>
  </si>
  <si>
    <t>Выплата купонов по RU000A10B7T7 - ТБ-3_01</t>
  </si>
  <si>
    <t>amort</t>
  </si>
  <si>
    <t>Частичное погашение облигаций по RU000A10B7T7 - ТБ-3_01</t>
  </si>
  <si>
    <t>Выплата купонов по RU000A10AAQ4 - СФО СФ1 01</t>
  </si>
  <si>
    <t>БПИФ Ликвидность УК ВИМ</t>
  </si>
  <si>
    <t>Выплата купонов по RU000A105M59 - Роделен1P3</t>
  </si>
  <si>
    <t>Частичное погашение облигаций по RU000A105M59 - Роделен1P3</t>
  </si>
  <si>
    <t>Удержание комиссии за операцию по HNFG - ХЭНДЕРСОН</t>
  </si>
  <si>
    <t>Сургутнефтегаз ПАО ап</t>
  </si>
  <si>
    <t>Удержание комиссии за операцию по SNGSP - Сургнфгз-п</t>
  </si>
  <si>
    <t>Удержание комиссии за операцию по OZPH - iОзонФарм</t>
  </si>
  <si>
    <t>ОФЗ-ПД 26252 12/10/2033</t>
  </si>
  <si>
    <t>ОФЗ-ПД 26250 10/06/37</t>
  </si>
  <si>
    <t>ОФЗ-ПД 26246 12/03/36</t>
  </si>
  <si>
    <t>Уралкуз 001Р-02</t>
  </si>
  <si>
    <t>Т-КАПИТАЛ ВАЛЮТНЫЕ ОБЛИГАЦИИ</t>
  </si>
  <si>
    <t>Выплата купонов по RU000A10AS28 - БинФарм1P4</t>
  </si>
  <si>
    <t>Выплата купонов по RU000A10ATT8 - Россет1Р16</t>
  </si>
  <si>
    <t>Выплата купонов по RU000A10B933 - Селигдар3Р</t>
  </si>
  <si>
    <t>Выплата купонов по RU000A106HB4 - iВУШ 1P2</t>
  </si>
  <si>
    <t>ОФЗ-ПД 26247 11/05/39</t>
  </si>
  <si>
    <t>Выплата купонов по RU000A10AU73 - ГТЛК 2P-07</t>
  </si>
  <si>
    <t>T-КАПИТАЛ ДЕНЕЖНЫЙ РЫНОК</t>
  </si>
  <si>
    <t>БПИФ Т-Капитал Трендовые акции</t>
  </si>
  <si>
    <t>МЕТАЛЛОИНВЕСТ 002P-02</t>
  </si>
  <si>
    <t>Совкомбанк ПАО обл. 1В02</t>
  </si>
  <si>
    <t>ПАО ГЛОРАКС</t>
  </si>
  <si>
    <t>Аэрофлот-росс.авиалин(ПАО)ао</t>
  </si>
  <si>
    <t>Выплата купонов по RU000A104JQ3 - СамолетP11</t>
  </si>
  <si>
    <t>Выплата купонов по RU000A10D319 - Уралкуз1Р2</t>
  </si>
  <si>
    <t>ГК БАЗИС</t>
  </si>
  <si>
    <t>Выплата купонов по RU000A0ZYX28 - Совком 1В2</t>
  </si>
  <si>
    <t>Корпоративный центр ИКС 5</t>
  </si>
  <si>
    <t>Полипласт АО П02-БО-03</t>
  </si>
  <si>
    <t>АРЕНЗА-ПРО 001P-03</t>
  </si>
  <si>
    <t>АБЗ-1 001P-05</t>
  </si>
  <si>
    <t>Выплата купонов по RU000A1070X5 - АБЗ-1 1Р05</t>
  </si>
  <si>
    <t>ГК Сегежа 003P-10R</t>
  </si>
  <si>
    <t>НСКАТД БО-03</t>
  </si>
  <si>
    <t>АСГ ТРАНСФОРМАТОРЕН БО-01</t>
  </si>
  <si>
    <t>Выплата купонов по RU000A107217 - АРЕНЗА1Р03</t>
  </si>
  <si>
    <t>Выплата купонов по RU000A10B461 - NSKATD-03</t>
  </si>
  <si>
    <t>Выплата купонов по RU000A10B4J5 - ПолиплП2Б3</t>
  </si>
  <si>
    <t>ПЭТ ПЛАСТ 001Р-02</t>
  </si>
  <si>
    <t>Выплата купонов по SU26246RMFS7 - ОФЗ 26246</t>
  </si>
  <si>
    <t>Выплата купонов по RU000A10DYZ9 - АСГТРАФО-1</t>
  </si>
  <si>
    <t>Т-Технологии МКПАО ао</t>
  </si>
  <si>
    <t>Частичное погашение облигаций по RU000A1070X5 - АБЗ-1 1Р05</t>
  </si>
  <si>
    <t>Выплата купонов по RU000A10E747 - Сегеж3P10R</t>
  </si>
  <si>
    <t>ПЕРВОУРАЛЬСКБАНК 001Р-02</t>
  </si>
  <si>
    <t>ГЛОРАКС 001Р-05</t>
  </si>
  <si>
    <t>Выплата купонов по RU000A10EL13 - ПЭТ 1Р2</t>
  </si>
  <si>
    <t>Балтийский лизинг ООО БО-П22</t>
  </si>
  <si>
    <t>Балтийский лизинг ООО БО-П10</t>
  </si>
  <si>
    <t>ГК Сегежа 002P-05R</t>
  </si>
  <si>
    <t>Выплата купонов по SU26252RMFS5 - ОФЗ 26252</t>
  </si>
  <si>
    <t>ГК Самолет БО-П18</t>
  </si>
  <si>
    <t>Выплата купонов по RU000A10DUQ6 - БалтЛизП22</t>
  </si>
  <si>
    <t>АБЗ-1 002P-06</t>
  </si>
  <si>
    <t>Выплата купонов по RU000A10E655 - ГЛОРАКС1Р5</t>
  </si>
  <si>
    <t>АйДи Коллект 07</t>
  </si>
  <si>
    <t>Полное погашение облигаций по RU000A10ATT8 - Россет1Р16</t>
  </si>
  <si>
    <t>АйДи Коллект 06</t>
  </si>
  <si>
    <t>ГК Самолет БО-П20</t>
  </si>
  <si>
    <t>iКаршеринг Руссия 001P-07</t>
  </si>
  <si>
    <t>Интерлизинг 001Р-06</t>
  </si>
  <si>
    <t>Выплата купонов по RU000A10CZA1 - СамолетP20</t>
  </si>
  <si>
    <t>Выплата купонов по RU000A10CCG7 - iКарРус1P7</t>
  </si>
  <si>
    <t>Выплата купонов по RU000A108777 - БалтЛизБП1</t>
  </si>
  <si>
    <t>Выплата купонов по RU000A10E9V6 - ПУБ001Р-02</t>
  </si>
  <si>
    <t>Выплата купонов по RU000A10EW51 - АБЗ-1 2Р06</t>
  </si>
  <si>
    <t>ЛК АдвансТрак 001Р-03</t>
  </si>
  <si>
    <t>АФК Система БО 001Р-29</t>
  </si>
  <si>
    <t>Выплата купонов по RU000A10DA74 - ЭталонФин4</t>
  </si>
  <si>
    <t>ЭЛЕКТРОРЕШЕНИЯ 001Р-03</t>
  </si>
  <si>
    <t>Частичное погашение облигаций по RU000A107C34 - АйДиКоле06</t>
  </si>
  <si>
    <t>Выплата купонов по RU000A107C34 - АйДиКоле06</t>
  </si>
  <si>
    <t>Выплата купонов по RU000A108L65 - АйДиКоле07</t>
  </si>
  <si>
    <t>Выплата купонов по RU000A10EXU0 - АдвТрак1Р3</t>
  </si>
  <si>
    <t>Выплата купонов по RU000A106SF2 - ИнтЛиз1Р06</t>
  </si>
  <si>
    <t>Выплата купонов по RU000A10BW96 - СамолетP18</t>
  </si>
  <si>
    <t>Частичное погашение облигаций по RU000A106SF2 - ИнтЛиз1Р06</t>
  </si>
  <si>
    <t>Выплата купонов по SU26247RMFS5 - ОФЗ 26247</t>
  </si>
  <si>
    <t>Удержание налога по дивидендам по T - Т-Техно ао</t>
  </si>
  <si>
    <t>Выплата дивидендов по T - Т-Техно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</si>
  <si>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</si>
  <si>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</si>
  <si>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</si>
  <si>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</si>
  <si>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</si>
  <si>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</si>
  <si>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</si>
  <si>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</si>
  <si>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</si>
  <si>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</si>
  <si>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</si>
  <si>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ТБАНК</t>
  </si>
  <si>
    <t>ИнтерРАОао</t>
  </si>
  <si>
    <t>ВТБ ао</t>
  </si>
  <si>
    <t>Роснефть</t>
  </si>
  <si>
    <t>Купон</t>
  </si>
  <si>
    <t>СамолетP13</t>
  </si>
  <si>
    <t>iКарРус1P5</t>
  </si>
  <si>
    <t>СамолетP16</t>
  </si>
  <si>
    <t>ТБ-3_01</t>
  </si>
  <si>
    <t>СФО СФ1 01</t>
  </si>
  <si>
    <t>Роделен1P3</t>
  </si>
  <si>
    <t>Селигдар3Р</t>
  </si>
  <si>
    <t>Россет1Р16</t>
  </si>
  <si>
    <t>СамолетP11</t>
  </si>
  <si>
    <t>Совком 1В2</t>
  </si>
  <si>
    <t>АБЗ-1 1Р05</t>
  </si>
  <si>
    <t>ИнтЛиз1Р06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</si>
  <si>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</si>
  <si>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</si>
  <si>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</si>
  <si>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</si>
  <si>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</si>
  <si>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</si>
  <si>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</si>
  <si>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</si>
  <si>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</si>
  <si>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</si>
  <si>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</si>
  <si>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</si>
  <si>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</si>
  <si>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</si>
  <si>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</si>
  <si>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</si>
  <si>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TMOS ETF</t>
  </si>
  <si>
    <t>Система ао</t>
  </si>
  <si>
    <t>iПРОМОМЕД</t>
  </si>
  <si>
    <t>ЕвроТранс</t>
  </si>
  <si>
    <t>КалужскСК</t>
  </si>
  <si>
    <t>ПермьЭнС-п</t>
  </si>
  <si>
    <t>Новатэк ао</t>
  </si>
  <si>
    <t>Телеграф-п</t>
  </si>
  <si>
    <t>МосБиржа</t>
  </si>
  <si>
    <t>iАстра ао</t>
  </si>
  <si>
    <t>ЯНДЕКС</t>
  </si>
  <si>
    <t>iОзонФарм</t>
  </si>
  <si>
    <t>СТМ 1P4</t>
  </si>
  <si>
    <t>МТС Банк</t>
  </si>
  <si>
    <t>Русагро</t>
  </si>
  <si>
    <t>ПИК ао</t>
  </si>
  <si>
    <t>БалтЛизП20</t>
  </si>
  <si>
    <t>РостелP14R</t>
  </si>
  <si>
    <t>ХЭНДЕРСОН</t>
  </si>
  <si>
    <t>LQDT ETF</t>
  </si>
  <si>
    <t>Сургнфгз-п</t>
  </si>
  <si>
    <t>TMON ETF</t>
  </si>
  <si>
    <t>TRND ETF</t>
  </si>
  <si>
    <t>МЕТИН2P02</t>
  </si>
  <si>
    <t>Аэрофлот</t>
  </si>
  <si>
    <t>iБАЗИС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</si>
</sst>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</v>
      </c>
      <c r="F2" s="6" t="n">
        <v>297.16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-0.0885</v>
      </c>
      <c r="L2" s="6" t="n">
        <v>329.18</v>
      </c>
      <c r="M2" s="17" t="n">
        <v>6.23</v>
      </c>
      <c r="N2" s="16"/>
      <c r="O2" s="16" t="s">
        <v>20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2441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0.0063</v>
      </c>
      <c r="L3" s="6" t="n">
        <v>2425.76</v>
      </c>
      <c r="M3" s="17" t="n">
        <v>4.65</v>
      </c>
      <c r="N3" s="16"/>
      <c r="O3" s="16" t="s">
        <v>23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45.87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-0.0324</v>
      </c>
      <c r="L4" s="6" t="n">
        <v>46.93</v>
      </c>
      <c r="M4" s="17" t="n">
        <v>0.44</v>
      </c>
      <c r="N4" s="16"/>
      <c r="O4" s="16" t="s">
        <v>26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=J5/J44</f>
      </c>
      <c r="N5" s="16"/>
      <c r="O5" s="16" t="s">
        <v>28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170</v>
      </c>
      <c r="F6" s="6" t="n">
        <v>9.83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-0.0355</v>
      </c>
      <c r="L6" s="6" t="n">
        <v>10.14</v>
      </c>
      <c r="M6" s="17" t="n">
        <v>3.18</v>
      </c>
      <c r="N6" s="16"/>
      <c r="O6" s="16" t="s">
        <v>32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30</v>
      </c>
      <c r="C7" s="16" t="s">
        <v>34</v>
      </c>
      <c r="D7" s="16" t="s">
        <v>19</v>
      </c>
      <c r="E7" s="7" t="n">
        <v>120</v>
      </c>
      <c r="F7" s="6" t="n">
        <v>12.56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-0.1252</v>
      </c>
      <c r="L7" s="6" t="n">
        <v>13.78</v>
      </c>
      <c r="M7" s="17" t="n">
        <v>2.87</v>
      </c>
      <c r="N7" s="16"/>
      <c r="O7" s="16" t="s">
        <v>35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30</v>
      </c>
      <c r="C8" s="16" t="s">
        <v>37</v>
      </c>
      <c r="D8" s="16" t="s">
        <v>19</v>
      </c>
      <c r="E8" s="7" t="n">
        <v>1</v>
      </c>
      <c r="F8" s="6" t="n">
        <v>101.35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0.1735</v>
      </c>
      <c r="L8" s="6" t="n">
        <v>100.37</v>
      </c>
      <c r="M8" s="17" t="n">
        <v>0.19</v>
      </c>
      <c r="N8" s="16"/>
      <c r="O8" s="16" t="s">
        <v>38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=SUM(J6:J8)</f>
      </c>
      <c r="K9" s="4"/>
      <c r="L9" s="4"/>
      <c r="M9" s="10" t="s">
        <f>=J9/J44</f>
      </c>
      <c r="N9" s="16"/>
      <c r="O9" s="16" t="s">
        <v>40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44</v>
      </c>
      <c r="E10" s="7" t="n">
        <v>1</v>
      </c>
      <c r="F10" s="6" t="n">
        <v>102.7707</v>
      </c>
      <c r="G10" s="17" t="n">
        <v>100</v>
      </c>
      <c r="H10" s="6" t="n">
        <v>69.06</v>
      </c>
      <c r="I10" s="16" t="s">
        <v>45</v>
      </c>
      <c r="J10" s="6" t="s">
        <f>=E10*((F10/100*G10)*Портфель!$Q$17 + H10*Портфель!$Q$13) </f>
      </c>
      <c r="K10" s="9" t="n">
        <v>-0.0024</v>
      </c>
      <c r="L10" s="6" t="n">
        <v>7862.25</v>
      </c>
      <c r="M10" s="17" t="n">
        <v>14.51</v>
      </c>
      <c r="N10" s="16"/>
      <c r="O10" s="16" t="s">
        <v>46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 t="s">
        <v>47</v>
      </c>
      <c r="B11" s="16" t="s">
        <v>42</v>
      </c>
      <c r="C11" s="16" t="s">
        <v>48</v>
      </c>
      <c r="D11" s="16" t="s">
        <v>19</v>
      </c>
      <c r="E11" s="7" t="n">
        <v>2</v>
      </c>
      <c r="F11" s="6" t="n">
        <v>107.02</v>
      </c>
      <c r="G11" s="17" t="n">
        <v>1000</v>
      </c>
      <c r="H11" s="6" t="n">
        <v>6.74</v>
      </c>
      <c r="I11" s="16" t="s">
        <v>49</v>
      </c>
      <c r="J11" s="6" t="s">
        <f>=E11*((F11/100*G11)*Портфель!$Q$13 + H11*Портфель!$Q$13) </f>
      </c>
      <c r="K11" s="9" t="n">
        <v>0.0459</v>
      </c>
      <c r="L11" s="6" t="n">
        <v>1059.23</v>
      </c>
      <c r="M11" s="17" t="n">
        <v>4.1</v>
      </c>
      <c r="N11" s="16"/>
      <c r="O11" s="16" t="s">
        <v>50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51</v>
      </c>
      <c r="B12" s="16" t="s">
        <v>42</v>
      </c>
      <c r="C12" s="16" t="s">
        <v>52</v>
      </c>
      <c r="D12" s="16" t="s">
        <v>19</v>
      </c>
      <c r="E12" s="7" t="n">
        <v>2</v>
      </c>
      <c r="F12" s="6" t="n">
        <v>98.11</v>
      </c>
      <c r="G12" s="17" t="n">
        <v>1000</v>
      </c>
      <c r="H12" s="6" t="n">
        <v>80.14</v>
      </c>
      <c r="I12" s="16" t="s">
        <v>53</v>
      </c>
      <c r="J12" s="6" t="s">
        <f>=E12*((F12/100*G12)*Портфель!$Q$13 + H12*Портфель!$Q$13) </f>
      </c>
      <c r="K12" s="9" t="n">
        <v>0.1668</v>
      </c>
      <c r="L12" s="6" t="n">
        <v>909.56</v>
      </c>
      <c r="M12" s="17" t="n">
        <v>4.04</v>
      </c>
      <c r="N12" s="16"/>
      <c r="O12" s="16" t="s">
        <v>54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 t="s">
        <v>55</v>
      </c>
      <c r="B13" s="16" t="s">
        <v>42</v>
      </c>
      <c r="C13" s="16" t="s">
        <v>56</v>
      </c>
      <c r="D13" s="16" t="s">
        <v>19</v>
      </c>
      <c r="E13" s="7" t="n">
        <v>2</v>
      </c>
      <c r="F13" s="6" t="n">
        <v>103.99</v>
      </c>
      <c r="G13" s="17" t="n">
        <v>1000</v>
      </c>
      <c r="H13" s="6" t="n">
        <v>13.42</v>
      </c>
      <c r="I13" s="16" t="s">
        <v>57</v>
      </c>
      <c r="J13" s="6" t="s">
        <f>=E13*((F13/100*G13)*Портфель!$Q$13 + H13*Портфель!$Q$13) </f>
      </c>
      <c r="K13" s="9" t="n">
        <v>0.0827</v>
      </c>
      <c r="L13" s="6" t="n">
        <v>1082.55</v>
      </c>
      <c r="M13" s="17" t="n">
        <v>4.01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58</v>
      </c>
      <c r="B14" s="16" t="s">
        <v>42</v>
      </c>
      <c r="C14" s="16" t="s">
        <v>59</v>
      </c>
      <c r="D14" s="16" t="s">
        <v>19</v>
      </c>
      <c r="E14" s="7" t="n">
        <v>2</v>
      </c>
      <c r="F14" s="6" t="n">
        <v>101.21</v>
      </c>
      <c r="G14" s="17" t="n">
        <v>1000</v>
      </c>
      <c r="H14" s="6" t="n">
        <v>2.63</v>
      </c>
      <c r="I14" s="16" t="s">
        <v>60</v>
      </c>
      <c r="J14" s="6" t="s">
        <f>=E14*((F14/100*G14)*Портфель!$Q$13 + H14*Портфель!$Q$13) </f>
      </c>
      <c r="K14" s="9" t="n">
        <v>0.0699</v>
      </c>
      <c r="L14" s="6" t="n">
        <v>1049.86</v>
      </c>
      <c r="M14" s="17" t="n">
        <v>3.87</v>
      </c>
      <c r="N14" s="16"/>
      <c r="O14" s="16" t="s">
        <v>61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 t="s">
        <v>62</v>
      </c>
      <c r="B15" s="16" t="s">
        <v>42</v>
      </c>
      <c r="C15" s="16" t="s">
        <v>63</v>
      </c>
      <c r="D15" s="16" t="s">
        <v>19</v>
      </c>
      <c r="E15" s="7" t="n">
        <v>2</v>
      </c>
      <c r="F15" s="6" t="n">
        <v>99.01</v>
      </c>
      <c r="G15" s="17" t="n">
        <v>1000</v>
      </c>
      <c r="H15" s="6" t="n">
        <v>10.96</v>
      </c>
      <c r="I15" s="16" t="s">
        <v>64</v>
      </c>
      <c r="J15" s="6" t="s">
        <f>=E15*((F15/100*G15)*Портфель!$Q$13 + H15*Портфель!$Q$13) </f>
      </c>
      <c r="K15" s="9" t="n">
        <v>-0.0058</v>
      </c>
      <c r="L15" s="6" t="n">
        <v>998.51</v>
      </c>
      <c r="M15" s="17" t="n">
        <v>3.81</v>
      </c>
      <c r="N15" s="16"/>
      <c r="O15" s="16" t="s">
        <v>65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 t="s">
        <v>66</v>
      </c>
      <c r="B16" s="16" t="s">
        <v>42</v>
      </c>
      <c r="C16" s="16" t="s">
        <v>67</v>
      </c>
      <c r="D16" s="16" t="s">
        <v>32</v>
      </c>
      <c r="E16" s="7" t="n">
        <v>1</v>
      </c>
      <c r="F16" s="6" t="n">
        <v>107.7991</v>
      </c>
      <c r="G16" s="17" t="n">
        <v>100</v>
      </c>
      <c r="H16" s="6" t="n">
        <v>11.18</v>
      </c>
      <c r="I16" s="16" t="s">
        <v>68</v>
      </c>
      <c r="J16" s="6" t="s">
        <f>=E16*((F16/100*G16)*Портфель!$Q$6 + H16*Портфель!$Q$13) </f>
      </c>
      <c r="K16" s="9" t="n">
        <v>0.0744</v>
      </c>
      <c r="L16" s="6" t="n">
        <v>1148.81</v>
      </c>
      <c r="M16" s="17" t="n">
        <v>2.25</v>
      </c>
      <c r="N16" s="16"/>
      <c r="O16" s="16" t="s">
        <v>69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70</v>
      </c>
      <c r="B17" s="16" t="s">
        <v>42</v>
      </c>
      <c r="C17" s="16" t="s">
        <v>71</v>
      </c>
      <c r="D17" s="16" t="s">
        <v>19</v>
      </c>
      <c r="E17" s="7" t="n">
        <v>1</v>
      </c>
      <c r="F17" s="6" t="n">
        <v>105.8</v>
      </c>
      <c r="G17" s="17" t="n">
        <v>1000</v>
      </c>
      <c r="H17" s="6" t="n">
        <v>10.52</v>
      </c>
      <c r="I17" s="16" t="s">
        <v>72</v>
      </c>
      <c r="J17" s="6" t="s">
        <f>=E17*((F17/100*G17)*Портфель!$Q$13 + H17*Портфель!$Q$13) </f>
      </c>
      <c r="K17" s="9" t="n">
        <v>0.0892</v>
      </c>
      <c r="L17" s="6" t="n">
        <v>1030.67</v>
      </c>
      <c r="M17" s="17" t="n">
        <v>2.04</v>
      </c>
      <c r="N17" s="16"/>
      <c r="O17" s="16" t="s">
        <v>44</v>
      </c>
      <c r="P17" s="17" t="n">
        <v>73.4689</v>
      </c>
      <c r="Q17" s="6" t="s">
        <f>=P17/$P$13</f>
      </c>
    </row>
    <row collapsed="false" customFormat="false" customHeight="false" hidden="false" ht="12.1" outlineLevel="0" r="18">
      <c r="A18" s="16" t="s">
        <v>73</v>
      </c>
      <c r="B18" s="16" t="s">
        <v>42</v>
      </c>
      <c r="C18" s="16" t="s">
        <v>74</v>
      </c>
      <c r="D18" s="16" t="s">
        <v>19</v>
      </c>
      <c r="E18" s="7" t="n">
        <v>1</v>
      </c>
      <c r="F18" s="6" t="n">
        <v>103.93</v>
      </c>
      <c r="G18" s="17" t="n">
        <v>1000</v>
      </c>
      <c r="H18" s="6" t="n">
        <v>18.52</v>
      </c>
      <c r="I18" s="16" t="s">
        <v>75</v>
      </c>
      <c r="J18" s="6" t="s">
        <f>=E18*((F18/100*G18)*Портфель!$Q$13 + H18*Портфель!$Q$13) </f>
      </c>
      <c r="K18" s="9" t="n">
        <v>0.0562</v>
      </c>
      <c r="L18" s="6" t="n">
        <v>1056.31</v>
      </c>
      <c r="M18" s="17" t="n">
        <v>2.01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76</v>
      </c>
      <c r="B19" s="16" t="s">
        <v>42</v>
      </c>
      <c r="C19" s="16" t="s">
        <v>77</v>
      </c>
      <c r="D19" s="16" t="s">
        <v>19</v>
      </c>
      <c r="E19" s="7" t="n">
        <v>1</v>
      </c>
      <c r="F19" s="6" t="n">
        <v>103.45</v>
      </c>
      <c r="G19" s="17" t="n">
        <v>1000</v>
      </c>
      <c r="H19" s="6" t="n">
        <v>17.1</v>
      </c>
      <c r="I19" s="16" t="s">
        <v>78</v>
      </c>
      <c r="J19" s="6" t="s">
        <f>=E19*((F19/100*G19)*Портфель!$Q$13 + H19*Портфель!$Q$13) </f>
      </c>
      <c r="K19" s="9" t="n">
        <v>0.0431</v>
      </c>
      <c r="L19" s="6" t="n">
        <v>1037.8</v>
      </c>
      <c r="M19" s="17" t="n">
        <v>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79</v>
      </c>
      <c r="B20" s="16" t="s">
        <v>42</v>
      </c>
      <c r="C20" s="16" t="s">
        <v>80</v>
      </c>
      <c r="D20" s="16" t="s">
        <v>19</v>
      </c>
      <c r="E20" s="7" t="n">
        <v>1</v>
      </c>
      <c r="F20" s="6" t="n">
        <v>103.8</v>
      </c>
      <c r="G20" s="17" t="n">
        <v>1000</v>
      </c>
      <c r="H20" s="6" t="n">
        <v>7.67</v>
      </c>
      <c r="I20" s="16" t="s">
        <v>81</v>
      </c>
      <c r="J20" s="6" t="s">
        <f>=E20*((F20/100*G20)*Портфель!$Q$13 + H20*Портфель!$Q$13) </f>
      </c>
      <c r="K20" s="9" t="n">
        <v>0.0384</v>
      </c>
      <c r="L20" s="6" t="n">
        <v>1035.86</v>
      </c>
      <c r="M20" s="17" t="n">
        <v>1.99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82</v>
      </c>
      <c r="B21" s="16" t="s">
        <v>42</v>
      </c>
      <c r="C21" s="16" t="s">
        <v>83</v>
      </c>
      <c r="D21" s="16" t="s">
        <v>19</v>
      </c>
      <c r="E21" s="7" t="n">
        <v>1</v>
      </c>
      <c r="F21" s="6" t="n">
        <v>102.45</v>
      </c>
      <c r="G21" s="17" t="n">
        <v>1000</v>
      </c>
      <c r="H21" s="6" t="n">
        <v>14.96</v>
      </c>
      <c r="I21" s="16" t="s">
        <v>84</v>
      </c>
      <c r="J21" s="6" t="s">
        <f>=E21*((F21/100*G21)*Портфель!$Q$13 + H21*Портфель!$Q$13) </f>
      </c>
      <c r="K21" s="9" t="n">
        <v>0.0554</v>
      </c>
      <c r="L21" s="6" t="n">
        <v>1015.34</v>
      </c>
      <c r="M21" s="17" t="n">
        <v>1.98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85</v>
      </c>
      <c r="B22" s="16" t="s">
        <v>42</v>
      </c>
      <c r="C22" s="16" t="s">
        <v>86</v>
      </c>
      <c r="D22" s="16" t="s">
        <v>19</v>
      </c>
      <c r="E22" s="7" t="n">
        <v>1</v>
      </c>
      <c r="F22" s="6" t="n">
        <v>102.31</v>
      </c>
      <c r="G22" s="17" t="n">
        <v>1000</v>
      </c>
      <c r="H22" s="6" t="n">
        <v>18.59</v>
      </c>
      <c r="I22" s="16" t="s">
        <v>87</v>
      </c>
      <c r="J22" s="6" t="s">
        <f>=E22*((F22/100*G22)*Портфель!$Q$13 + H22*Портфель!$Q$13) </f>
      </c>
      <c r="K22" s="9" t="n">
        <v>0.1023</v>
      </c>
      <c r="L22" s="6" t="n">
        <v>1007.95</v>
      </c>
      <c r="M22" s="17" t="n">
        <v>1.98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88</v>
      </c>
      <c r="B23" s="16" t="s">
        <v>42</v>
      </c>
      <c r="C23" s="16" t="s">
        <v>89</v>
      </c>
      <c r="D23" s="16" t="s">
        <v>19</v>
      </c>
      <c r="E23" s="7" t="n">
        <v>1</v>
      </c>
      <c r="F23" s="6" t="n">
        <v>101.19</v>
      </c>
      <c r="G23" s="17" t="n">
        <v>1000</v>
      </c>
      <c r="H23" s="6" t="n">
        <v>11.18</v>
      </c>
      <c r="I23" s="16" t="s">
        <v>90</v>
      </c>
      <c r="J23" s="6" t="s">
        <f>=E23*((F23/100*G23)*Портфель!$Q$13 + H23*Портфель!$Q$13) </f>
      </c>
      <c r="K23" s="9" t="n">
        <v>-0.051</v>
      </c>
      <c r="L23" s="6" t="n">
        <v>1039.53</v>
      </c>
      <c r="M23" s="17" t="n">
        <v>1.95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91</v>
      </c>
      <c r="B24" s="16" t="s">
        <v>42</v>
      </c>
      <c r="C24" s="16" t="s">
        <v>92</v>
      </c>
      <c r="D24" s="16" t="s">
        <v>19</v>
      </c>
      <c r="E24" s="7" t="n">
        <v>1</v>
      </c>
      <c r="F24" s="6" t="n">
        <v>100.7</v>
      </c>
      <c r="G24" s="17" t="n">
        <v>1000</v>
      </c>
      <c r="H24" s="6" t="n">
        <v>11.18</v>
      </c>
      <c r="I24" s="16" t="s">
        <v>93</v>
      </c>
      <c r="J24" s="6" t="s">
        <f>=E24*((F24/100*G24)*Портфель!$Q$13 + H24*Портфель!$Q$13) </f>
      </c>
      <c r="K24" s="9" t="n">
        <v>0.0024</v>
      </c>
      <c r="L24" s="6" t="n">
        <v>1032.44</v>
      </c>
      <c r="M24" s="17" t="n">
        <v>1.94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94</v>
      </c>
      <c r="B25" s="16" t="s">
        <v>42</v>
      </c>
      <c r="C25" s="16" t="s">
        <v>95</v>
      </c>
      <c r="D25" s="16" t="s">
        <v>19</v>
      </c>
      <c r="E25" s="7" t="n">
        <v>1</v>
      </c>
      <c r="F25" s="6" t="n">
        <v>100.3</v>
      </c>
      <c r="G25" s="17" t="n">
        <v>1000</v>
      </c>
      <c r="H25" s="6" t="n">
        <v>11.03</v>
      </c>
      <c r="I25" s="16" t="s">
        <v>96</v>
      </c>
      <c r="J25" s="6" t="s">
        <f>=E25*((F25/100*G25)*Портфель!$Q$13 + H25*Портфель!$Q$13) </f>
      </c>
      <c r="K25" s="9" t="n">
        <v>0.019</v>
      </c>
      <c r="L25" s="6" t="n">
        <v>1007.45</v>
      </c>
      <c r="M25" s="17" t="n">
        <v>1.93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97</v>
      </c>
      <c r="B26" s="16" t="s">
        <v>42</v>
      </c>
      <c r="C26" s="16" t="s">
        <v>98</v>
      </c>
      <c r="D26" s="16" t="s">
        <v>19</v>
      </c>
      <c r="E26" s="7" t="n">
        <v>1</v>
      </c>
      <c r="F26" s="6" t="n">
        <v>100.8</v>
      </c>
      <c r="G26" s="17" t="n">
        <v>1000</v>
      </c>
      <c r="H26" s="6" t="n">
        <v>3.42</v>
      </c>
      <c r="I26" s="16" t="s">
        <v>99</v>
      </c>
      <c r="J26" s="6" t="s">
        <f>=E26*((F26/100*G26)*Портфель!$Q$13 + H26*Портфель!$Q$13) </f>
      </c>
      <c r="K26" s="9" t="n">
        <v>0.067</v>
      </c>
      <c r="L26" s="6" t="n">
        <v>1000.04</v>
      </c>
      <c r="M26" s="17" t="n">
        <v>1.93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100</v>
      </c>
      <c r="B27" s="16" t="s">
        <v>42</v>
      </c>
      <c r="C27" s="16" t="s">
        <v>101</v>
      </c>
      <c r="D27" s="16" t="s">
        <v>19</v>
      </c>
      <c r="E27" s="7" t="n">
        <v>1</v>
      </c>
      <c r="F27" s="6" t="n">
        <v>100.93</v>
      </c>
      <c r="G27" s="17" t="n">
        <v>1000</v>
      </c>
      <c r="H27" s="6" t="n">
        <v>5.59</v>
      </c>
      <c r="I27" s="16" t="s">
        <v>102</v>
      </c>
      <c r="J27" s="6" t="s">
        <f>=E27*((F27/100*G27)*Портфель!$Q$13 + H27*Портфель!$Q$13) </f>
      </c>
      <c r="K27" s="9" t="n">
        <v>0.0673</v>
      </c>
      <c r="L27" s="6" t="n">
        <v>1056.83</v>
      </c>
      <c r="M27" s="17" t="n">
        <v>1.93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103</v>
      </c>
      <c r="B28" s="16" t="s">
        <v>42</v>
      </c>
      <c r="C28" s="16" t="s">
        <v>104</v>
      </c>
      <c r="D28" s="16" t="s">
        <v>19</v>
      </c>
      <c r="E28" s="7" t="n">
        <v>1</v>
      </c>
      <c r="F28" s="6" t="n">
        <v>100.98</v>
      </c>
      <c r="G28" s="17" t="n">
        <v>1000</v>
      </c>
      <c r="H28" s="6" t="n">
        <v>1.64</v>
      </c>
      <c r="I28" s="16" t="s">
        <v>105</v>
      </c>
      <c r="J28" s="6" t="s">
        <f>=E28*((F28/100*G28)*Портфель!$Q$13 + H28*Портфель!$Q$13) </f>
      </c>
      <c r="K28" s="9" t="n">
        <v>0.0336</v>
      </c>
      <c r="L28" s="6" t="n">
        <v>1023.36</v>
      </c>
      <c r="M28" s="17" t="n">
        <v>1.93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106</v>
      </c>
      <c r="B29" s="16" t="s">
        <v>42</v>
      </c>
      <c r="C29" s="16" t="s">
        <v>107</v>
      </c>
      <c r="D29" s="16" t="s">
        <v>19</v>
      </c>
      <c r="E29" s="7" t="n">
        <v>1</v>
      </c>
      <c r="F29" s="6" t="n">
        <v>99.09</v>
      </c>
      <c r="G29" s="17" t="n">
        <v>1000</v>
      </c>
      <c r="H29" s="6" t="n">
        <v>21.98</v>
      </c>
      <c r="I29" s="16" t="s">
        <v>108</v>
      </c>
      <c r="J29" s="6" t="s">
        <f>=E29*((F29/100*G29)*Портфель!$Q$13 + H29*Портфель!$Q$13) </f>
      </c>
      <c r="K29" s="9" t="n">
        <v>0.1121</v>
      </c>
      <c r="L29" s="6" t="n">
        <v>960.62</v>
      </c>
      <c r="M29" s="17" t="n">
        <v>1.93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109</v>
      </c>
      <c r="B30" s="16" t="s">
        <v>42</v>
      </c>
      <c r="C30" s="16" t="s">
        <v>110</v>
      </c>
      <c r="D30" s="16" t="s">
        <v>19</v>
      </c>
      <c r="E30" s="7" t="n">
        <v>1</v>
      </c>
      <c r="F30" s="6" t="n">
        <v>100.63</v>
      </c>
      <c r="G30" s="17" t="n">
        <v>1000</v>
      </c>
      <c r="H30" s="6" t="n">
        <v>9.01</v>
      </c>
      <c r="I30" s="16" t="s">
        <v>111</v>
      </c>
      <c r="J30" s="6" t="s">
        <f>=E30*((F30/100*G30)*Портфель!$Q$13 + H30*Портфель!$Q$13) </f>
      </c>
      <c r="K30" s="9" t="n">
        <v>0.027</v>
      </c>
      <c r="L30" s="6" t="n">
        <v>1004.91</v>
      </c>
      <c r="M30" s="17" t="n">
        <v>1.93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112</v>
      </c>
      <c r="B31" s="16" t="s">
        <v>42</v>
      </c>
      <c r="C31" s="16" t="s">
        <v>113</v>
      </c>
      <c r="D31" s="16" t="s">
        <v>19</v>
      </c>
      <c r="E31" s="7" t="n">
        <v>1</v>
      </c>
      <c r="F31" s="6" t="n">
        <v>100.24</v>
      </c>
      <c r="G31" s="17" t="n">
        <v>1000</v>
      </c>
      <c r="H31" s="6" t="n">
        <v>7.81</v>
      </c>
      <c r="I31" s="16" t="s">
        <v>114</v>
      </c>
      <c r="J31" s="6" t="s">
        <f>=E31*((F31/100*G31)*Портфель!$Q$13 + H31*Портфель!$Q$13) </f>
      </c>
      <c r="K31" s="9" t="n">
        <v>0.0314</v>
      </c>
      <c r="L31" s="6" t="n">
        <v>993.04</v>
      </c>
      <c r="M31" s="17" t="n">
        <v>1.92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115</v>
      </c>
      <c r="B32" s="16" t="s">
        <v>42</v>
      </c>
      <c r="C32" s="16" t="s">
        <v>116</v>
      </c>
      <c r="D32" s="16" t="s">
        <v>19</v>
      </c>
      <c r="E32" s="7" t="n">
        <v>2</v>
      </c>
      <c r="F32" s="6" t="n">
        <v>99.66</v>
      </c>
      <c r="G32" s="17" t="n">
        <v>502</v>
      </c>
      <c r="H32" s="6" t="n">
        <v>3.71</v>
      </c>
      <c r="I32" s="16" t="s">
        <v>117</v>
      </c>
      <c r="J32" s="6" t="s">
        <f>=E32*((F32/100*G32)*Портфель!$Q$13 + H32*Портфель!$Q$13) </f>
      </c>
      <c r="K32" s="9" t="n">
        <v>0.0222</v>
      </c>
      <c r="L32" s="6" t="n">
        <v>583.59</v>
      </c>
      <c r="M32" s="17" t="n">
        <v>1.92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118</v>
      </c>
      <c r="B33" s="16" t="s">
        <v>42</v>
      </c>
      <c r="C33" s="16" t="s">
        <v>119</v>
      </c>
      <c r="D33" s="16" t="s">
        <v>19</v>
      </c>
      <c r="E33" s="7" t="n">
        <v>1</v>
      </c>
      <c r="F33" s="6" t="n">
        <v>99.37</v>
      </c>
      <c r="G33" s="17" t="n">
        <v>1000</v>
      </c>
      <c r="H33" s="6" t="n">
        <v>5.24</v>
      </c>
      <c r="I33" s="16" t="s">
        <v>120</v>
      </c>
      <c r="J33" s="6" t="s">
        <f>=E33*((F33/100*G33)*Портфель!$Q$13 + H33*Портфель!$Q$13) </f>
      </c>
      <c r="K33" s="9" t="n">
        <v>0.0126</v>
      </c>
      <c r="L33" s="6" t="n">
        <v>1001.1</v>
      </c>
      <c r="M33" s="17" t="n">
        <v>1.9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121</v>
      </c>
      <c r="B34" s="16" t="s">
        <v>42</v>
      </c>
      <c r="C34" s="16" t="s">
        <v>122</v>
      </c>
      <c r="D34" s="16" t="s">
        <v>19</v>
      </c>
      <c r="E34" s="7" t="n">
        <v>1</v>
      </c>
      <c r="F34" s="6" t="n">
        <v>97.65</v>
      </c>
      <c r="G34" s="17" t="n">
        <v>1000</v>
      </c>
      <c r="H34" s="6" t="n">
        <v>12.43</v>
      </c>
      <c r="I34" s="16" t="s">
        <v>123</v>
      </c>
      <c r="J34" s="6" t="s">
        <f>=E34*((F34/100*G34)*Портфель!$Q$13 + H34*Портфель!$Q$13) </f>
      </c>
      <c r="K34" s="9" t="n">
        <v>0.0243</v>
      </c>
      <c r="L34" s="6" t="n">
        <v>977.5</v>
      </c>
      <c r="M34" s="17" t="n">
        <v>1.88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124</v>
      </c>
      <c r="B35" s="16" t="s">
        <v>42</v>
      </c>
      <c r="C35" s="16" t="s">
        <v>125</v>
      </c>
      <c r="D35" s="16" t="s">
        <v>19</v>
      </c>
      <c r="E35" s="7" t="n">
        <v>1</v>
      </c>
      <c r="F35" s="6" t="n">
        <v>92.728</v>
      </c>
      <c r="G35" s="17" t="n">
        <v>1000</v>
      </c>
      <c r="H35" s="6" t="n">
        <v>16.44</v>
      </c>
      <c r="I35" s="16" t="s">
        <v>126</v>
      </c>
      <c r="J35" s="6" t="s">
        <f>=E35*((F35/100*G35)*Портфель!$Q$13 + H35*Портфель!$Q$13) </f>
      </c>
      <c r="K35" s="9" t="n">
        <v>0.0614</v>
      </c>
      <c r="L35" s="6" t="n">
        <v>942.53</v>
      </c>
      <c r="M35" s="17" t="n">
        <v>1.8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127</v>
      </c>
      <c r="B36" s="16" t="s">
        <v>42</v>
      </c>
      <c r="C36" s="16" t="s">
        <v>128</v>
      </c>
      <c r="D36" s="16" t="s">
        <v>19</v>
      </c>
      <c r="E36" s="7" t="n">
        <v>1</v>
      </c>
      <c r="F36" s="6" t="n">
        <v>94.69</v>
      </c>
      <c r="G36" s="17" t="n">
        <v>1000</v>
      </c>
      <c r="H36" s="6" t="n">
        <v>0.5</v>
      </c>
      <c r="I36" s="16" t="s">
        <v>129</v>
      </c>
      <c r="J36" s="6" t="s">
        <f>=E36*((F36/100*G36)*Портфель!$Q$13 + H36*Портфель!$Q$13) </f>
      </c>
      <c r="K36" s="9" t="n">
        <v>0.0239</v>
      </c>
      <c r="L36" s="6" t="n">
        <v>938.27</v>
      </c>
      <c r="M36" s="17" t="n">
        <v>1.8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130</v>
      </c>
      <c r="B37" s="16" t="s">
        <v>42</v>
      </c>
      <c r="C37" s="16" t="s">
        <v>131</v>
      </c>
      <c r="D37" s="16" t="s">
        <v>19</v>
      </c>
      <c r="E37" s="7" t="n">
        <v>1</v>
      </c>
      <c r="F37" s="6" t="n">
        <v>87.71</v>
      </c>
      <c r="G37" s="17" t="n">
        <v>1000</v>
      </c>
      <c r="H37" s="6" t="n">
        <v>54.91</v>
      </c>
      <c r="I37" s="16" t="s">
        <v>132</v>
      </c>
      <c r="J37" s="6" t="s">
        <f>=E37*((F37/100*G37)*Портфель!$Q$13 + H37*Портфель!$Q$13) </f>
      </c>
      <c r="K37" s="9" t="n">
        <v>0.0578</v>
      </c>
      <c r="L37" s="6" t="n">
        <v>881.15</v>
      </c>
      <c r="M37" s="17" t="n">
        <v>1.78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133</v>
      </c>
      <c r="B38" s="16" t="s">
        <v>42</v>
      </c>
      <c r="C38" s="16" t="s">
        <v>134</v>
      </c>
      <c r="D38" s="16" t="s">
        <v>19</v>
      </c>
      <c r="E38" s="7" t="n">
        <v>1</v>
      </c>
      <c r="F38" s="6" t="n">
        <v>88.29</v>
      </c>
      <c r="G38" s="17" t="n">
        <v>1000</v>
      </c>
      <c r="H38" s="6" t="n">
        <v>24.99</v>
      </c>
      <c r="I38" s="16" t="s">
        <v>135</v>
      </c>
      <c r="J38" s="6" t="s">
        <f>=E38*((F38/100*G38)*Портфель!$Q$13 + H38*Портфель!$Q$13) </f>
      </c>
      <c r="K38" s="9" t="n">
        <v>0.0423</v>
      </c>
      <c r="L38" s="6" t="n">
        <v>922.38</v>
      </c>
      <c r="M38" s="17" t="n">
        <v>1.73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136</v>
      </c>
      <c r="B39" s="16" t="s">
        <v>42</v>
      </c>
      <c r="C39" s="16" t="s">
        <v>137</v>
      </c>
      <c r="D39" s="16" t="s">
        <v>19</v>
      </c>
      <c r="E39" s="7" t="n">
        <v>1</v>
      </c>
      <c r="F39" s="6" t="n">
        <v>90.2</v>
      </c>
      <c r="G39" s="17" t="n">
        <v>1000</v>
      </c>
      <c r="H39" s="6" t="n">
        <v>8.64</v>
      </c>
      <c r="I39" s="16" t="s">
        <v>138</v>
      </c>
      <c r="J39" s="6" t="s">
        <f>=E39*((F39/100*G39)*Портфель!$Q$13 + H39*Портфель!$Q$13) </f>
      </c>
      <c r="K39" s="9" t="n">
        <v>0.0049</v>
      </c>
      <c r="L39" s="6" t="n">
        <v>906.21</v>
      </c>
      <c r="M39" s="17" t="n">
        <v>1.73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139</v>
      </c>
      <c r="B40" s="16" t="s">
        <v>42</v>
      </c>
      <c r="C40" s="16" t="s">
        <v>140</v>
      </c>
      <c r="D40" s="16" t="s">
        <v>19</v>
      </c>
      <c r="E40" s="7" t="n">
        <v>1</v>
      </c>
      <c r="F40" s="6" t="n">
        <v>88.253</v>
      </c>
      <c r="G40" s="17" t="n">
        <v>1000</v>
      </c>
      <c r="H40" s="6" t="n">
        <v>4.36</v>
      </c>
      <c r="I40" s="16" t="s">
        <v>141</v>
      </c>
      <c r="J40" s="6" t="s">
        <f>=E40*((F40/100*G40)*Портфель!$Q$13 + H40*Портфель!$Q$13) </f>
      </c>
      <c r="K40" s="9" t="n">
        <v>0.0509</v>
      </c>
      <c r="L40" s="6" t="n">
        <v>896.06</v>
      </c>
      <c r="M40" s="17" t="n">
        <v>1.69</v>
      </c>
      <c r="N40" s="16"/>
      <c r="O40" s="16"/>
      <c r="P40" s="17"/>
      <c r="Q40" s="17"/>
    </row>
    <row collapsed="false" customFormat="false" customHeight="false" hidden="false" ht="12.1" outlineLevel="0" r="41">
      <c r="A41" s="16"/>
      <c r="B41" s="16"/>
      <c r="C41" s="16"/>
      <c r="D41" s="16"/>
      <c r="E41" s="7"/>
      <c r="F41" s="6"/>
      <c r="G41" s="4"/>
      <c r="H41" s="4" t="s">
        <v>142</v>
      </c>
      <c r="I41" s="4"/>
      <c r="J41" s="5" t="s">
        <f>=SUM(J10:J40)</f>
      </c>
      <c r="K41" s="4"/>
      <c r="L41" s="4"/>
      <c r="M41" s="10" t="s">
        <f>=J41/J44</f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19</v>
      </c>
      <c r="B42" s="16" t="s">
        <v>3</v>
      </c>
      <c r="C42" s="16" t="s">
        <v>143</v>
      </c>
      <c r="D42" s="16" t="s">
        <v>19</v>
      </c>
      <c r="E42" s="7" t="n">
        <v>102.7221</v>
      </c>
      <c r="F42" s="6" t="n">
        <v>1</v>
      </c>
      <c r="G42" s="17" t="n">
        <v>0</v>
      </c>
      <c r="H42" s="6" t="n">
        <v>0</v>
      </c>
      <c r="I42" s="16"/>
      <c r="J42" s="6" t="s">
        <f>=E42*F42</f>
      </c>
      <c r="K42" s="17"/>
      <c r="L42" s="6"/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/>
      <c r="B43" s="16"/>
      <c r="C43" s="16"/>
      <c r="D43" s="16"/>
      <c r="E43" s="7"/>
      <c r="F43" s="6"/>
      <c r="G43" s="4"/>
      <c r="H43" s="4" t="s">
        <v>144</v>
      </c>
      <c r="I43" s="4"/>
      <c r="J43" s="5" t="s">
        <f>=SUM(J42:J42)</f>
      </c>
      <c r="K43" s="4"/>
      <c r="L43" s="4"/>
      <c r="M43" s="10" t="s">
        <f>=J43/J44</f>
      </c>
      <c r="N43" s="16"/>
      <c r="O43" s="16"/>
      <c r="P43" s="17"/>
      <c r="Q43" s="17"/>
    </row>
    <row collapsed="false" customFormat="false" customHeight="false" hidden="false" ht="12.1" outlineLevel="0" r="44">
      <c r="A44" s="16"/>
      <c r="B44" s="16"/>
      <c r="C44" s="16"/>
      <c r="D44" s="16"/>
      <c r="E44" s="7"/>
      <c r="F44" s="6"/>
      <c r="G44" s="4"/>
      <c r="H44" s="4" t="s">
        <v>145</v>
      </c>
      <c r="I44" s="4"/>
      <c r="J44" s="5" t="s">
        <f>=J5+J9+J41+J43</f>
      </c>
      <c r="K44" s="17"/>
      <c r="L44" s="6"/>
      <c r="M44" s="17"/>
      <c r="N44" s="16"/>
      <c r="O44" s="16"/>
      <c r="P44" s="17"/>
      <c r="Q44" s="17"/>
    </row>
  </sheetData>
  <mergeCells>
    <mergeCell ref="H5:I5"/>
    <mergeCell ref="H9:I9"/>
    <mergeCell ref="H41:I41"/>
    <mergeCell ref="H43:I4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6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569</v>
      </c>
      <c r="D1" s="38" t="s">
        <v>570</v>
      </c>
      <c r="E1" s="38" t="s">
        <v>537</v>
      </c>
      <c r="F1" s="38" t="s">
        <v>571</v>
      </c>
      <c r="G1" s="38" t="s">
        <v>534</v>
      </c>
      <c r="H1" s="38" t="s">
        <v>572</v>
      </c>
      <c r="I1" s="38" t="s">
        <v>573</v>
      </c>
      <c r="J1" s="38" t="s">
        <v>574</v>
      </c>
      <c r="K1" s="38" t="s">
        <v>575</v>
      </c>
    </row>
    <row collapsed="false" customFormat="false" customHeight="false" hidden="false" ht="12.1" outlineLevel="0" r="2">
      <c r="A2" s="16" t="s">
        <v>287</v>
      </c>
      <c r="B2" s="16" t="s">
        <v>576</v>
      </c>
      <c r="C2" s="41" t="n">
        <v>45635</v>
      </c>
      <c r="D2" s="42" t="n">
        <v>45636</v>
      </c>
      <c r="E2" s="17" t="n">
        <v>5.5</v>
      </c>
      <c r="F2" s="17" t="n">
        <v>5.4233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287</v>
      </c>
      <c r="B3" s="16" t="s">
        <v>576</v>
      </c>
      <c r="C3" s="41" t="n">
        <v>46041</v>
      </c>
      <c r="D3" s="42" t="n">
        <v>46132</v>
      </c>
      <c r="E3" s="17" t="n">
        <v>6.5</v>
      </c>
      <c r="F3" s="17" t="n">
        <v>6.4709</v>
      </c>
      <c r="G3" s="17" t="n">
        <v>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287</v>
      </c>
      <c r="B4" s="16" t="s">
        <v>576</v>
      </c>
      <c r="C4" s="41" t="n">
        <v>46041</v>
      </c>
      <c r="D4" s="42" t="n">
        <v>46132</v>
      </c>
      <c r="E4" s="17" t="n">
        <v>6.5</v>
      </c>
      <c r="F4" s="17" t="n">
        <v>6.4709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287</v>
      </c>
      <c r="B5" s="16" t="s">
        <v>576</v>
      </c>
      <c r="C5" s="41" t="n">
        <v>46045</v>
      </c>
      <c r="D5" s="42" t="n">
        <v>46132</v>
      </c>
      <c r="E5" s="17" t="n">
        <v>6.57</v>
      </c>
      <c r="F5" s="17" t="n">
        <v>6.4709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287</v>
      </c>
      <c r="B6" s="16" t="s">
        <v>576</v>
      </c>
      <c r="C6" s="41" t="n">
        <v>46048</v>
      </c>
      <c r="D6" s="42" t="n">
        <v>46132</v>
      </c>
      <c r="E6" s="17" t="n">
        <v>6.54</v>
      </c>
      <c r="F6" s="17" t="n">
        <v>6.4709</v>
      </c>
      <c r="G6" s="17" t="n">
        <v>16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287</v>
      </c>
      <c r="B7" s="16" t="s">
        <v>576</v>
      </c>
      <c r="C7" s="41" t="n">
        <v>46062</v>
      </c>
      <c r="D7" s="42" t="n">
        <v>46132</v>
      </c>
      <c r="E7" s="17" t="n">
        <v>6.43</v>
      </c>
      <c r="F7" s="17" t="n">
        <v>6.4709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287</v>
      </c>
      <c r="B8" s="16" t="s">
        <v>576</v>
      </c>
      <c r="C8" s="41" t="n">
        <v>46063</v>
      </c>
      <c r="D8" s="42" t="n">
        <v>46132</v>
      </c>
      <c r="E8" s="17" t="n">
        <v>6.43</v>
      </c>
      <c r="F8" s="17" t="n">
        <v>6.4709</v>
      </c>
      <c r="G8" s="17" t="n">
        <v>15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287</v>
      </c>
      <c r="B9" s="16" t="s">
        <v>576</v>
      </c>
      <c r="C9" s="41" t="n">
        <v>46080</v>
      </c>
      <c r="D9" s="42" t="n">
        <v>46132</v>
      </c>
      <c r="E9" s="17" t="n">
        <v>6.59</v>
      </c>
      <c r="F9" s="17" t="n">
        <v>6.4709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287</v>
      </c>
      <c r="B10" s="16" t="s">
        <v>576</v>
      </c>
      <c r="C10" s="41" t="n">
        <v>46080</v>
      </c>
      <c r="D10" s="42" t="n">
        <v>46132</v>
      </c>
      <c r="E10" s="17" t="n">
        <v>6.59</v>
      </c>
      <c r="F10" s="17" t="n">
        <v>6.4709</v>
      </c>
      <c r="G10" s="17" t="n">
        <v>9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287</v>
      </c>
      <c r="B11" s="16" t="s">
        <v>576</v>
      </c>
      <c r="C11" s="41" t="n">
        <v>46087</v>
      </c>
      <c r="D11" s="42" t="n">
        <v>46132</v>
      </c>
      <c r="E11" s="17" t="n">
        <v>6.68</v>
      </c>
      <c r="F11" s="17" t="n">
        <v>6.4709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287</v>
      </c>
      <c r="B12" s="16" t="s">
        <v>576</v>
      </c>
      <c r="C12" s="41" t="n">
        <v>46087</v>
      </c>
      <c r="D12" s="42" t="n">
        <v>46132</v>
      </c>
      <c r="E12" s="17" t="n">
        <v>6.68</v>
      </c>
      <c r="F12" s="17" t="n">
        <v>6.4709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288</v>
      </c>
      <c r="B13" s="16" t="s">
        <v>577</v>
      </c>
      <c r="C13" s="41" t="n">
        <v>45635</v>
      </c>
      <c r="D13" s="42" t="n">
        <v>45781</v>
      </c>
      <c r="E13" s="17" t="n">
        <v>12.362</v>
      </c>
      <c r="F13" s="17" t="n">
        <v>14.321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288</v>
      </c>
      <c r="B14" s="16" t="s">
        <v>577</v>
      </c>
      <c r="C14" s="41" t="n">
        <v>45635</v>
      </c>
      <c r="D14" s="42" t="n">
        <v>45831</v>
      </c>
      <c r="E14" s="17" t="n">
        <v>12.362</v>
      </c>
      <c r="F14" s="17" t="n">
        <v>14.2323</v>
      </c>
      <c r="G14" s="17" t="n">
        <v>200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288</v>
      </c>
      <c r="B15" s="16" t="s">
        <v>577</v>
      </c>
      <c r="C15" s="41" t="n">
        <v>45800</v>
      </c>
      <c r="D15" s="42" t="n">
        <v>45831</v>
      </c>
      <c r="E15" s="17" t="n">
        <v>14.707</v>
      </c>
      <c r="F15" s="17" t="n">
        <v>14.2323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289</v>
      </c>
      <c r="B16" s="16" t="s">
        <v>544</v>
      </c>
      <c r="C16" s="41" t="n">
        <v>45635</v>
      </c>
      <c r="D16" s="42" t="n">
        <v>45749</v>
      </c>
      <c r="E16" s="17" t="n">
        <v>3.7282</v>
      </c>
      <c r="F16" s="17" t="n">
        <v>3.609</v>
      </c>
      <c r="G16" s="17" t="n">
        <v>200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289</v>
      </c>
      <c r="B17" s="16" t="s">
        <v>544</v>
      </c>
      <c r="C17" s="41" t="n">
        <v>45635</v>
      </c>
      <c r="D17" s="42" t="n">
        <v>45831</v>
      </c>
      <c r="E17" s="17" t="n">
        <v>3.7282</v>
      </c>
      <c r="F17" s="17" t="n">
        <v>3.1116</v>
      </c>
      <c r="G17" s="17" t="n">
        <v>100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289</v>
      </c>
      <c r="B18" s="16" t="s">
        <v>544</v>
      </c>
      <c r="C18" s="41" t="n">
        <v>45793</v>
      </c>
      <c r="D18" s="42" t="n">
        <v>45831</v>
      </c>
      <c r="E18" s="17" t="n">
        <v>3.5351</v>
      </c>
      <c r="F18" s="17" t="n">
        <v>3.1116</v>
      </c>
      <c r="G18" s="17" t="n">
        <v>100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289</v>
      </c>
      <c r="B19" s="16" t="s">
        <v>544</v>
      </c>
      <c r="C19" s="41" t="n">
        <v>45794</v>
      </c>
      <c r="D19" s="42" t="n">
        <v>45831</v>
      </c>
      <c r="E19" s="17" t="n">
        <v>3.567</v>
      </c>
      <c r="F19" s="17" t="n">
        <v>3.1116</v>
      </c>
      <c r="G19" s="17" t="n">
        <v>100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289</v>
      </c>
      <c r="B20" s="16" t="s">
        <v>544</v>
      </c>
      <c r="C20" s="41" t="n">
        <v>46025</v>
      </c>
      <c r="D20" s="42" t="n">
        <v>46059</v>
      </c>
      <c r="E20" s="17" t="n">
        <v>3.095</v>
      </c>
      <c r="F20" s="17" t="n">
        <v>3.4202</v>
      </c>
      <c r="G20" s="17" t="n">
        <v>100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289</v>
      </c>
      <c r="B21" s="16" t="s">
        <v>544</v>
      </c>
      <c r="C21" s="41" t="n">
        <v>46025</v>
      </c>
      <c r="D21" s="42" t="n">
        <v>46061</v>
      </c>
      <c r="E21" s="17" t="n">
        <v>3.095</v>
      </c>
      <c r="F21" s="17" t="n">
        <v>3.4401</v>
      </c>
      <c r="G21" s="17" t="n">
        <v>100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289</v>
      </c>
      <c r="B22" s="16" t="s">
        <v>544</v>
      </c>
      <c r="C22" s="41" t="n">
        <v>46025</v>
      </c>
      <c r="D22" s="42" t="n">
        <v>46104</v>
      </c>
      <c r="E22" s="17" t="n">
        <v>3.095</v>
      </c>
      <c r="F22" s="17" t="n">
        <v>3.1924</v>
      </c>
      <c r="G22" s="17" t="n">
        <v>300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289</v>
      </c>
      <c r="B23" s="16" t="s">
        <v>544</v>
      </c>
      <c r="C23" s="41" t="n">
        <v>46026</v>
      </c>
      <c r="D23" s="42" t="n">
        <v>46104</v>
      </c>
      <c r="E23" s="17" t="n">
        <v>3.095</v>
      </c>
      <c r="F23" s="17" t="n">
        <v>3.1924</v>
      </c>
      <c r="G23" s="17" t="n">
        <v>100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290</v>
      </c>
      <c r="B24" s="16" t="s">
        <v>578</v>
      </c>
      <c r="C24" s="41" t="n">
        <v>45635</v>
      </c>
      <c r="D24" s="42" t="n">
        <v>45654</v>
      </c>
      <c r="E24" s="17" t="n">
        <v>316.4</v>
      </c>
      <c r="F24" s="17" t="n">
        <v>325.62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290</v>
      </c>
      <c r="B25" s="16" t="s">
        <v>578</v>
      </c>
      <c r="C25" s="41" t="n">
        <v>45655</v>
      </c>
      <c r="D25" s="42" t="n">
        <v>45668</v>
      </c>
      <c r="E25" s="17" t="n">
        <v>341.85</v>
      </c>
      <c r="F25" s="17" t="n">
        <v>368.05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291</v>
      </c>
      <c r="B26" s="16" t="s">
        <v>579</v>
      </c>
      <c r="C26" s="41" t="n">
        <v>45638</v>
      </c>
      <c r="D26" s="42" t="n">
        <v>45639</v>
      </c>
      <c r="E26" s="17" t="n">
        <v>94.88</v>
      </c>
      <c r="F26" s="17" t="n">
        <v>92.57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291</v>
      </c>
      <c r="B27" s="16" t="s">
        <v>579</v>
      </c>
      <c r="C27" s="41" t="n">
        <v>45639</v>
      </c>
      <c r="D27" s="42" t="n">
        <v>45641</v>
      </c>
      <c r="E27" s="17" t="n">
        <v>93.18</v>
      </c>
      <c r="F27" s="17" t="n">
        <v>92.3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291</v>
      </c>
      <c r="B28" s="16" t="s">
        <v>579</v>
      </c>
      <c r="C28" s="41" t="n">
        <v>45642</v>
      </c>
      <c r="D28" s="42" t="n">
        <v>45654</v>
      </c>
      <c r="E28" s="17" t="n">
        <v>90.92</v>
      </c>
      <c r="F28" s="17" t="n">
        <v>108.22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291</v>
      </c>
      <c r="B29" s="16" t="s">
        <v>579</v>
      </c>
      <c r="C29" s="41" t="n">
        <v>45655</v>
      </c>
      <c r="D29" s="42" t="n">
        <v>45668</v>
      </c>
      <c r="E29" s="17" t="n">
        <v>109.3</v>
      </c>
      <c r="F29" s="17" t="n">
        <v>117.65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291</v>
      </c>
      <c r="B30" s="16" t="s">
        <v>579</v>
      </c>
      <c r="C30" s="41" t="n">
        <v>45726</v>
      </c>
      <c r="D30" s="42" t="n">
        <v>45729</v>
      </c>
      <c r="E30" s="17" t="n">
        <v>124.9467</v>
      </c>
      <c r="F30" s="17" t="n">
        <v>119.71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291</v>
      </c>
      <c r="B31" s="16" t="s">
        <v>579</v>
      </c>
      <c r="C31" s="41" t="n">
        <v>45726</v>
      </c>
      <c r="D31" s="42" t="n">
        <v>45733</v>
      </c>
      <c r="E31" s="17" t="n">
        <v>124.9467</v>
      </c>
      <c r="F31" s="17" t="n">
        <v>125.3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291</v>
      </c>
      <c r="B32" s="16" t="s">
        <v>579</v>
      </c>
      <c r="C32" s="41" t="n">
        <v>45726</v>
      </c>
      <c r="D32" s="42" t="n">
        <v>45733</v>
      </c>
      <c r="E32" s="17" t="n">
        <v>125.32</v>
      </c>
      <c r="F32" s="17" t="n">
        <v>125.3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292</v>
      </c>
      <c r="B33" s="16" t="s">
        <v>580</v>
      </c>
      <c r="C33" s="41" t="n">
        <v>45832</v>
      </c>
      <c r="D33" s="42" t="n">
        <v>45835</v>
      </c>
      <c r="E33" s="17" t="n">
        <v>21.7049</v>
      </c>
      <c r="F33" s="17" t="n">
        <v>22.01</v>
      </c>
      <c r="G33" s="17" t="n">
        <v>200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293</v>
      </c>
      <c r="B34" s="16" t="s">
        <v>581</v>
      </c>
      <c r="C34" s="41" t="n">
        <v>45835</v>
      </c>
      <c r="D34" s="42" t="n">
        <v>45839</v>
      </c>
      <c r="E34" s="17" t="n">
        <v>271.6</v>
      </c>
      <c r="F34" s="17" t="n">
        <v>276.767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294</v>
      </c>
      <c r="B35" s="16" t="s">
        <v>582</v>
      </c>
      <c r="C35" s="41" t="n">
        <v>45838</v>
      </c>
      <c r="D35" s="42" t="n">
        <v>45848</v>
      </c>
      <c r="E35" s="17" t="n">
        <v>1094.475</v>
      </c>
      <c r="F35" s="17" t="n">
        <v>1026.45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295</v>
      </c>
      <c r="B36" s="16" t="s">
        <v>583</v>
      </c>
      <c r="C36" s="41" t="n">
        <v>45840</v>
      </c>
      <c r="D36" s="42" t="n">
        <v>45844</v>
      </c>
      <c r="E36" s="17" t="n">
        <v>7.1012</v>
      </c>
      <c r="F36" s="17" t="n">
        <v>7.08</v>
      </c>
      <c r="G36" s="17" t="n">
        <v>300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296</v>
      </c>
      <c r="B37" s="16" t="s">
        <v>396</v>
      </c>
      <c r="C37" s="41" t="n">
        <v>45844</v>
      </c>
      <c r="D37" s="42" t="n">
        <v>45848</v>
      </c>
      <c r="E37" s="17" t="n">
        <v>0.4924</v>
      </c>
      <c r="F37" s="17" t="n">
        <v>0.4706</v>
      </c>
      <c r="G37" s="17" t="n">
        <v>4000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297</v>
      </c>
      <c r="B38" s="16" t="s">
        <v>545</v>
      </c>
      <c r="C38" s="41" t="n">
        <v>45848</v>
      </c>
      <c r="D38" s="42" t="n">
        <v>45964</v>
      </c>
      <c r="E38" s="17" t="n">
        <v>93.6474</v>
      </c>
      <c r="F38" s="17" t="n">
        <v>68.4438</v>
      </c>
      <c r="G38" s="17" t="n">
        <v>13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297</v>
      </c>
      <c r="B39" s="16" t="s">
        <v>545</v>
      </c>
      <c r="C39" s="41" t="n">
        <v>45848</v>
      </c>
      <c r="D39" s="42" t="n">
        <v>46042</v>
      </c>
      <c r="E39" s="17" t="n">
        <v>93.6474</v>
      </c>
      <c r="F39" s="17" t="n">
        <v>71.7243</v>
      </c>
      <c r="G39" s="17" t="n">
        <v>30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298</v>
      </c>
      <c r="B40" s="16" t="s">
        <v>546</v>
      </c>
      <c r="C40" s="41" t="n">
        <v>45848</v>
      </c>
      <c r="D40" s="42" t="n">
        <v>45858</v>
      </c>
      <c r="E40" s="17" t="n">
        <v>414.7375</v>
      </c>
      <c r="F40" s="17" t="n">
        <v>418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298</v>
      </c>
      <c r="B41" s="16" t="s">
        <v>546</v>
      </c>
      <c r="C41" s="41" t="n">
        <v>45848</v>
      </c>
      <c r="D41" s="42" t="n">
        <v>45876</v>
      </c>
      <c r="E41" s="17" t="n">
        <v>414.7375</v>
      </c>
      <c r="F41" s="17" t="n">
        <v>445.56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298</v>
      </c>
      <c r="B42" s="16" t="s">
        <v>546</v>
      </c>
      <c r="C42" s="41" t="n">
        <v>45848</v>
      </c>
      <c r="D42" s="42" t="n">
        <v>45891</v>
      </c>
      <c r="E42" s="17" t="n">
        <v>414.7375</v>
      </c>
      <c r="F42" s="17" t="n">
        <v>456.1167</v>
      </c>
      <c r="G42" s="17" t="n">
        <v>5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298</v>
      </c>
      <c r="B43" s="16" t="s">
        <v>546</v>
      </c>
      <c r="C43" s="41" t="n">
        <v>45858</v>
      </c>
      <c r="D43" s="42" t="n">
        <v>45891</v>
      </c>
      <c r="E43" s="17" t="n">
        <v>418.05</v>
      </c>
      <c r="F43" s="17" t="n">
        <v>456.1167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299</v>
      </c>
      <c r="B44" s="16" t="s">
        <v>584</v>
      </c>
      <c r="C44" s="41" t="n">
        <v>45848</v>
      </c>
      <c r="D44" s="42" t="n">
        <v>45876</v>
      </c>
      <c r="E44" s="17" t="n">
        <v>172.376</v>
      </c>
      <c r="F44" s="17" t="n">
        <v>181.564</v>
      </c>
      <c r="G44" s="17" t="n">
        <v>10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300</v>
      </c>
      <c r="B45" s="16" t="s">
        <v>585</v>
      </c>
      <c r="C45" s="41" t="n">
        <v>45854</v>
      </c>
      <c r="D45" s="42" t="n">
        <v>45891</v>
      </c>
      <c r="E45" s="17" t="n">
        <v>377.0167</v>
      </c>
      <c r="F45" s="17" t="n">
        <v>412.3333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36</v>
      </c>
      <c r="B46" s="16" t="s">
        <v>37</v>
      </c>
      <c r="C46" s="41" t="n">
        <v>45855</v>
      </c>
      <c r="D46" s="42" t="n">
        <v>45859</v>
      </c>
      <c r="E46" s="17" t="n">
        <v>99.68</v>
      </c>
      <c r="F46" s="17" t="n">
        <v>100.25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36</v>
      </c>
      <c r="B47" s="16" t="s">
        <v>37</v>
      </c>
      <c r="C47" s="41" t="n">
        <v>45855</v>
      </c>
      <c r="D47" s="42" t="n">
        <v>45859</v>
      </c>
      <c r="E47" s="17" t="n">
        <v>99.7</v>
      </c>
      <c r="F47" s="17" t="n">
        <v>100.25</v>
      </c>
      <c r="G47" s="17" t="n">
        <v>6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36</v>
      </c>
      <c r="B48" s="16" t="s">
        <v>37</v>
      </c>
      <c r="C48" s="41" t="n">
        <v>45855</v>
      </c>
      <c r="D48" s="42" t="n">
        <v>45966</v>
      </c>
      <c r="E48" s="17" t="n">
        <v>99.7</v>
      </c>
      <c r="F48" s="17" t="n">
        <v>100.38</v>
      </c>
      <c r="G48" s="17" t="n">
        <v>47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36</v>
      </c>
      <c r="B49" s="16" t="s">
        <v>37</v>
      </c>
      <c r="C49" s="41" t="n">
        <v>45855</v>
      </c>
      <c r="D49" s="42" t="n">
        <v>45992</v>
      </c>
      <c r="E49" s="17" t="n">
        <v>99.7</v>
      </c>
      <c r="F49" s="17" t="n">
        <v>100.33</v>
      </c>
      <c r="G49" s="17" t="n">
        <v>33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36</v>
      </c>
      <c r="B50" s="16" t="s">
        <v>37</v>
      </c>
      <c r="C50" s="41" t="n">
        <v>45859</v>
      </c>
      <c r="D50" s="42" t="n">
        <v>45992</v>
      </c>
      <c r="E50" s="17" t="n">
        <v>100.26</v>
      </c>
      <c r="F50" s="17" t="n">
        <v>100.33</v>
      </c>
      <c r="G50" s="17" t="n">
        <v>7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36</v>
      </c>
      <c r="B51" s="16" t="s">
        <v>37</v>
      </c>
      <c r="C51" s="41" t="n">
        <v>45859</v>
      </c>
      <c r="D51" s="42" t="n">
        <v>45992</v>
      </c>
      <c r="E51" s="17" t="n">
        <v>100.26</v>
      </c>
      <c r="F51" s="17" t="n">
        <v>100.33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36</v>
      </c>
      <c r="B52" s="16" t="s">
        <v>37</v>
      </c>
      <c r="C52" s="41" t="n">
        <v>45859</v>
      </c>
      <c r="D52" s="42" t="n">
        <v>45992</v>
      </c>
      <c r="E52" s="17" t="n">
        <v>100.27</v>
      </c>
      <c r="F52" s="17" t="n">
        <v>100.33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36</v>
      </c>
      <c r="B53" s="16" t="s">
        <v>37</v>
      </c>
      <c r="C53" s="41" t="n">
        <v>45876</v>
      </c>
      <c r="D53" s="42" t="n">
        <v>45992</v>
      </c>
      <c r="E53" s="17" t="n">
        <v>100.54</v>
      </c>
      <c r="F53" s="17" t="n">
        <v>100.33</v>
      </c>
      <c r="G53" s="17" t="n">
        <v>8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36</v>
      </c>
      <c r="B54" s="16" t="s">
        <v>37</v>
      </c>
      <c r="C54" s="41" t="n">
        <v>45876</v>
      </c>
      <c r="D54" s="42" t="n">
        <v>45992</v>
      </c>
      <c r="E54" s="17" t="n">
        <v>100.54</v>
      </c>
      <c r="F54" s="17" t="n">
        <v>100.33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36</v>
      </c>
      <c r="B55" s="16" t="s">
        <v>37</v>
      </c>
      <c r="C55" s="41" t="n">
        <v>45876</v>
      </c>
      <c r="D55" s="42" t="n">
        <v>45992</v>
      </c>
      <c r="E55" s="17" t="n">
        <v>100.54</v>
      </c>
      <c r="F55" s="17" t="n">
        <v>100.35</v>
      </c>
      <c r="G55" s="17" t="n">
        <v>52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36</v>
      </c>
      <c r="B56" s="16" t="s">
        <v>37</v>
      </c>
      <c r="C56" s="41" t="n">
        <v>45876</v>
      </c>
      <c r="D56" s="42" t="n">
        <v>45992</v>
      </c>
      <c r="E56" s="17" t="n">
        <v>100.54</v>
      </c>
      <c r="F56" s="17" t="n">
        <v>100.32</v>
      </c>
      <c r="G56" s="17" t="n">
        <v>9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36</v>
      </c>
      <c r="B57" s="16" t="s">
        <v>37</v>
      </c>
      <c r="C57" s="41" t="n">
        <v>45880</v>
      </c>
      <c r="D57" s="42" t="n">
        <v>45992</v>
      </c>
      <c r="E57" s="17" t="n">
        <v>100.66</v>
      </c>
      <c r="F57" s="17" t="n">
        <v>100.32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36</v>
      </c>
      <c r="B58" s="16" t="s">
        <v>37</v>
      </c>
      <c r="C58" s="41" t="n">
        <v>45891</v>
      </c>
      <c r="D58" s="42" t="n">
        <v>45992</v>
      </c>
      <c r="E58" s="17" t="n">
        <v>101.52</v>
      </c>
      <c r="F58" s="17" t="n">
        <v>100.32</v>
      </c>
      <c r="G58" s="17" t="n">
        <v>26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36</v>
      </c>
      <c r="B59" s="16" t="s">
        <v>37</v>
      </c>
      <c r="C59" s="41" t="n">
        <v>45891</v>
      </c>
      <c r="D59" s="42" t="n">
        <v>45992</v>
      </c>
      <c r="E59" s="17" t="n">
        <v>101.52</v>
      </c>
      <c r="F59" s="17" t="n">
        <v>100.32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36</v>
      </c>
      <c r="B60" s="16" t="s">
        <v>37</v>
      </c>
      <c r="C60" s="41" t="n">
        <v>45891</v>
      </c>
      <c r="D60" s="42" t="n">
        <v>45992</v>
      </c>
      <c r="E60" s="17" t="n">
        <v>101.52</v>
      </c>
      <c r="F60" s="17" t="n">
        <v>100.32</v>
      </c>
      <c r="G60" s="17" t="n">
        <v>12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36</v>
      </c>
      <c r="B61" s="16" t="s">
        <v>37</v>
      </c>
      <c r="C61" s="41" t="n">
        <v>45891</v>
      </c>
      <c r="D61" s="42" t="n">
        <v>45992</v>
      </c>
      <c r="E61" s="17" t="n">
        <v>101.44</v>
      </c>
      <c r="F61" s="17" t="n">
        <v>100.32</v>
      </c>
      <c r="G61" s="17" t="n">
        <v>11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36</v>
      </c>
      <c r="B62" s="16" t="s">
        <v>37</v>
      </c>
      <c r="C62" s="41" t="n">
        <v>45891</v>
      </c>
      <c r="D62" s="42" t="n">
        <v>45992</v>
      </c>
      <c r="E62" s="17" t="n">
        <v>101.44</v>
      </c>
      <c r="F62" s="17" t="n">
        <v>100.32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36</v>
      </c>
      <c r="B63" s="16" t="s">
        <v>37</v>
      </c>
      <c r="C63" s="41" t="n">
        <v>45891</v>
      </c>
      <c r="D63" s="42" t="n">
        <v>45992</v>
      </c>
      <c r="E63" s="17" t="n">
        <v>101.44</v>
      </c>
      <c r="F63" s="17" t="n">
        <v>100.32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36</v>
      </c>
      <c r="B64" s="16" t="s">
        <v>37</v>
      </c>
      <c r="C64" s="41" t="n">
        <v>45891</v>
      </c>
      <c r="D64" s="42" t="n">
        <v>45999</v>
      </c>
      <c r="E64" s="17" t="n">
        <v>101.44</v>
      </c>
      <c r="F64" s="17" t="n">
        <v>100.6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36</v>
      </c>
      <c r="B65" s="16" t="s">
        <v>37</v>
      </c>
      <c r="C65" s="41" t="n">
        <v>45891</v>
      </c>
      <c r="D65" s="42" t="n">
        <v>46000</v>
      </c>
      <c r="E65" s="17" t="n">
        <v>101.44</v>
      </c>
      <c r="F65" s="17" t="n">
        <v>100.48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36</v>
      </c>
      <c r="B66" s="16" t="s">
        <v>37</v>
      </c>
      <c r="C66" s="41" t="n">
        <v>45891</v>
      </c>
      <c r="D66" s="42" t="n">
        <v>46006</v>
      </c>
      <c r="E66" s="17" t="n">
        <v>101.44</v>
      </c>
      <c r="F66" s="17" t="n">
        <v>100.54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36</v>
      </c>
      <c r="B67" s="16" t="s">
        <v>37</v>
      </c>
      <c r="C67" s="41" t="n">
        <v>45891</v>
      </c>
      <c r="D67" s="42" t="n">
        <v>46015</v>
      </c>
      <c r="E67" s="17" t="n">
        <v>101.44</v>
      </c>
      <c r="F67" s="17" t="n">
        <v>100.13</v>
      </c>
      <c r="G67" s="17" t="n">
        <v>5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36</v>
      </c>
      <c r="B68" s="16" t="s">
        <v>37</v>
      </c>
      <c r="C68" s="41" t="n">
        <v>45891</v>
      </c>
      <c r="D68" s="42" t="n">
        <v>46035</v>
      </c>
      <c r="E68" s="17" t="n">
        <v>101.44</v>
      </c>
      <c r="F68" s="17" t="n">
        <v>100.56</v>
      </c>
      <c r="G68" s="17" t="n">
        <v>3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36</v>
      </c>
      <c r="B69" s="16" t="s">
        <v>37</v>
      </c>
      <c r="C69" s="41" t="n">
        <v>45891</v>
      </c>
      <c r="D69" s="42" t="n">
        <v>46035</v>
      </c>
      <c r="E69" s="17" t="n">
        <v>101.44</v>
      </c>
      <c r="F69" s="17" t="n">
        <v>100.56</v>
      </c>
      <c r="G69" s="17" t="n">
        <v>5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36</v>
      </c>
      <c r="B70" s="16" t="s">
        <v>37</v>
      </c>
      <c r="C70" s="41" t="n">
        <v>45910</v>
      </c>
      <c r="D70" s="42" t="n">
        <v>46035</v>
      </c>
      <c r="E70" s="17" t="n">
        <v>100.8</v>
      </c>
      <c r="F70" s="17" t="n">
        <v>100.56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36</v>
      </c>
      <c r="B71" s="16" t="s">
        <v>37</v>
      </c>
      <c r="C71" s="41" t="n">
        <v>45910</v>
      </c>
      <c r="D71" s="42" t="n">
        <v>46056</v>
      </c>
      <c r="E71" s="17" t="n">
        <v>100.8</v>
      </c>
      <c r="F71" s="17" t="n">
        <v>100.15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36</v>
      </c>
      <c r="B72" s="16" t="s">
        <v>37</v>
      </c>
      <c r="C72" s="41" t="n">
        <v>45938</v>
      </c>
      <c r="D72" s="42" t="n">
        <v>46104</v>
      </c>
      <c r="E72" s="17" t="n">
        <v>100.13</v>
      </c>
      <c r="F72" s="17" t="n">
        <v>101.12</v>
      </c>
      <c r="G72" s="17" t="n">
        <v>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36</v>
      </c>
      <c r="B73" s="16" t="s">
        <v>37</v>
      </c>
      <c r="C73" s="41" t="n">
        <v>45938</v>
      </c>
      <c r="D73" s="42" t="n">
        <v>46104</v>
      </c>
      <c r="E73" s="17" t="n">
        <v>100.13</v>
      </c>
      <c r="F73" s="17" t="n">
        <v>101.12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36</v>
      </c>
      <c r="B74" s="16" t="s">
        <v>37</v>
      </c>
      <c r="C74" s="41" t="n">
        <v>45966</v>
      </c>
      <c r="D74" s="42" t="n">
        <v>46104</v>
      </c>
      <c r="E74" s="17" t="n">
        <v>100.39</v>
      </c>
      <c r="F74" s="17" t="n">
        <v>101.12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36</v>
      </c>
      <c r="B75" s="16" t="s">
        <v>37</v>
      </c>
      <c r="C75" s="41" t="n">
        <v>45972</v>
      </c>
      <c r="D75" s="42" t="n">
        <v>46104</v>
      </c>
      <c r="E75" s="17" t="n">
        <v>100.68</v>
      </c>
      <c r="F75" s="17" t="n">
        <v>101.12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36</v>
      </c>
      <c r="B76" s="16" t="s">
        <v>37</v>
      </c>
      <c r="C76" s="41" t="n">
        <v>45999</v>
      </c>
      <c r="D76" s="42" t="n">
        <v>46104</v>
      </c>
      <c r="E76" s="17" t="n">
        <v>100.6</v>
      </c>
      <c r="F76" s="17" t="n">
        <v>101.12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36</v>
      </c>
      <c r="B77" s="16" t="s">
        <v>37</v>
      </c>
      <c r="C77" s="41" t="n">
        <v>46002</v>
      </c>
      <c r="D77" s="42" t="n">
        <v>46104</v>
      </c>
      <c r="E77" s="17" t="n">
        <v>100.47</v>
      </c>
      <c r="F77" s="17" t="n">
        <v>101.12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36</v>
      </c>
      <c r="B78" s="16" t="s">
        <v>37</v>
      </c>
      <c r="C78" s="41" t="n">
        <v>46017</v>
      </c>
      <c r="D78" s="42" t="n">
        <v>46104</v>
      </c>
      <c r="E78" s="17" t="n">
        <v>100.62</v>
      </c>
      <c r="F78" s="17" t="n">
        <v>101.12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36</v>
      </c>
      <c r="B79" s="16" t="s">
        <v>37</v>
      </c>
      <c r="C79" s="41" t="n">
        <v>46017</v>
      </c>
      <c r="D79" s="42" t="n">
        <v>46107</v>
      </c>
      <c r="E79" s="17" t="n">
        <v>100.62</v>
      </c>
      <c r="F79" s="17" t="n">
        <v>101.23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36</v>
      </c>
      <c r="B80" s="16" t="s">
        <v>37</v>
      </c>
      <c r="C80" s="41" t="n">
        <v>46021</v>
      </c>
      <c r="D80" s="42" t="n">
        <v>46107</v>
      </c>
      <c r="E80" s="17" t="n">
        <v>100.01</v>
      </c>
      <c r="F80" s="17" t="n">
        <v>101.23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36</v>
      </c>
      <c r="B81" s="16" t="s">
        <v>37</v>
      </c>
      <c r="C81" s="41" t="n">
        <v>46027</v>
      </c>
      <c r="D81" s="42" t="n">
        <v>46107</v>
      </c>
      <c r="E81" s="17" t="n">
        <v>100.25</v>
      </c>
      <c r="F81" s="17" t="n">
        <v>101.23</v>
      </c>
      <c r="G81" s="17" t="n">
        <v>2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36</v>
      </c>
      <c r="B82" s="16" t="s">
        <v>37</v>
      </c>
      <c r="C82" s="41" t="n">
        <v>46080</v>
      </c>
      <c r="D82" s="42" t="n">
        <v>46107</v>
      </c>
      <c r="E82" s="17" t="n">
        <v>100.07</v>
      </c>
      <c r="F82" s="17" t="n">
        <v>101.23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36</v>
      </c>
      <c r="B83" s="16" t="s">
        <v>37</v>
      </c>
      <c r="C83" s="41" t="n">
        <v>46087</v>
      </c>
      <c r="D83" s="42" t="n">
        <v>46107</v>
      </c>
      <c r="E83" s="17" t="n">
        <v>100.37</v>
      </c>
      <c r="F83" s="17" t="n">
        <v>101.23</v>
      </c>
      <c r="G83" s="17" t="n">
        <v>4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301</v>
      </c>
      <c r="B84" s="16" t="s">
        <v>586</v>
      </c>
      <c r="C84" s="41" t="n">
        <v>45855</v>
      </c>
      <c r="D84" s="42" t="n">
        <v>45876</v>
      </c>
      <c r="E84" s="17" t="n">
        <v>4320.425</v>
      </c>
      <c r="F84" s="17" t="n">
        <v>4354.9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301</v>
      </c>
      <c r="B85" s="16" t="s">
        <v>586</v>
      </c>
      <c r="C85" s="41" t="n">
        <v>45855</v>
      </c>
      <c r="D85" s="42" t="n">
        <v>45891</v>
      </c>
      <c r="E85" s="17" t="n">
        <v>4320.425</v>
      </c>
      <c r="F85" s="17" t="n">
        <v>4313.52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33</v>
      </c>
      <c r="B86" s="16" t="s">
        <v>34</v>
      </c>
      <c r="C86" s="41" t="n">
        <v>45875</v>
      </c>
      <c r="D86" s="42" t="n">
        <v>45999</v>
      </c>
      <c r="E86" s="17" t="n">
        <v>10.76</v>
      </c>
      <c r="F86" s="17" t="n">
        <v>12.9</v>
      </c>
      <c r="G86" s="17" t="n">
        <v>3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33</v>
      </c>
      <c r="B87" s="16" t="s">
        <v>34</v>
      </c>
      <c r="C87" s="41" t="n">
        <v>45875</v>
      </c>
      <c r="D87" s="42" t="n">
        <v>45999</v>
      </c>
      <c r="E87" s="17" t="n">
        <v>10.76</v>
      </c>
      <c r="F87" s="17" t="n">
        <v>12.91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33</v>
      </c>
      <c r="B88" s="16" t="s">
        <v>34</v>
      </c>
      <c r="C88" s="41" t="n">
        <v>45876</v>
      </c>
      <c r="D88" s="42" t="n">
        <v>46000</v>
      </c>
      <c r="E88" s="17" t="n">
        <v>10.72</v>
      </c>
      <c r="F88" s="17" t="n">
        <v>12.81</v>
      </c>
      <c r="G88" s="17" t="n">
        <v>2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33</v>
      </c>
      <c r="B89" s="16" t="s">
        <v>34</v>
      </c>
      <c r="C89" s="41" t="n">
        <v>45876</v>
      </c>
      <c r="D89" s="42" t="n">
        <v>46006</v>
      </c>
      <c r="E89" s="17" t="n">
        <v>10.72</v>
      </c>
      <c r="F89" s="17" t="n">
        <v>13.54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33</v>
      </c>
      <c r="B90" s="16" t="s">
        <v>34</v>
      </c>
      <c r="C90" s="41" t="n">
        <v>45876</v>
      </c>
      <c r="D90" s="42" t="n">
        <v>46006</v>
      </c>
      <c r="E90" s="17" t="n">
        <v>10.71</v>
      </c>
      <c r="F90" s="17" t="n">
        <v>13.54</v>
      </c>
      <c r="G90" s="17" t="n">
        <v>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33</v>
      </c>
      <c r="B91" s="16" t="s">
        <v>34</v>
      </c>
      <c r="C91" s="41" t="n">
        <v>45880</v>
      </c>
      <c r="D91" s="42" t="n">
        <v>46006</v>
      </c>
      <c r="E91" s="17" t="n">
        <v>10.66</v>
      </c>
      <c r="F91" s="17" t="n">
        <v>13.54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33</v>
      </c>
      <c r="B92" s="16" t="s">
        <v>34</v>
      </c>
      <c r="C92" s="41" t="n">
        <v>45910</v>
      </c>
      <c r="D92" s="42" t="n">
        <v>46006</v>
      </c>
      <c r="E92" s="17" t="n">
        <v>12.24</v>
      </c>
      <c r="F92" s="17" t="n">
        <v>13.54</v>
      </c>
      <c r="G92" s="17" t="n">
        <v>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33</v>
      </c>
      <c r="B93" s="16" t="s">
        <v>34</v>
      </c>
      <c r="C93" s="41" t="n">
        <v>45910</v>
      </c>
      <c r="D93" s="42" t="n">
        <v>46015</v>
      </c>
      <c r="E93" s="17" t="n">
        <v>12.24</v>
      </c>
      <c r="F93" s="17" t="n">
        <v>13.67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302</v>
      </c>
      <c r="B94" s="16" t="s">
        <v>548</v>
      </c>
      <c r="C94" s="41" t="n">
        <v>45966</v>
      </c>
      <c r="D94" s="42" t="n">
        <v>45992</v>
      </c>
      <c r="E94" s="17" t="n">
        <v>982.15</v>
      </c>
      <c r="F94" s="17" t="n">
        <v>973.38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302</v>
      </c>
      <c r="B95" s="16" t="s">
        <v>548</v>
      </c>
      <c r="C95" s="41" t="n">
        <v>45966</v>
      </c>
      <c r="D95" s="42" t="n">
        <v>45999</v>
      </c>
      <c r="E95" s="17" t="n">
        <v>982.15</v>
      </c>
      <c r="F95" s="17" t="n">
        <v>968.84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302</v>
      </c>
      <c r="B96" s="16" t="s">
        <v>548</v>
      </c>
      <c r="C96" s="41" t="n">
        <v>45966</v>
      </c>
      <c r="D96" s="42" t="n">
        <v>46000</v>
      </c>
      <c r="E96" s="17" t="n">
        <v>982.15</v>
      </c>
      <c r="F96" s="17" t="n">
        <v>968.64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303</v>
      </c>
      <c r="B97" s="16" t="s">
        <v>414</v>
      </c>
      <c r="C97" s="41" t="n">
        <v>45966</v>
      </c>
      <c r="D97" s="42" t="n">
        <v>45993</v>
      </c>
      <c r="E97" s="17" t="n">
        <v>20.065</v>
      </c>
      <c r="F97" s="17" t="n">
        <v>21.316</v>
      </c>
      <c r="G97" s="17" t="n">
        <v>100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304</v>
      </c>
      <c r="B98" s="16" t="s">
        <v>587</v>
      </c>
      <c r="C98" s="41" t="n">
        <v>45966</v>
      </c>
      <c r="D98" s="42" t="n">
        <v>46025</v>
      </c>
      <c r="E98" s="17" t="n">
        <v>52.086</v>
      </c>
      <c r="F98" s="17" t="n">
        <v>51.45</v>
      </c>
      <c r="G98" s="17" t="n">
        <v>10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62</v>
      </c>
      <c r="B99" s="16" t="s">
        <v>63</v>
      </c>
      <c r="C99" s="41" t="n">
        <v>45992</v>
      </c>
      <c r="D99" s="42" t="n">
        <v>45999</v>
      </c>
      <c r="E99" s="17" t="n">
        <v>1011.3367</v>
      </c>
      <c r="F99" s="17" t="n">
        <v>1004.5667</v>
      </c>
      <c r="G99" s="17" t="n">
        <v>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62</v>
      </c>
      <c r="B100" s="16" t="s">
        <v>63</v>
      </c>
      <c r="C100" s="41" t="n">
        <v>45992</v>
      </c>
      <c r="D100" s="42" t="n">
        <v>45999</v>
      </c>
      <c r="E100" s="17" t="n">
        <v>1011.34</v>
      </c>
      <c r="F100" s="17" t="n">
        <v>1006.66</v>
      </c>
      <c r="G100" s="17" t="n">
        <v>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62</v>
      </c>
      <c r="B101" s="16" t="s">
        <v>63</v>
      </c>
      <c r="C101" s="41" t="n">
        <v>45992</v>
      </c>
      <c r="D101" s="42" t="n">
        <v>46006</v>
      </c>
      <c r="E101" s="17" t="n">
        <v>1011.44</v>
      </c>
      <c r="F101" s="17" t="n">
        <v>1009.7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305</v>
      </c>
      <c r="B102" s="16" t="s">
        <v>556</v>
      </c>
      <c r="C102" s="41" t="n">
        <v>45992</v>
      </c>
      <c r="D102" s="42" t="n">
        <v>45999</v>
      </c>
      <c r="E102" s="17" t="n">
        <v>1107.855</v>
      </c>
      <c r="F102" s="17" t="n">
        <v>1101.01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305</v>
      </c>
      <c r="B103" s="16" t="s">
        <v>556</v>
      </c>
      <c r="C103" s="41" t="n">
        <v>45992</v>
      </c>
      <c r="D103" s="42" t="n">
        <v>46135</v>
      </c>
      <c r="E103" s="17" t="n">
        <v>1107.855</v>
      </c>
      <c r="F103" s="17" t="n">
        <v>1017.2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306</v>
      </c>
      <c r="B104" s="16" t="s">
        <v>588</v>
      </c>
      <c r="C104" s="41" t="n">
        <v>45992</v>
      </c>
      <c r="D104" s="42" t="n">
        <v>45999</v>
      </c>
      <c r="E104" s="17" t="n">
        <v>987.9967</v>
      </c>
      <c r="F104" s="17" t="n">
        <v>988.36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306</v>
      </c>
      <c r="B105" s="16" t="s">
        <v>588</v>
      </c>
      <c r="C105" s="41" t="n">
        <v>45992</v>
      </c>
      <c r="D105" s="42" t="n">
        <v>46002</v>
      </c>
      <c r="E105" s="17" t="n">
        <v>987.9967</v>
      </c>
      <c r="F105" s="17" t="n">
        <v>988.535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55</v>
      </c>
      <c r="B106" s="16" t="s">
        <v>56</v>
      </c>
      <c r="C106" s="41" t="n">
        <v>45992</v>
      </c>
      <c r="D106" s="42" t="n">
        <v>45999</v>
      </c>
      <c r="E106" s="17" t="n">
        <v>1082.5967</v>
      </c>
      <c r="F106" s="17" t="n">
        <v>1086.5475</v>
      </c>
      <c r="G106" s="17" t="n">
        <v>4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55</v>
      </c>
      <c r="B107" s="16" t="s">
        <v>56</v>
      </c>
      <c r="C107" s="41" t="n">
        <v>45992</v>
      </c>
      <c r="D107" s="42" t="n">
        <v>45999</v>
      </c>
      <c r="E107" s="17" t="n">
        <v>1082.5967</v>
      </c>
      <c r="F107" s="17" t="n">
        <v>1087.15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307</v>
      </c>
      <c r="B108" s="16" t="s">
        <v>589</v>
      </c>
      <c r="C108" s="41" t="n">
        <v>45993</v>
      </c>
      <c r="D108" s="42" t="n">
        <v>45997</v>
      </c>
      <c r="E108" s="17" t="n">
        <v>1290.36</v>
      </c>
      <c r="F108" s="17" t="n">
        <v>1310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308</v>
      </c>
      <c r="B109" s="16" t="s">
        <v>590</v>
      </c>
      <c r="C109" s="41" t="n">
        <v>45993</v>
      </c>
      <c r="D109" s="42" t="n">
        <v>45997</v>
      </c>
      <c r="E109" s="17" t="n">
        <v>119.3057</v>
      </c>
      <c r="F109" s="17" t="n">
        <v>119.66</v>
      </c>
      <c r="G109" s="17" t="n">
        <v>7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309</v>
      </c>
      <c r="B110" s="16" t="s">
        <v>591</v>
      </c>
      <c r="C110" s="41" t="n">
        <v>45997</v>
      </c>
      <c r="D110" s="42" t="n">
        <v>46010</v>
      </c>
      <c r="E110" s="17" t="n">
        <v>478.2</v>
      </c>
      <c r="F110" s="17" t="n">
        <v>486.625</v>
      </c>
      <c r="G110" s="17" t="n">
        <v>3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309</v>
      </c>
      <c r="B111" s="16" t="s">
        <v>591</v>
      </c>
      <c r="C111" s="41" t="n">
        <v>45997</v>
      </c>
      <c r="D111" s="42" t="n">
        <v>46010</v>
      </c>
      <c r="E111" s="17" t="n">
        <v>478.2</v>
      </c>
      <c r="F111" s="17" t="n">
        <v>486.625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310</v>
      </c>
      <c r="B112" s="16" t="s">
        <v>551</v>
      </c>
      <c r="C112" s="41" t="n">
        <v>45999</v>
      </c>
      <c r="D112" s="42" t="n">
        <v>45999</v>
      </c>
      <c r="E112" s="17" t="n">
        <v>562.604</v>
      </c>
      <c r="F112" s="17" t="n">
        <v>559.21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310</v>
      </c>
      <c r="B113" s="16" t="s">
        <v>551</v>
      </c>
      <c r="C113" s="41" t="n">
        <v>45999</v>
      </c>
      <c r="D113" s="42" t="n">
        <v>46107</v>
      </c>
      <c r="E113" s="17" t="n">
        <v>562.604</v>
      </c>
      <c r="F113" s="17" t="n">
        <v>328.325</v>
      </c>
      <c r="G113" s="17" t="n">
        <v>2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310</v>
      </c>
      <c r="B114" s="16" t="s">
        <v>551</v>
      </c>
      <c r="C114" s="41" t="n">
        <v>45999</v>
      </c>
      <c r="D114" s="42" t="n">
        <v>46140</v>
      </c>
      <c r="E114" s="17" t="n">
        <v>562.604</v>
      </c>
      <c r="F114" s="17" t="n">
        <v>274.66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310</v>
      </c>
      <c r="B115" s="16" t="s">
        <v>551</v>
      </c>
      <c r="C115" s="41" t="n">
        <v>45999</v>
      </c>
      <c r="D115" s="42" t="n">
        <v>46140</v>
      </c>
      <c r="E115" s="17" t="n">
        <v>562.604</v>
      </c>
      <c r="F115" s="17" t="n">
        <v>275.66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310</v>
      </c>
      <c r="B116" s="16" t="s">
        <v>551</v>
      </c>
      <c r="C116" s="41" t="n">
        <v>46063</v>
      </c>
      <c r="D116" s="42" t="n">
        <v>46140</v>
      </c>
      <c r="E116" s="17" t="n">
        <v>437.83</v>
      </c>
      <c r="F116" s="17" t="n">
        <v>275.66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310</v>
      </c>
      <c r="B117" s="16" t="s">
        <v>551</v>
      </c>
      <c r="C117" s="41" t="n">
        <v>46107</v>
      </c>
      <c r="D117" s="42" t="n">
        <v>46140</v>
      </c>
      <c r="E117" s="17" t="n">
        <v>330.91</v>
      </c>
      <c r="F117" s="17" t="n">
        <v>275.66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310</v>
      </c>
      <c r="B118" s="16" t="s">
        <v>551</v>
      </c>
      <c r="C118" s="41" t="n">
        <v>46119</v>
      </c>
      <c r="D118" s="42" t="n">
        <v>46140</v>
      </c>
      <c r="E118" s="17" t="n">
        <v>333.77</v>
      </c>
      <c r="F118" s="17" t="n">
        <v>275.66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311</v>
      </c>
      <c r="B119" s="16" t="s">
        <v>552</v>
      </c>
      <c r="C119" s="41" t="n">
        <v>45999</v>
      </c>
      <c r="D119" s="42" t="n">
        <v>46042</v>
      </c>
      <c r="E119" s="17" t="n">
        <v>1077.215</v>
      </c>
      <c r="F119" s="17" t="n">
        <v>1065.665</v>
      </c>
      <c r="G119" s="17" t="n">
        <v>2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311</v>
      </c>
      <c r="B120" s="16" t="s">
        <v>552</v>
      </c>
      <c r="C120" s="41" t="n">
        <v>46006</v>
      </c>
      <c r="D120" s="42" t="n">
        <v>46042</v>
      </c>
      <c r="E120" s="17" t="n">
        <v>1074.08</v>
      </c>
      <c r="F120" s="17" t="n">
        <v>1065.665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311</v>
      </c>
      <c r="B121" s="16" t="s">
        <v>552</v>
      </c>
      <c r="C121" s="41" t="n">
        <v>46006</v>
      </c>
      <c r="D121" s="42" t="n">
        <v>46042</v>
      </c>
      <c r="E121" s="17" t="n">
        <v>1073.68</v>
      </c>
      <c r="F121" s="17" t="n">
        <v>1065.665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311</v>
      </c>
      <c r="B122" s="16" t="s">
        <v>552</v>
      </c>
      <c r="C122" s="41" t="n">
        <v>46006</v>
      </c>
      <c r="D122" s="42" t="n">
        <v>46042</v>
      </c>
      <c r="E122" s="17" t="n">
        <v>1073.38</v>
      </c>
      <c r="F122" s="17" t="n">
        <v>1065.86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312</v>
      </c>
      <c r="B123" s="16" t="s">
        <v>592</v>
      </c>
      <c r="C123" s="41" t="n">
        <v>45999</v>
      </c>
      <c r="D123" s="42" t="n">
        <v>46006</v>
      </c>
      <c r="E123" s="17" t="n">
        <v>1007.85</v>
      </c>
      <c r="F123" s="17" t="n">
        <v>1000.07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313</v>
      </c>
      <c r="B124" s="16" t="s">
        <v>555</v>
      </c>
      <c r="C124" s="41" t="n">
        <v>45999</v>
      </c>
      <c r="D124" s="42" t="n">
        <v>46144</v>
      </c>
      <c r="E124" s="17" t="n">
        <v>1032.8</v>
      </c>
      <c r="F124" s="17" t="n">
        <v>1000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314</v>
      </c>
      <c r="B125" s="16" t="s">
        <v>554</v>
      </c>
      <c r="C125" s="41" t="n">
        <v>45999</v>
      </c>
      <c r="D125" s="42" t="n">
        <v>46142</v>
      </c>
      <c r="E125" s="17" t="n">
        <v>1100.06</v>
      </c>
      <c r="F125" s="17" t="n">
        <v>1094.05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315</v>
      </c>
      <c r="B126" s="16" t="s">
        <v>593</v>
      </c>
      <c r="C126" s="41" t="n">
        <v>45999</v>
      </c>
      <c r="D126" s="42" t="n">
        <v>46006</v>
      </c>
      <c r="E126" s="17" t="n">
        <v>1039.93</v>
      </c>
      <c r="F126" s="17" t="n">
        <v>1038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316</v>
      </c>
      <c r="B127" s="16" t="s">
        <v>549</v>
      </c>
      <c r="C127" s="41" t="n">
        <v>45999</v>
      </c>
      <c r="D127" s="42" t="n">
        <v>46031</v>
      </c>
      <c r="E127" s="17" t="n">
        <v>1039.21</v>
      </c>
      <c r="F127" s="17" t="n">
        <v>1000.1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316</v>
      </c>
      <c r="B128" s="16" t="s">
        <v>549</v>
      </c>
      <c r="C128" s="41" t="n">
        <v>46015</v>
      </c>
      <c r="D128" s="42" t="n">
        <v>46062</v>
      </c>
      <c r="E128" s="17" t="n">
        <v>955.31</v>
      </c>
      <c r="F128" s="17" t="n">
        <v>991.52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85</v>
      </c>
      <c r="B129" s="16" t="s">
        <v>86</v>
      </c>
      <c r="C129" s="41" t="n">
        <v>45999</v>
      </c>
      <c r="D129" s="42" t="n">
        <v>46014</v>
      </c>
      <c r="E129" s="17" t="n">
        <v>1056.68</v>
      </c>
      <c r="F129" s="17" t="n">
        <v>994.87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317</v>
      </c>
      <c r="B130" s="16" t="s">
        <v>550</v>
      </c>
      <c r="C130" s="41" t="n">
        <v>46000</v>
      </c>
      <c r="D130" s="42" t="n">
        <v>46132</v>
      </c>
      <c r="E130" s="17" t="n">
        <v>1175.34</v>
      </c>
      <c r="F130" s="17" t="n">
        <v>1044.06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317</v>
      </c>
      <c r="B131" s="16" t="s">
        <v>550</v>
      </c>
      <c r="C131" s="41" t="n">
        <v>46062</v>
      </c>
      <c r="D131" s="42" t="n">
        <v>46135</v>
      </c>
      <c r="E131" s="17" t="n">
        <v>1035.82</v>
      </c>
      <c r="F131" s="17" t="n">
        <v>1053.14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318</v>
      </c>
      <c r="B132" s="16" t="s">
        <v>553</v>
      </c>
      <c r="C132" s="41" t="n">
        <v>46002</v>
      </c>
      <c r="D132" s="42" t="n">
        <v>46031</v>
      </c>
      <c r="E132" s="17" t="n">
        <v>692.23</v>
      </c>
      <c r="F132" s="17" t="n">
        <v>647.86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319</v>
      </c>
      <c r="B133" s="16" t="s">
        <v>594</v>
      </c>
      <c r="C133" s="41" t="n">
        <v>46010</v>
      </c>
      <c r="D133" s="42" t="n">
        <v>46025</v>
      </c>
      <c r="E133" s="17" t="n">
        <v>528.78</v>
      </c>
      <c r="F133" s="17" t="n">
        <v>516.8</v>
      </c>
      <c r="G133" s="17" t="n">
        <v>3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320</v>
      </c>
      <c r="B134" s="16" t="s">
        <v>595</v>
      </c>
      <c r="C134" s="41" t="n">
        <v>46021</v>
      </c>
      <c r="D134" s="42" t="n">
        <v>46037</v>
      </c>
      <c r="E134" s="17" t="n">
        <v>1.894</v>
      </c>
      <c r="F134" s="17" t="n">
        <v>1.8913</v>
      </c>
      <c r="G134" s="17" t="n">
        <v>35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320</v>
      </c>
      <c r="B135" s="16" t="s">
        <v>595</v>
      </c>
      <c r="C135" s="41" t="n">
        <v>46021</v>
      </c>
      <c r="D135" s="42" t="n">
        <v>46037</v>
      </c>
      <c r="E135" s="17" t="n">
        <v>1.9</v>
      </c>
      <c r="F135" s="17" t="n">
        <v>1.8913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320</v>
      </c>
      <c r="B136" s="16" t="s">
        <v>595</v>
      </c>
      <c r="C136" s="41" t="n">
        <v>46021</v>
      </c>
      <c r="D136" s="42" t="n">
        <v>46037</v>
      </c>
      <c r="E136" s="17" t="n">
        <v>1.895</v>
      </c>
      <c r="F136" s="17" t="n">
        <v>1.8913</v>
      </c>
      <c r="G136" s="17" t="n">
        <v>8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320</v>
      </c>
      <c r="B137" s="16" t="s">
        <v>595</v>
      </c>
      <c r="C137" s="41" t="n">
        <v>46027</v>
      </c>
      <c r="D137" s="42" t="n">
        <v>46037</v>
      </c>
      <c r="E137" s="17" t="n">
        <v>1.8946</v>
      </c>
      <c r="F137" s="17" t="n">
        <v>1.8913</v>
      </c>
      <c r="G137" s="17" t="n">
        <v>56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320</v>
      </c>
      <c r="B138" s="16" t="s">
        <v>595</v>
      </c>
      <c r="C138" s="41" t="n">
        <v>46031</v>
      </c>
      <c r="D138" s="42" t="n">
        <v>46037</v>
      </c>
      <c r="E138" s="17" t="n">
        <v>1.8983</v>
      </c>
      <c r="F138" s="17" t="n">
        <v>1.8913</v>
      </c>
      <c r="G138" s="17" t="n">
        <v>6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320</v>
      </c>
      <c r="B139" s="16" t="s">
        <v>595</v>
      </c>
      <c r="C139" s="41" t="n">
        <v>46036</v>
      </c>
      <c r="D139" s="42" t="n">
        <v>46037</v>
      </c>
      <c r="E139" s="17" t="n">
        <v>1.91</v>
      </c>
      <c r="F139" s="17" t="n">
        <v>1.8913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321</v>
      </c>
      <c r="B140" s="16" t="s">
        <v>596</v>
      </c>
      <c r="C140" s="41" t="n">
        <v>46025</v>
      </c>
      <c r="D140" s="42" t="n">
        <v>46026</v>
      </c>
      <c r="E140" s="17" t="n">
        <v>42.275</v>
      </c>
      <c r="F140" s="17" t="n">
        <v>42.305</v>
      </c>
      <c r="G140" s="17" t="n">
        <v>10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322</v>
      </c>
      <c r="B141" s="16" t="s">
        <v>597</v>
      </c>
      <c r="C141" s="41" t="n">
        <v>46037</v>
      </c>
      <c r="D141" s="42" t="n">
        <v>46041</v>
      </c>
      <c r="E141" s="17" t="n">
        <v>150.37</v>
      </c>
      <c r="F141" s="17" t="n">
        <v>150.61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322</v>
      </c>
      <c r="B142" s="16" t="s">
        <v>597</v>
      </c>
      <c r="C142" s="41" t="n">
        <v>46123</v>
      </c>
      <c r="D142" s="42" t="n">
        <v>46130</v>
      </c>
      <c r="E142" s="17" t="n">
        <v>155.47</v>
      </c>
      <c r="F142" s="17" t="n">
        <v>155.82</v>
      </c>
      <c r="G142" s="17" t="n">
        <v>12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323</v>
      </c>
      <c r="B143" s="16" t="s">
        <v>598</v>
      </c>
      <c r="C143" s="41" t="n">
        <v>46041</v>
      </c>
      <c r="D143" s="42" t="n">
        <v>46042</v>
      </c>
      <c r="E143" s="17" t="n">
        <v>10.16</v>
      </c>
      <c r="F143" s="17" t="n">
        <v>10.15</v>
      </c>
      <c r="G143" s="17" t="n">
        <v>3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323</v>
      </c>
      <c r="B144" s="16" t="s">
        <v>598</v>
      </c>
      <c r="C144" s="41" t="n">
        <v>46041</v>
      </c>
      <c r="D144" s="42" t="n">
        <v>46042</v>
      </c>
      <c r="E144" s="17" t="n">
        <v>10.16</v>
      </c>
      <c r="F144" s="17" t="n">
        <v>10.15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323</v>
      </c>
      <c r="B145" s="16" t="s">
        <v>598</v>
      </c>
      <c r="C145" s="41" t="n">
        <v>46041</v>
      </c>
      <c r="D145" s="42" t="n">
        <v>46042</v>
      </c>
      <c r="E145" s="17" t="n">
        <v>10.16</v>
      </c>
      <c r="F145" s="17" t="n">
        <v>10.15</v>
      </c>
      <c r="G145" s="17" t="n">
        <v>3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323</v>
      </c>
      <c r="B146" s="16" t="s">
        <v>598</v>
      </c>
      <c r="C146" s="41" t="n">
        <v>46041</v>
      </c>
      <c r="D146" s="42" t="n">
        <v>46107</v>
      </c>
      <c r="E146" s="17" t="n">
        <v>10.16</v>
      </c>
      <c r="F146" s="17" t="n">
        <v>10.05</v>
      </c>
      <c r="G146" s="17" t="n">
        <v>19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323</v>
      </c>
      <c r="B147" s="16" t="s">
        <v>598</v>
      </c>
      <c r="C147" s="41" t="n">
        <v>46041</v>
      </c>
      <c r="D147" s="42" t="n">
        <v>46107</v>
      </c>
      <c r="E147" s="17" t="n">
        <v>10.16</v>
      </c>
      <c r="F147" s="17" t="n">
        <v>10.05</v>
      </c>
      <c r="G147" s="17" t="n">
        <v>4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323</v>
      </c>
      <c r="B148" s="16" t="s">
        <v>598</v>
      </c>
      <c r="C148" s="41" t="n">
        <v>46041</v>
      </c>
      <c r="D148" s="42" t="n">
        <v>46107</v>
      </c>
      <c r="E148" s="17" t="n">
        <v>10.16</v>
      </c>
      <c r="F148" s="17" t="n">
        <v>10.05</v>
      </c>
      <c r="G148" s="17" t="n">
        <v>10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323</v>
      </c>
      <c r="B149" s="16" t="s">
        <v>598</v>
      </c>
      <c r="C149" s="41" t="n">
        <v>46042</v>
      </c>
      <c r="D149" s="42" t="n">
        <v>46107</v>
      </c>
      <c r="E149" s="17" t="n">
        <v>10.17</v>
      </c>
      <c r="F149" s="17" t="n">
        <v>10.05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323</v>
      </c>
      <c r="B150" s="16" t="s">
        <v>598</v>
      </c>
      <c r="C150" s="41" t="n">
        <v>46042</v>
      </c>
      <c r="D150" s="42" t="n">
        <v>46107</v>
      </c>
      <c r="E150" s="17" t="n">
        <v>10.16</v>
      </c>
      <c r="F150" s="17" t="n">
        <v>10.05</v>
      </c>
      <c r="G150" s="17" t="n">
        <v>2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323</v>
      </c>
      <c r="B151" s="16" t="s">
        <v>598</v>
      </c>
      <c r="C151" s="41" t="n">
        <v>46042</v>
      </c>
      <c r="D151" s="42" t="n">
        <v>46107</v>
      </c>
      <c r="E151" s="17" t="n">
        <v>10.16</v>
      </c>
      <c r="F151" s="17" t="n">
        <v>10.05</v>
      </c>
      <c r="G151" s="17" t="n">
        <v>2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323</v>
      </c>
      <c r="B152" s="16" t="s">
        <v>598</v>
      </c>
      <c r="C152" s="41" t="n">
        <v>46045</v>
      </c>
      <c r="D152" s="42" t="n">
        <v>46107</v>
      </c>
      <c r="E152" s="17" t="n">
        <v>10.33</v>
      </c>
      <c r="F152" s="17" t="n">
        <v>10.05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323</v>
      </c>
      <c r="B153" s="16" t="s">
        <v>598</v>
      </c>
      <c r="C153" s="41" t="n">
        <v>46057</v>
      </c>
      <c r="D153" s="42" t="n">
        <v>46107</v>
      </c>
      <c r="E153" s="17" t="n">
        <v>10.43</v>
      </c>
      <c r="F153" s="17" t="n">
        <v>10.05</v>
      </c>
      <c r="G153" s="17" t="n">
        <v>5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323</v>
      </c>
      <c r="B154" s="16" t="s">
        <v>598</v>
      </c>
      <c r="C154" s="41" t="n">
        <v>46059</v>
      </c>
      <c r="D154" s="42" t="n">
        <v>46107</v>
      </c>
      <c r="E154" s="17" t="n">
        <v>10.21</v>
      </c>
      <c r="F154" s="17" t="n">
        <v>10.05</v>
      </c>
      <c r="G154" s="17" t="n">
        <v>6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323</v>
      </c>
      <c r="B155" s="16" t="s">
        <v>598</v>
      </c>
      <c r="C155" s="41" t="n">
        <v>46062</v>
      </c>
      <c r="D155" s="42" t="n">
        <v>46107</v>
      </c>
      <c r="E155" s="17" t="n">
        <v>10.19</v>
      </c>
      <c r="F155" s="17" t="n">
        <v>10.05</v>
      </c>
      <c r="G155" s="17" t="n">
        <v>4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323</v>
      </c>
      <c r="B156" s="16" t="s">
        <v>598</v>
      </c>
      <c r="C156" s="41" t="n">
        <v>46063</v>
      </c>
      <c r="D156" s="42" t="n">
        <v>46107</v>
      </c>
      <c r="E156" s="17" t="n">
        <v>10.18</v>
      </c>
      <c r="F156" s="17" t="n">
        <v>10.05</v>
      </c>
      <c r="G156" s="17" t="n">
        <v>5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323</v>
      </c>
      <c r="B157" s="16" t="s">
        <v>598</v>
      </c>
      <c r="C157" s="41" t="n">
        <v>46087</v>
      </c>
      <c r="D157" s="42" t="n">
        <v>46107</v>
      </c>
      <c r="E157" s="17" t="n">
        <v>10.36</v>
      </c>
      <c r="F157" s="17" t="n">
        <v>10.05</v>
      </c>
      <c r="G157" s="17" t="n">
        <v>15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323</v>
      </c>
      <c r="B158" s="16" t="s">
        <v>598</v>
      </c>
      <c r="C158" s="41" t="n">
        <v>46107</v>
      </c>
      <c r="D158" s="42" t="n">
        <v>46107</v>
      </c>
      <c r="E158" s="17" t="n">
        <v>10.06</v>
      </c>
      <c r="F158" s="17" t="n">
        <v>10.05</v>
      </c>
      <c r="G158" s="17" t="n">
        <v>38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324</v>
      </c>
      <c r="B159" s="16" t="s">
        <v>599</v>
      </c>
      <c r="C159" s="41" t="n">
        <v>46042</v>
      </c>
      <c r="D159" s="42" t="n">
        <v>46056</v>
      </c>
      <c r="E159" s="17" t="n">
        <v>7571.07</v>
      </c>
      <c r="F159" s="17" t="n">
        <v>7397.14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325</v>
      </c>
      <c r="B160" s="16" t="s">
        <v>557</v>
      </c>
      <c r="C160" s="41" t="n">
        <v>46056</v>
      </c>
      <c r="D160" s="42" t="n">
        <v>46078</v>
      </c>
      <c r="E160" s="17" t="n">
        <v>7484.3108</v>
      </c>
      <c r="F160" s="17" t="n">
        <v>7299.6729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24</v>
      </c>
      <c r="B161" s="16" t="s">
        <v>25</v>
      </c>
      <c r="C161" s="41" t="n">
        <v>46059</v>
      </c>
      <c r="D161" s="42" t="n">
        <v>46061</v>
      </c>
      <c r="E161" s="17" t="n">
        <v>60.782</v>
      </c>
      <c r="F161" s="17" t="n">
        <v>60.758</v>
      </c>
      <c r="G161" s="17" t="n">
        <v>5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326</v>
      </c>
      <c r="B162" s="16" t="s">
        <v>600</v>
      </c>
      <c r="C162" s="41" t="n">
        <v>46061</v>
      </c>
      <c r="D162" s="42" t="n">
        <v>46063</v>
      </c>
      <c r="E162" s="17" t="n">
        <v>56.85</v>
      </c>
      <c r="F162" s="17" t="n">
        <v>55.433</v>
      </c>
      <c r="G162" s="17" t="n">
        <v>10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327</v>
      </c>
      <c r="B163" s="16" t="s">
        <v>601</v>
      </c>
      <c r="C163" s="41" t="n">
        <v>46078</v>
      </c>
      <c r="D163" s="42" t="n">
        <v>46079</v>
      </c>
      <c r="E163" s="17" t="n">
        <v>137.371</v>
      </c>
      <c r="F163" s="17" t="n">
        <v>141.574</v>
      </c>
      <c r="G163" s="17" t="n">
        <v>50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328</v>
      </c>
      <c r="B164" s="16" t="s">
        <v>558</v>
      </c>
      <c r="C164" s="41" t="n">
        <v>46080</v>
      </c>
      <c r="D164" s="42" t="n">
        <v>46140</v>
      </c>
      <c r="E164" s="17" t="n">
        <v>501.07</v>
      </c>
      <c r="F164" s="17" t="n">
        <v>338.3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76</v>
      </c>
      <c r="B165" s="16" t="s">
        <v>77</v>
      </c>
      <c r="C165" s="41" t="n">
        <v>46106</v>
      </c>
      <c r="D165" s="42" t="n">
        <v>46107</v>
      </c>
      <c r="E165" s="17" t="n">
        <v>1037.795</v>
      </c>
      <c r="F165" s="17" t="n">
        <v>1030.94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88</v>
      </c>
      <c r="B166" s="16" t="s">
        <v>89</v>
      </c>
      <c r="C166" s="41" t="n">
        <v>46136</v>
      </c>
      <c r="D166" s="42" t="n">
        <v>46147</v>
      </c>
      <c r="E166" s="17" t="n">
        <v>1049.26</v>
      </c>
      <c r="F166" s="17" t="n">
        <v>1020.805</v>
      </c>
      <c r="G166" s="17" t="n">
        <v>2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118</v>
      </c>
      <c r="B167" s="16" t="s">
        <v>119</v>
      </c>
      <c r="C167" s="41" t="n">
        <v>46147</v>
      </c>
      <c r="D167" s="42" t="n">
        <v>46147</v>
      </c>
      <c r="E167" s="17" t="n">
        <v>1001.095</v>
      </c>
      <c r="F167" s="17" t="n">
        <v>1000.21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329</v>
      </c>
      <c r="B168" s="16" t="s">
        <v>559</v>
      </c>
      <c r="C168" s="41" t="n">
        <v>46147</v>
      </c>
      <c r="D168" s="42" t="n">
        <v>46162</v>
      </c>
      <c r="E168" s="17" t="n">
        <v>346.95</v>
      </c>
      <c r="F168" s="17" t="n">
        <v>347.75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329</v>
      </c>
      <c r="B169" s="16" t="s">
        <v>559</v>
      </c>
      <c r="C169" s="41" t="n">
        <v>46147</v>
      </c>
      <c r="D169" s="42" t="n">
        <v>46171</v>
      </c>
      <c r="E169" s="17" t="n">
        <v>346.95</v>
      </c>
      <c r="F169" s="17" t="n">
        <v>173.72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146</v>
      </c>
      <c r="B1" s="18" t="s">
        <v>9</v>
      </c>
      <c r="C1" s="18" t="s">
        <v>147</v>
      </c>
      <c r="D1" s="18" t="s">
        <v>148</v>
      </c>
      <c r="E1" s="18" t="s">
        <v>149</v>
      </c>
      <c r="F1" s="18" t="s">
        <v>150</v>
      </c>
      <c r="G1" s="18" t="s">
        <v>151</v>
      </c>
      <c r="H1" s="18" t="s">
        <v>152</v>
      </c>
    </row>
    <row collapsed="false" customFormat="false" customHeight="false" hidden="false" ht="12.1" outlineLevel="0" r="2">
      <c r="A2" s="13" t="n">
        <v>45635.45431713</v>
      </c>
      <c r="B2" s="6" t="n">
        <v>16.66</v>
      </c>
      <c r="C2" s="16" t="s">
        <v>153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45635.813761574</v>
      </c>
      <c r="B3" s="6" t="n">
        <v>5200</v>
      </c>
      <c r="C3" s="16" t="s">
        <v>153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45638.50380787</v>
      </c>
      <c r="B4" s="6" t="n">
        <v>-72.03</v>
      </c>
      <c r="C4" s="16" t="s">
        <v>154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45638.505324074</v>
      </c>
      <c r="B5" s="6" t="n">
        <v>100</v>
      </c>
      <c r="C5" s="16" t="s">
        <v>153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45638.508414352</v>
      </c>
      <c r="B6" s="6" t="n">
        <v>-5.12</v>
      </c>
      <c r="C6" s="16" t="s">
        <v>154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45639.587731481</v>
      </c>
      <c r="B7" s="6" t="n">
        <v>5</v>
      </c>
      <c r="C7" s="16" t="s">
        <v>153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45652.439976852</v>
      </c>
      <c r="B8" s="6" t="n">
        <v>128.69</v>
      </c>
      <c r="C8" s="16" t="s">
        <v>153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45652.440243056</v>
      </c>
      <c r="B9" s="6" t="n">
        <v>-134.18</v>
      </c>
      <c r="C9" s="16" t="s">
        <v>154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45655.436793981</v>
      </c>
      <c r="B10" s="6" t="n">
        <v>20</v>
      </c>
      <c r="C10" s="16" t="s">
        <v>153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45658.444421296</v>
      </c>
      <c r="B11" s="6" t="n">
        <v>1.67</v>
      </c>
      <c r="C11" s="16" t="s">
        <v>153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45658.4453125</v>
      </c>
      <c r="B12" s="6" t="n">
        <v>2</v>
      </c>
      <c r="C12" s="16" t="s">
        <v>153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45658.446053241</v>
      </c>
      <c r="B13" s="6" t="n">
        <v>2</v>
      </c>
      <c r="C13" s="16" t="s">
        <v>153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45671</v>
      </c>
      <c r="B14" s="6" t="n">
        <v>-484.25</v>
      </c>
      <c r="C14" s="16" t="s">
        <v>154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45726.595393519</v>
      </c>
      <c r="B15" s="6" t="n">
        <v>500</v>
      </c>
      <c r="C15" s="16" t="s">
        <v>153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45726.595925926</v>
      </c>
      <c r="B16" s="6" t="n">
        <v>2</v>
      </c>
      <c r="C16" s="16" t="s">
        <v>153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45730.571793981</v>
      </c>
      <c r="B17" s="6" t="n">
        <v>-100</v>
      </c>
      <c r="C17" s="16" t="s">
        <v>154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45734.568530093</v>
      </c>
      <c r="B18" s="6" t="n">
        <v>-394.84</v>
      </c>
      <c r="C18" s="16" t="s">
        <v>154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45750.59818287</v>
      </c>
      <c r="B19" s="6" t="n">
        <v>-719.63</v>
      </c>
      <c r="C19" s="16" t="s">
        <v>154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45783</v>
      </c>
      <c r="B20" s="6" t="n">
        <v>-1406.8</v>
      </c>
      <c r="C20" s="16" t="s">
        <v>154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45793.750856481</v>
      </c>
      <c r="B21" s="6" t="n">
        <v>353</v>
      </c>
      <c r="C21" s="16" t="s">
        <v>153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45793.75130787</v>
      </c>
      <c r="B22" s="6" t="n">
        <v>2</v>
      </c>
      <c r="C22" s="16" t="s">
        <v>153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45794.893043981</v>
      </c>
      <c r="B23" s="6" t="n">
        <v>358</v>
      </c>
      <c r="C23" s="16" t="s">
        <v>153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45799.675625</v>
      </c>
      <c r="B24" s="6" t="n">
        <v>800</v>
      </c>
      <c r="C24" s="16" t="s">
        <v>153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45800.704259259</v>
      </c>
      <c r="B25" s="6" t="n">
        <v>700</v>
      </c>
      <c r="C25" s="16" t="s">
        <v>153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45800.704571759</v>
      </c>
      <c r="B26" s="6" t="n">
        <v>-31.02</v>
      </c>
      <c r="C26" s="16" t="s">
        <v>154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45805.663321759</v>
      </c>
      <c r="B27" s="6" t="n">
        <v>3000</v>
      </c>
      <c r="C27" s="16" t="s">
        <v>153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45805.694456019</v>
      </c>
      <c r="B28" s="6" t="n">
        <v>-3000</v>
      </c>
      <c r="C28" s="16" t="s">
        <v>154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45817</v>
      </c>
      <c r="B29" s="6" t="n">
        <v>-92.13</v>
      </c>
      <c r="C29" s="16" t="s">
        <v>155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45835.801909722</v>
      </c>
      <c r="B30" s="6" t="n">
        <v>-37.19</v>
      </c>
      <c r="C30" s="16" t="s">
        <v>154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45839.642372685</v>
      </c>
      <c r="B31" s="6" t="n">
        <v>-44</v>
      </c>
      <c r="C31" s="16" t="s">
        <v>154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45839.671527778</v>
      </c>
      <c r="B32" s="6" t="n">
        <v>-76.9</v>
      </c>
      <c r="C32" s="16" t="s">
        <v>154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45839.692326389</v>
      </c>
      <c r="B33" s="6" t="n">
        <v>-70</v>
      </c>
      <c r="C33" s="16" t="s">
        <v>154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45839.828425926</v>
      </c>
      <c r="B34" s="6" t="n">
        <v>-70</v>
      </c>
      <c r="C34" s="16" t="s">
        <v>154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45840.500405093</v>
      </c>
      <c r="B35" s="6" t="n">
        <v>40</v>
      </c>
      <c r="C35" s="16" t="s">
        <v>153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45840.674340278</v>
      </c>
      <c r="B36" s="6" t="n">
        <v>-494</v>
      </c>
      <c r="C36" s="16" t="s">
        <v>154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45840.676273148</v>
      </c>
      <c r="B37" s="6" t="n">
        <v>-177.3</v>
      </c>
      <c r="C37" s="16" t="s">
        <v>154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45841</v>
      </c>
      <c r="B38" s="6" t="n">
        <v>107.87</v>
      </c>
      <c r="C38" s="16" t="s">
        <v>153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45842.669733796</v>
      </c>
      <c r="B39" s="6" t="n">
        <v>145</v>
      </c>
      <c r="C39" s="16" t="s">
        <v>153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45844.699907407</v>
      </c>
      <c r="B40" s="6" t="n">
        <v>-252.87</v>
      </c>
      <c r="C40" s="16" t="s">
        <v>154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45848.61619213</v>
      </c>
      <c r="B41" s="6" t="n">
        <v>5000</v>
      </c>
      <c r="C41" s="16" t="s">
        <v>153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45848.634293981</v>
      </c>
      <c r="B42" s="6" t="n">
        <v>40</v>
      </c>
      <c r="C42" s="16" t="s">
        <v>153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45848.666712963</v>
      </c>
      <c r="B43" s="6" t="n">
        <v>-20.86</v>
      </c>
      <c r="C43" s="16" t="s">
        <v>154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45849</v>
      </c>
      <c r="B44" s="6" t="n">
        <v>-956.94</v>
      </c>
      <c r="C44" s="16" t="s">
        <v>156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45852.88900463</v>
      </c>
      <c r="B45" s="6" t="n">
        <v>480</v>
      </c>
      <c r="C45" s="16" t="s">
        <v>153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45853.643969907</v>
      </c>
      <c r="B46" s="6" t="n">
        <v>-200</v>
      </c>
      <c r="C46" s="16" t="s">
        <v>154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45853.713796296</v>
      </c>
      <c r="B47" s="6" t="n">
        <v>680</v>
      </c>
      <c r="C47" s="16" t="s">
        <v>153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45854.706064815</v>
      </c>
      <c r="B48" s="6" t="n">
        <v>480</v>
      </c>
      <c r="C48" s="16" t="s">
        <v>153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45855.55224537</v>
      </c>
      <c r="B49" s="6" t="n">
        <v>5000</v>
      </c>
      <c r="C49" s="16" t="s">
        <v>153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45855.552476852</v>
      </c>
      <c r="B50" s="6" t="n">
        <v>10000</v>
      </c>
      <c r="C50" s="16" t="s">
        <v>153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45855.552881944</v>
      </c>
      <c r="B51" s="6" t="n">
        <v>2160</v>
      </c>
      <c r="C51" s="16" t="s">
        <v>153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45855.623483796</v>
      </c>
      <c r="B52" s="6" t="n">
        <v>-51.15</v>
      </c>
      <c r="C52" s="16" t="s">
        <v>154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45858</v>
      </c>
      <c r="B53" s="6" t="n">
        <v>-102.44</v>
      </c>
      <c r="C53" s="16" t="s">
        <v>157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45858.824224537</v>
      </c>
      <c r="B54" s="6" t="n">
        <v>5</v>
      </c>
      <c r="C54" s="16" t="s">
        <v>153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45859</v>
      </c>
      <c r="B55" s="6" t="n">
        <v>-2.45</v>
      </c>
      <c r="C55" s="16" t="s">
        <v>154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45859.661840278</v>
      </c>
      <c r="B56" s="6" t="n">
        <v>3.08</v>
      </c>
      <c r="C56" s="16" t="s">
        <v>153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45859.797094907</v>
      </c>
      <c r="B57" s="6" t="n">
        <v>100</v>
      </c>
      <c r="C57" s="16" t="s">
        <v>153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45859.798553241</v>
      </c>
      <c r="B58" s="6" t="n">
        <v>50</v>
      </c>
      <c r="C58" s="16" t="s">
        <v>153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45869</v>
      </c>
      <c r="B59" s="6" t="n">
        <v>-127.85</v>
      </c>
      <c r="C59" s="16" t="s">
        <v>158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45876.617731481</v>
      </c>
      <c r="B60" s="6" t="n">
        <v>12</v>
      </c>
      <c r="C60" s="16" t="s">
        <v>153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45876.618171296</v>
      </c>
      <c r="B61" s="6" t="n">
        <v>5</v>
      </c>
      <c r="C61" s="16" t="s">
        <v>153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45876.618344907</v>
      </c>
      <c r="B62" s="6" t="n">
        <v>5</v>
      </c>
      <c r="C62" s="16" t="s">
        <v>153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45876.618715278</v>
      </c>
      <c r="B63" s="6" t="n">
        <v>1.5</v>
      </c>
      <c r="C63" s="16" t="s">
        <v>153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45876.618865741</v>
      </c>
      <c r="B64" s="6" t="n">
        <v>0.25</v>
      </c>
      <c r="C64" s="16" t="s">
        <v>153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45876.6196875</v>
      </c>
      <c r="B65" s="6" t="n">
        <v>0.04</v>
      </c>
      <c r="C65" s="16" t="s">
        <v>153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45877.646319444</v>
      </c>
      <c r="B66" s="6" t="n">
        <v>128</v>
      </c>
      <c r="C66" s="16" t="s">
        <v>159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45898</v>
      </c>
      <c r="B67" s="6" t="n">
        <v>-299.63</v>
      </c>
      <c r="C67" s="16" t="s">
        <v>160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45905.760462963</v>
      </c>
      <c r="B68" s="6" t="n">
        <v>298.73</v>
      </c>
      <c r="C68" s="16" t="s">
        <v>159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45929</v>
      </c>
      <c r="B69" s="6" t="n">
        <v>-335.52</v>
      </c>
      <c r="C69" s="16" t="s">
        <v>161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45938.733981481</v>
      </c>
      <c r="B70" s="6" t="n">
        <v>317.92</v>
      </c>
      <c r="C70" s="16" t="s">
        <v>159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45946.419861111</v>
      </c>
      <c r="B71" s="6" t="n">
        <v>17</v>
      </c>
      <c r="C71" s="16" t="s">
        <v>159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45960</v>
      </c>
      <c r="B72" s="6" t="n">
        <v>-294.39</v>
      </c>
      <c r="C72" s="16" t="s">
        <v>162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45971.767951389</v>
      </c>
      <c r="B73" s="6" t="n">
        <v>295.01</v>
      </c>
      <c r="C73" s="16" t="s">
        <v>159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45988</v>
      </c>
      <c r="B74" s="6" t="n">
        <v>-242.11</v>
      </c>
      <c r="C74" s="16" t="s">
        <v>163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45991</v>
      </c>
      <c r="B75" s="6" t="n">
        <v>-31.36</v>
      </c>
      <c r="C75" s="16" t="s">
        <v>164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45993.471157407</v>
      </c>
      <c r="B76" s="6" t="n">
        <v>36.36</v>
      </c>
      <c r="C76" s="16" t="s">
        <v>165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45999.791539352</v>
      </c>
      <c r="B77" s="6" t="n">
        <v>189.64</v>
      </c>
      <c r="C77" s="16" t="s">
        <v>159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46001</v>
      </c>
      <c r="B78" s="6" t="n">
        <v>-17.96</v>
      </c>
      <c r="C78" s="16" t="s">
        <v>166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46002</v>
      </c>
      <c r="B79" s="6" t="n">
        <v>20.96</v>
      </c>
      <c r="C79" s="16" t="s">
        <v>167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46004.543055556</v>
      </c>
      <c r="B80" s="6" t="n">
        <v>161</v>
      </c>
      <c r="C80" s="16" t="s">
        <v>168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46009</v>
      </c>
      <c r="B81" s="6" t="n">
        <v>-21.25</v>
      </c>
      <c r="C81" s="16" t="s">
        <v>169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46009</v>
      </c>
      <c r="B82" s="6" t="n">
        <v>-17.96</v>
      </c>
      <c r="C82" s="16" t="s">
        <v>170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46010.435486111</v>
      </c>
      <c r="B83" s="6" t="n">
        <v>24.25</v>
      </c>
      <c r="C83" s="16" t="s">
        <v>171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46010.448530093</v>
      </c>
      <c r="B84" s="6" t="n">
        <v>20.96</v>
      </c>
      <c r="C84" s="16" t="s">
        <v>172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46012</v>
      </c>
      <c r="B85" s="6" t="n">
        <v>-35.28</v>
      </c>
      <c r="C85" s="16" t="s">
        <v>173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46014.558530093</v>
      </c>
      <c r="B86" s="6" t="n">
        <v>40.28</v>
      </c>
      <c r="C86" s="16" t="s">
        <v>174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46016</v>
      </c>
      <c r="B87" s="6" t="n">
        <v>-211.4</v>
      </c>
      <c r="C87" s="16" t="s">
        <v>175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46017</v>
      </c>
      <c r="B88" s="6" t="n">
        <v>-38.08</v>
      </c>
      <c r="C88" s="16" t="s">
        <v>176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46017.719444444</v>
      </c>
      <c r="B89" s="6" t="n">
        <v>44.08</v>
      </c>
      <c r="C89" s="16" t="s">
        <v>177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46017.719988426</v>
      </c>
      <c r="B90" s="6" t="n">
        <v>211.4</v>
      </c>
      <c r="C90" s="16" t="s">
        <v>178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46018</v>
      </c>
      <c r="B91" s="6" t="n">
        <v>-89.75</v>
      </c>
      <c r="C91" s="16" t="s">
        <v>179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46019</v>
      </c>
      <c r="B92" s="6" t="n">
        <v>-27.7</v>
      </c>
      <c r="C92" s="16" t="s">
        <v>180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46020</v>
      </c>
      <c r="B93" s="6" t="n">
        <v>-12.82</v>
      </c>
      <c r="C93" s="16" t="s">
        <v>181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46020</v>
      </c>
      <c r="B94" s="6" t="n">
        <v>-30.2</v>
      </c>
      <c r="C94" s="16" t="s">
        <v>182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46021.426412037</v>
      </c>
      <c r="B95" s="6" t="n">
        <v>102.75</v>
      </c>
      <c r="C95" s="16" t="s">
        <v>183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46021.449594907</v>
      </c>
      <c r="B96" s="6" t="n">
        <v>14.82</v>
      </c>
      <c r="C96" s="16" t="s">
        <v>184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46021.44962963</v>
      </c>
      <c r="B97" s="6" t="n">
        <v>27.7</v>
      </c>
      <c r="C97" s="16" t="s">
        <v>185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46023</v>
      </c>
      <c r="B98" s="6" t="n">
        <v>-25.42</v>
      </c>
      <c r="C98" s="16" t="s">
        <v>186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46023.521967593</v>
      </c>
      <c r="B99" s="6" t="n">
        <v>1000</v>
      </c>
      <c r="C99" s="16" t="s">
        <v>153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46023.529074074</v>
      </c>
      <c r="B100" s="6" t="n">
        <v>1000</v>
      </c>
      <c r="C100" s="16" t="s">
        <v>153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46024</v>
      </c>
      <c r="B101" s="6" t="n">
        <v>-17.96</v>
      </c>
      <c r="C101" s="16" t="s">
        <v>187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46024.461550926</v>
      </c>
      <c r="B102" s="6" t="n">
        <v>1000</v>
      </c>
      <c r="C102" s="16" t="s">
        <v>153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46025</v>
      </c>
      <c r="B103" s="6" t="n">
        <v>-17.11</v>
      </c>
      <c r="C103" s="16" t="s">
        <v>188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46025</v>
      </c>
      <c r="B104" s="6" t="n">
        <v>-15.55</v>
      </c>
      <c r="C104" s="16" t="s">
        <v>189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46028</v>
      </c>
      <c r="B105" s="6" t="n">
        <v>-34.46</v>
      </c>
      <c r="C105" s="16" t="s">
        <v>190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46031</v>
      </c>
      <c r="B106" s="6" t="n">
        <v>-36.92</v>
      </c>
      <c r="C106" s="16" t="s">
        <v>191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46033</v>
      </c>
      <c r="B107" s="6" t="n">
        <v>-9.81</v>
      </c>
      <c r="C107" s="16" t="s">
        <v>192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46034.57099537</v>
      </c>
      <c r="B108" s="6" t="n">
        <v>20.96</v>
      </c>
      <c r="C108" s="16" t="s">
        <v>193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46034.797534722</v>
      </c>
      <c r="B109" s="6" t="n">
        <v>17.55</v>
      </c>
      <c r="C109" s="16" t="s">
        <v>194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46035.756666667</v>
      </c>
      <c r="B110" s="6" t="n">
        <v>19.11</v>
      </c>
      <c r="C110" s="16" t="s">
        <v>195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46035.765451389</v>
      </c>
      <c r="B111" s="6" t="n">
        <v>29.42</v>
      </c>
      <c r="C111" s="16" t="s">
        <v>196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46036.464965278</v>
      </c>
      <c r="B112" s="6" t="n">
        <v>39.46</v>
      </c>
      <c r="C112" s="16" t="s">
        <v>197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46036.478344907</v>
      </c>
      <c r="B113" s="6" t="n">
        <v>41.92</v>
      </c>
      <c r="C113" s="16" t="s">
        <v>167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46039</v>
      </c>
      <c r="B114" s="6" t="n">
        <v>-21.25</v>
      </c>
      <c r="C114" s="16" t="s">
        <v>169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46039</v>
      </c>
      <c r="B115" s="6" t="n">
        <v>-17.96</v>
      </c>
      <c r="C115" s="16" t="s">
        <v>170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46041.491967593</v>
      </c>
      <c r="B116" s="6" t="n">
        <v>1000</v>
      </c>
      <c r="C116" s="16" t="s">
        <v>153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46042</v>
      </c>
      <c r="B117" s="6" t="n">
        <v>-35.28</v>
      </c>
      <c r="C117" s="16" t="s">
        <v>173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46042.456354167</v>
      </c>
      <c r="B118" s="6" t="n">
        <v>24.25</v>
      </c>
      <c r="C118" s="16" t="s">
        <v>171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46042.632106481</v>
      </c>
      <c r="B119" s="6" t="n">
        <v>30.09</v>
      </c>
      <c r="C119" s="16" t="s">
        <v>159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46042.6540625</v>
      </c>
      <c r="B120" s="6" t="n">
        <v>20.96</v>
      </c>
      <c r="C120" s="16" t="s">
        <v>172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46043.464421296</v>
      </c>
      <c r="B121" s="6" t="n">
        <v>40.28</v>
      </c>
      <c r="C121" s="16" t="s">
        <v>174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46047</v>
      </c>
      <c r="B122" s="6" t="n">
        <v>-263.04</v>
      </c>
      <c r="C122" s="16" t="s">
        <v>198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46048</v>
      </c>
      <c r="B123" s="6" t="n">
        <v>-36.08</v>
      </c>
      <c r="C123" s="16" t="s">
        <v>199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46048.768668981</v>
      </c>
      <c r="B124" s="6" t="n">
        <v>263.04</v>
      </c>
      <c r="C124" s="16" t="s">
        <v>178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46048.780636574</v>
      </c>
      <c r="B125" s="6" t="n">
        <v>41.08</v>
      </c>
      <c r="C125" s="16" t="s">
        <v>177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46051</v>
      </c>
      <c r="B126" s="6" t="n">
        <v>-16.8</v>
      </c>
      <c r="C126" s="16" t="s">
        <v>200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46054</v>
      </c>
      <c r="B127" s="6" t="n">
        <v>-17.96</v>
      </c>
      <c r="C127" s="16" t="s">
        <v>187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46055</v>
      </c>
      <c r="B128" s="6" t="n">
        <v>-15.55</v>
      </c>
      <c r="C128" s="16" t="s">
        <v>189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46055</v>
      </c>
      <c r="B129" s="6" t="n">
        <v>-17.11</v>
      </c>
      <c r="C129" s="16" t="s">
        <v>188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46056</v>
      </c>
      <c r="B130" s="6" t="n">
        <v>17.55</v>
      </c>
      <c r="C130" s="16" t="s">
        <v>194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46056.470081019</v>
      </c>
      <c r="B131" s="6" t="n">
        <v>19.11</v>
      </c>
      <c r="C131" s="16" t="s">
        <v>195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46056.493506944</v>
      </c>
      <c r="B132" s="6" t="n">
        <v>20.96</v>
      </c>
      <c r="C132" s="16" t="s">
        <v>193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46058</v>
      </c>
      <c r="B133" s="6" t="n">
        <v>-34.46</v>
      </c>
      <c r="C133" s="16" t="s">
        <v>190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46059.429293981</v>
      </c>
      <c r="B134" s="6" t="n">
        <v>39.46</v>
      </c>
      <c r="C134" s="16" t="s">
        <v>197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46061</v>
      </c>
      <c r="B135" s="6" t="n">
        <v>-17.96</v>
      </c>
      <c r="C135" s="16" t="s">
        <v>166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46062.667581019</v>
      </c>
      <c r="B136" s="6" t="n">
        <v>17.75</v>
      </c>
      <c r="C136" s="16" t="s">
        <v>159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46063</v>
      </c>
      <c r="B137" s="6" t="n">
        <v>-112.64</v>
      </c>
      <c r="C137" s="16" t="s">
        <v>201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46063</v>
      </c>
      <c r="B138" s="6" t="n">
        <v>-9.9</v>
      </c>
      <c r="C138" s="16" t="s">
        <v>202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46063.505173611</v>
      </c>
      <c r="B139" s="6" t="n">
        <v>20.96</v>
      </c>
      <c r="C139" s="16" t="s">
        <v>167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46064.589548611</v>
      </c>
      <c r="B140" s="6" t="n">
        <v>129.64</v>
      </c>
      <c r="C140" s="16" t="s">
        <v>203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46064.598240741</v>
      </c>
      <c r="B141" s="6" t="n">
        <v>11.88</v>
      </c>
      <c r="C141" s="16" t="s">
        <v>204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46069</v>
      </c>
      <c r="B142" s="6" t="n">
        <v>-36.92</v>
      </c>
      <c r="C142" s="16" t="s">
        <v>205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46069</v>
      </c>
      <c r="B143" s="6" t="n">
        <v>-21.25</v>
      </c>
      <c r="C143" s="16" t="s">
        <v>169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46070.436145833</v>
      </c>
      <c r="B144" s="6" t="n">
        <v>24.25</v>
      </c>
      <c r="C144" s="16" t="s">
        <v>171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46070.5559375</v>
      </c>
      <c r="B145" s="6" t="n">
        <v>41.92</v>
      </c>
      <c r="C145" s="16" t="s">
        <v>172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46072</v>
      </c>
      <c r="B146" s="6" t="n">
        <v>-35.28</v>
      </c>
      <c r="C146" s="16" t="s">
        <v>173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46073</v>
      </c>
      <c r="B147" s="6" t="n">
        <v>40.28</v>
      </c>
      <c r="C147" s="16" t="s">
        <v>174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46078</v>
      </c>
      <c r="B148" s="6" t="n">
        <v>-333.23</v>
      </c>
      <c r="C148" s="16" t="s">
        <v>206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46078</v>
      </c>
      <c r="B149" s="6" t="n">
        <v>-251.3</v>
      </c>
      <c r="C149" s="16" t="s">
        <v>207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46079</v>
      </c>
      <c r="B150" s="6" t="n">
        <v>-38.35</v>
      </c>
      <c r="C150" s="16" t="s">
        <v>208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46079.497951389</v>
      </c>
      <c r="B151" s="6" t="n">
        <v>382.4</v>
      </c>
      <c r="C151" s="16" t="s">
        <v>209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46079.519953704</v>
      </c>
      <c r="B152" s="6" t="n">
        <v>2000</v>
      </c>
      <c r="C152" s="16" t="s">
        <v>153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46079.598518519</v>
      </c>
      <c r="B153" s="6" t="n">
        <v>251.3</v>
      </c>
      <c r="C153" s="16" t="s">
        <v>178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46079.599756944</v>
      </c>
      <c r="B154" s="6" t="n">
        <v>44.35</v>
      </c>
      <c r="C154" s="16" t="s">
        <v>177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46080</v>
      </c>
      <c r="B155" s="6" t="n">
        <v>-13.26</v>
      </c>
      <c r="C155" s="16" t="s">
        <v>210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46080.475891204</v>
      </c>
      <c r="B156" s="6" t="n">
        <v>2000</v>
      </c>
      <c r="C156" s="16" t="s">
        <v>153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46084</v>
      </c>
      <c r="B157" s="6" t="n">
        <v>-17.96</v>
      </c>
      <c r="C157" s="16" t="s">
        <v>187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46085</v>
      </c>
      <c r="B158" s="6" t="n">
        <v>-17.11</v>
      </c>
      <c r="C158" s="16" t="s">
        <v>188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46085</v>
      </c>
      <c r="B159" s="6" t="n">
        <v>-15.55</v>
      </c>
      <c r="C159" s="16" t="s">
        <v>189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46085</v>
      </c>
      <c r="B160" s="6" t="n">
        <v>-4.19</v>
      </c>
      <c r="C160" s="16" t="s">
        <v>211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46085.438113426</v>
      </c>
      <c r="B161" s="6" t="n">
        <v>20.96</v>
      </c>
      <c r="C161" s="16" t="s">
        <v>193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46086</v>
      </c>
      <c r="B162" s="6" t="n">
        <v>-14.99</v>
      </c>
      <c r="C162" s="16" t="s">
        <v>212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46086</v>
      </c>
      <c r="B163" s="6" t="n">
        <v>17.55</v>
      </c>
      <c r="C163" s="16" t="s">
        <v>194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46086</v>
      </c>
      <c r="B164" s="6" t="n">
        <v>19.11</v>
      </c>
      <c r="C164" s="16" t="s">
        <v>195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46086.424351852</v>
      </c>
      <c r="B165" s="6" t="n">
        <v>5.19</v>
      </c>
      <c r="C165" s="16" t="s">
        <v>213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46087</v>
      </c>
      <c r="B166" s="6" t="n">
        <v>4000</v>
      </c>
      <c r="C166" s="16" t="s">
        <v>153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46087.457939815</v>
      </c>
      <c r="B167" s="6" t="n">
        <v>16.99</v>
      </c>
      <c r="C167" s="16" t="s">
        <v>214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46088</v>
      </c>
      <c r="B168" s="6" t="n">
        <v>-34.46</v>
      </c>
      <c r="C168" s="16" t="s">
        <v>190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46091.671203704</v>
      </c>
      <c r="B169" s="6" t="n">
        <v>13.19</v>
      </c>
      <c r="C169" s="16" t="s">
        <v>159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46092.47150463</v>
      </c>
      <c r="B170" s="6" t="n">
        <v>39.46</v>
      </c>
      <c r="C170" s="16" t="s">
        <v>197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46093</v>
      </c>
      <c r="B171" s="6" t="n">
        <v>-10.24</v>
      </c>
      <c r="C171" s="16" t="s">
        <v>215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46094.558854167</v>
      </c>
      <c r="B172" s="6" t="n">
        <v>12.24</v>
      </c>
      <c r="C172" s="16" t="s">
        <v>204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46096</v>
      </c>
      <c r="B173" s="6" t="n">
        <v>-18.37</v>
      </c>
      <c r="C173" s="16" t="s">
        <v>216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46097</v>
      </c>
      <c r="B174" s="6" t="n">
        <v>-77.35</v>
      </c>
      <c r="C174" s="16" t="s">
        <v>217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46097.792372685</v>
      </c>
      <c r="B175" s="6" t="n">
        <v>21.37</v>
      </c>
      <c r="C175" s="16" t="s">
        <v>218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46098.443217593</v>
      </c>
      <c r="B176" s="6" t="n">
        <v>89.35</v>
      </c>
      <c r="C176" s="16" t="s">
        <v>219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46099</v>
      </c>
      <c r="B177" s="6" t="n">
        <v>-36.92</v>
      </c>
      <c r="C177" s="16" t="s">
        <v>205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46099</v>
      </c>
      <c r="B178" s="6" t="n">
        <v>-21.25</v>
      </c>
      <c r="C178" s="16" t="s">
        <v>169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46099.690011574</v>
      </c>
      <c r="B179" s="6" t="n">
        <v>24.25</v>
      </c>
      <c r="C179" s="16" t="s">
        <v>171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46100.4828125</v>
      </c>
      <c r="B180" s="6" t="n">
        <v>41.92</v>
      </c>
      <c r="C180" s="16" t="s">
        <v>172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46102</v>
      </c>
      <c r="B181" s="6" t="n">
        <v>-35.28</v>
      </c>
      <c r="C181" s="16" t="s">
        <v>173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46103.648877315</v>
      </c>
      <c r="B182" s="6" t="n">
        <v>-5</v>
      </c>
      <c r="C182" s="16" t="s">
        <v>154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46103.6490625</v>
      </c>
      <c r="B183" s="6" t="n">
        <v>-13</v>
      </c>
      <c r="C183" s="16" t="s">
        <v>154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46105.512430556</v>
      </c>
      <c r="B184" s="6" t="n">
        <v>40.28</v>
      </c>
      <c r="C184" s="16" t="s">
        <v>174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46105.7396875</v>
      </c>
      <c r="B185" s="6" t="n">
        <v>-221</v>
      </c>
      <c r="C185" s="16" t="s">
        <v>154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46106</v>
      </c>
      <c r="B186" s="6" t="n">
        <v>-249.2</v>
      </c>
      <c r="C186" s="16" t="s">
        <v>220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46106</v>
      </c>
      <c r="B187" s="6" t="n">
        <v>-51.84</v>
      </c>
      <c r="C187" s="16" t="s">
        <v>221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46106</v>
      </c>
      <c r="B188" s="6" t="n">
        <v>-16.73</v>
      </c>
      <c r="C188" s="16" t="s">
        <v>222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46106.782592593</v>
      </c>
      <c r="B189" s="6" t="n">
        <v>59.84</v>
      </c>
      <c r="C189" s="16" t="s">
        <v>223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46107</v>
      </c>
      <c r="B190" s="6" t="n">
        <v>-30.25</v>
      </c>
      <c r="C190" s="16" t="s">
        <v>224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46107.435092593</v>
      </c>
      <c r="B191" s="6" t="n">
        <v>19.73</v>
      </c>
      <c r="C191" s="16" t="s">
        <v>225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46107.698622685</v>
      </c>
      <c r="B192" s="6" t="n">
        <v>35.25</v>
      </c>
      <c r="C192" s="16" t="s">
        <v>177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46107.699456019</v>
      </c>
      <c r="B193" s="6" t="n">
        <v>249.2</v>
      </c>
      <c r="C193" s="16" t="s">
        <v>178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46112</v>
      </c>
      <c r="B194" s="6" t="n">
        <v>-1.15</v>
      </c>
      <c r="C194" s="16" t="s">
        <v>226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46113.678576389</v>
      </c>
      <c r="B195" s="6" t="n">
        <v>-85.92</v>
      </c>
      <c r="C195" s="16" t="s">
        <v>154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46114</v>
      </c>
      <c r="B196" s="6" t="n">
        <v>-17.96</v>
      </c>
      <c r="C196" s="16" t="s">
        <v>187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46114</v>
      </c>
      <c r="B197" s="6" t="n">
        <v>-25.42</v>
      </c>
      <c r="C197" s="16" t="s">
        <v>186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46114</v>
      </c>
      <c r="B198" s="6" t="n">
        <v>-165</v>
      </c>
      <c r="C198" s="16" t="s">
        <v>227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46115</v>
      </c>
      <c r="B199" s="6" t="n">
        <v>-17.11</v>
      </c>
      <c r="C199" s="16" t="s">
        <v>188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46115</v>
      </c>
      <c r="B200" s="6" t="n">
        <v>-15.55</v>
      </c>
      <c r="C200" s="16" t="s">
        <v>189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46115</v>
      </c>
      <c r="B201" s="6" t="n">
        <v>-4.19</v>
      </c>
      <c r="C201" s="16" t="s">
        <v>211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46115.496284722</v>
      </c>
      <c r="B202" s="6" t="n">
        <v>20.96</v>
      </c>
      <c r="C202" s="16" t="s">
        <v>193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46115.647916667</v>
      </c>
      <c r="B203" s="6" t="n">
        <v>29.42</v>
      </c>
      <c r="C203" s="16" t="s">
        <v>196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46115.680462963</v>
      </c>
      <c r="B204" s="6" t="n">
        <v>165</v>
      </c>
      <c r="C204" s="16" t="s">
        <v>228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46115.688229167</v>
      </c>
      <c r="B205" s="6" t="n">
        <v>5.19</v>
      </c>
      <c r="C205" s="16" t="s">
        <v>213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46115.737974537</v>
      </c>
      <c r="B206" s="6" t="n">
        <v>17.55</v>
      </c>
      <c r="C206" s="16" t="s">
        <v>194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46115.739895833</v>
      </c>
      <c r="B207" s="6" t="n">
        <v>19.11</v>
      </c>
      <c r="C207" s="16" t="s">
        <v>195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46117</v>
      </c>
      <c r="B208" s="6" t="n">
        <v>-14.99</v>
      </c>
      <c r="C208" s="16" t="s">
        <v>212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46117</v>
      </c>
      <c r="B209" s="6" t="n">
        <v>-17.55</v>
      </c>
      <c r="C209" s="16" t="s">
        <v>229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46118</v>
      </c>
      <c r="B210" s="6" t="n">
        <v>-34.46</v>
      </c>
      <c r="C210" s="16" t="s">
        <v>190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46119.50525463</v>
      </c>
      <c r="B211" s="6" t="n">
        <v>39.46</v>
      </c>
      <c r="C211" s="16" t="s">
        <v>197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46119.698715278</v>
      </c>
      <c r="B212" s="6" t="n">
        <v>16.99</v>
      </c>
      <c r="C212" s="16" t="s">
        <v>214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46119.734363426</v>
      </c>
      <c r="B213" s="6" t="n">
        <v>20.55</v>
      </c>
      <c r="C213" s="16" t="s">
        <v>230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46121.550486111</v>
      </c>
      <c r="B214" s="6" t="n">
        <v>1.15</v>
      </c>
      <c r="C214" s="16" t="s">
        <v>159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46122.902696759</v>
      </c>
      <c r="B215" s="6" t="n">
        <v>5000</v>
      </c>
      <c r="C215" s="16" t="s">
        <v>153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46123</v>
      </c>
      <c r="B216" s="6" t="n">
        <v>-10.29</v>
      </c>
      <c r="C216" s="16" t="s">
        <v>231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46126</v>
      </c>
      <c r="B217" s="6" t="n">
        <v>-15.26</v>
      </c>
      <c r="C217" s="16" t="s">
        <v>232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46126</v>
      </c>
      <c r="B218" s="6" t="n">
        <v>-18.37</v>
      </c>
      <c r="C218" s="16" t="s">
        <v>216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46126.647430556</v>
      </c>
      <c r="B219" s="6" t="n">
        <v>12.16</v>
      </c>
      <c r="C219" s="16" t="s">
        <v>204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46126.81599537</v>
      </c>
      <c r="B220" s="6" t="n">
        <v>21.37</v>
      </c>
      <c r="C220" s="16" t="s">
        <v>218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46127</v>
      </c>
      <c r="B221" s="6" t="n">
        <v>-75.16</v>
      </c>
      <c r="C221" s="16" t="s">
        <v>233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46128</v>
      </c>
      <c r="B222" s="6" t="n">
        <v>-18.37</v>
      </c>
      <c r="C222" s="16" t="s">
        <v>234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46128.495428241</v>
      </c>
      <c r="B223" s="6" t="n">
        <v>86.16</v>
      </c>
      <c r="C223" s="16" t="s">
        <v>219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46129</v>
      </c>
      <c r="B224" s="6" t="n">
        <v>-36.92</v>
      </c>
      <c r="C224" s="16" t="s">
        <v>205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46129</v>
      </c>
      <c r="B225" s="6" t="n">
        <v>-21.25</v>
      </c>
      <c r="C225" s="16" t="s">
        <v>169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46129.471724537</v>
      </c>
      <c r="B226" s="6" t="n">
        <v>21.37</v>
      </c>
      <c r="C226" s="16" t="s">
        <v>235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46129.775706019</v>
      </c>
      <c r="B227" s="6" t="n">
        <v>24.25</v>
      </c>
      <c r="C227" s="16" t="s">
        <v>171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46132</v>
      </c>
      <c r="B228" s="6" t="n">
        <v>-35.28</v>
      </c>
      <c r="C228" s="16" t="s">
        <v>173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46132.59962963</v>
      </c>
      <c r="B229" s="6" t="n">
        <v>41.92</v>
      </c>
      <c r="C229" s="16" t="s">
        <v>172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46133.478032407</v>
      </c>
      <c r="B230" s="6" t="n">
        <v>40.28</v>
      </c>
      <c r="C230" s="16" t="s">
        <v>174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46134</v>
      </c>
      <c r="B231" s="6" t="n">
        <v>-54.33</v>
      </c>
      <c r="C231" s="16" t="s">
        <v>236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46134.652905093</v>
      </c>
      <c r="B232" s="6" t="n">
        <v>62.33</v>
      </c>
      <c r="C232" s="16" t="s">
        <v>237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46136</v>
      </c>
      <c r="B233" s="6" t="n">
        <v>-16.73</v>
      </c>
      <c r="C233" s="16" t="s">
        <v>222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46136.615</v>
      </c>
      <c r="B234" s="6" t="n">
        <v>19.73</v>
      </c>
      <c r="C234" s="16" t="s">
        <v>225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46137</v>
      </c>
      <c r="B235" s="6" t="n">
        <v>-268.35</v>
      </c>
      <c r="C235" s="16" t="s">
        <v>238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46138</v>
      </c>
      <c r="B236" s="6" t="n">
        <v>-14.44</v>
      </c>
      <c r="C236" s="16" t="s">
        <v>239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46138</v>
      </c>
      <c r="B237" s="6" t="n">
        <v>-29.75</v>
      </c>
      <c r="C237" s="16" t="s">
        <v>240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46139.757453704</v>
      </c>
      <c r="B238" s="6" t="n">
        <v>268.35</v>
      </c>
      <c r="C238" s="16" t="s">
        <v>178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46139.775590278</v>
      </c>
      <c r="B239" s="6" t="n">
        <v>33.75</v>
      </c>
      <c r="C239" s="16" t="s">
        <v>177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46139.795</v>
      </c>
      <c r="B240" s="6" t="n">
        <v>16.44</v>
      </c>
      <c r="C240" s="16" t="s">
        <v>241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46140</v>
      </c>
      <c r="B241" s="6" t="n">
        <v>-29.7</v>
      </c>
      <c r="C241" s="16" t="s">
        <v>242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46140.721805556</v>
      </c>
      <c r="B242" s="6" t="n">
        <v>33.7</v>
      </c>
      <c r="C242" s="16" t="s">
        <v>243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46142</v>
      </c>
      <c r="B243" s="6" t="n">
        <v>-1.15</v>
      </c>
      <c r="C243" s="16" t="s">
        <v>226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46144</v>
      </c>
      <c r="B244" s="6" t="n">
        <v>-17.96</v>
      </c>
      <c r="C244" s="16" t="s">
        <v>187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46144</v>
      </c>
      <c r="B245" s="6" t="n">
        <v>-1000</v>
      </c>
      <c r="C245" s="16" t="s">
        <v>244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46145</v>
      </c>
      <c r="B246" s="6" t="n">
        <v>-15.55</v>
      </c>
      <c r="C246" s="16" t="s">
        <v>189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46146.744479167</v>
      </c>
      <c r="B247" s="6" t="n">
        <v>17.55</v>
      </c>
      <c r="C247" s="16" t="s">
        <v>194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46146.748032407</v>
      </c>
      <c r="B248" s="6" t="n">
        <v>1000</v>
      </c>
      <c r="C248" s="16" t="s">
        <v>245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46146.795706019</v>
      </c>
      <c r="B249" s="6" t="n">
        <v>19.11</v>
      </c>
      <c r="C249" s="16" t="s">
        <v>195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46147</v>
      </c>
      <c r="B250" s="6" t="n">
        <v>-17.55</v>
      </c>
      <c r="C250" s="16" t="s">
        <v>229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46147.521469907</v>
      </c>
      <c r="B251" s="6" t="n">
        <v>20.96</v>
      </c>
      <c r="C251" s="16" t="s">
        <v>193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46147.73537037</v>
      </c>
      <c r="B252" s="6" t="n">
        <v>1500</v>
      </c>
      <c r="C252" s="16" t="s">
        <v>153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46148</v>
      </c>
      <c r="B253" s="6" t="n">
        <v>-34.46</v>
      </c>
      <c r="C253" s="16" t="s">
        <v>190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46148</v>
      </c>
      <c r="B254" s="6" t="n">
        <v>-14.99</v>
      </c>
      <c r="C254" s="16" t="s">
        <v>212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46148.467592593</v>
      </c>
      <c r="B255" s="6" t="n">
        <v>20.55</v>
      </c>
      <c r="C255" s="16" t="s">
        <v>230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46148.633229167</v>
      </c>
      <c r="B256" s="6" t="n">
        <v>16.99</v>
      </c>
      <c r="C256" s="16" t="s">
        <v>214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46148.639780093</v>
      </c>
      <c r="B257" s="6" t="n">
        <v>39.46</v>
      </c>
      <c r="C257" s="16" t="s">
        <v>197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46149.770428241</v>
      </c>
      <c r="B258" s="6" t="n">
        <v>17.47</v>
      </c>
      <c r="C258" s="16" t="s">
        <v>246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46150.897407407</v>
      </c>
      <c r="B259" s="6" t="n">
        <v>-19</v>
      </c>
      <c r="C259" s="16" t="s">
        <v>154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46151</v>
      </c>
      <c r="B260" s="6" t="n">
        <v>-13</v>
      </c>
      <c r="C260" s="16" t="s">
        <v>247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46153</v>
      </c>
      <c r="B261" s="6" t="n">
        <v>-9.82</v>
      </c>
      <c r="C261" s="16" t="s">
        <v>248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46154.686840278</v>
      </c>
      <c r="B262" s="6" t="n">
        <v>15</v>
      </c>
      <c r="C262" s="16" t="s">
        <v>249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46155</v>
      </c>
      <c r="B263" s="6" t="n">
        <v>-12.08</v>
      </c>
      <c r="C263" s="16" t="s">
        <v>250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46155.4996875</v>
      </c>
      <c r="B264" s="6" t="n">
        <v>11.74</v>
      </c>
      <c r="C264" s="16" t="s">
        <v>204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46155.718009259</v>
      </c>
      <c r="B265" s="6" t="n">
        <v>14.08</v>
      </c>
      <c r="C265" s="16" t="s">
        <v>251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46156</v>
      </c>
      <c r="B266" s="6" t="n">
        <v>-18.37</v>
      </c>
      <c r="C266" s="16" t="s">
        <v>216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46156</v>
      </c>
      <c r="B267" s="6" t="n">
        <v>-15.26</v>
      </c>
      <c r="C267" s="16" t="s">
        <v>232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46156.644293981</v>
      </c>
      <c r="B268" s="6" t="n">
        <v>21.37</v>
      </c>
      <c r="C268" s="16" t="s">
        <v>218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46156.64662037</v>
      </c>
      <c r="B269" s="6" t="n">
        <v>17.26</v>
      </c>
      <c r="C269" s="16" t="s">
        <v>252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46157</v>
      </c>
      <c r="B270" s="6" t="n">
        <v>-71.89</v>
      </c>
      <c r="C270" s="16" t="s">
        <v>253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46157</v>
      </c>
      <c r="B271" s="6" t="n">
        <v>0.15</v>
      </c>
      <c r="C271" s="16" t="s">
        <v>159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46158</v>
      </c>
      <c r="B272" s="6" t="n">
        <v>-18.37</v>
      </c>
      <c r="C272" s="16" t="s">
        <v>234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46159</v>
      </c>
      <c r="B273" s="6" t="n">
        <v>-21.25</v>
      </c>
      <c r="C273" s="16" t="s">
        <v>169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46159</v>
      </c>
      <c r="B274" s="6" t="n">
        <v>-12.38</v>
      </c>
      <c r="C274" s="16" t="s">
        <v>254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46160.499606481</v>
      </c>
      <c r="B275" s="6" t="n">
        <v>82.88</v>
      </c>
      <c r="C275" s="16" t="s">
        <v>219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46160.695590278</v>
      </c>
      <c r="B276" s="6" t="n">
        <v>24.25</v>
      </c>
      <c r="C276" s="16" t="s">
        <v>171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46160.697534722</v>
      </c>
      <c r="B277" s="6" t="n">
        <v>14.38</v>
      </c>
      <c r="C277" s="16" t="s">
        <v>255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46160.769756944</v>
      </c>
      <c r="B278" s="6" t="n">
        <v>21.37</v>
      </c>
      <c r="C278" s="16" t="s">
        <v>235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46162</v>
      </c>
      <c r="B279" s="6" t="n">
        <v>-14.44</v>
      </c>
      <c r="C279" s="16" t="s">
        <v>256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46162</v>
      </c>
      <c r="B280" s="6" t="n">
        <v>-35.28</v>
      </c>
      <c r="C280" s="16" t="s">
        <v>173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46162.740104167</v>
      </c>
      <c r="B281" s="6" t="n">
        <v>1500</v>
      </c>
      <c r="C281" s="16" t="s">
        <v>153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46163</v>
      </c>
      <c r="B282" s="6" t="n">
        <v>16.44</v>
      </c>
      <c r="C282" s="16" t="s">
        <v>257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46163</v>
      </c>
      <c r="B283" s="6" t="n">
        <v>40.28</v>
      </c>
      <c r="C283" s="16" t="s">
        <v>174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46165</v>
      </c>
      <c r="B284" s="6" t="n">
        <v>-16.73</v>
      </c>
      <c r="C284" s="16" t="s">
        <v>258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46165</v>
      </c>
      <c r="B285" s="6" t="n">
        <v>-16.73</v>
      </c>
      <c r="C285" s="16" t="s">
        <v>259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46166</v>
      </c>
      <c r="B286" s="6" t="n">
        <v>-166</v>
      </c>
      <c r="C286" s="16" t="s">
        <v>260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46166</v>
      </c>
      <c r="B287" s="6" t="n">
        <v>-16.73</v>
      </c>
      <c r="C287" s="16" t="s">
        <v>222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46166</v>
      </c>
      <c r="B288" s="6" t="n">
        <v>-165</v>
      </c>
      <c r="C288" s="16" t="s">
        <v>261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46166.436851852</v>
      </c>
      <c r="B289" s="6" t="n">
        <v>1000</v>
      </c>
      <c r="C289" s="16" t="s">
        <v>153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46167</v>
      </c>
      <c r="B290" s="6" t="n">
        <v>-15.3</v>
      </c>
      <c r="C290" s="16" t="s">
        <v>262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46167</v>
      </c>
      <c r="B291" s="6" t="n">
        <v>-10.44</v>
      </c>
      <c r="C291" s="16" t="s">
        <v>263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46167</v>
      </c>
      <c r="B292" s="6" t="n">
        <v>-13.62</v>
      </c>
      <c r="C292" s="16" t="s">
        <v>264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46167</v>
      </c>
      <c r="B293" s="6" t="n">
        <v>-39</v>
      </c>
      <c r="C293" s="16" t="s">
        <v>265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46167.757719907</v>
      </c>
      <c r="B294" s="6" t="n">
        <v>166</v>
      </c>
      <c r="C294" s="16" t="s">
        <v>266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46167.760960648</v>
      </c>
      <c r="B295" s="6" t="n">
        <v>17.3</v>
      </c>
      <c r="C295" s="16" t="s">
        <v>267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46167.762696759</v>
      </c>
      <c r="B296" s="6" t="n">
        <v>19.73</v>
      </c>
      <c r="C296" s="16" t="s">
        <v>225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46168</v>
      </c>
      <c r="B297" s="6" t="n">
        <v>-14.44</v>
      </c>
      <c r="C297" s="16" t="s">
        <v>239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46168</v>
      </c>
      <c r="B298" s="6" t="n">
        <v>-16.32</v>
      </c>
      <c r="C298" s="16" t="s">
        <v>268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46168.455532407</v>
      </c>
      <c r="B299" s="6" t="n">
        <v>15.62</v>
      </c>
      <c r="C299" s="16" t="s">
        <v>269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46168.464236111</v>
      </c>
      <c r="B300" s="6" t="n">
        <v>19.73</v>
      </c>
      <c r="C300" s="16" t="s">
        <v>270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46168.510069444</v>
      </c>
      <c r="B301" s="6" t="n">
        <v>11.44</v>
      </c>
      <c r="C301" s="16" t="s">
        <v>271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46168.5628125</v>
      </c>
      <c r="B302" s="6" t="n">
        <v>1000</v>
      </c>
      <c r="C302" s="16" t="s">
        <v>153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46168.690810185</v>
      </c>
      <c r="B303" s="6" t="n">
        <v>19.73</v>
      </c>
      <c r="C303" s="16" t="s">
        <v>272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46168.704618056</v>
      </c>
      <c r="B304" s="6" t="n">
        <v>165</v>
      </c>
      <c r="C304" s="16" t="s">
        <v>273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46168.724976852</v>
      </c>
      <c r="B305" s="6" t="n">
        <v>16.44</v>
      </c>
      <c r="C305" s="16" t="s">
        <v>241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46169</v>
      </c>
      <c r="B306" s="6" t="n">
        <v>-53.08</v>
      </c>
      <c r="C306" s="16" t="s">
        <v>274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46169.711875</v>
      </c>
      <c r="B307" s="6" t="n">
        <v>61.08</v>
      </c>
      <c r="C307" s="16" t="s">
        <v>275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46170</v>
      </c>
      <c r="B308" s="6" t="n">
        <v>-29.7</v>
      </c>
      <c r="C308" s="16" t="s">
        <v>242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46170.418912037</v>
      </c>
      <c r="B309" s="6" t="n">
        <v>45</v>
      </c>
      <c r="C309" s="16" t="s">
        <v>276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46170.672708333</v>
      </c>
      <c r="B310" s="6" t="n">
        <v>33.7</v>
      </c>
      <c r="C310" s="16" t="s">
        <v>243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46173</v>
      </c>
      <c r="B311" s="6" t="n">
        <v>-15.47</v>
      </c>
      <c r="C311" s="16" t="s">
        <v>277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46174</v>
      </c>
      <c r="B312" s="6" t="n">
        <v>-17.96</v>
      </c>
      <c r="C312" s="16" t="s">
        <v>187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46174.692060185</v>
      </c>
      <c r="B313" s="6" t="n">
        <v>20.96</v>
      </c>
      <c r="C313" s="16" t="s">
        <v>193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46175.50712963</v>
      </c>
      <c r="B314" s="6" t="n">
        <v>17.47</v>
      </c>
      <c r="C314" s="16" t="s">
        <v>246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46177</v>
      </c>
      <c r="B315" s="6" t="n">
        <v>-17.55</v>
      </c>
      <c r="C315" s="16" t="s">
        <v>229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46178</v>
      </c>
      <c r="B316" s="6" t="n">
        <v>-34.46</v>
      </c>
      <c r="C316" s="16" t="s">
        <v>190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46178.515231481</v>
      </c>
      <c r="B317" s="6" t="n">
        <v>20.55</v>
      </c>
      <c r="C317" s="16" t="s">
        <v>230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2" t="n">
        <v>46179.693194444</v>
      </c>
      <c r="B318" s="5" t="n">
        <v>-52497.32</v>
      </c>
      <c r="C318" s="14" t="s">
        <v>278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/>
      <c r="B319" s="9" t="s">
        <f>=XIRR(B2:B318,A2:A318)</f>
      </c>
      <c r="C319" s="16" t="s">
        <v>279</v>
      </c>
      <c r="D319" s="16"/>
      <c r="E319" s="16"/>
      <c r="F319" s="7"/>
      <c r="G319" s="2" t="s">
        <v>280</v>
      </c>
      <c r="H319" s="6" t="s">
        <f>=SUM(I2:H318)/365</f>
      </c>
    </row>
    <row collapsed="false" customFormat="false" customHeight="false" hidden="false" ht="12.1" outlineLevel="0" r="320">
      <c r="A320" s="13"/>
      <c r="B320" s="5" t="s">
        <f>=-SUM(B2:B318)</f>
      </c>
      <c r="C320" s="16" t="s">
        <v>281</v>
      </c>
      <c r="D320" s="16"/>
      <c r="E320" s="16"/>
      <c r="F320" s="7"/>
      <c r="G320" s="14" t="s">
        <v>282</v>
      </c>
      <c r="H320" s="9" t="s">
        <f>=B320/H319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41</v>
      </c>
      <c r="U1" s="0"/>
      <c r="V1" s="0"/>
      <c r="W1" s="4" t="s">
        <v>47</v>
      </c>
      <c r="X1" s="0"/>
      <c r="Y1" s="0"/>
      <c r="Z1" s="4" t="s">
        <v>51</v>
      </c>
      <c r="AA1" s="0"/>
      <c r="AB1" s="0"/>
      <c r="AC1" s="4" t="s">
        <v>55</v>
      </c>
      <c r="AD1" s="0"/>
      <c r="AE1" s="0"/>
      <c r="AF1" s="4" t="s">
        <v>58</v>
      </c>
      <c r="AG1" s="0"/>
      <c r="AH1" s="0"/>
      <c r="AI1" s="4" t="s">
        <v>62</v>
      </c>
      <c r="AJ1" s="0"/>
      <c r="AK1" s="0"/>
      <c r="AL1" s="4" t="s">
        <v>66</v>
      </c>
      <c r="AM1" s="0"/>
      <c r="AN1" s="0"/>
      <c r="AO1" s="4" t="s">
        <v>70</v>
      </c>
      <c r="AP1" s="0"/>
      <c r="AQ1" s="0"/>
      <c r="AR1" s="4" t="s">
        <v>73</v>
      </c>
      <c r="AS1" s="0"/>
      <c r="AT1" s="0"/>
      <c r="AU1" s="4" t="s">
        <v>76</v>
      </c>
      <c r="AV1" s="0"/>
      <c r="AW1" s="0"/>
      <c r="AX1" s="4" t="s">
        <v>79</v>
      </c>
      <c r="AY1" s="0"/>
      <c r="AZ1" s="0"/>
      <c r="BA1" s="4" t="s">
        <v>82</v>
      </c>
      <c r="BB1" s="0"/>
      <c r="BC1" s="0"/>
      <c r="BD1" s="4" t="s">
        <v>85</v>
      </c>
      <c r="BE1" s="0"/>
      <c r="BF1" s="0"/>
      <c r="BG1" s="4" t="s">
        <v>88</v>
      </c>
      <c r="BH1" s="0"/>
      <c r="BI1" s="0"/>
      <c r="BJ1" s="4" t="s">
        <v>91</v>
      </c>
      <c r="BK1" s="0"/>
      <c r="BL1" s="0"/>
      <c r="BM1" s="4" t="s">
        <v>94</v>
      </c>
      <c r="BN1" s="0"/>
      <c r="BO1" s="0"/>
      <c r="BP1" s="4" t="s">
        <v>97</v>
      </c>
      <c r="BQ1" s="0"/>
      <c r="BR1" s="0"/>
      <c r="BS1" s="4" t="s">
        <v>100</v>
      </c>
      <c r="BT1" s="0"/>
      <c r="BU1" s="0"/>
      <c r="BV1" s="4" t="s">
        <v>103</v>
      </c>
      <c r="BW1" s="0"/>
      <c r="BX1" s="0"/>
      <c r="BY1" s="4" t="s">
        <v>106</v>
      </c>
      <c r="BZ1" s="0"/>
      <c r="CA1" s="0"/>
      <c r="CB1" s="4" t="s">
        <v>109</v>
      </c>
      <c r="CC1" s="0"/>
      <c r="CD1" s="0"/>
      <c r="CE1" s="4" t="s">
        <v>112</v>
      </c>
      <c r="CF1" s="0"/>
      <c r="CG1" s="0"/>
      <c r="CH1" s="4" t="s">
        <v>115</v>
      </c>
      <c r="CI1" s="0"/>
      <c r="CJ1" s="0"/>
      <c r="CK1" s="4" t="s">
        <v>118</v>
      </c>
      <c r="CL1" s="0"/>
      <c r="CM1" s="0"/>
      <c r="CN1" s="4" t="s">
        <v>121</v>
      </c>
      <c r="CO1" s="0"/>
      <c r="CP1" s="0"/>
      <c r="CQ1" s="4" t="s">
        <v>124</v>
      </c>
      <c r="CR1" s="0"/>
      <c r="CS1" s="0"/>
      <c r="CT1" s="4" t="s">
        <v>127</v>
      </c>
      <c r="CU1" s="0"/>
      <c r="CV1" s="0"/>
      <c r="CW1" s="4" t="s">
        <v>130</v>
      </c>
      <c r="CX1" s="0"/>
      <c r="CY1" s="0"/>
      <c r="CZ1" s="4" t="s">
        <v>133</v>
      </c>
      <c r="DA1" s="0"/>
      <c r="DB1" s="0"/>
      <c r="DC1" s="4" t="s">
        <v>136</v>
      </c>
      <c r="DD1" s="0"/>
      <c r="DE1" s="0"/>
      <c r="DF1" s="4" t="s">
        <v>139</v>
      </c>
      <c r="DG1" s="0"/>
    </row>
    <row collapsed="false" customFormat="false" customHeight="false" hidden="false" ht="12.1" outlineLevel="0" r="2">
      <c r="A2" s="11" t="n">
        <v>46107</v>
      </c>
      <c r="B2" s="6" t="n">
        <v>3318.93</v>
      </c>
      <c r="C2" s="0" t="s">
        <v>283</v>
      </c>
      <c r="D2" s="11" t="n">
        <v>46079</v>
      </c>
      <c r="E2" s="6" t="n">
        <v>2425.76</v>
      </c>
      <c r="F2" s="0" t="s">
        <v>283</v>
      </c>
      <c r="G2" s="11" t="n">
        <v>46059</v>
      </c>
      <c r="H2" s="6" t="n">
        <v>303.91</v>
      </c>
      <c r="I2" s="0" t="s">
        <v>283</v>
      </c>
      <c r="J2" s="11" t="n">
        <v>46031</v>
      </c>
      <c r="K2" s="6" t="n">
        <v>306.6</v>
      </c>
      <c r="L2" s="0" t="s">
        <v>283</v>
      </c>
      <c r="M2" s="11" t="n">
        <v>45875</v>
      </c>
      <c r="N2" s="6" t="n">
        <v>43.04</v>
      </c>
      <c r="O2" s="0" t="s">
        <v>283</v>
      </c>
      <c r="P2" s="11" t="n">
        <v>45855</v>
      </c>
      <c r="Q2" s="6" t="n">
        <v>199.36</v>
      </c>
      <c r="R2" s="0" t="s">
        <v>283</v>
      </c>
      <c r="S2" s="11" t="n">
        <v>46080</v>
      </c>
      <c r="T2" s="6" t="s">
        <f>=7862.25</f>
      </c>
      <c r="U2" s="0" t="s">
        <v>283</v>
      </c>
      <c r="V2" s="11" t="n">
        <v>46123</v>
      </c>
      <c r="W2" s="6" t="s">
        <f>=2118.46</f>
      </c>
      <c r="X2" s="0" t="s">
        <v>283</v>
      </c>
      <c r="Y2" s="11" t="n">
        <v>46132</v>
      </c>
      <c r="Z2" s="6" t="s">
        <f>=909.56</f>
      </c>
      <c r="AA2" s="0" t="s">
        <v>283</v>
      </c>
      <c r="AB2" s="11" t="n">
        <v>45992</v>
      </c>
      <c r="AC2" s="6" t="s">
        <f>=6495.58</f>
      </c>
      <c r="AD2" s="0" t="s">
        <v>283</v>
      </c>
      <c r="AE2" s="11" t="n">
        <v>45999</v>
      </c>
      <c r="AF2" s="6" t="s">
        <f>=2099.71</f>
      </c>
      <c r="AG2" s="0" t="s">
        <v>283</v>
      </c>
      <c r="AH2" s="11" t="n">
        <v>45992</v>
      </c>
      <c r="AI2" s="6" t="s">
        <f>=3034.01</f>
      </c>
      <c r="AJ2" s="0" t="s">
        <v>283</v>
      </c>
      <c r="AK2" s="11" t="n">
        <v>46031</v>
      </c>
      <c r="AL2" s="6" t="s">
        <f>=1148.81</f>
      </c>
      <c r="AM2" s="0" t="s">
        <v>283</v>
      </c>
      <c r="AN2" s="11" t="n">
        <v>46087</v>
      </c>
      <c r="AO2" s="6" t="s">
        <f>=1030.67</f>
      </c>
      <c r="AP2" s="0" t="s">
        <v>283</v>
      </c>
      <c r="AQ2" s="11" t="n">
        <v>46087</v>
      </c>
      <c r="AR2" s="6" t="s">
        <f>=1056.31</f>
      </c>
      <c r="AS2" s="0" t="s">
        <v>283</v>
      </c>
      <c r="AT2" s="11" t="n">
        <v>46106</v>
      </c>
      <c r="AU2" s="6" t="s">
        <f>=2075.59</f>
      </c>
      <c r="AV2" s="0" t="s">
        <v>283</v>
      </c>
      <c r="AW2" s="11" t="n">
        <v>46130</v>
      </c>
      <c r="AX2" s="6" t="s">
        <f>=1035.86</f>
      </c>
      <c r="AY2" s="0" t="s">
        <v>283</v>
      </c>
      <c r="AZ2" s="11" t="n">
        <v>46123</v>
      </c>
      <c r="BA2" s="6" t="s">
        <f>=1015.34</f>
      </c>
      <c r="BB2" s="0" t="s">
        <v>283</v>
      </c>
      <c r="BC2" s="11" t="n">
        <v>45999</v>
      </c>
      <c r="BD2" s="6" t="s">
        <f>=1056.68</f>
      </c>
      <c r="BE2" s="0" t="s">
        <v>283</v>
      </c>
      <c r="BF2" s="11" t="n">
        <v>46136</v>
      </c>
      <c r="BG2" s="6" t="s">
        <f>=2098.52</f>
      </c>
      <c r="BH2" s="0" t="s">
        <v>283</v>
      </c>
      <c r="BI2" s="11" t="n">
        <v>46162</v>
      </c>
      <c r="BJ2" s="6" t="s">
        <f>=1032.44</f>
      </c>
      <c r="BK2" s="0" t="s">
        <v>283</v>
      </c>
      <c r="BL2" s="11" t="n">
        <v>46140</v>
      </c>
      <c r="BM2" s="6" t="s">
        <f>=1007.45</f>
      </c>
      <c r="BN2" s="0" t="s">
        <v>283</v>
      </c>
      <c r="BO2" s="11" t="n">
        <v>46087</v>
      </c>
      <c r="BP2" s="6" t="s">
        <f>=1000.04</f>
      </c>
      <c r="BQ2" s="0" t="s">
        <v>283</v>
      </c>
      <c r="BR2" s="11" t="n">
        <v>46002</v>
      </c>
      <c r="BS2" s="6" t="s">
        <f>=1056.83</f>
      </c>
      <c r="BT2" s="0" t="s">
        <v>283</v>
      </c>
      <c r="BU2" s="11" t="n">
        <v>46080</v>
      </c>
      <c r="BV2" s="6" t="s">
        <f>=1023.36</f>
      </c>
      <c r="BW2" s="0" t="s">
        <v>283</v>
      </c>
      <c r="BX2" s="11" t="n">
        <v>46000</v>
      </c>
      <c r="BY2" s="6" t="s">
        <f>=960.62</f>
      </c>
      <c r="BZ2" s="0" t="s">
        <v>283</v>
      </c>
      <c r="CA2" s="11" t="n">
        <v>46166</v>
      </c>
      <c r="CB2" s="6" t="s">
        <f>=1004.91</f>
      </c>
      <c r="CC2" s="0" t="s">
        <v>283</v>
      </c>
      <c r="CD2" s="11" t="n">
        <v>46142</v>
      </c>
      <c r="CE2" s="6" t="s">
        <f>=993.04</f>
      </c>
      <c r="CF2" s="0" t="s">
        <v>283</v>
      </c>
      <c r="CG2" s="11" t="n">
        <v>46146</v>
      </c>
      <c r="CH2" s="6" t="s">
        <f>=1167.18</f>
      </c>
      <c r="CI2" s="0" t="s">
        <v>283</v>
      </c>
      <c r="CJ2" s="11" t="n">
        <v>46147</v>
      </c>
      <c r="CK2" s="6" t="s">
        <f>=2002.19</f>
      </c>
      <c r="CL2" s="0" t="s">
        <v>283</v>
      </c>
      <c r="CM2" s="11" t="n">
        <v>46130</v>
      </c>
      <c r="CN2" s="6" t="s">
        <f>=977.5</f>
      </c>
      <c r="CO2" s="0" t="s">
        <v>283</v>
      </c>
      <c r="CP2" s="11" t="n">
        <v>46027</v>
      </c>
      <c r="CQ2" s="6" t="s">
        <f>=942.53</f>
      </c>
      <c r="CR2" s="0" t="s">
        <v>283</v>
      </c>
      <c r="CS2" s="11" t="n">
        <v>46147</v>
      </c>
      <c r="CT2" s="6" t="s">
        <f>=938.27</f>
      </c>
      <c r="CU2" s="0" t="s">
        <v>283</v>
      </c>
      <c r="CV2" s="11" t="n">
        <v>46027</v>
      </c>
      <c r="CW2" s="6" t="s">
        <f>=881.15</f>
      </c>
      <c r="CX2" s="0" t="s">
        <v>283</v>
      </c>
      <c r="CY2" s="11" t="n">
        <v>46027</v>
      </c>
      <c r="CZ2" s="6" t="s">
        <f>=922.38</f>
      </c>
      <c r="DA2" s="0" t="s">
        <v>283</v>
      </c>
      <c r="DB2" s="11" t="n">
        <v>46162</v>
      </c>
      <c r="DC2" s="6" t="s">
        <f>=906.21</f>
      </c>
      <c r="DD2" s="0" t="s">
        <v>283</v>
      </c>
      <c r="DE2" s="11" t="n">
        <v>46035</v>
      </c>
      <c r="DF2" s="6" t="s">
        <f>=896.06</f>
      </c>
      <c r="DG2" s="0" t="s">
        <v>283</v>
      </c>
    </row>
    <row collapsed="false" customFormat="false" customHeight="false" hidden="false" ht="12.1" outlineLevel="0" r="3">
      <c r="A3" s="11" t="n">
        <v>46167</v>
      </c>
      <c r="B3" s="6" t="n">
        <v>-39</v>
      </c>
      <c r="C3" s="0" t="s">
        <v>265</v>
      </c>
      <c r="D3" s="11" t="n">
        <v>46444</v>
      </c>
      <c r="E3" s="8" t="s">
        <f>=-Портфель!J3</f>
      </c>
      <c r="F3" s="0" t="s">
        <v>284</v>
      </c>
      <c r="G3" s="11" t="n">
        <v>46061</v>
      </c>
      <c r="H3" s="6" t="n">
        <v>-303.79</v>
      </c>
      <c r="I3" s="0" t="s">
        <v>285</v>
      </c>
      <c r="J3" s="11" t="n">
        <v>46036</v>
      </c>
      <c r="K3" s="6" t="n">
        <v>10.16</v>
      </c>
      <c r="L3" s="0" t="s">
        <v>283</v>
      </c>
      <c r="M3" s="11" t="n">
        <v>45876</v>
      </c>
      <c r="N3" s="6" t="n">
        <v>32.16</v>
      </c>
      <c r="O3" s="0" t="s">
        <v>283</v>
      </c>
      <c r="P3" s="11" t="n">
        <v>45855</v>
      </c>
      <c r="Q3" s="6" t="n">
        <v>8574.2</v>
      </c>
      <c r="R3" s="0" t="s">
        <v>283</v>
      </c>
      <c r="S3" s="11" t="n">
        <v>46097</v>
      </c>
      <c r="T3" s="6" t="s">
        <f>=-77.35</f>
      </c>
      <c r="U3" s="0" t="s">
        <v>217</v>
      </c>
      <c r="V3" s="11" t="n">
        <v>46140</v>
      </c>
      <c r="W3" s="6" t="s">
        <f>=-29.7</f>
      </c>
      <c r="X3" s="0" t="s">
        <v>242</v>
      </c>
      <c r="Y3" s="11" t="n">
        <v>46132</v>
      </c>
      <c r="Z3" s="6" t="s">
        <f>=909.56</f>
      </c>
      <c r="AA3" s="0" t="s">
        <v>283</v>
      </c>
      <c r="AB3" s="11" t="n">
        <v>45992</v>
      </c>
      <c r="AC3" s="6" t="s">
        <f>=1082.5</f>
      </c>
      <c r="AD3" s="0" t="s">
        <v>283</v>
      </c>
      <c r="AE3" s="11" t="n">
        <v>46028</v>
      </c>
      <c r="AF3" s="6" t="s">
        <f>=-34.46</f>
      </c>
      <c r="AG3" s="0" t="s">
        <v>190</v>
      </c>
      <c r="AH3" s="11" t="n">
        <v>45992</v>
      </c>
      <c r="AI3" s="6" t="s">
        <f>=1011.34</f>
      </c>
      <c r="AJ3" s="0" t="s">
        <v>283</v>
      </c>
      <c r="AK3" s="11" t="n">
        <v>46033</v>
      </c>
      <c r="AL3" s="6" t="s">
        <f>=-9.81</f>
      </c>
      <c r="AM3" s="0" t="s">
        <v>192</v>
      </c>
      <c r="AN3" s="11" t="n">
        <v>46106</v>
      </c>
      <c r="AO3" s="6" t="s">
        <f>=-16.73</f>
      </c>
      <c r="AP3" s="0" t="s">
        <v>222</v>
      </c>
      <c r="AQ3" s="11" t="n">
        <v>46096</v>
      </c>
      <c r="AR3" s="6" t="s">
        <f>=-18.37</f>
      </c>
      <c r="AS3" s="0" t="s">
        <v>216</v>
      </c>
      <c r="AT3" s="11" t="n">
        <v>46107</v>
      </c>
      <c r="AU3" s="6" t="s">
        <f>=-1030.94</f>
      </c>
      <c r="AV3" s="0" t="s">
        <v>285</v>
      </c>
      <c r="AW3" s="11" t="n">
        <v>46138</v>
      </c>
      <c r="AX3" s="6" t="s">
        <f>=-14.44</f>
      </c>
      <c r="AY3" s="0" t="s">
        <v>239</v>
      </c>
      <c r="AZ3" s="11" t="n">
        <v>46126</v>
      </c>
      <c r="BA3" s="6" t="s">
        <f>=-15.26</f>
      </c>
      <c r="BB3" s="0" t="s">
        <v>232</v>
      </c>
      <c r="BC3" s="11" t="n">
        <v>46009</v>
      </c>
      <c r="BD3" s="6" t="s">
        <f>=-21.25</f>
      </c>
      <c r="BE3" s="0" t="s">
        <v>169</v>
      </c>
      <c r="BF3" s="11" t="n">
        <v>46147</v>
      </c>
      <c r="BG3" s="6" t="s">
        <f>=-2041.61</f>
      </c>
      <c r="BH3" s="0" t="s">
        <v>285</v>
      </c>
      <c r="BI3" s="11" t="n">
        <v>46165</v>
      </c>
      <c r="BJ3" s="6" t="s">
        <f>=-16.73</f>
      </c>
      <c r="BK3" s="0" t="s">
        <v>259</v>
      </c>
      <c r="BL3" s="11" t="n">
        <v>46159</v>
      </c>
      <c r="BM3" s="6" t="s">
        <f>=-12.38</f>
      </c>
      <c r="BN3" s="0" t="s">
        <v>254</v>
      </c>
      <c r="BO3" s="11" t="n">
        <v>46117</v>
      </c>
      <c r="BP3" s="6" t="s">
        <f>=-17.55</f>
      </c>
      <c r="BQ3" s="0" t="s">
        <v>229</v>
      </c>
      <c r="BR3" s="11" t="n">
        <v>46024</v>
      </c>
      <c r="BS3" s="6" t="s">
        <f>=-17.96</f>
      </c>
      <c r="BT3" s="0" t="s">
        <v>187</v>
      </c>
      <c r="BU3" s="11" t="n">
        <v>46086</v>
      </c>
      <c r="BV3" s="6" t="s">
        <f>=-14.99</f>
      </c>
      <c r="BW3" s="0" t="s">
        <v>212</v>
      </c>
      <c r="BX3" s="11" t="n">
        <v>46023</v>
      </c>
      <c r="BY3" s="6" t="s">
        <f>=-25.42</f>
      </c>
      <c r="BZ3" s="0" t="s">
        <v>186</v>
      </c>
      <c r="CA3" s="11" t="n">
        <v>46168</v>
      </c>
      <c r="CB3" s="6" t="s">
        <f>=-16.32</f>
      </c>
      <c r="CC3" s="0" t="s">
        <v>268</v>
      </c>
      <c r="CD3" s="11" t="n">
        <v>46167</v>
      </c>
      <c r="CE3" s="6" t="s">
        <f>=-13.62</f>
      </c>
      <c r="CF3" s="0" t="s">
        <v>264</v>
      </c>
      <c r="CG3" s="11" t="n">
        <v>46166</v>
      </c>
      <c r="CH3" s="6" t="s">
        <f>=-166</f>
      </c>
      <c r="CI3" s="0" t="s">
        <v>260</v>
      </c>
      <c r="CJ3" s="11" t="n">
        <v>46147</v>
      </c>
      <c r="CK3" s="6" t="s">
        <f>=-1000.21</f>
      </c>
      <c r="CL3" s="0" t="s">
        <v>285</v>
      </c>
      <c r="CM3" s="11" t="n">
        <v>46155</v>
      </c>
      <c r="CN3" s="6" t="s">
        <f>=-12.08</f>
      </c>
      <c r="CO3" s="0" t="s">
        <v>250</v>
      </c>
      <c r="CP3" s="11" t="n">
        <v>46134</v>
      </c>
      <c r="CQ3" s="6" t="s">
        <f>=-54.33</f>
      </c>
      <c r="CR3" s="0" t="s">
        <v>236</v>
      </c>
      <c r="CS3" s="11" t="n">
        <v>46151</v>
      </c>
      <c r="CT3" s="6" t="s">
        <f>=-13</f>
      </c>
      <c r="CU3" s="0" t="s">
        <v>247</v>
      </c>
      <c r="CV3" s="11" t="n">
        <v>46392</v>
      </c>
      <c r="CW3" s="8" t="s">
        <f>=-Портфель!J37</f>
      </c>
      <c r="CX3" s="0" t="s">
        <v>284</v>
      </c>
      <c r="CY3" s="11" t="n">
        <v>46106</v>
      </c>
      <c r="CZ3" s="6" t="s">
        <f>=-51.84</f>
      </c>
      <c r="DA3" s="0" t="s">
        <v>221</v>
      </c>
      <c r="DB3" s="11" t="n">
        <v>46527</v>
      </c>
      <c r="DC3" s="8" t="s">
        <f>=-Портфель!J39</f>
      </c>
      <c r="DD3" s="0" t="s">
        <v>284</v>
      </c>
      <c r="DE3" s="11" t="n">
        <v>46169</v>
      </c>
      <c r="DF3" s="6" t="s">
        <f>=-53.08</f>
      </c>
      <c r="DG3" s="0" t="s">
        <v>274</v>
      </c>
    </row>
    <row collapsed="false" customFormat="false" customHeight="false" hidden="false" ht="12.1" outlineLevel="0" r="4">
      <c r="A4" s="11" t="n">
        <v>46171</v>
      </c>
      <c r="B4" s="6" t="n">
        <v>302.04</v>
      </c>
      <c r="C4" s="0" t="s">
        <v>283</v>
      </c>
      <c r="D4" s="0"/>
      <c r="E4" s="10" t="s">
        <f>=XIRR(E2:E3,D2:D3)</f>
      </c>
      <c r="F4" s="0"/>
      <c r="G4" s="11" t="n">
        <v>46168</v>
      </c>
      <c r="H4" s="6" t="n">
        <v>234.65</v>
      </c>
      <c r="I4" s="0" t="s">
        <v>283</v>
      </c>
      <c r="J4" s="11" t="n">
        <v>46036</v>
      </c>
      <c r="K4" s="6" t="n">
        <v>50.75</v>
      </c>
      <c r="L4" s="0" t="s">
        <v>283</v>
      </c>
      <c r="M4" s="11" t="n">
        <v>45876</v>
      </c>
      <c r="N4" s="6" t="n">
        <v>21.42</v>
      </c>
      <c r="O4" s="0" t="s">
        <v>283</v>
      </c>
      <c r="P4" s="11" t="n">
        <v>45859</v>
      </c>
      <c r="Q4" s="6" t="n">
        <v>-802</v>
      </c>
      <c r="R4" s="0" t="s">
        <v>285</v>
      </c>
      <c r="S4" s="11" t="n">
        <v>46127</v>
      </c>
      <c r="T4" s="6" t="s">
        <f>=-75.16</f>
      </c>
      <c r="U4" s="0" t="s">
        <v>233</v>
      </c>
      <c r="V4" s="11" t="n">
        <v>46170</v>
      </c>
      <c r="W4" s="6" t="s">
        <f>=-29.7</f>
      </c>
      <c r="X4" s="0" t="s">
        <v>242</v>
      </c>
      <c r="Y4" s="11" t="n">
        <v>46497</v>
      </c>
      <c r="Z4" s="8" t="s">
        <f>=-Портфель!J12</f>
      </c>
      <c r="AA4" s="0" t="s">
        <v>284</v>
      </c>
      <c r="AB4" s="11" t="n">
        <v>45999</v>
      </c>
      <c r="AC4" s="6" t="s">
        <f>=-4346.19</f>
      </c>
      <c r="AD4" s="0" t="s">
        <v>285</v>
      </c>
      <c r="AE4" s="11" t="n">
        <v>46058</v>
      </c>
      <c r="AF4" s="6" t="s">
        <f>=-34.46</f>
      </c>
      <c r="AG4" s="0" t="s">
        <v>190</v>
      </c>
      <c r="AH4" s="11" t="n">
        <v>45992</v>
      </c>
      <c r="AI4" s="6" t="s">
        <f>=1011.44</f>
      </c>
      <c r="AJ4" s="0" t="s">
        <v>283</v>
      </c>
      <c r="AK4" s="11" t="n">
        <v>46063</v>
      </c>
      <c r="AL4" s="6" t="s">
        <f>=-9.9</f>
      </c>
      <c r="AM4" s="0" t="s">
        <v>202</v>
      </c>
      <c r="AN4" s="11" t="n">
        <v>46136</v>
      </c>
      <c r="AO4" s="6" t="s">
        <f>=-16.73</f>
      </c>
      <c r="AP4" s="0" t="s">
        <v>222</v>
      </c>
      <c r="AQ4" s="11" t="n">
        <v>46126</v>
      </c>
      <c r="AR4" s="6" t="s">
        <f>=-18.37</f>
      </c>
      <c r="AS4" s="0" t="s">
        <v>216</v>
      </c>
      <c r="AT4" s="11" t="n">
        <v>46128</v>
      </c>
      <c r="AU4" s="6" t="s">
        <f>=-18.37</f>
      </c>
      <c r="AV4" s="0" t="s">
        <v>234</v>
      </c>
      <c r="AW4" s="11" t="n">
        <v>46168</v>
      </c>
      <c r="AX4" s="6" t="s">
        <f>=-14.44</f>
      </c>
      <c r="AY4" s="0" t="s">
        <v>239</v>
      </c>
      <c r="AZ4" s="11" t="n">
        <v>46156</v>
      </c>
      <c r="BA4" s="6" t="s">
        <f>=-15.26</f>
      </c>
      <c r="BB4" s="0" t="s">
        <v>232</v>
      </c>
      <c r="BC4" s="11" t="n">
        <v>46014</v>
      </c>
      <c r="BD4" s="6" t="s">
        <f>=-994.87</f>
      </c>
      <c r="BE4" s="0" t="s">
        <v>285</v>
      </c>
      <c r="BF4" s="11" t="n">
        <v>46147</v>
      </c>
      <c r="BG4" s="6" t="s">
        <f>=1039.53</f>
      </c>
      <c r="BH4" s="0" t="s">
        <v>283</v>
      </c>
      <c r="BI4" s="11" t="n">
        <v>46527</v>
      </c>
      <c r="BJ4" s="8" t="s">
        <f>=-Портфель!J24</f>
      </c>
      <c r="BK4" s="0" t="s">
        <v>284</v>
      </c>
      <c r="BL4" s="11" t="n">
        <v>46505</v>
      </c>
      <c r="BM4" s="8" t="s">
        <f>=-Портфель!J25</f>
      </c>
      <c r="BN4" s="0" t="s">
        <v>284</v>
      </c>
      <c r="BO4" s="11" t="n">
        <v>46147</v>
      </c>
      <c r="BP4" s="6" t="s">
        <f>=-17.55</f>
      </c>
      <c r="BQ4" s="0" t="s">
        <v>229</v>
      </c>
      <c r="BR4" s="11" t="n">
        <v>46054</v>
      </c>
      <c r="BS4" s="6" t="s">
        <f>=-17.96</f>
      </c>
      <c r="BT4" s="0" t="s">
        <v>187</v>
      </c>
      <c r="BU4" s="11" t="n">
        <v>46117</v>
      </c>
      <c r="BV4" s="6" t="s">
        <f>=-14.99</f>
      </c>
      <c r="BW4" s="0" t="s">
        <v>212</v>
      </c>
      <c r="BX4" s="11" t="n">
        <v>46114</v>
      </c>
      <c r="BY4" s="6" t="s">
        <f>=-25.42</f>
      </c>
      <c r="BZ4" s="0" t="s">
        <v>186</v>
      </c>
      <c r="CA4" s="11" t="n">
        <v>46531</v>
      </c>
      <c r="CB4" s="8" t="s">
        <f>=-Портфель!J30</f>
      </c>
      <c r="CC4" s="0" t="s">
        <v>284</v>
      </c>
      <c r="CD4" s="11" t="n">
        <v>46507</v>
      </c>
      <c r="CE4" s="8" t="s">
        <f>=-Портфель!J31</f>
      </c>
      <c r="CF4" s="0" t="s">
        <v>284</v>
      </c>
      <c r="CG4" s="11" t="n">
        <v>46167</v>
      </c>
      <c r="CH4" s="6" t="s">
        <f>=-15.3</f>
      </c>
      <c r="CI4" s="0" t="s">
        <v>262</v>
      </c>
      <c r="CJ4" s="11" t="n">
        <v>46173</v>
      </c>
      <c r="CK4" s="6" t="s">
        <f>=-15.47</f>
      </c>
      <c r="CL4" s="0" t="s">
        <v>277</v>
      </c>
      <c r="CM4" s="11" t="n">
        <v>46495</v>
      </c>
      <c r="CN4" s="8" t="s">
        <f>=-Портфель!J34</f>
      </c>
      <c r="CO4" s="0" t="s">
        <v>284</v>
      </c>
      <c r="CP4" s="11" t="n">
        <v>46392</v>
      </c>
      <c r="CQ4" s="8" t="s">
        <f>=-Портфель!J35</f>
      </c>
      <c r="CR4" s="0" t="s">
        <v>284</v>
      </c>
      <c r="CS4" s="11" t="n">
        <v>46512</v>
      </c>
      <c r="CT4" s="8" t="s">
        <f>=-Портфель!J36</f>
      </c>
      <c r="CU4" s="0" t="s">
        <v>284</v>
      </c>
      <c r="CV4" s="0"/>
      <c r="CW4" s="10" t="s">
        <f>=XIRR(CW2:CW3,CV2:CV3)</f>
      </c>
      <c r="CX4" s="0"/>
      <c r="CY4" s="11" t="n">
        <v>46392</v>
      </c>
      <c r="CZ4" s="8" t="s">
        <f>=-Портфель!J38</f>
      </c>
      <c r="DA4" s="0" t="s">
        <v>284</v>
      </c>
      <c r="DB4" s="0"/>
      <c r="DC4" s="10" t="s">
        <f>=XIRR(DC2:DC3,DB2:DB3)</f>
      </c>
      <c r="DD4" s="0"/>
      <c r="DE4" s="11" t="n">
        <v>46400</v>
      </c>
      <c r="DF4" s="8" t="s">
        <f>=-Портфель!J40</f>
      </c>
      <c r="DG4" s="0" t="s">
        <v>284</v>
      </c>
    </row>
    <row collapsed="false" customFormat="false" customHeight="false" hidden="false" ht="12.1" outlineLevel="0" r="5">
      <c r="A5" s="11" t="n">
        <v>46472</v>
      </c>
      <c r="B5" s="8" t="s">
        <f>=-Портфель!J2</f>
      </c>
      <c r="C5" s="0" t="s">
        <v>284</v>
      </c>
      <c r="D5" s="0"/>
      <c r="E5" s="8" t="s">
        <f>=-SUM(E2:E3)</f>
      </c>
      <c r="F5" s="0" t="s">
        <v>286</v>
      </c>
      <c r="G5" s="11" t="n">
        <v>46424</v>
      </c>
      <c r="H5" s="8" t="s">
        <f>=-Портфель!J4</f>
      </c>
      <c r="I5" s="0" t="s">
        <v>284</v>
      </c>
      <c r="J5" s="11" t="n">
        <v>46038</v>
      </c>
      <c r="K5" s="6" t="n">
        <v>50.25</v>
      </c>
      <c r="L5" s="0" t="s">
        <v>283</v>
      </c>
      <c r="M5" s="11" t="n">
        <v>45880</v>
      </c>
      <c r="N5" s="6" t="n">
        <v>10.66</v>
      </c>
      <c r="O5" s="0" t="s">
        <v>283</v>
      </c>
      <c r="P5" s="11" t="n">
        <v>45859</v>
      </c>
      <c r="Q5" s="6" t="n">
        <v>701.82</v>
      </c>
      <c r="R5" s="0" t="s">
        <v>283</v>
      </c>
      <c r="S5" s="11" t="n">
        <v>46157</v>
      </c>
      <c r="T5" s="6" t="s">
        <f>=-71.89</f>
      </c>
      <c r="U5" s="0" t="s">
        <v>253</v>
      </c>
      <c r="V5" s="11" t="n">
        <v>46488</v>
      </c>
      <c r="W5" s="8" t="s">
        <f>=-Портфель!J11</f>
      </c>
      <c r="X5" s="0" t="s">
        <v>284</v>
      </c>
      <c r="Y5" s="0"/>
      <c r="Z5" s="10" t="s">
        <f>=XIRR(Z2:Z4,Y2:Y4)</f>
      </c>
      <c r="AA5" s="0"/>
      <c r="AB5" s="11" t="n">
        <v>45999</v>
      </c>
      <c r="AC5" s="6" t="s">
        <f>=-1087.15</f>
      </c>
      <c r="AD5" s="0" t="s">
        <v>285</v>
      </c>
      <c r="AE5" s="11" t="n">
        <v>46088</v>
      </c>
      <c r="AF5" s="6" t="s">
        <f>=-34.46</f>
      </c>
      <c r="AG5" s="0" t="s">
        <v>190</v>
      </c>
      <c r="AH5" s="11" t="n">
        <v>45999</v>
      </c>
      <c r="AI5" s="6" t="s">
        <f>=-3013.7</f>
      </c>
      <c r="AJ5" s="0" t="s">
        <v>285</v>
      </c>
      <c r="AK5" s="11" t="n">
        <v>46093</v>
      </c>
      <c r="AL5" s="6" t="s">
        <f>=-10.24</f>
      </c>
      <c r="AM5" s="0" t="s">
        <v>215</v>
      </c>
      <c r="AN5" s="11" t="n">
        <v>46166</v>
      </c>
      <c r="AO5" s="6" t="s">
        <f>=-16.73</f>
      </c>
      <c r="AP5" s="0" t="s">
        <v>222</v>
      </c>
      <c r="AQ5" s="11" t="n">
        <v>46156</v>
      </c>
      <c r="AR5" s="6" t="s">
        <f>=-18.37</f>
      </c>
      <c r="AS5" s="0" t="s">
        <v>216</v>
      </c>
      <c r="AT5" s="11" t="n">
        <v>46158</v>
      </c>
      <c r="AU5" s="6" t="s">
        <f>=-18.37</f>
      </c>
      <c r="AV5" s="0" t="s">
        <v>234</v>
      </c>
      <c r="AW5" s="11" t="n">
        <v>46495</v>
      </c>
      <c r="AX5" s="8" t="s">
        <f>=-Портфель!J20</f>
      </c>
      <c r="AY5" s="0" t="s">
        <v>284</v>
      </c>
      <c r="AZ5" s="11" t="n">
        <v>46488</v>
      </c>
      <c r="BA5" s="8" t="s">
        <f>=-Портфель!J21</f>
      </c>
      <c r="BB5" s="0" t="s">
        <v>284</v>
      </c>
      <c r="BC5" s="11" t="n">
        <v>46014</v>
      </c>
      <c r="BD5" s="6" t="s">
        <f>=1007.95</f>
      </c>
      <c r="BE5" s="0" t="s">
        <v>283</v>
      </c>
      <c r="BF5" s="11" t="n">
        <v>46165</v>
      </c>
      <c r="BG5" s="6" t="s">
        <f>=-16.73</f>
      </c>
      <c r="BH5" s="0" t="s">
        <v>258</v>
      </c>
      <c r="BI5" s="0"/>
      <c r="BJ5" s="10" t="s">
        <f>=XIRR(BJ2:BJ4,BI2:BI4)</f>
      </c>
      <c r="BK5" s="0"/>
      <c r="BL5" s="0"/>
      <c r="BM5" s="10" t="s">
        <f>=XIRR(BM2:BM4,BL2:BL4)</f>
      </c>
      <c r="BN5" s="0"/>
      <c r="BO5" s="11" t="n">
        <v>46177</v>
      </c>
      <c r="BP5" s="6" t="s">
        <f>=-17.55</f>
      </c>
      <c r="BQ5" s="0" t="s">
        <v>229</v>
      </c>
      <c r="BR5" s="11" t="n">
        <v>46084</v>
      </c>
      <c r="BS5" s="6" t="s">
        <f>=-17.96</f>
      </c>
      <c r="BT5" s="0" t="s">
        <v>187</v>
      </c>
      <c r="BU5" s="11" t="n">
        <v>46148</v>
      </c>
      <c r="BV5" s="6" t="s">
        <f>=-14.99</f>
      </c>
      <c r="BW5" s="0" t="s">
        <v>212</v>
      </c>
      <c r="BX5" s="11" t="n">
        <v>46365</v>
      </c>
      <c r="BY5" s="8" t="s">
        <f>=-Портфель!J29</f>
      </c>
      <c r="BZ5" s="0" t="s">
        <v>284</v>
      </c>
      <c r="CA5" s="0"/>
      <c r="CB5" s="10" t="s">
        <f>=XIRR(CB2:CB4,CA2:CA4)</f>
      </c>
      <c r="CC5" s="0"/>
      <c r="CD5" s="0"/>
      <c r="CE5" s="10" t="s">
        <f>=XIRR(CE2:CE4,CD2:CD4)</f>
      </c>
      <c r="CF5" s="0"/>
      <c r="CG5" s="11" t="n">
        <v>46511</v>
      </c>
      <c r="CH5" s="8" t="s">
        <f>=-Портфель!J32</f>
      </c>
      <c r="CI5" s="0" t="s">
        <v>284</v>
      </c>
      <c r="CJ5" s="11" t="n">
        <v>46512</v>
      </c>
      <c r="CK5" s="8" t="s">
        <f>=-Портфель!J33</f>
      </c>
      <c r="CL5" s="0" t="s">
        <v>284</v>
      </c>
      <c r="CM5" s="0"/>
      <c r="CN5" s="10" t="s">
        <f>=XIRR(CN2:CN4,CM2:CM4)</f>
      </c>
      <c r="CO5" s="0"/>
      <c r="CP5" s="0"/>
      <c r="CQ5" s="10" t="s">
        <f>=XIRR(CQ2:CQ4,CP2:CP4)</f>
      </c>
      <c r="CR5" s="0"/>
      <c r="CS5" s="0"/>
      <c r="CT5" s="10" t="s">
        <f>=XIRR(CT2:CT4,CS2:CS4)</f>
      </c>
      <c r="CU5" s="0"/>
      <c r="CV5" s="0"/>
      <c r="CW5" s="8" t="s">
        <f>=-SUM(CW2:CW3)</f>
      </c>
      <c r="CX5" s="0" t="s">
        <v>286</v>
      </c>
      <c r="CY5" s="0"/>
      <c r="CZ5" s="10" t="s">
        <f>=XIRR(CZ2:CZ4,CY2:CY4)</f>
      </c>
      <c r="DA5" s="0"/>
      <c r="DB5" s="0"/>
      <c r="DC5" s="8" t="s">
        <f>=-SUM(DC2:DC3)</f>
      </c>
      <c r="DD5" s="0" t="s">
        <v>286</v>
      </c>
      <c r="DE5" s="0"/>
      <c r="DF5" s="10" t="s">
        <f>=XIRR(DF2:DF4,DE2:DE4)</f>
      </c>
      <c r="DG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0"/>
      <c r="F6" s="0"/>
      <c r="G6" s="0"/>
      <c r="H6" s="10" t="s">
        <f>=XIRR(H2:H5,G2:G5)</f>
      </c>
      <c r="I6" s="0"/>
      <c r="J6" s="11" t="n">
        <v>46041</v>
      </c>
      <c r="K6" s="6" t="n">
        <v>90.72</v>
      </c>
      <c r="L6" s="0" t="s">
        <v>283</v>
      </c>
      <c r="M6" s="11" t="n">
        <v>45910</v>
      </c>
      <c r="N6" s="6" t="n">
        <v>61.2</v>
      </c>
      <c r="O6" s="0" t="s">
        <v>283</v>
      </c>
      <c r="P6" s="11" t="n">
        <v>45859</v>
      </c>
      <c r="Q6" s="6" t="n">
        <v>100.26</v>
      </c>
      <c r="R6" s="0" t="s">
        <v>283</v>
      </c>
      <c r="S6" s="11" t="n">
        <v>46445</v>
      </c>
      <c r="T6" s="8" t="s">
        <f>=-Портфель!J10</f>
      </c>
      <c r="U6" s="0" t="s">
        <v>284</v>
      </c>
      <c r="V6" s="0"/>
      <c r="W6" s="10" t="s">
        <f>=XIRR(W2:W5,V2:V5)</f>
      </c>
      <c r="X6" s="0"/>
      <c r="Y6" s="0"/>
      <c r="Z6" s="8" t="s">
        <f>=-SUM(Z2:Z4)</f>
      </c>
      <c r="AA6" s="0" t="s">
        <v>286</v>
      </c>
      <c r="AB6" s="11" t="n">
        <v>46012</v>
      </c>
      <c r="AC6" s="6" t="s">
        <f>=-35.28</f>
      </c>
      <c r="AD6" s="0" t="s">
        <v>173</v>
      </c>
      <c r="AE6" s="11" t="n">
        <v>46118</v>
      </c>
      <c r="AF6" s="6" t="s">
        <f>=-34.46</f>
      </c>
      <c r="AG6" s="0" t="s">
        <v>190</v>
      </c>
      <c r="AH6" s="11" t="n">
        <v>45999</v>
      </c>
      <c r="AI6" s="6" t="s">
        <f>=-1006.66</f>
      </c>
      <c r="AJ6" s="0" t="s">
        <v>285</v>
      </c>
      <c r="AK6" s="11" t="n">
        <v>46123</v>
      </c>
      <c r="AL6" s="6" t="s">
        <f>=-10.29</f>
      </c>
      <c r="AM6" s="0" t="s">
        <v>231</v>
      </c>
      <c r="AN6" s="11" t="n">
        <v>46452</v>
      </c>
      <c r="AO6" s="8" t="s">
        <f>=-Портфель!J17</f>
      </c>
      <c r="AP6" s="0" t="s">
        <v>284</v>
      </c>
      <c r="AQ6" s="11" t="n">
        <v>46452</v>
      </c>
      <c r="AR6" s="8" t="s">
        <f>=-Портфель!J18</f>
      </c>
      <c r="AS6" s="0" t="s">
        <v>284</v>
      </c>
      <c r="AT6" s="11" t="n">
        <v>46471</v>
      </c>
      <c r="AU6" s="8" t="s">
        <f>=-Портфель!J19</f>
      </c>
      <c r="AV6" s="0" t="s">
        <v>284</v>
      </c>
      <c r="AW6" s="0"/>
      <c r="AX6" s="10" t="s">
        <f>=XIRR(AX2:AX5,AW2:AW5)</f>
      </c>
      <c r="AY6" s="0"/>
      <c r="AZ6" s="0"/>
      <c r="BA6" s="10" t="s">
        <f>=XIRR(BA2:BA5,AZ2:AZ5)</f>
      </c>
      <c r="BB6" s="0"/>
      <c r="BC6" s="11" t="n">
        <v>46039</v>
      </c>
      <c r="BD6" s="6" t="s">
        <f>=-21.25</f>
      </c>
      <c r="BE6" s="0" t="s">
        <v>169</v>
      </c>
      <c r="BF6" s="11" t="n">
        <v>46501</v>
      </c>
      <c r="BG6" s="8" t="s">
        <f>=-Портфель!J23</f>
      </c>
      <c r="BH6" s="0" t="s">
        <v>284</v>
      </c>
      <c r="BI6" s="0"/>
      <c r="BJ6" s="8" t="s">
        <f>=-SUM(BJ2:BJ4)</f>
      </c>
      <c r="BK6" s="0" t="s">
        <v>286</v>
      </c>
      <c r="BL6" s="0"/>
      <c r="BM6" s="8" t="s">
        <f>=-SUM(BM2:BM4)</f>
      </c>
      <c r="BN6" s="0" t="s">
        <v>286</v>
      </c>
      <c r="BO6" s="11" t="n">
        <v>46452</v>
      </c>
      <c r="BP6" s="8" t="s">
        <f>=-Портфель!J26</f>
      </c>
      <c r="BQ6" s="0" t="s">
        <v>284</v>
      </c>
      <c r="BR6" s="11" t="n">
        <v>46114</v>
      </c>
      <c r="BS6" s="6" t="s">
        <f>=-17.96</f>
      </c>
      <c r="BT6" s="0" t="s">
        <v>187</v>
      </c>
      <c r="BU6" s="11" t="n">
        <v>46445</v>
      </c>
      <c r="BV6" s="8" t="s">
        <f>=-Портфель!J28</f>
      </c>
      <c r="BW6" s="0" t="s">
        <v>284</v>
      </c>
      <c r="BX6" s="0"/>
      <c r="BY6" s="10" t="s">
        <f>=XIRR(BY2:BY5,BX2:BX5)</f>
      </c>
      <c r="BZ6" s="0"/>
      <c r="CA6" s="0"/>
      <c r="CB6" s="8" t="s">
        <f>=-SUM(CB2:CB4)</f>
      </c>
      <c r="CC6" s="0" t="s">
        <v>286</v>
      </c>
      <c r="CD6" s="0"/>
      <c r="CE6" s="8" t="s">
        <f>=-SUM(CE2:CE4)</f>
      </c>
      <c r="CF6" s="0" t="s">
        <v>286</v>
      </c>
      <c r="CG6" s="0"/>
      <c r="CH6" s="10" t="s">
        <f>=XIRR(CH2:CH5,CG2:CG5)</f>
      </c>
      <c r="CI6" s="0"/>
      <c r="CJ6" s="0"/>
      <c r="CK6" s="10" t="s">
        <f>=XIRR(CK2:CK5,CJ2:CJ5)</f>
      </c>
      <c r="CL6" s="0"/>
      <c r="CM6" s="0"/>
      <c r="CN6" s="8" t="s">
        <f>=-SUM(CN2:CN4)</f>
      </c>
      <c r="CO6" s="0" t="s">
        <v>286</v>
      </c>
      <c r="CP6" s="0"/>
      <c r="CQ6" s="8" t="s">
        <f>=-SUM(CQ2:CQ4)</f>
      </c>
      <c r="CR6" s="0" t="s">
        <v>286</v>
      </c>
      <c r="CS6" s="0"/>
      <c r="CT6" s="8" t="s">
        <f>=-SUM(CT2:CT4)</f>
      </c>
      <c r="CU6" s="0" t="s">
        <v>286</v>
      </c>
      <c r="CV6" s="0"/>
      <c r="CW6" s="0"/>
      <c r="CX6" s="0"/>
      <c r="CY6" s="0"/>
      <c r="CZ6" s="8" t="s">
        <f>=-SUM(CZ2:CZ4)</f>
      </c>
      <c r="DA6" s="0" t="s">
        <v>286</v>
      </c>
      <c r="DB6" s="0"/>
      <c r="DC6" s="0"/>
      <c r="DD6" s="0"/>
      <c r="DE6" s="0"/>
      <c r="DF6" s="8" t="s">
        <f>=-SUM(DF2:DF4)</f>
      </c>
      <c r="DG6" s="0" t="s">
        <v>286</v>
      </c>
    </row>
    <row collapsed="false" customFormat="false" customHeight="false" hidden="false" ht="12.1" outlineLevel="0" r="7">
      <c r="A7" s="0"/>
      <c r="B7" s="8" t="s">
        <f>=-SUM(B2:B5)</f>
      </c>
      <c r="C7" s="0" t="s">
        <v>286</v>
      </c>
      <c r="D7" s="0"/>
      <c r="E7" s="0"/>
      <c r="F7" s="0"/>
      <c r="G7" s="0"/>
      <c r="H7" s="8" t="s">
        <f>=-SUM(H2:H5)</f>
      </c>
      <c r="I7" s="0" t="s">
        <v>286</v>
      </c>
      <c r="J7" s="11" t="n">
        <v>46048</v>
      </c>
      <c r="K7" s="6" t="n">
        <v>199.2</v>
      </c>
      <c r="L7" s="0" t="s">
        <v>283</v>
      </c>
      <c r="M7" s="11" t="n">
        <v>45939</v>
      </c>
      <c r="N7" s="6" t="n">
        <v>26.18</v>
      </c>
      <c r="O7" s="0" t="s">
        <v>283</v>
      </c>
      <c r="P7" s="11" t="n">
        <v>45859</v>
      </c>
      <c r="Q7" s="6" t="n">
        <v>100.27</v>
      </c>
      <c r="R7" s="0" t="s">
        <v>283</v>
      </c>
      <c r="S7" s="0"/>
      <c r="T7" s="10" t="s">
        <f>=XIRR(T2:T6,S2:S6)</f>
      </c>
      <c r="U7" s="0"/>
      <c r="V7" s="0"/>
      <c r="W7" s="8" t="s">
        <f>=-SUM(W2:W5)</f>
      </c>
      <c r="X7" s="0" t="s">
        <v>286</v>
      </c>
      <c r="Y7" s="0"/>
      <c r="Z7" s="0"/>
      <c r="AA7" s="0"/>
      <c r="AB7" s="11" t="n">
        <v>46042</v>
      </c>
      <c r="AC7" s="6" t="s">
        <f>=-35.28</f>
      </c>
      <c r="AD7" s="0" t="s">
        <v>173</v>
      </c>
      <c r="AE7" s="11" t="n">
        <v>46148</v>
      </c>
      <c r="AF7" s="6" t="s">
        <f>=-34.46</f>
      </c>
      <c r="AG7" s="0" t="s">
        <v>190</v>
      </c>
      <c r="AH7" s="11" t="n">
        <v>46006</v>
      </c>
      <c r="AI7" s="6" t="s">
        <f>=-1009.7</f>
      </c>
      <c r="AJ7" s="0" t="s">
        <v>285</v>
      </c>
      <c r="AK7" s="11" t="n">
        <v>46153</v>
      </c>
      <c r="AL7" s="6" t="s">
        <f>=-9.82</f>
      </c>
      <c r="AM7" s="0" t="s">
        <v>248</v>
      </c>
      <c r="AN7" s="0"/>
      <c r="AO7" s="10" t="s">
        <f>=XIRR(AO2:AO6,AN2:AN6)</f>
      </c>
      <c r="AP7" s="0"/>
      <c r="AQ7" s="0"/>
      <c r="AR7" s="10" t="s">
        <f>=XIRR(AR2:AR6,AQ2:AQ6)</f>
      </c>
      <c r="AS7" s="0"/>
      <c r="AT7" s="0"/>
      <c r="AU7" s="10" t="s">
        <f>=XIRR(AU2:AU6,AT2:AT6)</f>
      </c>
      <c r="AV7" s="0"/>
      <c r="AW7" s="0"/>
      <c r="AX7" s="8" t="s">
        <f>=-SUM(AX2:AX5)</f>
      </c>
      <c r="AY7" s="0" t="s">
        <v>286</v>
      </c>
      <c r="AZ7" s="0"/>
      <c r="BA7" s="8" t="s">
        <f>=-SUM(BA2:BA5)</f>
      </c>
      <c r="BB7" s="0" t="s">
        <v>286</v>
      </c>
      <c r="BC7" s="11" t="n">
        <v>46069</v>
      </c>
      <c r="BD7" s="6" t="s">
        <f>=-21.25</f>
      </c>
      <c r="BE7" s="0" t="s">
        <v>169</v>
      </c>
      <c r="BF7" s="0"/>
      <c r="BG7" s="10" t="s">
        <f>=XIRR(BG2:BG6,BF2:BF6)</f>
      </c>
      <c r="BH7" s="0"/>
      <c r="BI7" s="0"/>
      <c r="BJ7" s="0"/>
      <c r="BK7" s="0"/>
      <c r="BL7" s="0"/>
      <c r="BM7" s="0"/>
      <c r="BN7" s="0"/>
      <c r="BO7" s="0"/>
      <c r="BP7" s="10" t="s">
        <f>=XIRR(BP2:BP6,BO2:BO6)</f>
      </c>
      <c r="BQ7" s="0"/>
      <c r="BR7" s="11" t="n">
        <v>46144</v>
      </c>
      <c r="BS7" s="6" t="s">
        <f>=-17.96</f>
      </c>
      <c r="BT7" s="0" t="s">
        <v>187</v>
      </c>
      <c r="BU7" s="0"/>
      <c r="BV7" s="10" t="s">
        <f>=XIRR(BV2:BV6,BU2:BU6)</f>
      </c>
      <c r="BW7" s="0"/>
      <c r="BX7" s="0"/>
      <c r="BY7" s="8" t="s">
        <f>=-SUM(BY2:BY5)</f>
      </c>
      <c r="BZ7" s="0" t="s">
        <v>286</v>
      </c>
      <c r="CA7" s="0"/>
      <c r="CB7" s="0"/>
      <c r="CC7" s="0"/>
      <c r="CD7" s="0"/>
      <c r="CE7" s="0"/>
      <c r="CF7" s="0"/>
      <c r="CG7" s="0"/>
      <c r="CH7" s="8" t="s">
        <f>=-SUM(CH2:CH5)</f>
      </c>
      <c r="CI7" s="0" t="s">
        <v>286</v>
      </c>
      <c r="CJ7" s="0"/>
      <c r="CK7" s="8" t="s">
        <f>=-SUM(CK2:CK5)</f>
      </c>
      <c r="CL7" s="0" t="s">
        <v>286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46080</v>
      </c>
      <c r="K8" s="6" t="n">
        <v>140.14</v>
      </c>
      <c r="L8" s="0" t="s">
        <v>283</v>
      </c>
      <c r="M8" s="11" t="n">
        <v>45950</v>
      </c>
      <c r="N8" s="6" t="n">
        <v>13.74</v>
      </c>
      <c r="O8" s="0" t="s">
        <v>283</v>
      </c>
      <c r="P8" s="11" t="n">
        <v>45869</v>
      </c>
      <c r="Q8" s="6" t="n">
        <v>-127.85</v>
      </c>
      <c r="R8" s="0" t="s">
        <v>158</v>
      </c>
      <c r="S8" s="0"/>
      <c r="T8" s="8" t="s">
        <f>=-SUM(T2:T6)</f>
      </c>
      <c r="U8" s="0" t="s">
        <v>286</v>
      </c>
      <c r="V8" s="0"/>
      <c r="W8" s="0"/>
      <c r="X8" s="0"/>
      <c r="Y8" s="0"/>
      <c r="Z8" s="0"/>
      <c r="AA8" s="0"/>
      <c r="AB8" s="11" t="n">
        <v>46072</v>
      </c>
      <c r="AC8" s="6" t="s">
        <f>=-35.28</f>
      </c>
      <c r="AD8" s="0" t="s">
        <v>173</v>
      </c>
      <c r="AE8" s="11" t="n">
        <v>46178</v>
      </c>
      <c r="AF8" s="6" t="s">
        <f>=-34.46</f>
      </c>
      <c r="AG8" s="0" t="s">
        <v>190</v>
      </c>
      <c r="AH8" s="11" t="n">
        <v>46140</v>
      </c>
      <c r="AI8" s="6" t="s">
        <f>=1001.81</f>
      </c>
      <c r="AJ8" s="0" t="s">
        <v>283</v>
      </c>
      <c r="AK8" s="11" t="n">
        <v>46396</v>
      </c>
      <c r="AL8" s="8" t="s">
        <f>=-Портфель!J16</f>
      </c>
      <c r="AM8" s="0" t="s">
        <v>284</v>
      </c>
      <c r="AN8" s="0"/>
      <c r="AO8" s="8" t="s">
        <f>=-SUM(AO2:AO6)</f>
      </c>
      <c r="AP8" s="0" t="s">
        <v>286</v>
      </c>
      <c r="AQ8" s="0"/>
      <c r="AR8" s="8" t="s">
        <f>=-SUM(AR2:AR6)</f>
      </c>
      <c r="AS8" s="0" t="s">
        <v>286</v>
      </c>
      <c r="AT8" s="0"/>
      <c r="AU8" s="8" t="s">
        <f>=-SUM(AU2:AU6)</f>
      </c>
      <c r="AV8" s="0" t="s">
        <v>286</v>
      </c>
      <c r="AW8" s="0"/>
      <c r="AX8" s="0"/>
      <c r="AY8" s="0"/>
      <c r="AZ8" s="0"/>
      <c r="BA8" s="0"/>
      <c r="BB8" s="0"/>
      <c r="BC8" s="11" t="n">
        <v>46099</v>
      </c>
      <c r="BD8" s="6" t="s">
        <f>=-21.25</f>
      </c>
      <c r="BE8" s="0" t="s">
        <v>169</v>
      </c>
      <c r="BF8" s="0"/>
      <c r="BG8" s="8" t="s">
        <f>=-SUM(BG2:BG6)</f>
      </c>
      <c r="BH8" s="0" t="s">
        <v>286</v>
      </c>
      <c r="BI8" s="0"/>
      <c r="BJ8" s="0"/>
      <c r="BK8" s="0"/>
      <c r="BL8" s="0"/>
      <c r="BM8" s="0"/>
      <c r="BN8" s="0"/>
      <c r="BO8" s="0"/>
      <c r="BP8" s="8" t="s">
        <f>=-SUM(BP2:BP6)</f>
      </c>
      <c r="BQ8" s="0" t="s">
        <v>286</v>
      </c>
      <c r="BR8" s="11" t="n">
        <v>46174</v>
      </c>
      <c r="BS8" s="6" t="s">
        <f>=-17.96</f>
      </c>
      <c r="BT8" s="0" t="s">
        <v>187</v>
      </c>
      <c r="BU8" s="0"/>
      <c r="BV8" s="8" t="s">
        <f>=-SUM(BV2:BV6)</f>
      </c>
      <c r="BW8" s="0" t="s">
        <v>286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46080</v>
      </c>
      <c r="K9" s="6" t="n">
        <v>160</v>
      </c>
      <c r="L9" s="0" t="s">
        <v>283</v>
      </c>
      <c r="M9" s="11" t="n">
        <v>45966</v>
      </c>
      <c r="N9" s="6" t="n">
        <v>38.58</v>
      </c>
      <c r="O9" s="0" t="s">
        <v>283</v>
      </c>
      <c r="P9" s="11" t="n">
        <v>45876</v>
      </c>
      <c r="Q9" s="6" t="n">
        <v>7037.8</v>
      </c>
      <c r="R9" s="0" t="s">
        <v>283</v>
      </c>
      <c r="S9" s="0"/>
      <c r="T9" s="0"/>
      <c r="U9" s="0"/>
      <c r="V9" s="0"/>
      <c r="W9" s="0"/>
      <c r="X9" s="0"/>
      <c r="Y9" s="0"/>
      <c r="Z9" s="0"/>
      <c r="AA9" s="0"/>
      <c r="AB9" s="11" t="n">
        <v>46102</v>
      </c>
      <c r="AC9" s="6" t="s">
        <f>=-35.28</f>
      </c>
      <c r="AD9" s="0" t="s">
        <v>173</v>
      </c>
      <c r="AE9" s="11" t="n">
        <v>46364</v>
      </c>
      <c r="AF9" s="8" t="s">
        <f>=-Портфель!J14</f>
      </c>
      <c r="AG9" s="0" t="s">
        <v>284</v>
      </c>
      <c r="AH9" s="11" t="n">
        <v>46162</v>
      </c>
      <c r="AI9" s="6" t="s">
        <f>=-14.44</f>
      </c>
      <c r="AJ9" s="0" t="s">
        <v>256</v>
      </c>
      <c r="AK9" s="0"/>
      <c r="AL9" s="10" t="s">
        <f>=XIRR(AL2:AL8,AK2:AK8)</f>
      </c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11" t="n">
        <v>46129</v>
      </c>
      <c r="BD9" s="6" t="s">
        <f>=-21.25</f>
      </c>
      <c r="BE9" s="0" t="s">
        <v>169</v>
      </c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11" t="n">
        <v>46367</v>
      </c>
      <c r="BS9" s="8" t="s">
        <f>=-Портфель!J27</f>
      </c>
      <c r="BT9" s="0" t="s">
        <v>284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46087</v>
      </c>
      <c r="K10" s="6" t="n">
        <v>154.95</v>
      </c>
      <c r="L10" s="0" t="s">
        <v>283</v>
      </c>
      <c r="M10" s="11" t="n">
        <v>45972</v>
      </c>
      <c r="N10" s="6" t="n">
        <v>80.52</v>
      </c>
      <c r="O10" s="0" t="s">
        <v>283</v>
      </c>
      <c r="P10" s="11" t="n">
        <v>45880</v>
      </c>
      <c r="Q10" s="6" t="n">
        <v>100.66</v>
      </c>
      <c r="R10" s="0" t="s">
        <v>283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46132</v>
      </c>
      <c r="AC10" s="6" t="s">
        <f>=-35.28</f>
      </c>
      <c r="AD10" s="0" t="s">
        <v>173</v>
      </c>
      <c r="AE10" s="0"/>
      <c r="AF10" s="10" t="s">
        <f>=XIRR(AF2:AF9,AE2:AE9)</f>
      </c>
      <c r="AG10" s="0"/>
      <c r="AH10" s="11" t="n">
        <v>46168</v>
      </c>
      <c r="AI10" s="6" t="s">
        <f>=995.21</f>
      </c>
      <c r="AJ10" s="0" t="s">
        <v>283</v>
      </c>
      <c r="AK10" s="0"/>
      <c r="AL10" s="8" t="s">
        <f>=-SUM(AL2:AL8)</f>
      </c>
      <c r="AM10" s="0" t="s">
        <v>286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46159</v>
      </c>
      <c r="BD10" s="6" t="s">
        <f>=-21.25</f>
      </c>
      <c r="BE10" s="0" t="s">
        <v>169</v>
      </c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10" t="s">
        <f>=XIRR(BS2:BS9,BR2:BR9)</f>
      </c>
      <c r="BT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46100</v>
      </c>
      <c r="K11" s="6" t="n">
        <v>322.5</v>
      </c>
      <c r="L11" s="0" t="s">
        <v>283</v>
      </c>
      <c r="M11" s="11" t="n">
        <v>45972</v>
      </c>
      <c r="N11" s="6" t="n">
        <v>13.42</v>
      </c>
      <c r="O11" s="0" t="s">
        <v>283</v>
      </c>
      <c r="P11" s="11" t="n">
        <v>45891</v>
      </c>
      <c r="Q11" s="6" t="n">
        <v>2639.52</v>
      </c>
      <c r="R11" s="0" t="s">
        <v>283</v>
      </c>
      <c r="S11" s="0"/>
      <c r="T11" s="0"/>
      <c r="U11" s="0"/>
      <c r="V11" s="0"/>
      <c r="W11" s="0"/>
      <c r="X11" s="0"/>
      <c r="Y11" s="0"/>
      <c r="Z11" s="0"/>
      <c r="AA11" s="0"/>
      <c r="AB11" s="11" t="n">
        <v>46162</v>
      </c>
      <c r="AC11" s="6" t="s">
        <f>=-35.28</f>
      </c>
      <c r="AD11" s="0" t="s">
        <v>173</v>
      </c>
      <c r="AE11" s="0"/>
      <c r="AF11" s="8" t="s">
        <f>=-SUM(AF2:AF9)</f>
      </c>
      <c r="AG11" s="0" t="s">
        <v>286</v>
      </c>
      <c r="AH11" s="11" t="n">
        <v>46357</v>
      </c>
      <c r="AI11" s="8" t="s">
        <f>=-Портфель!J15</f>
      </c>
      <c r="AJ11" s="0" t="s">
        <v>284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46364</v>
      </c>
      <c r="BD11" s="8" t="s">
        <f>=-Портфель!J22</f>
      </c>
      <c r="BE11" s="0" t="s">
        <v>284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8" t="s">
        <f>=-SUM(BS2:BS9)</f>
      </c>
      <c r="BT11" s="0" t="s">
        <v>286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46162</v>
      </c>
      <c r="K12" s="6" t="n">
        <v>142.95</v>
      </c>
      <c r="L12" s="0" t="s">
        <v>283</v>
      </c>
      <c r="M12" s="11" t="n">
        <v>45992</v>
      </c>
      <c r="N12" s="6" t="n">
        <v>52.68</v>
      </c>
      <c r="O12" s="0" t="s">
        <v>283</v>
      </c>
      <c r="P12" s="11" t="n">
        <v>45891</v>
      </c>
      <c r="Q12" s="6" t="n">
        <v>101.52</v>
      </c>
      <c r="R12" s="0" t="s">
        <v>283</v>
      </c>
      <c r="S12" s="0"/>
      <c r="T12" s="0"/>
      <c r="U12" s="0"/>
      <c r="V12" s="0"/>
      <c r="W12" s="0"/>
      <c r="X12" s="0"/>
      <c r="Y12" s="0"/>
      <c r="Z12" s="0"/>
      <c r="AA12" s="0"/>
      <c r="AB12" s="11" t="n">
        <v>46357</v>
      </c>
      <c r="AC12" s="8" t="s">
        <f>=-Портфель!J13</f>
      </c>
      <c r="AD12" s="0" t="s">
        <v>284</v>
      </c>
      <c r="AE12" s="0"/>
      <c r="AF12" s="0"/>
      <c r="AG12" s="0"/>
      <c r="AH12" s="0"/>
      <c r="AI12" s="10" t="s">
        <f>=XIRR(AI2:AI11,AH2:AH11)</f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10" t="s">
        <f>=XIRR(BD2:BD11,BC2:BC11)</f>
      </c>
      <c r="BE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46168</v>
      </c>
      <c r="K13" s="6" t="n">
        <v>96.2</v>
      </c>
      <c r="L13" s="0" t="s">
        <v>283</v>
      </c>
      <c r="M13" s="11" t="n">
        <v>45992</v>
      </c>
      <c r="N13" s="6" t="n">
        <v>39.33</v>
      </c>
      <c r="O13" s="0" t="s">
        <v>283</v>
      </c>
      <c r="P13" s="11" t="n">
        <v>45891</v>
      </c>
      <c r="Q13" s="6" t="n">
        <v>1218.24</v>
      </c>
      <c r="R13" s="0" t="s">
        <v>283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10" t="s">
        <f>=XIRR(AC2:AC12,AB2:AB12)</f>
      </c>
      <c r="AD13" s="0"/>
      <c r="AE13" s="0"/>
      <c r="AF13" s="0"/>
      <c r="AG13" s="0"/>
      <c r="AH13" s="0"/>
      <c r="AI13" s="8" t="s">
        <f>=-SUM(AI2:AI11)</f>
      </c>
      <c r="AJ13" s="0" t="s">
        <v>286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286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46396</v>
      </c>
      <c r="K14" s="8" t="s">
        <f>=-Портфель!J6</f>
      </c>
      <c r="L14" s="0" t="s">
        <v>284</v>
      </c>
      <c r="M14" s="11" t="n">
        <v>45999</v>
      </c>
      <c r="N14" s="6" t="n">
        <v>12.91</v>
      </c>
      <c r="O14" s="0" t="s">
        <v>283</v>
      </c>
      <c r="P14" s="11" t="n">
        <v>45891</v>
      </c>
      <c r="Q14" s="6" t="n">
        <v>4260.48</v>
      </c>
      <c r="R14" s="0" t="s">
        <v>283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8" t="s">
        <f>=-SUM(AC2:AC12)</f>
      </c>
      <c r="AD14" s="0" t="s">
        <v>286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10" t="s">
        <f>=XIRR(K2:K14,J2:J14)</f>
      </c>
      <c r="L15" s="0"/>
      <c r="M15" s="11" t="n">
        <v>45999</v>
      </c>
      <c r="N15" s="6" t="n">
        <v>-38.7</v>
      </c>
      <c r="O15" s="0" t="s">
        <v>285</v>
      </c>
      <c r="P15" s="11" t="n">
        <v>45898</v>
      </c>
      <c r="Q15" s="6" t="n">
        <v>-299.63</v>
      </c>
      <c r="R15" s="0" t="s">
        <v>160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8" t="s">
        <f>=-SUM(K2:K14)</f>
      </c>
      <c r="L16" s="0" t="s">
        <v>286</v>
      </c>
      <c r="M16" s="11" t="n">
        <v>45999</v>
      </c>
      <c r="N16" s="6" t="n">
        <v>-12.91</v>
      </c>
      <c r="O16" s="0" t="s">
        <v>285</v>
      </c>
      <c r="P16" s="11" t="n">
        <v>45910</v>
      </c>
      <c r="Q16" s="6" t="n">
        <v>302.4</v>
      </c>
      <c r="R16" s="0" t="s">
        <v>283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45999</v>
      </c>
      <c r="N17" s="6" t="n">
        <v>38.76</v>
      </c>
      <c r="O17" s="0" t="s">
        <v>283</v>
      </c>
      <c r="P17" s="11" t="n">
        <v>45929</v>
      </c>
      <c r="Q17" s="6" t="n">
        <v>-335.52</v>
      </c>
      <c r="R17" s="0" t="s">
        <v>161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46000</v>
      </c>
      <c r="N18" s="6" t="n">
        <v>-25.62</v>
      </c>
      <c r="O18" s="0" t="s">
        <v>285</v>
      </c>
      <c r="P18" s="11" t="n">
        <v>45938</v>
      </c>
      <c r="Q18" s="6" t="n">
        <v>300.39</v>
      </c>
      <c r="R18" s="0" t="s">
        <v>283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46000</v>
      </c>
      <c r="N19" s="6" t="n">
        <v>12.82</v>
      </c>
      <c r="O19" s="0" t="s">
        <v>283</v>
      </c>
      <c r="P19" s="11" t="n">
        <v>45960</v>
      </c>
      <c r="Q19" s="6" t="n">
        <v>-294.39</v>
      </c>
      <c r="R19" s="0" t="s">
        <v>162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46000</v>
      </c>
      <c r="N20" s="6" t="n">
        <v>38.7</v>
      </c>
      <c r="O20" s="0" t="s">
        <v>283</v>
      </c>
      <c r="P20" s="11" t="n">
        <v>45966</v>
      </c>
      <c r="Q20" s="6" t="n">
        <v>-4717.86</v>
      </c>
      <c r="R20" s="0" t="s">
        <v>285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46002</v>
      </c>
      <c r="N21" s="6" t="n">
        <v>52.36</v>
      </c>
      <c r="O21" s="0" t="s">
        <v>283</v>
      </c>
      <c r="P21" s="11" t="n">
        <v>45966</v>
      </c>
      <c r="Q21" s="6" t="n">
        <v>100.39</v>
      </c>
      <c r="R21" s="0" t="s">
        <v>283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46006</v>
      </c>
      <c r="N22" s="6" t="n">
        <v>-81.24</v>
      </c>
      <c r="O22" s="0" t="s">
        <v>285</v>
      </c>
      <c r="P22" s="11" t="n">
        <v>45972</v>
      </c>
      <c r="Q22" s="6" t="n">
        <v>201.36</v>
      </c>
      <c r="R22" s="0" t="s">
        <v>283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46015</v>
      </c>
      <c r="N23" s="6" t="n">
        <v>-27.34</v>
      </c>
      <c r="O23" s="0" t="s">
        <v>285</v>
      </c>
      <c r="P23" s="11" t="n">
        <v>45988</v>
      </c>
      <c r="Q23" s="6" t="n">
        <v>-242.11</v>
      </c>
      <c r="R23" s="0" t="s">
        <v>163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46021</v>
      </c>
      <c r="N24" s="6" t="n">
        <v>27.04</v>
      </c>
      <c r="O24" s="0" t="s">
        <v>283</v>
      </c>
      <c r="P24" s="11" t="n">
        <v>45992</v>
      </c>
      <c r="Q24" s="6" t="n">
        <v>-5016.5</v>
      </c>
      <c r="R24" s="0" t="s">
        <v>285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46027</v>
      </c>
      <c r="N25" s="6" t="n">
        <v>69.1</v>
      </c>
      <c r="O25" s="0" t="s">
        <v>283</v>
      </c>
      <c r="P25" s="11" t="n">
        <v>45992</v>
      </c>
      <c r="Q25" s="6" t="n">
        <v>-100.33</v>
      </c>
      <c r="R25" s="0" t="s">
        <v>285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46027</v>
      </c>
      <c r="N26" s="6" t="n">
        <v>55.32</v>
      </c>
      <c r="O26" s="0" t="s">
        <v>283</v>
      </c>
      <c r="P26" s="11" t="n">
        <v>45992</v>
      </c>
      <c r="Q26" s="6" t="n">
        <v>-5218.2</v>
      </c>
      <c r="R26" s="0" t="s">
        <v>285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46031</v>
      </c>
      <c r="N27" s="6" t="n">
        <v>182</v>
      </c>
      <c r="O27" s="0" t="s">
        <v>283</v>
      </c>
      <c r="P27" s="11" t="n">
        <v>45992</v>
      </c>
      <c r="Q27" s="6" t="n">
        <v>-6019.2</v>
      </c>
      <c r="R27" s="0" t="s">
        <v>285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46036</v>
      </c>
      <c r="N28" s="6" t="n">
        <v>187.46</v>
      </c>
      <c r="O28" s="0" t="s">
        <v>283</v>
      </c>
      <c r="P28" s="11" t="n">
        <v>45992</v>
      </c>
      <c r="Q28" s="6" t="n">
        <v>-501.6</v>
      </c>
      <c r="R28" s="0" t="s">
        <v>285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46036</v>
      </c>
      <c r="N29" s="6" t="n">
        <v>28.78</v>
      </c>
      <c r="O29" s="0" t="s">
        <v>283</v>
      </c>
      <c r="P29" s="11" t="n">
        <v>45992</v>
      </c>
      <c r="Q29" s="6" t="n">
        <v>-100.32</v>
      </c>
      <c r="R29" s="0" t="s">
        <v>285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46041</v>
      </c>
      <c r="N30" s="6" t="n">
        <v>259.92</v>
      </c>
      <c r="O30" s="0" t="s">
        <v>283</v>
      </c>
      <c r="P30" s="11" t="n">
        <v>45999</v>
      </c>
      <c r="Q30" s="6" t="n">
        <v>100.6</v>
      </c>
      <c r="R30" s="0" t="s">
        <v>283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46080</v>
      </c>
      <c r="N31" s="6" t="n">
        <v>159.1</v>
      </c>
      <c r="O31" s="0" t="s">
        <v>283</v>
      </c>
      <c r="P31" s="11" t="n">
        <v>45999</v>
      </c>
      <c r="Q31" s="6" t="n">
        <v>-100.6</v>
      </c>
      <c r="R31" s="0" t="s">
        <v>285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46162</v>
      </c>
      <c r="N32" s="6" t="n">
        <v>113.85</v>
      </c>
      <c r="O32" s="0" t="s">
        <v>283</v>
      </c>
      <c r="P32" s="11" t="n">
        <v>46000</v>
      </c>
      <c r="Q32" s="6" t="n">
        <v>-1004.8</v>
      </c>
      <c r="R32" s="0" t="s">
        <v>285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46168</v>
      </c>
      <c r="N33" s="6" t="n">
        <v>139.26</v>
      </c>
      <c r="O33" s="0" t="s">
        <v>283</v>
      </c>
      <c r="P33" s="11" t="n">
        <v>46002</v>
      </c>
      <c r="Q33" s="6" t="n">
        <v>200.94</v>
      </c>
      <c r="R33" s="0" t="s">
        <v>283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11" t="n">
        <v>46240</v>
      </c>
      <c r="N34" s="8" t="s">
        <f>=-Портфель!J7</f>
      </c>
      <c r="O34" s="0" t="s">
        <v>284</v>
      </c>
      <c r="P34" s="11" t="n">
        <v>46006</v>
      </c>
      <c r="Q34" s="6" t="n">
        <v>-100.54</v>
      </c>
      <c r="R34" s="0" t="s">
        <v>285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10" t="s">
        <f>=XIRR(N2:N34,M2:M34)</f>
      </c>
      <c r="O35" s="0"/>
      <c r="P35" s="11" t="n">
        <v>46015</v>
      </c>
      <c r="Q35" s="6" t="n">
        <v>-500.65</v>
      </c>
      <c r="R35" s="0" t="s">
        <v>285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8" t="s">
        <f>=-SUM(N2:N34)</f>
      </c>
      <c r="O36" s="0" t="s">
        <v>286</v>
      </c>
      <c r="P36" s="11" t="n">
        <v>46017</v>
      </c>
      <c r="Q36" s="6" t="n">
        <v>201.24</v>
      </c>
      <c r="R36" s="0" t="s">
        <v>283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11" t="n">
        <v>46020</v>
      </c>
      <c r="Q37" s="6" t="n">
        <v>-30.2</v>
      </c>
      <c r="R37" s="0" t="s">
        <v>182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11" t="n">
        <v>46021</v>
      </c>
      <c r="Q38" s="6" t="n">
        <v>100.01</v>
      </c>
      <c r="R38" s="0" t="s">
        <v>283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11" t="n">
        <v>46027</v>
      </c>
      <c r="Q39" s="6" t="n">
        <v>200.5</v>
      </c>
      <c r="R39" s="0" t="s">
        <v>283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11" t="n">
        <v>46035</v>
      </c>
      <c r="Q40" s="6" t="n">
        <v>-301.68</v>
      </c>
      <c r="R40" s="0" t="s">
        <v>285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11" t="n">
        <v>46035</v>
      </c>
      <c r="Q41" s="6" t="n">
        <v>-703.92</v>
      </c>
      <c r="R41" s="0" t="s">
        <v>285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11" t="n">
        <v>46051</v>
      </c>
      <c r="Q42" s="6" t="n">
        <v>-16.8</v>
      </c>
      <c r="R42" s="0" t="s">
        <v>200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11" t="n">
        <v>46056</v>
      </c>
      <c r="Q43" s="6" t="n">
        <v>-100.15</v>
      </c>
      <c r="R43" s="0" t="s">
        <v>285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11" t="n">
        <v>46080</v>
      </c>
      <c r="Q44" s="6" t="n">
        <v>-13.26</v>
      </c>
      <c r="R44" s="0" t="s">
        <v>210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11" t="n">
        <v>46080</v>
      </c>
      <c r="Q45" s="6" t="n">
        <v>100.07</v>
      </c>
      <c r="R45" s="0" t="s">
        <v>283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11" t="n">
        <v>46087</v>
      </c>
      <c r="Q46" s="6" t="n">
        <v>501.85</v>
      </c>
      <c r="R46" s="0" t="s">
        <v>283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11" t="n">
        <v>46104</v>
      </c>
      <c r="Q47" s="6" t="n">
        <v>-202.24</v>
      </c>
      <c r="R47" s="0" t="s">
        <v>285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11" t="n">
        <v>46104</v>
      </c>
      <c r="Q48" s="6" t="n">
        <v>-808.96</v>
      </c>
      <c r="R48" s="0" t="s">
        <v>285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11" t="n">
        <v>46107</v>
      </c>
      <c r="Q49" s="6" t="n">
        <v>-911.07</v>
      </c>
      <c r="R49" s="0" t="s">
        <v>285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11" t="n">
        <v>46112</v>
      </c>
      <c r="Q50" s="6" t="n">
        <v>-1.15</v>
      </c>
      <c r="R50" s="0" t="s">
        <v>226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11" t="n">
        <v>46142</v>
      </c>
      <c r="Q51" s="6" t="n">
        <v>-1.15</v>
      </c>
      <c r="R51" s="0" t="s">
        <v>226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11" t="n">
        <v>46220</v>
      </c>
      <c r="Q52" s="8" t="s">
        <f>=-Портфель!J8</f>
      </c>
      <c r="R52" s="0" t="s">
        <v>284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10" t="s">
        <f>=XIRR(Q2:Q52,P2:P52)</f>
      </c>
      <c r="R53" s="0"/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8" t="s">
        <f>=-SUM(Q2:Q52)</f>
      </c>
      <c r="R54" s="0" t="s">
        <v>286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287</v>
      </c>
      <c r="C1" s="0"/>
      <c r="D1" s="0"/>
      <c r="E1" s="4" t="s">
        <v>288</v>
      </c>
      <c r="F1" s="0"/>
      <c r="G1" s="0"/>
      <c r="H1" s="4" t="s">
        <v>289</v>
      </c>
      <c r="I1" s="0"/>
      <c r="J1" s="0"/>
      <c r="K1" s="4" t="s">
        <v>290</v>
      </c>
      <c r="L1" s="0"/>
      <c r="M1" s="0"/>
      <c r="N1" s="4" t="s">
        <v>291</v>
      </c>
      <c r="O1" s="0"/>
      <c r="P1" s="0"/>
      <c r="Q1" s="4" t="s">
        <v>292</v>
      </c>
      <c r="R1" s="0"/>
      <c r="S1" s="0"/>
      <c r="T1" s="4" t="s">
        <v>293</v>
      </c>
      <c r="U1" s="0"/>
      <c r="V1" s="0"/>
      <c r="W1" s="4" t="s">
        <v>294</v>
      </c>
      <c r="X1" s="0"/>
      <c r="Y1" s="0"/>
      <c r="Z1" s="4" t="s">
        <v>295</v>
      </c>
      <c r="AA1" s="0"/>
      <c r="AB1" s="0"/>
      <c r="AC1" s="4" t="s">
        <v>296</v>
      </c>
      <c r="AD1" s="0"/>
      <c r="AE1" s="0"/>
      <c r="AF1" s="4" t="s">
        <v>297</v>
      </c>
      <c r="AG1" s="0"/>
      <c r="AH1" s="0"/>
      <c r="AI1" s="4" t="s">
        <v>298</v>
      </c>
      <c r="AJ1" s="0"/>
      <c r="AK1" s="0"/>
      <c r="AL1" s="4" t="s">
        <v>299</v>
      </c>
      <c r="AM1" s="0"/>
      <c r="AN1" s="0"/>
      <c r="AO1" s="4" t="s">
        <v>300</v>
      </c>
      <c r="AP1" s="0"/>
      <c r="AQ1" s="0"/>
      <c r="AR1" s="4" t="s">
        <v>301</v>
      </c>
      <c r="AS1" s="0"/>
      <c r="AT1" s="0"/>
      <c r="AU1" s="4" t="s">
        <v>302</v>
      </c>
      <c r="AV1" s="0"/>
      <c r="AW1" s="0"/>
      <c r="AX1" s="4" t="s">
        <v>303</v>
      </c>
      <c r="AY1" s="0"/>
      <c r="AZ1" s="0"/>
      <c r="BA1" s="4" t="s">
        <v>304</v>
      </c>
      <c r="BB1" s="0"/>
      <c r="BC1" s="0"/>
      <c r="BD1" s="4" t="s">
        <v>305</v>
      </c>
      <c r="BE1" s="0"/>
      <c r="BF1" s="0"/>
      <c r="BG1" s="4" t="s">
        <v>306</v>
      </c>
      <c r="BH1" s="0"/>
      <c r="BI1" s="0"/>
      <c r="BJ1" s="4" t="s">
        <v>307</v>
      </c>
      <c r="BK1" s="0"/>
      <c r="BL1" s="0"/>
      <c r="BM1" s="4" t="s">
        <v>308</v>
      </c>
      <c r="BN1" s="0"/>
      <c r="BO1" s="0"/>
      <c r="BP1" s="4" t="s">
        <v>309</v>
      </c>
      <c r="BQ1" s="0"/>
      <c r="BR1" s="0"/>
      <c r="BS1" s="4" t="s">
        <v>310</v>
      </c>
      <c r="BT1" s="0"/>
      <c r="BU1" s="0"/>
      <c r="BV1" s="4" t="s">
        <v>311</v>
      </c>
      <c r="BW1" s="0"/>
      <c r="BX1" s="0"/>
      <c r="BY1" s="4" t="s">
        <v>312</v>
      </c>
      <c r="BZ1" s="0"/>
      <c r="CA1" s="0"/>
      <c r="CB1" s="4" t="s">
        <v>313</v>
      </c>
      <c r="CC1" s="0"/>
      <c r="CD1" s="0"/>
      <c r="CE1" s="4" t="s">
        <v>314</v>
      </c>
      <c r="CF1" s="0"/>
      <c r="CG1" s="0"/>
      <c r="CH1" s="4" t="s">
        <v>315</v>
      </c>
      <c r="CI1" s="0"/>
      <c r="CJ1" s="0"/>
      <c r="CK1" s="4" t="s">
        <v>316</v>
      </c>
      <c r="CL1" s="0"/>
      <c r="CM1" s="0"/>
      <c r="CN1" s="4" t="s">
        <v>317</v>
      </c>
      <c r="CO1" s="0"/>
      <c r="CP1" s="0"/>
      <c r="CQ1" s="4" t="s">
        <v>318</v>
      </c>
      <c r="CR1" s="0"/>
      <c r="CS1" s="0"/>
      <c r="CT1" s="4" t="s">
        <v>319</v>
      </c>
      <c r="CU1" s="0"/>
      <c r="CV1" s="0"/>
      <c r="CW1" s="4" t="s">
        <v>320</v>
      </c>
      <c r="CX1" s="0"/>
      <c r="CY1" s="0"/>
      <c r="CZ1" s="4" t="s">
        <v>321</v>
      </c>
      <c r="DA1" s="0"/>
      <c r="DB1" s="0"/>
      <c r="DC1" s="4" t="s">
        <v>322</v>
      </c>
      <c r="DD1" s="0"/>
      <c r="DE1" s="0"/>
      <c r="DF1" s="4" t="s">
        <v>323</v>
      </c>
      <c r="DG1" s="0"/>
      <c r="DH1" s="0"/>
      <c r="DI1" s="4" t="s">
        <v>324</v>
      </c>
      <c r="DJ1" s="0"/>
      <c r="DK1" s="0"/>
      <c r="DL1" s="4" t="s">
        <v>325</v>
      </c>
      <c r="DM1" s="0"/>
      <c r="DN1" s="0"/>
      <c r="DO1" s="4" t="s">
        <v>326</v>
      </c>
      <c r="DP1" s="0"/>
      <c r="DQ1" s="0"/>
      <c r="DR1" s="4" t="s">
        <v>327</v>
      </c>
      <c r="DS1" s="0"/>
      <c r="DT1" s="0"/>
      <c r="DU1" s="4" t="s">
        <v>328</v>
      </c>
      <c r="DV1" s="0"/>
      <c r="DW1" s="0"/>
      <c r="DX1" s="4" t="s">
        <v>329</v>
      </c>
      <c r="DY1" s="0"/>
    </row>
    <row collapsed="false" customFormat="false" customHeight="false" hidden="false" ht="12.1" outlineLevel="0" r="2">
      <c r="A2" s="11" t="n">
        <v>45635</v>
      </c>
      <c r="B2" s="6" t="n">
        <v>16.5</v>
      </c>
      <c r="C2" s="0" t="s">
        <v>283</v>
      </c>
      <c r="D2" s="11" t="n">
        <v>45635</v>
      </c>
      <c r="E2" s="6" t="n">
        <v>3708.6</v>
      </c>
      <c r="F2" s="0" t="s">
        <v>283</v>
      </c>
      <c r="G2" s="11" t="n">
        <v>45635</v>
      </c>
      <c r="H2" s="6" t="n">
        <v>1118.45</v>
      </c>
      <c r="I2" s="0" t="s">
        <v>283</v>
      </c>
      <c r="J2" s="11" t="n">
        <v>45635</v>
      </c>
      <c r="K2" s="6" t="n">
        <v>316.4</v>
      </c>
      <c r="L2" s="0" t="s">
        <v>283</v>
      </c>
      <c r="M2" s="11" t="n">
        <v>45638</v>
      </c>
      <c r="N2" s="6" t="n">
        <v>94.88</v>
      </c>
      <c r="O2" s="0" t="s">
        <v>283</v>
      </c>
      <c r="P2" s="11" t="n">
        <v>45832</v>
      </c>
      <c r="Q2" s="6" t="n">
        <v>4340.98</v>
      </c>
      <c r="R2" s="0" t="s">
        <v>283</v>
      </c>
      <c r="S2" s="11" t="n">
        <v>45835</v>
      </c>
      <c r="T2" s="6" t="n">
        <v>2716</v>
      </c>
      <c r="U2" s="0" t="s">
        <v>283</v>
      </c>
      <c r="V2" s="11" t="n">
        <v>45838</v>
      </c>
      <c r="W2" s="6" t="n">
        <v>2188.95</v>
      </c>
      <c r="X2" s="0" t="s">
        <v>283</v>
      </c>
      <c r="Y2" s="11" t="n">
        <v>45840</v>
      </c>
      <c r="Z2" s="6" t="n">
        <v>2130.37</v>
      </c>
      <c r="AA2" s="0" t="s">
        <v>283</v>
      </c>
      <c r="AB2" s="11" t="n">
        <v>45844</v>
      </c>
      <c r="AC2" s="6" t="n">
        <v>1969.4</v>
      </c>
      <c r="AD2" s="0" t="s">
        <v>283</v>
      </c>
      <c r="AE2" s="11" t="n">
        <v>45848</v>
      </c>
      <c r="AF2" s="6" t="n">
        <v>4026.84</v>
      </c>
      <c r="AG2" s="0" t="s">
        <v>283</v>
      </c>
      <c r="AH2" s="11" t="n">
        <v>45848</v>
      </c>
      <c r="AI2" s="6" t="n">
        <v>3317.9</v>
      </c>
      <c r="AJ2" s="0" t="s">
        <v>283</v>
      </c>
      <c r="AK2" s="11" t="n">
        <v>45848</v>
      </c>
      <c r="AL2" s="6" t="n">
        <v>1723.76</v>
      </c>
      <c r="AM2" s="0" t="s">
        <v>283</v>
      </c>
      <c r="AN2" s="11" t="n">
        <v>45854</v>
      </c>
      <c r="AO2" s="6" t="n">
        <v>1131.05</v>
      </c>
      <c r="AP2" s="0" t="s">
        <v>283</v>
      </c>
      <c r="AQ2" s="11" t="n">
        <v>45855</v>
      </c>
      <c r="AR2" s="6" t="n">
        <v>8640.85</v>
      </c>
      <c r="AS2" s="0" t="s">
        <v>283</v>
      </c>
      <c r="AT2" s="11" t="n">
        <v>45966</v>
      </c>
      <c r="AU2" s="6" t="n">
        <v>2946.45</v>
      </c>
      <c r="AV2" s="0" t="s">
        <v>283</v>
      </c>
      <c r="AW2" s="11" t="n">
        <v>45966</v>
      </c>
      <c r="AX2" s="6" t="n">
        <v>2006.5</v>
      </c>
      <c r="AY2" s="0" t="s">
        <v>283</v>
      </c>
      <c r="AZ2" s="11" t="n">
        <v>45966</v>
      </c>
      <c r="BA2" s="6" t="n">
        <v>520.86</v>
      </c>
      <c r="BB2" s="0" t="s">
        <v>283</v>
      </c>
      <c r="BC2" s="11" t="n">
        <v>45992</v>
      </c>
      <c r="BD2" s="6" t="n">
        <v>2215.71</v>
      </c>
      <c r="BE2" s="0" t="s">
        <v>283</v>
      </c>
      <c r="BF2" s="11" t="n">
        <v>45992</v>
      </c>
      <c r="BG2" s="6" t="n">
        <v>2963.99</v>
      </c>
      <c r="BH2" s="0" t="s">
        <v>283</v>
      </c>
      <c r="BI2" s="11" t="n">
        <v>45993</v>
      </c>
      <c r="BJ2" s="6" t="n">
        <v>1290.36</v>
      </c>
      <c r="BK2" s="0" t="s">
        <v>283</v>
      </c>
      <c r="BL2" s="11" t="n">
        <v>45993</v>
      </c>
      <c r="BM2" s="6" t="n">
        <v>835.14</v>
      </c>
      <c r="BN2" s="0" t="s">
        <v>283</v>
      </c>
      <c r="BO2" s="11" t="n">
        <v>45997</v>
      </c>
      <c r="BP2" s="6" t="n">
        <v>1434.6</v>
      </c>
      <c r="BQ2" s="0" t="s">
        <v>283</v>
      </c>
      <c r="BR2" s="11" t="n">
        <v>45999</v>
      </c>
      <c r="BS2" s="6" t="n">
        <v>2813.02</v>
      </c>
      <c r="BT2" s="0" t="s">
        <v>283</v>
      </c>
      <c r="BU2" s="11" t="n">
        <v>45999</v>
      </c>
      <c r="BV2" s="6" t="n">
        <v>2154.43</v>
      </c>
      <c r="BW2" s="0" t="s">
        <v>283</v>
      </c>
      <c r="BX2" s="11" t="n">
        <v>45999</v>
      </c>
      <c r="BY2" s="6" t="n">
        <v>1007.85</v>
      </c>
      <c r="BZ2" s="0" t="s">
        <v>283</v>
      </c>
      <c r="CA2" s="11" t="n">
        <v>45999</v>
      </c>
      <c r="CB2" s="6" t="n">
        <v>1032.8</v>
      </c>
      <c r="CC2" s="0" t="s">
        <v>283</v>
      </c>
      <c r="CD2" s="11" t="n">
        <v>45999</v>
      </c>
      <c r="CE2" s="6" t="n">
        <v>1100.06</v>
      </c>
      <c r="CF2" s="0" t="s">
        <v>283</v>
      </c>
      <c r="CG2" s="11" t="n">
        <v>45999</v>
      </c>
      <c r="CH2" s="6" t="n">
        <v>1039.93</v>
      </c>
      <c r="CI2" s="0" t="s">
        <v>283</v>
      </c>
      <c r="CJ2" s="11" t="n">
        <v>45999</v>
      </c>
      <c r="CK2" s="6" t="n">
        <v>1039.21</v>
      </c>
      <c r="CL2" s="0" t="s">
        <v>283</v>
      </c>
      <c r="CM2" s="11" t="n">
        <v>46000</v>
      </c>
      <c r="CN2" s="6" t="n">
        <v>1175.34</v>
      </c>
      <c r="CO2" s="0" t="s">
        <v>283</v>
      </c>
      <c r="CP2" s="11" t="n">
        <v>46002</v>
      </c>
      <c r="CQ2" s="6" t="n">
        <v>692.23</v>
      </c>
      <c r="CR2" s="0" t="s">
        <v>283</v>
      </c>
      <c r="CS2" s="11" t="n">
        <v>46010</v>
      </c>
      <c r="CT2" s="6" t="n">
        <v>1586.34</v>
      </c>
      <c r="CU2" s="0" t="s">
        <v>283</v>
      </c>
      <c r="CV2" s="11" t="n">
        <v>46021</v>
      </c>
      <c r="CW2" s="6" t="n">
        <v>66.29</v>
      </c>
      <c r="CX2" s="0" t="s">
        <v>283</v>
      </c>
      <c r="CY2" s="11" t="n">
        <v>46025</v>
      </c>
      <c r="CZ2" s="6" t="n">
        <v>422.75</v>
      </c>
      <c r="DA2" s="0" t="s">
        <v>283</v>
      </c>
      <c r="DB2" s="11" t="n">
        <v>46037</v>
      </c>
      <c r="DC2" s="6" t="n">
        <v>150.37</v>
      </c>
      <c r="DD2" s="0" t="s">
        <v>283</v>
      </c>
      <c r="DE2" s="11" t="n">
        <v>46041</v>
      </c>
      <c r="DF2" s="6" t="n">
        <v>264.16</v>
      </c>
      <c r="DG2" s="0" t="s">
        <v>283</v>
      </c>
      <c r="DH2" s="11" t="n">
        <v>46042</v>
      </c>
      <c r="DI2" s="6" t="n">
        <v>7571.07</v>
      </c>
      <c r="DJ2" s="0" t="s">
        <v>283</v>
      </c>
      <c r="DK2" s="11" t="n">
        <v>46056</v>
      </c>
      <c r="DL2" s="6" t="n">
        <v>7484.310848</v>
      </c>
      <c r="DM2" s="0" t="s">
        <v>283</v>
      </c>
      <c r="DN2" s="11" t="n">
        <v>46061</v>
      </c>
      <c r="DO2" s="6" t="n">
        <v>568.5</v>
      </c>
      <c r="DP2" s="0" t="s">
        <v>283</v>
      </c>
      <c r="DQ2" s="11" t="n">
        <v>46078</v>
      </c>
      <c r="DR2" s="6" t="n">
        <v>6868.55</v>
      </c>
      <c r="DS2" s="0" t="s">
        <v>283</v>
      </c>
      <c r="DT2" s="11" t="n">
        <v>46080</v>
      </c>
      <c r="DU2" s="6" t="n">
        <v>501.07</v>
      </c>
      <c r="DV2" s="0" t="s">
        <v>283</v>
      </c>
      <c r="DW2" s="11" t="n">
        <v>46147</v>
      </c>
      <c r="DX2" s="6" t="n">
        <v>693.9</v>
      </c>
      <c r="DY2" s="0" t="s">
        <v>283</v>
      </c>
    </row>
    <row collapsed="false" customFormat="false" customHeight="false" hidden="false" ht="12.1" outlineLevel="0" r="3">
      <c r="A3" s="11" t="n">
        <v>45636</v>
      </c>
      <c r="B3" s="6" t="n">
        <v>-16.27</v>
      </c>
      <c r="C3" s="0" t="s">
        <v>285</v>
      </c>
      <c r="D3" s="11" t="n">
        <v>45781</v>
      </c>
      <c r="E3" s="6" t="n">
        <v>-1432.1</v>
      </c>
      <c r="F3" s="0" t="s">
        <v>285</v>
      </c>
      <c r="G3" s="11" t="n">
        <v>45749</v>
      </c>
      <c r="H3" s="6" t="n">
        <v>-721.8</v>
      </c>
      <c r="I3" s="0" t="s">
        <v>285</v>
      </c>
      <c r="J3" s="11" t="n">
        <v>45654</v>
      </c>
      <c r="K3" s="6" t="n">
        <v>-325.62</v>
      </c>
      <c r="L3" s="0" t="s">
        <v>285</v>
      </c>
      <c r="M3" s="11" t="n">
        <v>45639</v>
      </c>
      <c r="N3" s="6" t="n">
        <v>-92.57</v>
      </c>
      <c r="O3" s="0" t="s">
        <v>285</v>
      </c>
      <c r="P3" s="11" t="n">
        <v>45835</v>
      </c>
      <c r="Q3" s="6" t="n">
        <v>-4402</v>
      </c>
      <c r="R3" s="0" t="s">
        <v>285</v>
      </c>
      <c r="S3" s="11" t="n">
        <v>45839</v>
      </c>
      <c r="T3" s="6" t="n">
        <v>-2767.67</v>
      </c>
      <c r="U3" s="0" t="s">
        <v>285</v>
      </c>
      <c r="V3" s="11" t="n">
        <v>45848</v>
      </c>
      <c r="W3" s="6" t="n">
        <v>-2052.9</v>
      </c>
      <c r="X3" s="0" t="s">
        <v>285</v>
      </c>
      <c r="Y3" s="11" t="n">
        <v>45844</v>
      </c>
      <c r="Z3" s="6" t="n">
        <v>-2124</v>
      </c>
      <c r="AA3" s="0" t="s">
        <v>285</v>
      </c>
      <c r="AB3" s="11" t="n">
        <v>45848</v>
      </c>
      <c r="AC3" s="6" t="n">
        <v>-1882.33</v>
      </c>
      <c r="AD3" s="0" t="s">
        <v>285</v>
      </c>
      <c r="AE3" s="11" t="n">
        <v>45849</v>
      </c>
      <c r="AF3" s="6" t="n">
        <v>-956.94</v>
      </c>
      <c r="AG3" s="0" t="s">
        <v>156</v>
      </c>
      <c r="AH3" s="11" t="n">
        <v>45858</v>
      </c>
      <c r="AI3" s="6" t="n">
        <v>-102.44</v>
      </c>
      <c r="AJ3" s="0" t="s">
        <v>157</v>
      </c>
      <c r="AK3" s="11" t="n">
        <v>45876</v>
      </c>
      <c r="AL3" s="6" t="n">
        <v>-1815.64</v>
      </c>
      <c r="AM3" s="0" t="s">
        <v>285</v>
      </c>
      <c r="AN3" s="11" t="n">
        <v>45891</v>
      </c>
      <c r="AO3" s="6" t="n">
        <v>-1237</v>
      </c>
      <c r="AP3" s="0" t="s">
        <v>285</v>
      </c>
      <c r="AQ3" s="11" t="n">
        <v>45876</v>
      </c>
      <c r="AR3" s="6" t="n">
        <v>-4354.9</v>
      </c>
      <c r="AS3" s="0" t="s">
        <v>285</v>
      </c>
      <c r="AT3" s="11" t="n">
        <v>45991</v>
      </c>
      <c r="AU3" s="6" t="n">
        <v>-31.36</v>
      </c>
      <c r="AV3" s="0" t="s">
        <v>164</v>
      </c>
      <c r="AW3" s="11" t="n">
        <v>45993</v>
      </c>
      <c r="AX3" s="6" t="n">
        <v>-2131.6</v>
      </c>
      <c r="AY3" s="0" t="s">
        <v>285</v>
      </c>
      <c r="AZ3" s="11" t="n">
        <v>46025</v>
      </c>
      <c r="BA3" s="6" t="n">
        <v>-514.5</v>
      </c>
      <c r="BB3" s="0" t="s">
        <v>285</v>
      </c>
      <c r="BC3" s="11" t="n">
        <v>45999</v>
      </c>
      <c r="BD3" s="6" t="n">
        <v>-1101.01</v>
      </c>
      <c r="BE3" s="0" t="s">
        <v>285</v>
      </c>
      <c r="BF3" s="11" t="n">
        <v>45999</v>
      </c>
      <c r="BG3" s="6" t="n">
        <v>-988.36</v>
      </c>
      <c r="BH3" s="0" t="s">
        <v>285</v>
      </c>
      <c r="BI3" s="11" t="n">
        <v>45997</v>
      </c>
      <c r="BJ3" s="6" t="n">
        <v>-1310</v>
      </c>
      <c r="BK3" s="0" t="s">
        <v>285</v>
      </c>
      <c r="BL3" s="11" t="n">
        <v>45997</v>
      </c>
      <c r="BM3" s="6" t="n">
        <v>-837.62</v>
      </c>
      <c r="BN3" s="0" t="s">
        <v>285</v>
      </c>
      <c r="BO3" s="11" t="n">
        <v>45997</v>
      </c>
      <c r="BP3" s="6" t="n">
        <v>478.2</v>
      </c>
      <c r="BQ3" s="0" t="s">
        <v>283</v>
      </c>
      <c r="BR3" s="11" t="n">
        <v>45999</v>
      </c>
      <c r="BS3" s="6" t="n">
        <v>-559.21</v>
      </c>
      <c r="BT3" s="0" t="s">
        <v>285</v>
      </c>
      <c r="BU3" s="11" t="n">
        <v>46006</v>
      </c>
      <c r="BV3" s="6" t="n">
        <v>1074.08</v>
      </c>
      <c r="BW3" s="0" t="s">
        <v>283</v>
      </c>
      <c r="BX3" s="11" t="n">
        <v>46006</v>
      </c>
      <c r="BY3" s="6" t="n">
        <v>-1000.07</v>
      </c>
      <c r="BZ3" s="0" t="s">
        <v>285</v>
      </c>
      <c r="CA3" s="11" t="n">
        <v>46025</v>
      </c>
      <c r="CB3" s="6" t="n">
        <v>-15.55</v>
      </c>
      <c r="CC3" s="0" t="s">
        <v>189</v>
      </c>
      <c r="CD3" s="11" t="n">
        <v>46025</v>
      </c>
      <c r="CE3" s="6" t="n">
        <v>-17.11</v>
      </c>
      <c r="CF3" s="0" t="s">
        <v>188</v>
      </c>
      <c r="CG3" s="11" t="n">
        <v>46006</v>
      </c>
      <c r="CH3" s="6" t="n">
        <v>-1038</v>
      </c>
      <c r="CI3" s="0" t="s">
        <v>285</v>
      </c>
      <c r="CJ3" s="11" t="n">
        <v>46001</v>
      </c>
      <c r="CK3" s="6" t="n">
        <v>-17.96</v>
      </c>
      <c r="CL3" s="0" t="s">
        <v>166</v>
      </c>
      <c r="CM3" s="11" t="n">
        <v>46009</v>
      </c>
      <c r="CN3" s="6" t="n">
        <v>-17.96</v>
      </c>
      <c r="CO3" s="0" t="s">
        <v>170</v>
      </c>
      <c r="CP3" s="11" t="n">
        <v>46020</v>
      </c>
      <c r="CQ3" s="6" t="n">
        <v>-12.82</v>
      </c>
      <c r="CR3" s="0" t="s">
        <v>181</v>
      </c>
      <c r="CS3" s="11" t="n">
        <v>46025</v>
      </c>
      <c r="CT3" s="6" t="n">
        <v>-1550.4</v>
      </c>
      <c r="CU3" s="0" t="s">
        <v>285</v>
      </c>
      <c r="CV3" s="11" t="n">
        <v>46021</v>
      </c>
      <c r="CW3" s="6" t="n">
        <v>1.9</v>
      </c>
      <c r="CX3" s="0" t="s">
        <v>283</v>
      </c>
      <c r="CY3" s="11" t="n">
        <v>46026</v>
      </c>
      <c r="CZ3" s="6" t="n">
        <v>-423.05</v>
      </c>
      <c r="DA3" s="0" t="s">
        <v>285</v>
      </c>
      <c r="DB3" s="11" t="n">
        <v>46041</v>
      </c>
      <c r="DC3" s="6" t="n">
        <v>-150.61</v>
      </c>
      <c r="DD3" s="0" t="s">
        <v>285</v>
      </c>
      <c r="DE3" s="11" t="n">
        <v>46041</v>
      </c>
      <c r="DF3" s="6" t="n">
        <v>40.64</v>
      </c>
      <c r="DG3" s="0" t="s">
        <v>283</v>
      </c>
      <c r="DH3" s="11" t="n">
        <v>46056</v>
      </c>
      <c r="DI3" s="6" t="n">
        <v>-7397.14</v>
      </c>
      <c r="DJ3" s="0" t="s">
        <v>285</v>
      </c>
      <c r="DK3" s="11" t="n">
        <v>46078</v>
      </c>
      <c r="DL3" s="6" t="n">
        <v>-333.23</v>
      </c>
      <c r="DM3" s="0" t="s">
        <v>206</v>
      </c>
      <c r="DN3" s="11" t="n">
        <v>46063</v>
      </c>
      <c r="DO3" s="6" t="n">
        <v>-554.33</v>
      </c>
      <c r="DP3" s="0" t="s">
        <v>285</v>
      </c>
      <c r="DQ3" s="11" t="n">
        <v>46079</v>
      </c>
      <c r="DR3" s="6" t="n">
        <v>-7078.7</v>
      </c>
      <c r="DS3" s="0" t="s">
        <v>285</v>
      </c>
      <c r="DT3" s="11" t="n">
        <v>46085</v>
      </c>
      <c r="DU3" s="6" t="n">
        <v>-4.19</v>
      </c>
      <c r="DV3" s="0" t="s">
        <v>211</v>
      </c>
      <c r="DW3" s="11" t="n">
        <v>46162</v>
      </c>
      <c r="DX3" s="6" t="n">
        <v>-347.75</v>
      </c>
      <c r="DY3" s="0" t="s">
        <v>285</v>
      </c>
    </row>
    <row collapsed="false" customFormat="false" customHeight="false" hidden="false" ht="12.1" outlineLevel="0" r="4">
      <c r="A4" s="11" t="n">
        <v>46041</v>
      </c>
      <c r="B4" s="6" t="n">
        <v>325</v>
      </c>
      <c r="C4" s="0" t="s">
        <v>283</v>
      </c>
      <c r="D4" s="11" t="n">
        <v>45800</v>
      </c>
      <c r="E4" s="6" t="n">
        <v>1470.7</v>
      </c>
      <c r="F4" s="0" t="s">
        <v>283</v>
      </c>
      <c r="G4" s="11" t="n">
        <v>45793</v>
      </c>
      <c r="H4" s="6" t="n">
        <v>353.51</v>
      </c>
      <c r="I4" s="0" t="s">
        <v>283</v>
      </c>
      <c r="J4" s="11" t="n">
        <v>45655</v>
      </c>
      <c r="K4" s="6" t="n">
        <v>341.85</v>
      </c>
      <c r="L4" s="0" t="s">
        <v>283</v>
      </c>
      <c r="M4" s="11" t="n">
        <v>45639</v>
      </c>
      <c r="N4" s="6" t="n">
        <v>93.18</v>
      </c>
      <c r="O4" s="0" t="s">
        <v>283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45964</v>
      </c>
      <c r="AF4" s="6" t="n">
        <v>-889.77</v>
      </c>
      <c r="AG4" s="0" t="s">
        <v>285</v>
      </c>
      <c r="AH4" s="11" t="n">
        <v>45858</v>
      </c>
      <c r="AI4" s="6" t="n">
        <v>-418</v>
      </c>
      <c r="AJ4" s="0" t="s">
        <v>285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11" t="n">
        <v>45891</v>
      </c>
      <c r="AR4" s="6" t="n">
        <v>-4313.52</v>
      </c>
      <c r="AS4" s="0" t="s">
        <v>285</v>
      </c>
      <c r="AT4" s="11" t="n">
        <v>45992</v>
      </c>
      <c r="AU4" s="6" t="n">
        <v>-973.38</v>
      </c>
      <c r="AV4" s="0" t="s">
        <v>285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11" t="n">
        <v>46063</v>
      </c>
      <c r="BD4" s="6" t="n">
        <v>-112.64</v>
      </c>
      <c r="BE4" s="0" t="s">
        <v>201</v>
      </c>
      <c r="BF4" s="11" t="n">
        <v>46002</v>
      </c>
      <c r="BG4" s="6" t="n">
        <v>-1977.07</v>
      </c>
      <c r="BH4" s="0" t="s">
        <v>285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46010</v>
      </c>
      <c r="BP4" s="6" t="n">
        <v>-1946.5</v>
      </c>
      <c r="BQ4" s="0" t="s">
        <v>285</v>
      </c>
      <c r="BR4" s="11" t="n">
        <v>46017</v>
      </c>
      <c r="BS4" s="6" t="n">
        <v>-38.08</v>
      </c>
      <c r="BT4" s="0" t="s">
        <v>176</v>
      </c>
      <c r="BU4" s="11" t="n">
        <v>46006</v>
      </c>
      <c r="BV4" s="6" t="n">
        <v>1073.68</v>
      </c>
      <c r="BW4" s="0" t="s">
        <v>283</v>
      </c>
      <c r="BX4" s="0"/>
      <c r="BY4" s="10" t="s">
        <f>=XIRR(BY2:BY3,BX2:BX3)</f>
      </c>
      <c r="BZ4" s="0"/>
      <c r="CA4" s="11" t="n">
        <v>46055</v>
      </c>
      <c r="CB4" s="6" t="n">
        <v>-15.55</v>
      </c>
      <c r="CC4" s="0" t="s">
        <v>189</v>
      </c>
      <c r="CD4" s="11" t="n">
        <v>46055</v>
      </c>
      <c r="CE4" s="6" t="n">
        <v>-17.11</v>
      </c>
      <c r="CF4" s="0" t="s">
        <v>188</v>
      </c>
      <c r="CG4" s="0"/>
      <c r="CH4" s="10" t="s">
        <f>=XIRR(CH2:CH3,CG2:CG3)</f>
      </c>
      <c r="CI4" s="0"/>
      <c r="CJ4" s="11" t="n">
        <v>46015</v>
      </c>
      <c r="CK4" s="6" t="n">
        <v>955.31</v>
      </c>
      <c r="CL4" s="0" t="s">
        <v>283</v>
      </c>
      <c r="CM4" s="11" t="n">
        <v>46039</v>
      </c>
      <c r="CN4" s="6" t="n">
        <v>-17.96</v>
      </c>
      <c r="CO4" s="0" t="s">
        <v>170</v>
      </c>
      <c r="CP4" s="11" t="n">
        <v>46019</v>
      </c>
      <c r="CQ4" s="6" t="n">
        <v>-27.7</v>
      </c>
      <c r="CR4" s="0" t="s">
        <v>180</v>
      </c>
      <c r="CS4" s="0"/>
      <c r="CT4" s="10" t="s">
        <f>=XIRR(CT2:CT3,CS2:CS3)</f>
      </c>
      <c r="CU4" s="0"/>
      <c r="CV4" s="11" t="n">
        <v>46021</v>
      </c>
      <c r="CW4" s="6" t="n">
        <v>15.16</v>
      </c>
      <c r="CX4" s="0" t="s">
        <v>283</v>
      </c>
      <c r="CY4" s="0"/>
      <c r="CZ4" s="10" t="s">
        <f>=XIRR(CZ2:CZ3,CY2:CY3)</f>
      </c>
      <c r="DA4" s="0"/>
      <c r="DB4" s="11" t="n">
        <v>46123</v>
      </c>
      <c r="DC4" s="6" t="n">
        <v>1865.64</v>
      </c>
      <c r="DD4" s="0" t="s">
        <v>283</v>
      </c>
      <c r="DE4" s="11" t="n">
        <v>46041</v>
      </c>
      <c r="DF4" s="6" t="n">
        <v>101.6</v>
      </c>
      <c r="DG4" s="0" t="s">
        <v>283</v>
      </c>
      <c r="DH4" s="0"/>
      <c r="DI4" s="10" t="s">
        <f>=XIRR(DI2:DI3,DH2:DH3)</f>
      </c>
      <c r="DJ4" s="0"/>
      <c r="DK4" s="11" t="n">
        <v>46078</v>
      </c>
      <c r="DL4" s="6" t="n">
        <v>-7299.672936</v>
      </c>
      <c r="DM4" s="0" t="s">
        <v>285</v>
      </c>
      <c r="DN4" s="0"/>
      <c r="DO4" s="10" t="s">
        <f>=XIRR(DO2:DO3,DN2:DN3)</f>
      </c>
      <c r="DP4" s="0"/>
      <c r="DQ4" s="0"/>
      <c r="DR4" s="10" t="s">
        <f>=XIRR(DR2:DR3,DQ2:DQ3)</f>
      </c>
      <c r="DS4" s="0"/>
      <c r="DT4" s="11" t="n">
        <v>46115</v>
      </c>
      <c r="DU4" s="6" t="n">
        <v>-4.19</v>
      </c>
      <c r="DV4" s="0" t="s">
        <v>211</v>
      </c>
      <c r="DW4" s="11" t="n">
        <v>46167</v>
      </c>
      <c r="DX4" s="6" t="n">
        <v>-10.44</v>
      </c>
      <c r="DY4" s="0" t="s">
        <v>263</v>
      </c>
    </row>
    <row collapsed="false" customFormat="false" customHeight="false" hidden="false" ht="12.1" outlineLevel="0" r="5">
      <c r="A5" s="11" t="n">
        <v>46041</v>
      </c>
      <c r="B5" s="6" t="n">
        <v>65</v>
      </c>
      <c r="C5" s="0" t="s">
        <v>283</v>
      </c>
      <c r="D5" s="11" t="n">
        <v>45831</v>
      </c>
      <c r="E5" s="6" t="n">
        <v>-4269.7</v>
      </c>
      <c r="F5" s="0" t="s">
        <v>285</v>
      </c>
      <c r="G5" s="11" t="n">
        <v>45794</v>
      </c>
      <c r="H5" s="6" t="n">
        <v>356.7</v>
      </c>
      <c r="I5" s="0" t="s">
        <v>283</v>
      </c>
      <c r="J5" s="11" t="n">
        <v>45668</v>
      </c>
      <c r="K5" s="6" t="n">
        <v>-368.05</v>
      </c>
      <c r="L5" s="0" t="s">
        <v>285</v>
      </c>
      <c r="M5" s="11" t="n">
        <v>45641</v>
      </c>
      <c r="N5" s="6" t="n">
        <v>-92.3</v>
      </c>
      <c r="O5" s="0" t="s">
        <v>285</v>
      </c>
      <c r="P5" s="0"/>
      <c r="Q5" s="8" t="s">
        <f>=-SUM(Q2:Q3)</f>
      </c>
      <c r="R5" s="0" t="s">
        <v>286</v>
      </c>
      <c r="S5" s="0"/>
      <c r="T5" s="8" t="s">
        <f>=-SUM(T2:T3)</f>
      </c>
      <c r="U5" s="0" t="s">
        <v>286</v>
      </c>
      <c r="V5" s="0"/>
      <c r="W5" s="8" t="s">
        <f>=-SUM(W2:W3)</f>
      </c>
      <c r="X5" s="0" t="s">
        <v>286</v>
      </c>
      <c r="Y5" s="0"/>
      <c r="Z5" s="8" t="s">
        <f>=-SUM(Z2:Z3)</f>
      </c>
      <c r="AA5" s="0" t="s">
        <v>286</v>
      </c>
      <c r="AB5" s="0"/>
      <c r="AC5" s="8" t="s">
        <f>=-SUM(AC2:AC3)</f>
      </c>
      <c r="AD5" s="0" t="s">
        <v>286</v>
      </c>
      <c r="AE5" s="11" t="n">
        <v>46042</v>
      </c>
      <c r="AF5" s="6" t="n">
        <v>-2151.73</v>
      </c>
      <c r="AG5" s="0" t="s">
        <v>285</v>
      </c>
      <c r="AH5" s="11" t="n">
        <v>45858</v>
      </c>
      <c r="AI5" s="6" t="n">
        <v>418.05</v>
      </c>
      <c r="AJ5" s="0" t="s">
        <v>283</v>
      </c>
      <c r="AK5" s="0"/>
      <c r="AL5" s="8" t="s">
        <f>=-SUM(AL2:AL3)</f>
      </c>
      <c r="AM5" s="0" t="s">
        <v>286</v>
      </c>
      <c r="AN5" s="0"/>
      <c r="AO5" s="8" t="s">
        <f>=-SUM(AO2:AO3)</f>
      </c>
      <c r="AP5" s="0" t="s">
        <v>286</v>
      </c>
      <c r="AQ5" s="0"/>
      <c r="AR5" s="10" t="s">
        <f>=XIRR(AR2:AR4,AQ2:AQ4)</f>
      </c>
      <c r="AS5" s="0"/>
      <c r="AT5" s="11" t="n">
        <v>45999</v>
      </c>
      <c r="AU5" s="6" t="n">
        <v>-968.84</v>
      </c>
      <c r="AV5" s="0" t="s">
        <v>285</v>
      </c>
      <c r="AW5" s="0"/>
      <c r="AX5" s="8" t="s">
        <f>=-SUM(AX2:AX3)</f>
      </c>
      <c r="AY5" s="0" t="s">
        <v>286</v>
      </c>
      <c r="AZ5" s="0"/>
      <c r="BA5" s="8" t="s">
        <f>=-SUM(BA2:BA3)</f>
      </c>
      <c r="BB5" s="0" t="s">
        <v>286</v>
      </c>
      <c r="BC5" s="11" t="n">
        <v>46135</v>
      </c>
      <c r="BD5" s="6" t="n">
        <v>-1017.2</v>
      </c>
      <c r="BE5" s="0" t="s">
        <v>285</v>
      </c>
      <c r="BF5" s="0"/>
      <c r="BG5" s="10" t="s">
        <f>=XIRR(BG2:BG4,BF2:BF4)</f>
      </c>
      <c r="BH5" s="0"/>
      <c r="BI5" s="0"/>
      <c r="BJ5" s="8" t="s">
        <f>=-SUM(BJ2:BJ3)</f>
      </c>
      <c r="BK5" s="0" t="s">
        <v>286</v>
      </c>
      <c r="BL5" s="0"/>
      <c r="BM5" s="8" t="s">
        <f>=-SUM(BM2:BM3)</f>
      </c>
      <c r="BN5" s="0" t="s">
        <v>286</v>
      </c>
      <c r="BO5" s="0"/>
      <c r="BP5" s="10" t="s">
        <f>=XIRR(BP2:BP4,BO2:BO4)</f>
      </c>
      <c r="BQ5" s="0"/>
      <c r="BR5" s="11" t="n">
        <v>46016</v>
      </c>
      <c r="BS5" s="6" t="n">
        <v>-211.4</v>
      </c>
      <c r="BT5" s="0" t="s">
        <v>175</v>
      </c>
      <c r="BU5" s="11" t="n">
        <v>46006</v>
      </c>
      <c r="BV5" s="6" t="n">
        <v>1073.38</v>
      </c>
      <c r="BW5" s="0" t="s">
        <v>283</v>
      </c>
      <c r="BX5" s="0"/>
      <c r="BY5" s="8" t="s">
        <f>=-SUM(BY2:BY3)</f>
      </c>
      <c r="BZ5" s="0" t="s">
        <v>286</v>
      </c>
      <c r="CA5" s="11" t="n">
        <v>46085</v>
      </c>
      <c r="CB5" s="6" t="n">
        <v>-15.55</v>
      </c>
      <c r="CC5" s="0" t="s">
        <v>189</v>
      </c>
      <c r="CD5" s="11" t="n">
        <v>46085</v>
      </c>
      <c r="CE5" s="6" t="n">
        <v>-17.11</v>
      </c>
      <c r="CF5" s="0" t="s">
        <v>188</v>
      </c>
      <c r="CG5" s="0"/>
      <c r="CH5" s="8" t="s">
        <f>=-SUM(CH2:CH3)</f>
      </c>
      <c r="CI5" s="0" t="s">
        <v>286</v>
      </c>
      <c r="CJ5" s="11" t="n">
        <v>46031</v>
      </c>
      <c r="CK5" s="6" t="n">
        <v>-36.92</v>
      </c>
      <c r="CL5" s="0" t="s">
        <v>191</v>
      </c>
      <c r="CM5" s="11" t="n">
        <v>46062</v>
      </c>
      <c r="CN5" s="6" t="n">
        <v>1035.82</v>
      </c>
      <c r="CO5" s="0" t="s">
        <v>283</v>
      </c>
      <c r="CP5" s="11" t="n">
        <v>46031</v>
      </c>
      <c r="CQ5" s="6" t="n">
        <v>-647.86</v>
      </c>
      <c r="CR5" s="0" t="s">
        <v>285</v>
      </c>
      <c r="CS5" s="0"/>
      <c r="CT5" s="8" t="s">
        <f>=-SUM(CT2:CT3)</f>
      </c>
      <c r="CU5" s="0" t="s">
        <v>286</v>
      </c>
      <c r="CV5" s="11" t="n">
        <v>46027</v>
      </c>
      <c r="CW5" s="6" t="n">
        <v>106.1</v>
      </c>
      <c r="CX5" s="0" t="s">
        <v>283</v>
      </c>
      <c r="CY5" s="0"/>
      <c r="CZ5" s="8" t="s">
        <f>=-SUM(CZ2:CZ3)</f>
      </c>
      <c r="DA5" s="0" t="s">
        <v>286</v>
      </c>
      <c r="DB5" s="11" t="n">
        <v>46130</v>
      </c>
      <c r="DC5" s="6" t="n">
        <v>-1869.84</v>
      </c>
      <c r="DD5" s="0" t="s">
        <v>285</v>
      </c>
      <c r="DE5" s="11" t="n">
        <v>46042</v>
      </c>
      <c r="DF5" s="6" t="n">
        <v>-30.45</v>
      </c>
      <c r="DG5" s="0" t="s">
        <v>285</v>
      </c>
      <c r="DH5" s="0"/>
      <c r="DI5" s="8" t="s">
        <f>=-SUM(DI2:DI3)</f>
      </c>
      <c r="DJ5" s="0" t="s">
        <v>286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286</v>
      </c>
      <c r="DQ5" s="0"/>
      <c r="DR5" s="8" t="s">
        <f>=-SUM(DR2:DR3)</f>
      </c>
      <c r="DS5" s="0" t="s">
        <v>286</v>
      </c>
      <c r="DT5" s="11" t="n">
        <v>46114</v>
      </c>
      <c r="DU5" s="6" t="n">
        <v>-165</v>
      </c>
      <c r="DV5" s="0" t="s">
        <v>227</v>
      </c>
      <c r="DW5" s="11" t="n">
        <v>46166</v>
      </c>
      <c r="DX5" s="6" t="n">
        <v>-165</v>
      </c>
      <c r="DY5" s="0" t="s">
        <v>261</v>
      </c>
    </row>
    <row collapsed="false" customFormat="false" customHeight="false" hidden="false" ht="12.1" outlineLevel="0" r="6">
      <c r="A6" s="11" t="n">
        <v>46045</v>
      </c>
      <c r="B6" s="6" t="n">
        <v>26.28</v>
      </c>
      <c r="C6" s="0" t="s">
        <v>283</v>
      </c>
      <c r="D6" s="0"/>
      <c r="E6" s="10" t="s">
        <f>=XIRR(E2:E5,D2:D5)</f>
      </c>
      <c r="F6" s="0"/>
      <c r="G6" s="11" t="n">
        <v>45817</v>
      </c>
      <c r="H6" s="6" t="n">
        <v>-92.13</v>
      </c>
      <c r="I6" s="0" t="s">
        <v>155</v>
      </c>
      <c r="J6" s="0"/>
      <c r="K6" s="10" t="s">
        <f>=XIRR(K2:K5,J2:J5)</f>
      </c>
      <c r="L6" s="0"/>
      <c r="M6" s="11" t="n">
        <v>45642</v>
      </c>
      <c r="N6" s="6" t="n">
        <v>90.92</v>
      </c>
      <c r="O6" s="0" t="s">
        <v>283</v>
      </c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10" t="s">
        <f>=XIRR(AF2:AF5,AE2:AE5)</f>
      </c>
      <c r="AG6" s="0"/>
      <c r="AH6" s="11" t="n">
        <v>45876</v>
      </c>
      <c r="AI6" s="6" t="n">
        <v>-891.12</v>
      </c>
      <c r="AJ6" s="0" t="s">
        <v>285</v>
      </c>
      <c r="AK6" s="0"/>
      <c r="AL6" s="0"/>
      <c r="AM6" s="0"/>
      <c r="AN6" s="0"/>
      <c r="AO6" s="0"/>
      <c r="AP6" s="0"/>
      <c r="AQ6" s="0"/>
      <c r="AR6" s="8" t="s">
        <f>=-SUM(AR2:AR4)</f>
      </c>
      <c r="AS6" s="0" t="s">
        <v>286</v>
      </c>
      <c r="AT6" s="11" t="n">
        <v>46000</v>
      </c>
      <c r="AU6" s="6" t="n">
        <v>-968.64</v>
      </c>
      <c r="AV6" s="0" t="s">
        <v>285</v>
      </c>
      <c r="AW6" s="0"/>
      <c r="AX6" s="0"/>
      <c r="AY6" s="0"/>
      <c r="AZ6" s="0"/>
      <c r="BA6" s="0"/>
      <c r="BB6" s="0"/>
      <c r="BC6" s="0"/>
      <c r="BD6" s="10" t="s">
        <f>=XIRR(BD2:BD5,BC2:BC5)</f>
      </c>
      <c r="BE6" s="0"/>
      <c r="BF6" s="0"/>
      <c r="BG6" s="8" t="s">
        <f>=-SUM(BG2:BG4)</f>
      </c>
      <c r="BH6" s="0" t="s">
        <v>286</v>
      </c>
      <c r="BI6" s="0"/>
      <c r="BJ6" s="0"/>
      <c r="BK6" s="0"/>
      <c r="BL6" s="0"/>
      <c r="BM6" s="0"/>
      <c r="BN6" s="0"/>
      <c r="BO6" s="0"/>
      <c r="BP6" s="8" t="s">
        <f>=-SUM(BP2:BP4)</f>
      </c>
      <c r="BQ6" s="0" t="s">
        <v>286</v>
      </c>
      <c r="BR6" s="11" t="n">
        <v>46048</v>
      </c>
      <c r="BS6" s="6" t="n">
        <v>-36.08</v>
      </c>
      <c r="BT6" s="0" t="s">
        <v>199</v>
      </c>
      <c r="BU6" s="11" t="n">
        <v>46018</v>
      </c>
      <c r="BV6" s="6" t="n">
        <v>-89.75</v>
      </c>
      <c r="BW6" s="0" t="s">
        <v>179</v>
      </c>
      <c r="BX6" s="0"/>
      <c r="BY6" s="0"/>
      <c r="BZ6" s="0"/>
      <c r="CA6" s="11" t="n">
        <v>46115</v>
      </c>
      <c r="CB6" s="6" t="n">
        <v>-15.55</v>
      </c>
      <c r="CC6" s="0" t="s">
        <v>189</v>
      </c>
      <c r="CD6" s="11" t="n">
        <v>46115</v>
      </c>
      <c r="CE6" s="6" t="n">
        <v>-17.11</v>
      </c>
      <c r="CF6" s="0" t="s">
        <v>188</v>
      </c>
      <c r="CG6" s="0"/>
      <c r="CH6" s="0"/>
      <c r="CI6" s="0"/>
      <c r="CJ6" s="11" t="n">
        <v>46031</v>
      </c>
      <c r="CK6" s="6" t="n">
        <v>-1000.1</v>
      </c>
      <c r="CL6" s="0" t="s">
        <v>285</v>
      </c>
      <c r="CM6" s="11" t="n">
        <v>46069</v>
      </c>
      <c r="CN6" s="6" t="n">
        <v>-36.92</v>
      </c>
      <c r="CO6" s="0" t="s">
        <v>205</v>
      </c>
      <c r="CP6" s="0"/>
      <c r="CQ6" s="10" t="s">
        <f>=XIRR(CQ2:CQ5,CP2:CP5)</f>
      </c>
      <c r="CR6" s="0"/>
      <c r="CS6" s="0"/>
      <c r="CT6" s="0"/>
      <c r="CU6" s="0"/>
      <c r="CV6" s="11" t="n">
        <v>46031</v>
      </c>
      <c r="CW6" s="6" t="n">
        <v>11.39</v>
      </c>
      <c r="CX6" s="0" t="s">
        <v>283</v>
      </c>
      <c r="CY6" s="0"/>
      <c r="CZ6" s="0"/>
      <c r="DA6" s="0"/>
      <c r="DB6" s="0"/>
      <c r="DC6" s="10" t="s">
        <f>=XIRR(DC2:DC5,DB2:DB5)</f>
      </c>
      <c r="DD6" s="0"/>
      <c r="DE6" s="11" t="n">
        <v>46042</v>
      </c>
      <c r="DF6" s="6" t="n">
        <v>-10.15</v>
      </c>
      <c r="DG6" s="0" t="s">
        <v>285</v>
      </c>
      <c r="DH6" s="0"/>
      <c r="DI6" s="0"/>
      <c r="DJ6" s="0"/>
      <c r="DK6" s="0"/>
      <c r="DL6" s="8" t="s">
        <f>=-SUM(DL2:DL4)</f>
      </c>
      <c r="DM6" s="0" t="s">
        <v>286</v>
      </c>
      <c r="DN6" s="0"/>
      <c r="DO6" s="0"/>
      <c r="DP6" s="0"/>
      <c r="DQ6" s="0"/>
      <c r="DR6" s="0"/>
      <c r="DS6" s="0"/>
      <c r="DT6" s="11" t="n">
        <v>46140</v>
      </c>
      <c r="DU6" s="6" t="n">
        <v>-338.3</v>
      </c>
      <c r="DV6" s="0" t="s">
        <v>285</v>
      </c>
      <c r="DW6" s="11" t="n">
        <v>46171</v>
      </c>
      <c r="DX6" s="6" t="n">
        <v>-173.72</v>
      </c>
      <c r="DY6" s="0" t="s">
        <v>285</v>
      </c>
    </row>
    <row collapsed="false" customFormat="false" customHeight="false" hidden="false" ht="12.1" outlineLevel="0" r="7">
      <c r="A7" s="11" t="n">
        <v>46048</v>
      </c>
      <c r="B7" s="6" t="n">
        <v>104.64</v>
      </c>
      <c r="C7" s="0" t="s">
        <v>283</v>
      </c>
      <c r="D7" s="0"/>
      <c r="E7" s="8" t="s">
        <f>=-SUM(E2:E5)</f>
      </c>
      <c r="F7" s="0" t="s">
        <v>286</v>
      </c>
      <c r="G7" s="11" t="n">
        <v>45831</v>
      </c>
      <c r="H7" s="6" t="n">
        <v>-933.49</v>
      </c>
      <c r="I7" s="0" t="s">
        <v>285</v>
      </c>
      <c r="J7" s="0"/>
      <c r="K7" s="8" t="s">
        <f>=-SUM(K2:K5)</f>
      </c>
      <c r="L7" s="0" t="s">
        <v>286</v>
      </c>
      <c r="M7" s="11" t="n">
        <v>45654</v>
      </c>
      <c r="N7" s="6" t="n">
        <v>-108.22</v>
      </c>
      <c r="O7" s="0" t="s">
        <v>285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8" t="s">
        <f>=-SUM(AF2:AF5)</f>
      </c>
      <c r="AG7" s="0" t="s">
        <v>286</v>
      </c>
      <c r="AH7" s="11" t="n">
        <v>45891</v>
      </c>
      <c r="AI7" s="6" t="n">
        <v>-2736.7</v>
      </c>
      <c r="AJ7" s="0" t="s">
        <v>285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10" t="s">
        <f>=XIRR(AU2:AU6,AT2:AT6)</f>
      </c>
      <c r="AV7" s="0"/>
      <c r="AW7" s="0"/>
      <c r="AX7" s="0"/>
      <c r="AY7" s="0"/>
      <c r="AZ7" s="0"/>
      <c r="BA7" s="0"/>
      <c r="BB7" s="0"/>
      <c r="BC7" s="0"/>
      <c r="BD7" s="8" t="s">
        <f>=-SUM(BD2:BD5)</f>
      </c>
      <c r="BE7" s="0" t="s">
        <v>286</v>
      </c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11" t="n">
        <v>46047</v>
      </c>
      <c r="BS7" s="6" t="n">
        <v>-263.04</v>
      </c>
      <c r="BT7" s="0" t="s">
        <v>198</v>
      </c>
      <c r="BU7" s="11" t="n">
        <v>46042</v>
      </c>
      <c r="BV7" s="6" t="n">
        <v>-4262.66</v>
      </c>
      <c r="BW7" s="0" t="s">
        <v>285</v>
      </c>
      <c r="BX7" s="0"/>
      <c r="BY7" s="0"/>
      <c r="BZ7" s="0"/>
      <c r="CA7" s="11" t="n">
        <v>46145</v>
      </c>
      <c r="CB7" s="6" t="n">
        <v>-15.55</v>
      </c>
      <c r="CC7" s="0" t="s">
        <v>189</v>
      </c>
      <c r="CD7" s="11" t="n">
        <v>46142</v>
      </c>
      <c r="CE7" s="6" t="n">
        <v>-1094.05</v>
      </c>
      <c r="CF7" s="0" t="s">
        <v>285</v>
      </c>
      <c r="CG7" s="0"/>
      <c r="CH7" s="0"/>
      <c r="CI7" s="0"/>
      <c r="CJ7" s="11" t="n">
        <v>46061</v>
      </c>
      <c r="CK7" s="6" t="n">
        <v>-17.96</v>
      </c>
      <c r="CL7" s="0" t="s">
        <v>166</v>
      </c>
      <c r="CM7" s="11" t="n">
        <v>46099</v>
      </c>
      <c r="CN7" s="6" t="n">
        <v>-36.92</v>
      </c>
      <c r="CO7" s="0" t="s">
        <v>205</v>
      </c>
      <c r="CP7" s="0"/>
      <c r="CQ7" s="8" t="s">
        <f>=-SUM(CQ2:CQ5)</f>
      </c>
      <c r="CR7" s="0" t="s">
        <v>286</v>
      </c>
      <c r="CS7" s="0"/>
      <c r="CT7" s="0"/>
      <c r="CU7" s="0"/>
      <c r="CV7" s="11" t="n">
        <v>46036</v>
      </c>
      <c r="CW7" s="6" t="n">
        <v>1.91</v>
      </c>
      <c r="CX7" s="0" t="s">
        <v>283</v>
      </c>
      <c r="CY7" s="0"/>
      <c r="CZ7" s="0"/>
      <c r="DA7" s="0"/>
      <c r="DB7" s="0"/>
      <c r="DC7" s="8" t="s">
        <f>=-SUM(DC2:DC5)</f>
      </c>
      <c r="DD7" s="0" t="s">
        <v>286</v>
      </c>
      <c r="DE7" s="11" t="n">
        <v>46042</v>
      </c>
      <c r="DF7" s="6" t="n">
        <v>-30.45</v>
      </c>
      <c r="DG7" s="0" t="s">
        <v>285</v>
      </c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10" t="s">
        <f>=XIRR(DU2:DU6,DT2:DT6)</f>
      </c>
      <c r="DV7" s="0"/>
      <c r="DW7" s="0"/>
      <c r="DX7" s="10" t="s">
        <f>=XIRR(DX2:DX6,DW2:DW6)</f>
      </c>
      <c r="DY7" s="0"/>
    </row>
    <row collapsed="false" customFormat="false" customHeight="false" hidden="false" ht="12.1" outlineLevel="0" r="8">
      <c r="A8" s="11" t="n">
        <v>46062</v>
      </c>
      <c r="B8" s="6" t="n">
        <v>32.15</v>
      </c>
      <c r="C8" s="0" t="s">
        <v>283</v>
      </c>
      <c r="D8" s="0"/>
      <c r="E8" s="0"/>
      <c r="F8" s="0"/>
      <c r="G8" s="11" t="n">
        <v>46025</v>
      </c>
      <c r="H8" s="6" t="n">
        <v>1547.5</v>
      </c>
      <c r="I8" s="0" t="s">
        <v>283</v>
      </c>
      <c r="J8" s="0"/>
      <c r="K8" s="0"/>
      <c r="L8" s="0"/>
      <c r="M8" s="11" t="n">
        <v>45655</v>
      </c>
      <c r="N8" s="6" t="n">
        <v>109.3</v>
      </c>
      <c r="O8" s="0" t="s">
        <v>283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8" t="s">
        <f>=-SUM(AU2:AU6)</f>
      </c>
      <c r="AV8" s="0" t="s">
        <v>286</v>
      </c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11" t="n">
        <v>46063</v>
      </c>
      <c r="BS8" s="6" t="n">
        <v>437.83</v>
      </c>
      <c r="BT8" s="0" t="s">
        <v>283</v>
      </c>
      <c r="BU8" s="11" t="n">
        <v>46042</v>
      </c>
      <c r="BV8" s="6" t="n">
        <v>-1065.86</v>
      </c>
      <c r="BW8" s="0" t="s">
        <v>285</v>
      </c>
      <c r="BX8" s="0"/>
      <c r="BY8" s="0"/>
      <c r="BZ8" s="0"/>
      <c r="CA8" s="11" t="n">
        <v>46144</v>
      </c>
      <c r="CB8" s="6" t="n">
        <v>-1000</v>
      </c>
      <c r="CC8" s="0" t="s">
        <v>244</v>
      </c>
      <c r="CD8" s="0"/>
      <c r="CE8" s="10" t="s">
        <f>=XIRR(CE2:CE7,CD2:CD7)</f>
      </c>
      <c r="CF8" s="0"/>
      <c r="CG8" s="0"/>
      <c r="CH8" s="0"/>
      <c r="CI8" s="0"/>
      <c r="CJ8" s="11" t="n">
        <v>46062</v>
      </c>
      <c r="CK8" s="6" t="n">
        <v>-991.52</v>
      </c>
      <c r="CL8" s="0" t="s">
        <v>285</v>
      </c>
      <c r="CM8" s="11" t="n">
        <v>46129</v>
      </c>
      <c r="CN8" s="6" t="n">
        <v>-36.92</v>
      </c>
      <c r="CO8" s="0" t="s">
        <v>205</v>
      </c>
      <c r="CP8" s="0"/>
      <c r="CQ8" s="0"/>
      <c r="CR8" s="0"/>
      <c r="CS8" s="0"/>
      <c r="CT8" s="0"/>
      <c r="CU8" s="0"/>
      <c r="CV8" s="11" t="n">
        <v>46037</v>
      </c>
      <c r="CW8" s="6" t="n">
        <v>-202.37</v>
      </c>
      <c r="CX8" s="0" t="s">
        <v>285</v>
      </c>
      <c r="CY8" s="0"/>
      <c r="CZ8" s="0"/>
      <c r="DA8" s="0"/>
      <c r="DB8" s="0"/>
      <c r="DC8" s="0"/>
      <c r="DD8" s="0"/>
      <c r="DE8" s="11" t="n">
        <v>46042</v>
      </c>
      <c r="DF8" s="6" t="n">
        <v>10.17</v>
      </c>
      <c r="DG8" s="0" t="s">
        <v>283</v>
      </c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8" t="s">
        <f>=-SUM(DU2:DU6)</f>
      </c>
      <c r="DV8" s="0" t="s">
        <v>286</v>
      </c>
      <c r="DW8" s="0"/>
      <c r="DX8" s="8" t="s">
        <f>=-SUM(DX2:DX6)</f>
      </c>
      <c r="DY8" s="0" t="s">
        <v>286</v>
      </c>
    </row>
    <row collapsed="false" customFormat="false" customHeight="false" hidden="false" ht="12.1" outlineLevel="0" r="9">
      <c r="A9" s="11" t="n">
        <v>46063</v>
      </c>
      <c r="B9" s="6" t="n">
        <v>96.45</v>
      </c>
      <c r="C9" s="0" t="s">
        <v>283</v>
      </c>
      <c r="D9" s="0"/>
      <c r="E9" s="0"/>
      <c r="F9" s="0"/>
      <c r="G9" s="11" t="n">
        <v>46026</v>
      </c>
      <c r="H9" s="6" t="n">
        <v>309.5</v>
      </c>
      <c r="I9" s="0" t="s">
        <v>283</v>
      </c>
      <c r="J9" s="0"/>
      <c r="K9" s="0"/>
      <c r="L9" s="0"/>
      <c r="M9" s="11" t="n">
        <v>45668</v>
      </c>
      <c r="N9" s="6" t="n">
        <v>-117.65</v>
      </c>
      <c r="O9" s="0" t="s">
        <v>285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8" t="s">
        <f>=-SUM(AI2:AI7)</f>
      </c>
      <c r="AJ9" s="0" t="s">
        <v>286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11" t="n">
        <v>46079</v>
      </c>
      <c r="BS9" s="6" t="n">
        <v>-38.35</v>
      </c>
      <c r="BT9" s="0" t="s">
        <v>208</v>
      </c>
      <c r="BU9" s="0"/>
      <c r="BV9" s="10" t="s">
        <f>=XIRR(BV2:BV8,BU2:BU8)</f>
      </c>
      <c r="BW9" s="0"/>
      <c r="BX9" s="0"/>
      <c r="BY9" s="0"/>
      <c r="BZ9" s="0"/>
      <c r="CA9" s="0"/>
      <c r="CB9" s="10" t="s">
        <f>=XIRR(CB2:CB8,CA2:CA8)</f>
      </c>
      <c r="CC9" s="0"/>
      <c r="CD9" s="0"/>
      <c r="CE9" s="8" t="s">
        <f>=-SUM(CE2:CE7)</f>
      </c>
      <c r="CF9" s="0" t="s">
        <v>286</v>
      </c>
      <c r="CG9" s="0"/>
      <c r="CH9" s="0"/>
      <c r="CI9" s="0"/>
      <c r="CJ9" s="0"/>
      <c r="CK9" s="10" t="s">
        <f>=XIRR(CK2:CK8,CJ2:CJ8)</f>
      </c>
      <c r="CL9" s="0"/>
      <c r="CM9" s="11" t="n">
        <v>46132</v>
      </c>
      <c r="CN9" s="6" t="n">
        <v>-1044.06</v>
      </c>
      <c r="CO9" s="0" t="s">
        <v>285</v>
      </c>
      <c r="CP9" s="0"/>
      <c r="CQ9" s="0"/>
      <c r="CR9" s="0"/>
      <c r="CS9" s="0"/>
      <c r="CT9" s="0"/>
      <c r="CU9" s="0"/>
      <c r="CV9" s="0"/>
      <c r="CW9" s="10" t="s">
        <f>=XIRR(CW2:CW8,CV2:CV8)</f>
      </c>
      <c r="CX9" s="0"/>
      <c r="CY9" s="0"/>
      <c r="CZ9" s="0"/>
      <c r="DA9" s="0"/>
      <c r="DB9" s="0"/>
      <c r="DC9" s="0"/>
      <c r="DD9" s="0"/>
      <c r="DE9" s="11" t="n">
        <v>46042</v>
      </c>
      <c r="DF9" s="6" t="n">
        <v>20.32</v>
      </c>
      <c r="DG9" s="0" t="s">
        <v>283</v>
      </c>
    </row>
    <row collapsed="false" customFormat="false" customHeight="false" hidden="false" ht="12.1" outlineLevel="0" r="10">
      <c r="A10" s="11" t="n">
        <v>46080</v>
      </c>
      <c r="B10" s="6" t="n">
        <v>6.59</v>
      </c>
      <c r="C10" s="0" t="s">
        <v>283</v>
      </c>
      <c r="D10" s="0"/>
      <c r="E10" s="0"/>
      <c r="F10" s="0"/>
      <c r="G10" s="11" t="n">
        <v>46059</v>
      </c>
      <c r="H10" s="6" t="n">
        <v>-342.02</v>
      </c>
      <c r="I10" s="0" t="s">
        <v>285</v>
      </c>
      <c r="J10" s="0"/>
      <c r="K10" s="0"/>
      <c r="L10" s="0"/>
      <c r="M10" s="11" t="n">
        <v>45726</v>
      </c>
      <c r="N10" s="6" t="n">
        <v>374.84</v>
      </c>
      <c r="O10" s="0" t="s">
        <v>283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11" t="n">
        <v>46078</v>
      </c>
      <c r="BS10" s="6" t="n">
        <v>-251.3</v>
      </c>
      <c r="BT10" s="0" t="s">
        <v>207</v>
      </c>
      <c r="BU10" s="0"/>
      <c r="BV10" s="8" t="s">
        <f>=-SUM(BV2:BV8)</f>
      </c>
      <c r="BW10" s="0" t="s">
        <v>286</v>
      </c>
      <c r="BX10" s="0"/>
      <c r="BY10" s="0"/>
      <c r="BZ10" s="0"/>
      <c r="CA10" s="0"/>
      <c r="CB10" s="8" t="s">
        <f>=-SUM(CB2:CB8)</f>
      </c>
      <c r="CC10" s="0" t="s">
        <v>286</v>
      </c>
      <c r="CD10" s="0"/>
      <c r="CE10" s="0"/>
      <c r="CF10" s="0"/>
      <c r="CG10" s="0"/>
      <c r="CH10" s="0"/>
      <c r="CI10" s="0"/>
      <c r="CJ10" s="0"/>
      <c r="CK10" s="8" t="s">
        <f>=-SUM(CK2:CK8)</f>
      </c>
      <c r="CL10" s="0" t="s">
        <v>286</v>
      </c>
      <c r="CM10" s="11" t="n">
        <v>46135</v>
      </c>
      <c r="CN10" s="6" t="n">
        <v>-1053.14</v>
      </c>
      <c r="CO10" s="0" t="s">
        <v>285</v>
      </c>
      <c r="CP10" s="0"/>
      <c r="CQ10" s="0"/>
      <c r="CR10" s="0"/>
      <c r="CS10" s="0"/>
      <c r="CT10" s="0"/>
      <c r="CU10" s="0"/>
      <c r="CV10" s="0"/>
      <c r="CW10" s="8" t="s">
        <f>=-SUM(CW2:CW8)</f>
      </c>
      <c r="CX10" s="0" t="s">
        <v>286</v>
      </c>
      <c r="CY10" s="0"/>
      <c r="CZ10" s="0"/>
      <c r="DA10" s="0"/>
      <c r="DB10" s="0"/>
      <c r="DC10" s="0"/>
      <c r="DD10" s="0"/>
      <c r="DE10" s="11" t="n">
        <v>46042</v>
      </c>
      <c r="DF10" s="6" t="n">
        <v>20.32</v>
      </c>
      <c r="DG10" s="0" t="s">
        <v>283</v>
      </c>
    </row>
    <row collapsed="false" customFormat="false" customHeight="false" hidden="false" ht="12.1" outlineLevel="0" r="11">
      <c r="A11" s="11" t="n">
        <v>46080</v>
      </c>
      <c r="B11" s="6" t="n">
        <v>59.31</v>
      </c>
      <c r="C11" s="0" t="s">
        <v>283</v>
      </c>
      <c r="D11" s="0"/>
      <c r="E11" s="0"/>
      <c r="F11" s="0"/>
      <c r="G11" s="11" t="n">
        <v>46061</v>
      </c>
      <c r="H11" s="6" t="n">
        <v>-344.01</v>
      </c>
      <c r="I11" s="0" t="s">
        <v>285</v>
      </c>
      <c r="J11" s="0"/>
      <c r="K11" s="0"/>
      <c r="L11" s="0"/>
      <c r="M11" s="11" t="n">
        <v>45726</v>
      </c>
      <c r="N11" s="6" t="n">
        <v>125.32</v>
      </c>
      <c r="O11" s="0" t="s">
        <v>283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11" t="n">
        <v>46107</v>
      </c>
      <c r="BS11" s="6" t="n">
        <v>-30.25</v>
      </c>
      <c r="BT11" s="0" t="s">
        <v>224</v>
      </c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10" t="s">
        <f>=XIRR(CN2:CN10,CM2:CM10)</f>
      </c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46045</v>
      </c>
      <c r="DF11" s="6" t="n">
        <v>20.66</v>
      </c>
      <c r="DG11" s="0" t="s">
        <v>283</v>
      </c>
    </row>
    <row collapsed="false" customFormat="false" customHeight="false" hidden="false" ht="12.1" outlineLevel="0" r="12">
      <c r="A12" s="11" t="n">
        <v>46087</v>
      </c>
      <c r="B12" s="6" t="n">
        <v>33.4</v>
      </c>
      <c r="C12" s="0" t="s">
        <v>283</v>
      </c>
      <c r="D12" s="0"/>
      <c r="E12" s="0"/>
      <c r="F12" s="0"/>
      <c r="G12" s="11" t="n">
        <v>46104</v>
      </c>
      <c r="H12" s="6" t="n">
        <v>-1276.96</v>
      </c>
      <c r="I12" s="0" t="s">
        <v>285</v>
      </c>
      <c r="J12" s="0"/>
      <c r="K12" s="0"/>
      <c r="L12" s="0"/>
      <c r="M12" s="11" t="n">
        <v>45729</v>
      </c>
      <c r="N12" s="6" t="n">
        <v>-119.71</v>
      </c>
      <c r="O12" s="0" t="s">
        <v>285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11" t="n">
        <v>46106</v>
      </c>
      <c r="BS12" s="6" t="n">
        <v>-249.2</v>
      </c>
      <c r="BT12" s="0" t="s">
        <v>220</v>
      </c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8" t="s">
        <f>=-SUM(CN2:CN10)</f>
      </c>
      <c r="CO12" s="0" t="s">
        <v>286</v>
      </c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46057</v>
      </c>
      <c r="DF12" s="6" t="n">
        <v>52.15</v>
      </c>
      <c r="DG12" s="0" t="s">
        <v>283</v>
      </c>
    </row>
    <row collapsed="false" customFormat="false" customHeight="false" hidden="false" ht="12.1" outlineLevel="0" r="13">
      <c r="A13" s="11" t="n">
        <v>46087</v>
      </c>
      <c r="B13" s="6" t="n">
        <v>6.68</v>
      </c>
      <c r="C13" s="0" t="s">
        <v>283</v>
      </c>
      <c r="D13" s="0"/>
      <c r="E13" s="0"/>
      <c r="F13" s="0"/>
      <c r="G13" s="0"/>
      <c r="H13" s="10" t="s">
        <f>=XIRR(H2:H12,G2:G12)</f>
      </c>
      <c r="I13" s="0"/>
      <c r="J13" s="0"/>
      <c r="K13" s="0"/>
      <c r="L13" s="0"/>
      <c r="M13" s="11" t="n">
        <v>45733</v>
      </c>
      <c r="N13" s="6" t="n">
        <v>-375.9</v>
      </c>
      <c r="O13" s="0" t="s">
        <v>285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11" t="n">
        <v>46107</v>
      </c>
      <c r="BS13" s="6" t="n">
        <v>330.91</v>
      </c>
      <c r="BT13" s="0" t="s">
        <v>283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46059</v>
      </c>
      <c r="DF13" s="6" t="n">
        <v>61.26</v>
      </c>
      <c r="DG13" s="0" t="s">
        <v>283</v>
      </c>
    </row>
    <row collapsed="false" customFormat="false" customHeight="false" hidden="false" ht="12.1" outlineLevel="0" r="14">
      <c r="A14" s="11" t="n">
        <v>46132</v>
      </c>
      <c r="B14" s="6" t="n">
        <v>-750.62</v>
      </c>
      <c r="C14" s="0" t="s">
        <v>285</v>
      </c>
      <c r="D14" s="0"/>
      <c r="E14" s="0"/>
      <c r="F14" s="0"/>
      <c r="G14" s="0"/>
      <c r="H14" s="8" t="s">
        <f>=-SUM(H2:H12)</f>
      </c>
      <c r="I14" s="0" t="s">
        <v>286</v>
      </c>
      <c r="J14" s="0"/>
      <c r="K14" s="0"/>
      <c r="L14" s="0"/>
      <c r="M14" s="0"/>
      <c r="N14" s="10" t="s">
        <f>=XIRR(N2:N13,M2:M13)</f>
      </c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11" t="n">
        <v>46107</v>
      </c>
      <c r="BS14" s="6" t="n">
        <v>-656.65</v>
      </c>
      <c r="BT14" s="0" t="s">
        <v>285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11" t="n">
        <v>46062</v>
      </c>
      <c r="DF14" s="6" t="n">
        <v>40.76</v>
      </c>
      <c r="DG14" s="0" t="s">
        <v>283</v>
      </c>
    </row>
    <row collapsed="false" customFormat="false" customHeight="false" hidden="false" ht="12.1" outlineLevel="0" r="15">
      <c r="A15" s="0"/>
      <c r="B15" s="10" t="s">
        <f>=XIRR(B2:B14,A2:A14)</f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8" t="s">
        <f>=-SUM(N2:N13)</f>
      </c>
      <c r="O15" s="0" t="s">
        <v>286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11" t="n">
        <v>46119</v>
      </c>
      <c r="BS15" s="6" t="n">
        <v>333.77</v>
      </c>
      <c r="BT15" s="0" t="s">
        <v>283</v>
      </c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11" t="n">
        <v>46063</v>
      </c>
      <c r="DF15" s="6" t="n">
        <v>50.9</v>
      </c>
      <c r="DG15" s="0" t="s">
        <v>283</v>
      </c>
    </row>
    <row collapsed="false" customFormat="false" customHeight="false" hidden="false" ht="12.1" outlineLevel="0" r="16">
      <c r="A16" s="0"/>
      <c r="B16" s="8" t="s">
        <f>=-SUM(B2:B14)</f>
      </c>
      <c r="C16" s="0" t="s">
        <v>286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46138</v>
      </c>
      <c r="BS16" s="6" t="n">
        <v>-29.75</v>
      </c>
      <c r="BT16" s="0" t="s">
        <v>240</v>
      </c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11" t="n">
        <v>46087</v>
      </c>
      <c r="DF16" s="6" t="n">
        <v>155.4</v>
      </c>
      <c r="DG16" s="0" t="s">
        <v>283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46137</v>
      </c>
      <c r="BS17" s="6" t="n">
        <v>-268.35</v>
      </c>
      <c r="BT17" s="0" t="s">
        <v>238</v>
      </c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11" t="n">
        <v>46107</v>
      </c>
      <c r="DF17" s="6" t="n">
        <v>382.28</v>
      </c>
      <c r="DG17" s="0" t="s">
        <v>283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46140</v>
      </c>
      <c r="BS18" s="6" t="n">
        <v>-274.66</v>
      </c>
      <c r="BT18" s="0" t="s">
        <v>285</v>
      </c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11" t="n">
        <v>46107</v>
      </c>
      <c r="DF18" s="6" t="n">
        <v>-1135.65</v>
      </c>
      <c r="DG18" s="0" t="s">
        <v>285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46140</v>
      </c>
      <c r="BS19" s="6" t="n">
        <v>-1102.64</v>
      </c>
      <c r="BT19" s="0" t="s">
        <v>285</v>
      </c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10" t="s">
        <f>=XIRR(DF2:DF18,DE2:DE18)</f>
      </c>
      <c r="DG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10" t="s">
        <f>=XIRR(BS2:BS19,BR2:BR19)</f>
      </c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8" t="s">
        <f>=-SUM(DF2:DF18)</f>
      </c>
      <c r="DG20" s="0" t="s">
        <v>286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8" t="s">
        <f>=-SUM(BS2:BS19)</f>
      </c>
      <c r="BT21" s="0" t="s">
        <v>286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330</v>
      </c>
      <c r="C1" s="0"/>
      <c r="D1" s="0"/>
      <c r="E1" s="3" t="s">
        <v>331</v>
      </c>
      <c r="F1" s="0"/>
      <c r="G1" s="0"/>
      <c r="H1" s="3" t="s">
        <v>332</v>
      </c>
      <c r="I1" s="0"/>
      <c r="J1" s="0"/>
      <c r="K1" s="3" t="s">
        <v>333</v>
      </c>
      <c r="L1" s="0"/>
      <c r="M1" s="0"/>
      <c r="N1" s="3" t="s">
        <v>334</v>
      </c>
      <c r="O1" s="0"/>
      <c r="P1" s="0"/>
      <c r="Q1" s="3" t="s">
        <v>335</v>
      </c>
      <c r="R1" s="0"/>
      <c r="S1" s="0"/>
      <c r="T1" s="3" t="s">
        <v>336</v>
      </c>
      <c r="U1" s="0"/>
      <c r="V1" s="0"/>
      <c r="W1" s="3" t="s">
        <v>337</v>
      </c>
      <c r="X1" s="0"/>
      <c r="Y1" s="0"/>
      <c r="Z1" s="3" t="s">
        <v>338</v>
      </c>
      <c r="AA1" s="0"/>
      <c r="AB1" s="0"/>
      <c r="AC1" s="3" t="s">
        <v>339</v>
      </c>
      <c r="AD1" s="0"/>
      <c r="AE1" s="0"/>
      <c r="AF1" s="3" t="s">
        <v>340</v>
      </c>
      <c r="AG1" s="0"/>
      <c r="AH1" s="0"/>
      <c r="AI1" s="3" t="s">
        <v>341</v>
      </c>
      <c r="AJ1" s="0"/>
      <c r="AK1" s="0"/>
      <c r="AL1" s="3" t="s">
        <v>342</v>
      </c>
      <c r="AM1" s="0"/>
      <c r="AN1" s="0"/>
      <c r="AO1" s="3" t="s">
        <v>343</v>
      </c>
      <c r="AP1" s="0"/>
      <c r="AQ1" s="0"/>
      <c r="AR1" s="3" t="s">
        <v>344</v>
      </c>
      <c r="AS1" s="0"/>
      <c r="AT1" s="0"/>
      <c r="AU1" s="3" t="s">
        <v>345</v>
      </c>
      <c r="AV1" s="0"/>
      <c r="AW1" s="0"/>
      <c r="AX1" s="3" t="s">
        <v>346</v>
      </c>
      <c r="AY1" s="0"/>
      <c r="AZ1" s="0"/>
      <c r="BA1" s="3" t="s">
        <v>347</v>
      </c>
      <c r="BB1" s="0"/>
      <c r="BC1" s="0"/>
      <c r="BD1" s="3" t="s">
        <v>348</v>
      </c>
      <c r="BE1" s="0"/>
      <c r="BF1" s="0"/>
      <c r="BG1" s="3" t="s">
        <v>349</v>
      </c>
      <c r="BH1" s="0"/>
      <c r="BI1" s="0"/>
      <c r="BJ1" s="3" t="s">
        <v>350</v>
      </c>
      <c r="BK1" s="0"/>
      <c r="BL1" s="0"/>
      <c r="BM1" s="3" t="s">
        <v>351</v>
      </c>
      <c r="BN1" s="0"/>
      <c r="BO1" s="0"/>
      <c r="BP1" s="3" t="s">
        <v>352</v>
      </c>
      <c r="BQ1" s="0"/>
      <c r="BR1" s="0"/>
      <c r="BS1" s="3" t="s">
        <v>353</v>
      </c>
      <c r="BT1" s="0"/>
      <c r="BU1" s="0"/>
      <c r="BV1" s="3" t="s">
        <v>354</v>
      </c>
      <c r="BW1" s="0"/>
      <c r="BX1" s="0"/>
      <c r="BY1" s="3" t="s">
        <v>355</v>
      </c>
      <c r="BZ1" s="0"/>
      <c r="CA1" s="0"/>
      <c r="CB1" s="3" t="s">
        <v>356</v>
      </c>
      <c r="CC1" s="0"/>
      <c r="CD1" s="0"/>
      <c r="CE1" s="3" t="s">
        <v>357</v>
      </c>
      <c r="CF1" s="0"/>
      <c r="CG1" s="0"/>
      <c r="CH1" s="3" t="s">
        <v>358</v>
      </c>
      <c r="CI1" s="0"/>
      <c r="CJ1" s="0"/>
      <c r="CK1" s="3" t="s">
        <v>359</v>
      </c>
      <c r="CL1" s="0"/>
      <c r="CM1" s="0"/>
      <c r="CN1" s="3" t="s">
        <v>360</v>
      </c>
      <c r="CO1" s="0"/>
      <c r="CP1" s="0"/>
      <c r="CQ1" s="3" t="s">
        <v>361</v>
      </c>
      <c r="CR1" s="0"/>
      <c r="CS1" s="0"/>
      <c r="CT1" s="3" t="s">
        <v>362</v>
      </c>
      <c r="CU1" s="0"/>
      <c r="CV1" s="0"/>
      <c r="CW1" s="3" t="s">
        <v>363</v>
      </c>
      <c r="CX1" s="0"/>
      <c r="CY1" s="0"/>
      <c r="CZ1" s="3" t="s">
        <v>364</v>
      </c>
      <c r="DA1" s="0"/>
      <c r="DB1" s="0"/>
      <c r="DC1" s="3" t="s">
        <v>365</v>
      </c>
      <c r="DD1" s="0"/>
      <c r="DE1" s="0"/>
      <c r="DF1" s="3" t="s">
        <v>366</v>
      </c>
      <c r="DG1" s="0"/>
    </row>
    <row collapsed="false" customFormat="false" customHeight="false" hidden="false" ht="12.1" outlineLevel="0" r="2">
      <c r="A2" s="11" t="n">
        <v>46107</v>
      </c>
      <c r="B2" s="6" t="n">
        <v>10</v>
      </c>
      <c r="C2" s="6" t="n">
        <v>3318.93</v>
      </c>
      <c r="D2" s="11" t="n">
        <v>46079</v>
      </c>
      <c r="E2" s="6" t="n">
        <v>1</v>
      </c>
      <c r="F2" s="6" t="n">
        <v>2425.76</v>
      </c>
      <c r="G2" s="11" t="n">
        <v>46168</v>
      </c>
      <c r="H2" s="6" t="n">
        <v>5</v>
      </c>
      <c r="I2" s="6" t="n">
        <v>234.65</v>
      </c>
      <c r="J2" s="11" t="n">
        <v>46031</v>
      </c>
      <c r="K2" s="6" t="n">
        <v>30</v>
      </c>
      <c r="L2" s="6" t="n">
        <v>306.6</v>
      </c>
      <c r="M2" s="11" t="n">
        <v>45910</v>
      </c>
      <c r="N2" s="6" t="n">
        <v>1</v>
      </c>
      <c r="O2" s="6" t="n">
        <v>12.24</v>
      </c>
      <c r="P2" s="11" t="n">
        <v>46087</v>
      </c>
      <c r="Q2" s="6" t="n">
        <v>1</v>
      </c>
      <c r="R2" s="6" t="n">
        <v>100.37</v>
      </c>
      <c r="S2" s="11" t="n">
        <v>46080</v>
      </c>
      <c r="T2" s="6" t="n">
        <v>1</v>
      </c>
      <c r="U2" s="6" t="n">
        <v>7862.25</v>
      </c>
      <c r="V2" s="11" t="n">
        <v>46123</v>
      </c>
      <c r="W2" s="6" t="n">
        <v>2</v>
      </c>
      <c r="X2" s="6" t="n">
        <v>2118.46</v>
      </c>
      <c r="Y2" s="11" t="n">
        <v>46132</v>
      </c>
      <c r="Z2" s="6" t="n">
        <v>1</v>
      </c>
      <c r="AA2" s="6" t="n">
        <v>909.56</v>
      </c>
      <c r="AB2" s="11" t="n">
        <v>45992</v>
      </c>
      <c r="AC2" s="6" t="n">
        <v>1</v>
      </c>
      <c r="AD2" s="6" t="n">
        <v>1082.5966666667</v>
      </c>
      <c r="AE2" s="11" t="n">
        <v>45999</v>
      </c>
      <c r="AF2" s="6" t="n">
        <v>2</v>
      </c>
      <c r="AG2" s="6" t="n">
        <v>2099.71</v>
      </c>
      <c r="AH2" s="11" t="n">
        <v>45992</v>
      </c>
      <c r="AI2" s="6" t="n">
        <v>1</v>
      </c>
      <c r="AJ2" s="6" t="n">
        <v>1001.81</v>
      </c>
      <c r="AK2" s="11" t="n">
        <v>46031</v>
      </c>
      <c r="AL2" s="6" t="n">
        <v>1</v>
      </c>
      <c r="AM2" s="6" t="n">
        <v>1148.81</v>
      </c>
      <c r="AN2" s="11" t="n">
        <v>46087</v>
      </c>
      <c r="AO2" s="6" t="n">
        <v>1</v>
      </c>
      <c r="AP2" s="6" t="n">
        <v>1030.67</v>
      </c>
      <c r="AQ2" s="11" t="n">
        <v>46087</v>
      </c>
      <c r="AR2" s="6" t="n">
        <v>1</v>
      </c>
      <c r="AS2" s="6" t="n">
        <v>1056.31</v>
      </c>
      <c r="AT2" s="11" t="n">
        <v>46106</v>
      </c>
      <c r="AU2" s="6" t="n">
        <v>1</v>
      </c>
      <c r="AV2" s="6" t="n">
        <v>1037.795</v>
      </c>
      <c r="AW2" s="11" t="n">
        <v>46130</v>
      </c>
      <c r="AX2" s="6" t="n">
        <v>1</v>
      </c>
      <c r="AY2" s="6" t="n">
        <v>1035.86</v>
      </c>
      <c r="AZ2" s="11" t="n">
        <v>46123</v>
      </c>
      <c r="BA2" s="6" t="n">
        <v>1</v>
      </c>
      <c r="BB2" s="6" t="n">
        <v>1015.34</v>
      </c>
      <c r="BC2" s="11" t="n">
        <v>45999</v>
      </c>
      <c r="BD2" s="6" t="n">
        <v>1</v>
      </c>
      <c r="BE2" s="6" t="n">
        <v>1007.95</v>
      </c>
      <c r="BF2" s="11" t="n">
        <v>46136</v>
      </c>
      <c r="BG2" s="6" t="n">
        <v>1</v>
      </c>
      <c r="BH2" s="6" t="n">
        <v>1039.53</v>
      </c>
      <c r="BI2" s="11" t="n">
        <v>46162</v>
      </c>
      <c r="BJ2" s="6" t="n">
        <v>1</v>
      </c>
      <c r="BK2" s="6" t="n">
        <v>1032.44</v>
      </c>
      <c r="BL2" s="11" t="n">
        <v>46140</v>
      </c>
      <c r="BM2" s="6" t="n">
        <v>1</v>
      </c>
      <c r="BN2" s="6" t="n">
        <v>1007.45</v>
      </c>
      <c r="BO2" s="11" t="n">
        <v>46087</v>
      </c>
      <c r="BP2" s="6" t="n">
        <v>1</v>
      </c>
      <c r="BQ2" s="6" t="n">
        <v>1000.04</v>
      </c>
      <c r="BR2" s="11" t="n">
        <v>46002</v>
      </c>
      <c r="BS2" s="6" t="n">
        <v>1</v>
      </c>
      <c r="BT2" s="6" t="n">
        <v>1056.83</v>
      </c>
      <c r="BU2" s="11" t="n">
        <v>46080</v>
      </c>
      <c r="BV2" s="6" t="n">
        <v>1</v>
      </c>
      <c r="BW2" s="6" t="n">
        <v>1023.36</v>
      </c>
      <c r="BX2" s="11" t="n">
        <v>46000</v>
      </c>
      <c r="BY2" s="6" t="n">
        <v>1</v>
      </c>
      <c r="BZ2" s="6" t="n">
        <v>960.62</v>
      </c>
      <c r="CA2" s="11" t="n">
        <v>46166</v>
      </c>
      <c r="CB2" s="6" t="n">
        <v>1</v>
      </c>
      <c r="CC2" s="6" t="n">
        <v>1004.91</v>
      </c>
      <c r="CD2" s="11" t="n">
        <v>46142</v>
      </c>
      <c r="CE2" s="6" t="n">
        <v>1</v>
      </c>
      <c r="CF2" s="6" t="n">
        <v>993.04</v>
      </c>
      <c r="CG2" s="11" t="n">
        <v>46146</v>
      </c>
      <c r="CH2" s="6" t="n">
        <v>2</v>
      </c>
      <c r="CI2" s="6" t="n">
        <v>1167.18</v>
      </c>
      <c r="CJ2" s="11" t="n">
        <v>46147</v>
      </c>
      <c r="CK2" s="6" t="n">
        <v>1</v>
      </c>
      <c r="CL2" s="6" t="n">
        <v>1001.095</v>
      </c>
      <c r="CM2" s="11" t="n">
        <v>46130</v>
      </c>
      <c r="CN2" s="6" t="n">
        <v>1</v>
      </c>
      <c r="CO2" s="6" t="n">
        <v>977.5</v>
      </c>
      <c r="CP2" s="11" t="n">
        <v>46027</v>
      </c>
      <c r="CQ2" s="6" t="n">
        <v>1</v>
      </c>
      <c r="CR2" s="6" t="n">
        <v>942.53</v>
      </c>
      <c r="CS2" s="11" t="n">
        <v>46147</v>
      </c>
      <c r="CT2" s="6" t="n">
        <v>1</v>
      </c>
      <c r="CU2" s="6" t="n">
        <v>938.27</v>
      </c>
      <c r="CV2" s="11" t="n">
        <v>46027</v>
      </c>
      <c r="CW2" s="6" t="n">
        <v>1</v>
      </c>
      <c r="CX2" s="6" t="n">
        <v>881.15</v>
      </c>
      <c r="CY2" s="11" t="n">
        <v>46027</v>
      </c>
      <c r="CZ2" s="6" t="n">
        <v>1</v>
      </c>
      <c r="DA2" s="6" t="n">
        <v>922.38</v>
      </c>
      <c r="DB2" s="11" t="n">
        <v>46162</v>
      </c>
      <c r="DC2" s="6" t="n">
        <v>1</v>
      </c>
      <c r="DD2" s="6" t="n">
        <v>906.21</v>
      </c>
      <c r="DE2" s="11" t="n">
        <v>46035</v>
      </c>
      <c r="DF2" s="6" t="n">
        <v>1</v>
      </c>
      <c r="DG2" s="6" t="n">
        <v>896.06</v>
      </c>
    </row>
    <row collapsed="false" customFormat="false" customHeight="false" hidden="false" ht="12.1" outlineLevel="0" r="3">
      <c r="A3" s="11" t="n">
        <v>46171</v>
      </c>
      <c r="B3" s="6" t="n">
        <v>1</v>
      </c>
      <c r="C3" s="6" t="n">
        <v>302.04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46036</v>
      </c>
      <c r="K3" s="6" t="n">
        <v>1</v>
      </c>
      <c r="L3" s="6" t="n">
        <v>10.16</v>
      </c>
      <c r="M3" s="11" t="n">
        <v>45939</v>
      </c>
      <c r="N3" s="6" t="n">
        <v>2</v>
      </c>
      <c r="O3" s="6" t="n">
        <v>26.18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46132</v>
      </c>
      <c r="Z3" s="6" t="n">
        <v>1</v>
      </c>
      <c r="AA3" s="6" t="n">
        <v>909.56</v>
      </c>
      <c r="AB3" s="11" t="n">
        <v>45992</v>
      </c>
      <c r="AC3" s="6" t="n">
        <v>1</v>
      </c>
      <c r="AD3" s="6" t="n">
        <v>1082.5</v>
      </c>
      <c r="AE3" s="0"/>
      <c r="AF3" s="5" t="s">
        <f>=SUM(AG2:AG2)/SUM(AF2:AF2)</f>
      </c>
      <c r="AG3" s="0" t="s">
        <v>11</v>
      </c>
      <c r="AH3" s="11" t="n">
        <v>45992</v>
      </c>
      <c r="AI3" s="6" t="n">
        <v>1</v>
      </c>
      <c r="AJ3" s="6" t="n">
        <v>995.21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2441</v>
      </c>
      <c r="F4" s="0" t="s">
        <v>367</v>
      </c>
      <c r="G4" s="0"/>
      <c r="H4" s="6" t="n">
        <v>45.87</v>
      </c>
      <c r="I4" s="0" t="s">
        <v>367</v>
      </c>
      <c r="J4" s="11" t="n">
        <v>46036</v>
      </c>
      <c r="K4" s="6" t="n">
        <v>5</v>
      </c>
      <c r="L4" s="6" t="n">
        <v>50.75</v>
      </c>
      <c r="M4" s="11" t="n">
        <v>45950</v>
      </c>
      <c r="N4" s="6" t="n">
        <v>1</v>
      </c>
      <c r="O4" s="6" t="n">
        <v>13.74</v>
      </c>
      <c r="P4" s="0"/>
      <c r="Q4" s="6" t="n">
        <v>101.35</v>
      </c>
      <c r="R4" s="0" t="s">
        <v>367</v>
      </c>
      <c r="S4" s="0"/>
      <c r="T4" s="6" t="n">
        <v>102.7707</v>
      </c>
      <c r="U4" s="0" t="s">
        <v>367</v>
      </c>
      <c r="V4" s="0"/>
      <c r="W4" s="6" t="n">
        <v>107.02</v>
      </c>
      <c r="X4" s="0" t="s">
        <v>367</v>
      </c>
      <c r="Y4" s="0"/>
      <c r="Z4" s="5" t="s">
        <f>=SUM(AA2:AA3)/SUM(Z2:Z3)</f>
      </c>
      <c r="AA4" s="0" t="s">
        <v>11</v>
      </c>
      <c r="AB4" s="0"/>
      <c r="AC4" s="5" t="s">
        <f>=SUM(AD2:AD3)/SUM(AC2:AC3)</f>
      </c>
      <c r="AD4" s="0" t="s">
        <v>11</v>
      </c>
      <c r="AE4" s="0"/>
      <c r="AF4" s="6" t="n">
        <v>101.21</v>
      </c>
      <c r="AG4" s="0" t="s">
        <v>367</v>
      </c>
      <c r="AH4" s="0"/>
      <c r="AI4" s="5" t="s">
        <f>=SUM(AJ2:AJ3)/SUM(AI2:AI3)</f>
      </c>
      <c r="AJ4" s="0" t="s">
        <v>11</v>
      </c>
      <c r="AK4" s="0"/>
      <c r="AL4" s="6" t="n">
        <v>107.7991</v>
      </c>
      <c r="AM4" s="0" t="s">
        <v>367</v>
      </c>
      <c r="AN4" s="0"/>
      <c r="AO4" s="6" t="n">
        <v>105.8</v>
      </c>
      <c r="AP4" s="0" t="s">
        <v>367</v>
      </c>
      <c r="AQ4" s="0"/>
      <c r="AR4" s="6" t="n">
        <v>103.93</v>
      </c>
      <c r="AS4" s="0" t="s">
        <v>367</v>
      </c>
      <c r="AT4" s="0"/>
      <c r="AU4" s="6" t="n">
        <v>103.45</v>
      </c>
      <c r="AV4" s="0" t="s">
        <v>367</v>
      </c>
      <c r="AW4" s="0"/>
      <c r="AX4" s="6" t="n">
        <v>103.8</v>
      </c>
      <c r="AY4" s="0" t="s">
        <v>367</v>
      </c>
      <c r="AZ4" s="0"/>
      <c r="BA4" s="6" t="n">
        <v>102.45</v>
      </c>
      <c r="BB4" s="0" t="s">
        <v>367</v>
      </c>
      <c r="BC4" s="0"/>
      <c r="BD4" s="6" t="n">
        <v>102.31</v>
      </c>
      <c r="BE4" s="0" t="s">
        <v>367</v>
      </c>
      <c r="BF4" s="0"/>
      <c r="BG4" s="6" t="n">
        <v>101.19</v>
      </c>
      <c r="BH4" s="0" t="s">
        <v>367</v>
      </c>
      <c r="BI4" s="0"/>
      <c r="BJ4" s="6" t="n">
        <v>100.7</v>
      </c>
      <c r="BK4" s="0" t="s">
        <v>367</v>
      </c>
      <c r="BL4" s="0"/>
      <c r="BM4" s="6" t="n">
        <v>100.3</v>
      </c>
      <c r="BN4" s="0" t="s">
        <v>367</v>
      </c>
      <c r="BO4" s="0"/>
      <c r="BP4" s="6" t="n">
        <v>100.8</v>
      </c>
      <c r="BQ4" s="0" t="s">
        <v>367</v>
      </c>
      <c r="BR4" s="0"/>
      <c r="BS4" s="6" t="n">
        <v>100.93</v>
      </c>
      <c r="BT4" s="0" t="s">
        <v>367</v>
      </c>
      <c r="BU4" s="0"/>
      <c r="BV4" s="6" t="n">
        <v>100.98</v>
      </c>
      <c r="BW4" s="0" t="s">
        <v>367</v>
      </c>
      <c r="BX4" s="0"/>
      <c r="BY4" s="6" t="n">
        <v>99.09</v>
      </c>
      <c r="BZ4" s="0" t="s">
        <v>367</v>
      </c>
      <c r="CA4" s="0"/>
      <c r="CB4" s="6" t="n">
        <v>100.63</v>
      </c>
      <c r="CC4" s="0" t="s">
        <v>367</v>
      </c>
      <c r="CD4" s="0"/>
      <c r="CE4" s="6" t="n">
        <v>100.24</v>
      </c>
      <c r="CF4" s="0" t="s">
        <v>367</v>
      </c>
      <c r="CG4" s="0"/>
      <c r="CH4" s="6" t="n">
        <v>99.66</v>
      </c>
      <c r="CI4" s="0" t="s">
        <v>367</v>
      </c>
      <c r="CJ4" s="0"/>
      <c r="CK4" s="6" t="n">
        <v>99.37</v>
      </c>
      <c r="CL4" s="0" t="s">
        <v>367</v>
      </c>
      <c r="CM4" s="0"/>
      <c r="CN4" s="6" t="n">
        <v>97.65</v>
      </c>
      <c r="CO4" s="0" t="s">
        <v>367</v>
      </c>
      <c r="CP4" s="0"/>
      <c r="CQ4" s="6" t="n">
        <v>92.728</v>
      </c>
      <c r="CR4" s="0" t="s">
        <v>367</v>
      </c>
      <c r="CS4" s="0"/>
      <c r="CT4" s="6" t="n">
        <v>94.69</v>
      </c>
      <c r="CU4" s="0" t="s">
        <v>367</v>
      </c>
      <c r="CV4" s="0"/>
      <c r="CW4" s="6" t="n">
        <v>87.71</v>
      </c>
      <c r="CX4" s="0" t="s">
        <v>367</v>
      </c>
      <c r="CY4" s="0"/>
      <c r="CZ4" s="6" t="n">
        <v>88.29</v>
      </c>
      <c r="DA4" s="0" t="s">
        <v>367</v>
      </c>
      <c r="DB4" s="0"/>
      <c r="DC4" s="6" t="n">
        <v>90.2</v>
      </c>
      <c r="DD4" s="0" t="s">
        <v>367</v>
      </c>
      <c r="DE4" s="0"/>
      <c r="DF4" s="6" t="n">
        <v>88.253</v>
      </c>
      <c r="DG4" s="0" t="s">
        <v>367</v>
      </c>
    </row>
    <row collapsed="false" customFormat="false" customHeight="false" hidden="false" ht="12.1" outlineLevel="0" r="5">
      <c r="A5" s="0"/>
      <c r="B5" s="6" t="n">
        <v>297.16</v>
      </c>
      <c r="C5" s="0" t="s">
        <v>367</v>
      </c>
      <c r="D5" s="0"/>
      <c r="E5" s="6" t="n">
        <v>1</v>
      </c>
      <c r="F5" s="0" t="s">
        <v>368</v>
      </c>
      <c r="G5" s="0"/>
      <c r="H5" s="6" t="n">
        <v>5</v>
      </c>
      <c r="I5" s="0" t="s">
        <v>368</v>
      </c>
      <c r="J5" s="11" t="n">
        <v>46038</v>
      </c>
      <c r="K5" s="6" t="n">
        <v>5</v>
      </c>
      <c r="L5" s="6" t="n">
        <v>50.25</v>
      </c>
      <c r="M5" s="11" t="n">
        <v>45966</v>
      </c>
      <c r="N5" s="6" t="n">
        <v>3</v>
      </c>
      <c r="O5" s="6" t="n">
        <v>38.58</v>
      </c>
      <c r="P5" s="0"/>
      <c r="Q5" s="6" t="n">
        <v>1</v>
      </c>
      <c r="R5" s="0" t="s">
        <v>368</v>
      </c>
      <c r="S5" s="0"/>
      <c r="T5" s="6" t="n">
        <v>1</v>
      </c>
      <c r="U5" s="0" t="s">
        <v>368</v>
      </c>
      <c r="V5" s="0"/>
      <c r="W5" s="6" t="n">
        <v>2</v>
      </c>
      <c r="X5" s="0" t="s">
        <v>368</v>
      </c>
      <c r="Y5" s="0"/>
      <c r="Z5" s="6" t="n">
        <v>98.11</v>
      </c>
      <c r="AA5" s="0" t="s">
        <v>367</v>
      </c>
      <c r="AB5" s="0"/>
      <c r="AC5" s="6" t="n">
        <v>103.99</v>
      </c>
      <c r="AD5" s="0" t="s">
        <v>367</v>
      </c>
      <c r="AE5" s="0"/>
      <c r="AF5" s="6" t="n">
        <v>2</v>
      </c>
      <c r="AG5" s="0" t="s">
        <v>368</v>
      </c>
      <c r="AH5" s="0"/>
      <c r="AI5" s="6" t="n">
        <v>99.01</v>
      </c>
      <c r="AJ5" s="0" t="s">
        <v>367</v>
      </c>
      <c r="AK5" s="0"/>
      <c r="AL5" s="6" t="n">
        <v>1</v>
      </c>
      <c r="AM5" s="0" t="s">
        <v>368</v>
      </c>
      <c r="AN5" s="0"/>
      <c r="AO5" s="6" t="n">
        <v>1</v>
      </c>
      <c r="AP5" s="0" t="s">
        <v>368</v>
      </c>
      <c r="AQ5" s="0"/>
      <c r="AR5" s="6" t="n">
        <v>1</v>
      </c>
      <c r="AS5" s="0" t="s">
        <v>368</v>
      </c>
      <c r="AT5" s="0"/>
      <c r="AU5" s="6" t="n">
        <v>1</v>
      </c>
      <c r="AV5" s="0" t="s">
        <v>368</v>
      </c>
      <c r="AW5" s="0"/>
      <c r="AX5" s="6" t="n">
        <v>1</v>
      </c>
      <c r="AY5" s="0" t="s">
        <v>368</v>
      </c>
      <c r="AZ5" s="0"/>
      <c r="BA5" s="6" t="n">
        <v>1</v>
      </c>
      <c r="BB5" s="0" t="s">
        <v>368</v>
      </c>
      <c r="BC5" s="0"/>
      <c r="BD5" s="6" t="n">
        <v>1</v>
      </c>
      <c r="BE5" s="0" t="s">
        <v>368</v>
      </c>
      <c r="BF5" s="0"/>
      <c r="BG5" s="6" t="n">
        <v>1</v>
      </c>
      <c r="BH5" s="0" t="s">
        <v>368</v>
      </c>
      <c r="BI5" s="0"/>
      <c r="BJ5" s="6" t="n">
        <v>1</v>
      </c>
      <c r="BK5" s="0" t="s">
        <v>368</v>
      </c>
      <c r="BL5" s="0"/>
      <c r="BM5" s="6" t="n">
        <v>1</v>
      </c>
      <c r="BN5" s="0" t="s">
        <v>368</v>
      </c>
      <c r="BO5" s="0"/>
      <c r="BP5" s="6" t="n">
        <v>1</v>
      </c>
      <c r="BQ5" s="0" t="s">
        <v>368</v>
      </c>
      <c r="BR5" s="0"/>
      <c r="BS5" s="6" t="n">
        <v>1</v>
      </c>
      <c r="BT5" s="0" t="s">
        <v>368</v>
      </c>
      <c r="BU5" s="0"/>
      <c r="BV5" s="6" t="n">
        <v>1</v>
      </c>
      <c r="BW5" s="0" t="s">
        <v>368</v>
      </c>
      <c r="BX5" s="0"/>
      <c r="BY5" s="6" t="n">
        <v>1</v>
      </c>
      <c r="BZ5" s="0" t="s">
        <v>368</v>
      </c>
      <c r="CA5" s="0"/>
      <c r="CB5" s="6" t="n">
        <v>1</v>
      </c>
      <c r="CC5" s="0" t="s">
        <v>368</v>
      </c>
      <c r="CD5" s="0"/>
      <c r="CE5" s="6" t="n">
        <v>1</v>
      </c>
      <c r="CF5" s="0" t="s">
        <v>368</v>
      </c>
      <c r="CG5" s="0"/>
      <c r="CH5" s="6" t="n">
        <v>2</v>
      </c>
      <c r="CI5" s="0" t="s">
        <v>368</v>
      </c>
      <c r="CJ5" s="0"/>
      <c r="CK5" s="6" t="n">
        <v>1</v>
      </c>
      <c r="CL5" s="0" t="s">
        <v>368</v>
      </c>
      <c r="CM5" s="0"/>
      <c r="CN5" s="6" t="n">
        <v>1</v>
      </c>
      <c r="CO5" s="0" t="s">
        <v>368</v>
      </c>
      <c r="CP5" s="0"/>
      <c r="CQ5" s="6" t="n">
        <v>1</v>
      </c>
      <c r="CR5" s="0" t="s">
        <v>368</v>
      </c>
      <c r="CS5" s="0"/>
      <c r="CT5" s="6" t="n">
        <v>1</v>
      </c>
      <c r="CU5" s="0" t="s">
        <v>368</v>
      </c>
      <c r="CV5" s="0"/>
      <c r="CW5" s="6" t="n">
        <v>1</v>
      </c>
      <c r="CX5" s="0" t="s">
        <v>368</v>
      </c>
      <c r="CY5" s="0"/>
      <c r="CZ5" s="6" t="n">
        <v>1</v>
      </c>
      <c r="DA5" s="0" t="s">
        <v>368</v>
      </c>
      <c r="DB5" s="0"/>
      <c r="DC5" s="6" t="n">
        <v>1</v>
      </c>
      <c r="DD5" s="0" t="s">
        <v>368</v>
      </c>
      <c r="DE5" s="0"/>
      <c r="DF5" s="6" t="n">
        <v>1</v>
      </c>
      <c r="DG5" s="0" t="s">
        <v>368</v>
      </c>
    </row>
    <row collapsed="false" customFormat="false" customHeight="false" hidden="false" ht="12.1" outlineLevel="0" r="6">
      <c r="A6" s="0"/>
      <c r="B6" s="6" t="n">
        <v>11</v>
      </c>
      <c r="C6" s="0" t="s">
        <v>368</v>
      </c>
      <c r="D6" s="0"/>
      <c r="E6" s="5" t="s">
        <f>=E5*(ABS(E4)-ABS(E3))</f>
      </c>
      <c r="F6" s="0" t="s">
        <v>369</v>
      </c>
      <c r="G6" s="0"/>
      <c r="H6" s="5" t="s">
        <f>=H5*(ABS(H4)-ABS(H3))</f>
      </c>
      <c r="I6" s="0" t="s">
        <v>369</v>
      </c>
      <c r="J6" s="11" t="n">
        <v>46041</v>
      </c>
      <c r="K6" s="6" t="n">
        <v>9</v>
      </c>
      <c r="L6" s="6" t="n">
        <v>90.72</v>
      </c>
      <c r="M6" s="11" t="n">
        <v>45972</v>
      </c>
      <c r="N6" s="6" t="n">
        <v>6</v>
      </c>
      <c r="O6" s="6" t="n">
        <v>80.52</v>
      </c>
      <c r="P6" s="0"/>
      <c r="Q6" s="5" t="s">
        <f>=Q5*(ABS(Q4)-ABS(Q3))</f>
      </c>
      <c r="R6" s="0" t="s">
        <v>369</v>
      </c>
      <c r="S6" s="0"/>
      <c r="T6" s="6" t="s">
        <f>=Портфель!G10*Портфель!$Q$17</f>
      </c>
      <c r="U6" s="0" t="s">
        <v>6</v>
      </c>
      <c r="V6" s="0"/>
      <c r="W6" s="6" t="s">
        <f>=Портфель!G11*Портфель!$Q$13</f>
      </c>
      <c r="X6" s="0" t="s">
        <v>6</v>
      </c>
      <c r="Y6" s="0"/>
      <c r="Z6" s="6" t="n">
        <v>2</v>
      </c>
      <c r="AA6" s="0" t="s">
        <v>368</v>
      </c>
      <c r="AB6" s="0"/>
      <c r="AC6" s="6" t="n">
        <v>2</v>
      </c>
      <c r="AD6" s="0" t="s">
        <v>368</v>
      </c>
      <c r="AE6" s="0"/>
      <c r="AF6" s="6" t="s">
        <f>=Портфель!G14*Портфель!$Q$13</f>
      </c>
      <c r="AG6" s="0" t="s">
        <v>6</v>
      </c>
      <c r="AH6" s="0"/>
      <c r="AI6" s="6" t="n">
        <v>2</v>
      </c>
      <c r="AJ6" s="0" t="s">
        <v>368</v>
      </c>
      <c r="AK6" s="0"/>
      <c r="AL6" s="6" t="s">
        <f>=Портфель!G16*Портфель!$Q$6</f>
      </c>
      <c r="AM6" s="0" t="s">
        <v>6</v>
      </c>
      <c r="AN6" s="0"/>
      <c r="AO6" s="6" t="s">
        <f>=Портфель!G17*Портфель!$Q$13</f>
      </c>
      <c r="AP6" s="0" t="s">
        <v>6</v>
      </c>
      <c r="AQ6" s="0"/>
      <c r="AR6" s="6" t="s">
        <f>=Портфель!G18*Портфель!$Q$13</f>
      </c>
      <c r="AS6" s="0" t="s">
        <v>6</v>
      </c>
      <c r="AT6" s="0"/>
      <c r="AU6" s="6" t="s">
        <f>=Портфель!G19*Портфель!$Q$13</f>
      </c>
      <c r="AV6" s="0" t="s">
        <v>6</v>
      </c>
      <c r="AW6" s="0"/>
      <c r="AX6" s="6" t="s">
        <f>=Портфель!G20*Портфель!$Q$13</f>
      </c>
      <c r="AY6" s="0" t="s">
        <v>6</v>
      </c>
      <c r="AZ6" s="0"/>
      <c r="BA6" s="6" t="s">
        <f>=Портфель!G21*Портфель!$Q$13</f>
      </c>
      <c r="BB6" s="0" t="s">
        <v>6</v>
      </c>
      <c r="BC6" s="0"/>
      <c r="BD6" s="6" t="s">
        <f>=Портфель!G22*Портфель!$Q$13</f>
      </c>
      <c r="BE6" s="0" t="s">
        <v>6</v>
      </c>
      <c r="BF6" s="0"/>
      <c r="BG6" s="6" t="s">
        <f>=Портфель!G23*Портфель!$Q$13</f>
      </c>
      <c r="BH6" s="0" t="s">
        <v>6</v>
      </c>
      <c r="BI6" s="0"/>
      <c r="BJ6" s="6" t="s">
        <f>=Портфель!G24*Портфель!$Q$13</f>
      </c>
      <c r="BK6" s="0" t="s">
        <v>6</v>
      </c>
      <c r="BL6" s="0"/>
      <c r="BM6" s="6" t="s">
        <f>=Портфель!G25*Портфель!$Q$13</f>
      </c>
      <c r="BN6" s="0" t="s">
        <v>6</v>
      </c>
      <c r="BO6" s="0"/>
      <c r="BP6" s="6" t="s">
        <f>=Портфель!G26*Портфель!$Q$13</f>
      </c>
      <c r="BQ6" s="0" t="s">
        <v>6</v>
      </c>
      <c r="BR6" s="0"/>
      <c r="BS6" s="6" t="s">
        <f>=Портфель!G27*Портфель!$Q$13</f>
      </c>
      <c r="BT6" s="0" t="s">
        <v>6</v>
      </c>
      <c r="BU6" s="0"/>
      <c r="BV6" s="6" t="s">
        <f>=Портфель!G28*Портфель!$Q$13</f>
      </c>
      <c r="BW6" s="0" t="s">
        <v>6</v>
      </c>
      <c r="BX6" s="0"/>
      <c r="BY6" s="6" t="s">
        <f>=Портфель!G29*Портфель!$Q$13</f>
      </c>
      <c r="BZ6" s="0" t="s">
        <v>6</v>
      </c>
      <c r="CA6" s="0"/>
      <c r="CB6" s="6" t="s">
        <f>=Портфель!G30*Портфель!$Q$13</f>
      </c>
      <c r="CC6" s="0" t="s">
        <v>6</v>
      </c>
      <c r="CD6" s="0"/>
      <c r="CE6" s="6" t="s">
        <f>=Портфель!G31*Портфель!$Q$13</f>
      </c>
      <c r="CF6" s="0" t="s">
        <v>6</v>
      </c>
      <c r="CG6" s="0"/>
      <c r="CH6" s="6" t="s">
        <f>=Портфель!G32*Портфель!$Q$13</f>
      </c>
      <c r="CI6" s="0" t="s">
        <v>6</v>
      </c>
      <c r="CJ6" s="0"/>
      <c r="CK6" s="6" t="s">
        <f>=Портфель!G33*Портфель!$Q$13</f>
      </c>
      <c r="CL6" s="0" t="s">
        <v>6</v>
      </c>
      <c r="CM6" s="0"/>
      <c r="CN6" s="6" t="s">
        <f>=Портфель!G34*Портфель!$Q$13</f>
      </c>
      <c r="CO6" s="0" t="s">
        <v>6</v>
      </c>
      <c r="CP6" s="0"/>
      <c r="CQ6" s="6" t="s">
        <f>=Портфель!G35*Портфель!$Q$13</f>
      </c>
      <c r="CR6" s="0" t="s">
        <v>6</v>
      </c>
      <c r="CS6" s="0"/>
      <c r="CT6" s="6" t="s">
        <f>=Портфель!G36*Портфель!$Q$13</f>
      </c>
      <c r="CU6" s="0" t="s">
        <v>6</v>
      </c>
      <c r="CV6" s="0"/>
      <c r="CW6" s="6" t="s">
        <f>=Портфель!G37*Портфель!$Q$13</f>
      </c>
      <c r="CX6" s="0" t="s">
        <v>6</v>
      </c>
      <c r="CY6" s="0"/>
      <c r="CZ6" s="6" t="s">
        <f>=Портфель!G38*Портфель!$Q$13</f>
      </c>
      <c r="DA6" s="0" t="s">
        <v>6</v>
      </c>
      <c r="DB6" s="0"/>
      <c r="DC6" s="6" t="s">
        <f>=Портфель!G39*Портфель!$Q$13</f>
      </c>
      <c r="DD6" s="0" t="s">
        <v>6</v>
      </c>
      <c r="DE6" s="0"/>
      <c r="DF6" s="6" t="s">
        <f>=Портфель!G40*Портфель!$Q$13</f>
      </c>
      <c r="DG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369</v>
      </c>
      <c r="D7" s="0"/>
      <c r="E7" s="0"/>
      <c r="F7" s="0"/>
      <c r="G7" s="0"/>
      <c r="H7" s="0"/>
      <c r="I7" s="0"/>
      <c r="J7" s="11" t="n">
        <v>46048</v>
      </c>
      <c r="K7" s="6" t="n">
        <v>20</v>
      </c>
      <c r="L7" s="6" t="n">
        <v>199.2</v>
      </c>
      <c r="M7" s="11" t="n">
        <v>45972</v>
      </c>
      <c r="N7" s="6" t="n">
        <v>1</v>
      </c>
      <c r="O7" s="6" t="n">
        <v>13.42</v>
      </c>
      <c r="P7" s="0"/>
      <c r="Q7" s="0"/>
      <c r="R7" s="0"/>
      <c r="S7" s="0"/>
      <c r="T7" s="6" t="s">
        <f>=Портфель!H10*Портфель!$Q$13</f>
      </c>
      <c r="U7" s="0" t="s">
        <v>7</v>
      </c>
      <c r="V7" s="0"/>
      <c r="W7" s="6" t="s">
        <f>=Портфель!H11*Портфель!$Q$13</f>
      </c>
      <c r="X7" s="0" t="s">
        <v>7</v>
      </c>
      <c r="Y7" s="0"/>
      <c r="Z7" s="6" t="s">
        <f>=Портфель!G12*Портфель!$Q$13</f>
      </c>
      <c r="AA7" s="0" t="s">
        <v>6</v>
      </c>
      <c r="AB7" s="0"/>
      <c r="AC7" s="6" t="s">
        <f>=Портфель!G13*Портфель!$Q$13</f>
      </c>
      <c r="AD7" s="0" t="s">
        <v>6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=Портфель!G15*Портфель!$Q$13</f>
      </c>
      <c r="AJ7" s="0" t="s">
        <v>6</v>
      </c>
      <c r="AK7" s="0"/>
      <c r="AL7" s="6" t="s">
        <f>=Портфель!H16*Портфель!$Q$13</f>
      </c>
      <c r="AM7" s="0" t="s">
        <v>7</v>
      </c>
      <c r="AN7" s="0"/>
      <c r="AO7" s="6" t="s">
        <f>=Портфель!H17*Портфель!$Q$13</f>
      </c>
      <c r="AP7" s="0" t="s">
        <v>7</v>
      </c>
      <c r="AQ7" s="0"/>
      <c r="AR7" s="6" t="s">
        <f>=Портфель!H18*Портфель!$Q$13</f>
      </c>
      <c r="AS7" s="0" t="s">
        <v>7</v>
      </c>
      <c r="AT7" s="0"/>
      <c r="AU7" s="6" t="s">
        <f>=Портфель!H19*Портфель!$Q$13</f>
      </c>
      <c r="AV7" s="0" t="s">
        <v>7</v>
      </c>
      <c r="AW7" s="0"/>
      <c r="AX7" s="6" t="s">
        <f>=Портфель!H20*Портфель!$Q$13</f>
      </c>
      <c r="AY7" s="0" t="s">
        <v>7</v>
      </c>
      <c r="AZ7" s="0"/>
      <c r="BA7" s="6" t="s">
        <f>=Портфель!H21*Портфель!$Q$13</f>
      </c>
      <c r="BB7" s="0" t="s">
        <v>7</v>
      </c>
      <c r="BC7" s="0"/>
      <c r="BD7" s="6" t="s">
        <f>=Портфель!H22*Портфель!$Q$13</f>
      </c>
      <c r="BE7" s="0" t="s">
        <v>7</v>
      </c>
      <c r="BF7" s="0"/>
      <c r="BG7" s="6" t="s">
        <f>=Портфель!H23*Портфель!$Q$13</f>
      </c>
      <c r="BH7" s="0" t="s">
        <v>7</v>
      </c>
      <c r="BI7" s="0"/>
      <c r="BJ7" s="6" t="s">
        <f>=Портфель!H24*Портфель!$Q$13</f>
      </c>
      <c r="BK7" s="0" t="s">
        <v>7</v>
      </c>
      <c r="BL7" s="0"/>
      <c r="BM7" s="6" t="s">
        <f>=Портфель!H25*Портфель!$Q$13</f>
      </c>
      <c r="BN7" s="0" t="s">
        <v>7</v>
      </c>
      <c r="BO7" s="0"/>
      <c r="BP7" s="6" t="s">
        <f>=Портфель!H26*Портфель!$Q$13</f>
      </c>
      <c r="BQ7" s="0" t="s">
        <v>7</v>
      </c>
      <c r="BR7" s="0"/>
      <c r="BS7" s="6" t="s">
        <f>=Портфель!H27*Портфель!$Q$13</f>
      </c>
      <c r="BT7" s="0" t="s">
        <v>7</v>
      </c>
      <c r="BU7" s="0"/>
      <c r="BV7" s="6" t="s">
        <f>=Портфель!H28*Портфель!$Q$13</f>
      </c>
      <c r="BW7" s="0" t="s">
        <v>7</v>
      </c>
      <c r="BX7" s="0"/>
      <c r="BY7" s="6" t="s">
        <f>=Портфель!H29*Портфель!$Q$13</f>
      </c>
      <c r="BZ7" s="0" t="s">
        <v>7</v>
      </c>
      <c r="CA7" s="0"/>
      <c r="CB7" s="6" t="s">
        <f>=Портфель!H30*Портфель!$Q$13</f>
      </c>
      <c r="CC7" s="0" t="s">
        <v>7</v>
      </c>
      <c r="CD7" s="0"/>
      <c r="CE7" s="6" t="s">
        <f>=Портфель!H31*Портфель!$Q$13</f>
      </c>
      <c r="CF7" s="0" t="s">
        <v>7</v>
      </c>
      <c r="CG7" s="0"/>
      <c r="CH7" s="6" t="s">
        <f>=Портфель!H32*Портфель!$Q$13</f>
      </c>
      <c r="CI7" s="0" t="s">
        <v>7</v>
      </c>
      <c r="CJ7" s="0"/>
      <c r="CK7" s="6" t="s">
        <f>=Портфель!H33*Портфель!$Q$13</f>
      </c>
      <c r="CL7" s="0" t="s">
        <v>7</v>
      </c>
      <c r="CM7" s="0"/>
      <c r="CN7" s="6" t="s">
        <f>=Портфель!H34*Портфель!$Q$13</f>
      </c>
      <c r="CO7" s="0" t="s">
        <v>7</v>
      </c>
      <c r="CP7" s="0"/>
      <c r="CQ7" s="6" t="s">
        <f>=Портфель!H35*Портфель!$Q$13</f>
      </c>
      <c r="CR7" s="0" t="s">
        <v>7</v>
      </c>
      <c r="CS7" s="0"/>
      <c r="CT7" s="6" t="s">
        <f>=Портфель!H36*Портфель!$Q$13</f>
      </c>
      <c r="CU7" s="0" t="s">
        <v>7</v>
      </c>
      <c r="CV7" s="0"/>
      <c r="CW7" s="6" t="s">
        <f>=Портфель!H37*Портфель!$Q$13</f>
      </c>
      <c r="CX7" s="0" t="s">
        <v>7</v>
      </c>
      <c r="CY7" s="0"/>
      <c r="CZ7" s="6" t="s">
        <f>=Портфель!H38*Портфель!$Q$13</f>
      </c>
      <c r="DA7" s="0" t="s">
        <v>7</v>
      </c>
      <c r="DB7" s="0"/>
      <c r="DC7" s="6" t="s">
        <f>=Портфель!H39*Портфель!$Q$13</f>
      </c>
      <c r="DD7" s="0" t="s">
        <v>7</v>
      </c>
      <c r="DE7" s="0"/>
      <c r="DF7" s="6" t="s">
        <f>=Портфель!H40*Портфель!$Q$13</f>
      </c>
      <c r="DG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46080</v>
      </c>
      <c r="K8" s="6" t="n">
        <v>14</v>
      </c>
      <c r="L8" s="6" t="n">
        <v>140.14</v>
      </c>
      <c r="M8" s="11" t="n">
        <v>45992</v>
      </c>
      <c r="N8" s="6" t="n">
        <v>4</v>
      </c>
      <c r="O8" s="6" t="n">
        <v>52.68</v>
      </c>
      <c r="P8" s="0"/>
      <c r="Q8" s="0"/>
      <c r="R8" s="0"/>
      <c r="S8" s="0"/>
      <c r="T8" s="5" t="s">
        <f>=T5*(T6*T4/100-T3+T7)</f>
      </c>
      <c r="U8" s="0" t="s">
        <v>369</v>
      </c>
      <c r="V8" s="0"/>
      <c r="W8" s="5" t="s">
        <f>=W5*(W6*W4/100-W3+W7)</f>
      </c>
      <c r="X8" s="0" t="s">
        <v>369</v>
      </c>
      <c r="Y8" s="0"/>
      <c r="Z8" s="6" t="s">
        <f>=Портфель!H12*Портфель!$Q$13</f>
      </c>
      <c r="AA8" s="0" t="s">
        <v>7</v>
      </c>
      <c r="AB8" s="0"/>
      <c r="AC8" s="6" t="s">
        <f>=Портфель!H13*Портфель!$Q$13</f>
      </c>
      <c r="AD8" s="0" t="s">
        <v>7</v>
      </c>
      <c r="AE8" s="0"/>
      <c r="AF8" s="5" t="s">
        <f>=AF5*(AF6*AF4/100-AF3+AF7)</f>
      </c>
      <c r="AG8" s="0" t="s">
        <v>369</v>
      </c>
      <c r="AH8" s="0"/>
      <c r="AI8" s="6" t="s">
        <f>=Портфель!H15*Портфель!$Q$13</f>
      </c>
      <c r="AJ8" s="0" t="s">
        <v>7</v>
      </c>
      <c r="AK8" s="0"/>
      <c r="AL8" s="5" t="s">
        <f>=AL5*(AL6*AL4/100-AL3+AL7)</f>
      </c>
      <c r="AM8" s="0" t="s">
        <v>369</v>
      </c>
      <c r="AN8" s="0"/>
      <c r="AO8" s="5" t="s">
        <f>=AO5*(AO6*AO4/100-AO3+AO7)</f>
      </c>
      <c r="AP8" s="0" t="s">
        <v>369</v>
      </c>
      <c r="AQ8" s="0"/>
      <c r="AR8" s="5" t="s">
        <f>=AR5*(AR6*AR4/100-AR3+AR7)</f>
      </c>
      <c r="AS8" s="0" t="s">
        <v>369</v>
      </c>
      <c r="AT8" s="0"/>
      <c r="AU8" s="5" t="s">
        <f>=AU5*(AU6*AU4/100-AU3+AU7)</f>
      </c>
      <c r="AV8" s="0" t="s">
        <v>369</v>
      </c>
      <c r="AW8" s="0"/>
      <c r="AX8" s="5" t="s">
        <f>=AX5*(AX6*AX4/100-AX3+AX7)</f>
      </c>
      <c r="AY8" s="0" t="s">
        <v>369</v>
      </c>
      <c r="AZ8" s="0"/>
      <c r="BA8" s="5" t="s">
        <f>=BA5*(BA6*BA4/100-BA3+BA7)</f>
      </c>
      <c r="BB8" s="0" t="s">
        <v>369</v>
      </c>
      <c r="BC8" s="0"/>
      <c r="BD8" s="5" t="s">
        <f>=BD5*(BD6*BD4/100-BD3+BD7)</f>
      </c>
      <c r="BE8" s="0" t="s">
        <v>369</v>
      </c>
      <c r="BF8" s="0"/>
      <c r="BG8" s="5" t="s">
        <f>=BG5*(BG6*BG4/100-BG3+BG7)</f>
      </c>
      <c r="BH8" s="0" t="s">
        <v>369</v>
      </c>
      <c r="BI8" s="0"/>
      <c r="BJ8" s="5" t="s">
        <f>=BJ5*(BJ6*BJ4/100-BJ3+BJ7)</f>
      </c>
      <c r="BK8" s="0" t="s">
        <v>369</v>
      </c>
      <c r="BL8" s="0"/>
      <c r="BM8" s="5" t="s">
        <f>=BM5*(BM6*BM4/100-BM3+BM7)</f>
      </c>
      <c r="BN8" s="0" t="s">
        <v>369</v>
      </c>
      <c r="BO8" s="0"/>
      <c r="BP8" s="5" t="s">
        <f>=BP5*(BP6*BP4/100-BP3+BP7)</f>
      </c>
      <c r="BQ8" s="0" t="s">
        <v>369</v>
      </c>
      <c r="BR8" s="0"/>
      <c r="BS8" s="5" t="s">
        <f>=BS5*(BS6*BS4/100-BS3+BS7)</f>
      </c>
      <c r="BT8" s="0" t="s">
        <v>369</v>
      </c>
      <c r="BU8" s="0"/>
      <c r="BV8" s="5" t="s">
        <f>=BV5*(BV6*BV4/100-BV3+BV7)</f>
      </c>
      <c r="BW8" s="0" t="s">
        <v>369</v>
      </c>
      <c r="BX8" s="0"/>
      <c r="BY8" s="5" t="s">
        <f>=BY5*(BY6*BY4/100-BY3+BY7)</f>
      </c>
      <c r="BZ8" s="0" t="s">
        <v>369</v>
      </c>
      <c r="CA8" s="0"/>
      <c r="CB8" s="5" t="s">
        <f>=CB5*(CB6*CB4/100-CB3+CB7)</f>
      </c>
      <c r="CC8" s="0" t="s">
        <v>369</v>
      </c>
      <c r="CD8" s="0"/>
      <c r="CE8" s="5" t="s">
        <f>=CE5*(CE6*CE4/100-CE3+CE7)</f>
      </c>
      <c r="CF8" s="0" t="s">
        <v>369</v>
      </c>
      <c r="CG8" s="0"/>
      <c r="CH8" s="5" t="s">
        <f>=CH5*(CH6*CH4/100-CH3+CH7)</f>
      </c>
      <c r="CI8" s="0" t="s">
        <v>369</v>
      </c>
      <c r="CJ8" s="0"/>
      <c r="CK8" s="5" t="s">
        <f>=CK5*(CK6*CK4/100-CK3+CK7)</f>
      </c>
      <c r="CL8" s="0" t="s">
        <v>369</v>
      </c>
      <c r="CM8" s="0"/>
      <c r="CN8" s="5" t="s">
        <f>=CN5*(CN6*CN4/100-CN3+CN7)</f>
      </c>
      <c r="CO8" s="0" t="s">
        <v>369</v>
      </c>
      <c r="CP8" s="0"/>
      <c r="CQ8" s="5" t="s">
        <f>=CQ5*(CQ6*CQ4/100-CQ3+CQ7)</f>
      </c>
      <c r="CR8" s="0" t="s">
        <v>369</v>
      </c>
      <c r="CS8" s="0"/>
      <c r="CT8" s="5" t="s">
        <f>=CT5*(CT6*CT4/100-CT3+CT7)</f>
      </c>
      <c r="CU8" s="0" t="s">
        <v>369</v>
      </c>
      <c r="CV8" s="0"/>
      <c r="CW8" s="5" t="s">
        <f>=CW5*(CW6*CW4/100-CW3+CW7)</f>
      </c>
      <c r="CX8" s="0" t="s">
        <v>369</v>
      </c>
      <c r="CY8" s="0"/>
      <c r="CZ8" s="5" t="s">
        <f>=CZ5*(CZ6*CZ4/100-CZ3+CZ7)</f>
      </c>
      <c r="DA8" s="0" t="s">
        <v>369</v>
      </c>
      <c r="DB8" s="0"/>
      <c r="DC8" s="5" t="s">
        <f>=DC5*(DC6*DC4/100-DC3+DC7)</f>
      </c>
      <c r="DD8" s="0" t="s">
        <v>369</v>
      </c>
      <c r="DE8" s="0"/>
      <c r="DF8" s="5" t="s">
        <f>=DF5*(DF6*DF4/100-DF3+DF7)</f>
      </c>
      <c r="DG8" s="0" t="s">
        <v>369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46080</v>
      </c>
      <c r="K9" s="6" t="n">
        <v>16</v>
      </c>
      <c r="L9" s="6" t="n">
        <v>160</v>
      </c>
      <c r="M9" s="11" t="n">
        <v>45992</v>
      </c>
      <c r="N9" s="6" t="n">
        <v>3</v>
      </c>
      <c r="O9" s="6" t="n">
        <v>39.33</v>
      </c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=Z6*(Z7*Z5/100-Z4+Z8)</f>
      </c>
      <c r="AA9" s="0" t="s">
        <v>369</v>
      </c>
      <c r="AB9" s="0"/>
      <c r="AC9" s="5" t="s">
        <f>=AC6*(AC7*AC5/100-AC4+AC8)</f>
      </c>
      <c r="AD9" s="0" t="s">
        <v>369</v>
      </c>
      <c r="AE9" s="0"/>
      <c r="AF9" s="0"/>
      <c r="AG9" s="0"/>
      <c r="AH9" s="0"/>
      <c r="AI9" s="5" t="s">
        <f>=AI6*(AI7*AI5/100-AI4+AI8)</f>
      </c>
      <c r="AJ9" s="0" t="s">
        <v>369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46087</v>
      </c>
      <c r="K10" s="6" t="n">
        <v>15</v>
      </c>
      <c r="L10" s="6" t="n">
        <v>154.95</v>
      </c>
      <c r="M10" s="11" t="n">
        <v>45999</v>
      </c>
      <c r="N10" s="6" t="n">
        <v>1</v>
      </c>
      <c r="O10" s="6" t="n">
        <v>12.91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46100</v>
      </c>
      <c r="K11" s="6" t="n">
        <v>30</v>
      </c>
      <c r="L11" s="6" t="n">
        <v>322.5</v>
      </c>
      <c r="M11" s="11" t="n">
        <v>45999</v>
      </c>
      <c r="N11" s="6" t="n">
        <v>3</v>
      </c>
      <c r="O11" s="6" t="n">
        <v>38.76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46162</v>
      </c>
      <c r="K12" s="6" t="n">
        <v>15</v>
      </c>
      <c r="L12" s="6" t="n">
        <v>142.95</v>
      </c>
      <c r="M12" s="11" t="n">
        <v>46000</v>
      </c>
      <c r="N12" s="6" t="n">
        <v>1</v>
      </c>
      <c r="O12" s="6" t="n">
        <v>12.82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46168</v>
      </c>
      <c r="K13" s="6" t="n">
        <v>10</v>
      </c>
      <c r="L13" s="6" t="n">
        <v>96.2</v>
      </c>
      <c r="M13" s="11" t="n">
        <v>46000</v>
      </c>
      <c r="N13" s="6" t="n">
        <v>3</v>
      </c>
      <c r="O13" s="6" t="n">
        <v>38.7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5" t="s">
        <f>=SUM(L2:L13)/SUM(K2:K13)</f>
      </c>
      <c r="L14" s="0" t="s">
        <v>11</v>
      </c>
      <c r="M14" s="11" t="n">
        <v>46002</v>
      </c>
      <c r="N14" s="6" t="n">
        <v>4</v>
      </c>
      <c r="O14" s="6" t="n">
        <v>52.36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9.83</v>
      </c>
      <c r="L15" s="0" t="s">
        <v>367</v>
      </c>
      <c r="M15" s="11" t="n">
        <v>46021</v>
      </c>
      <c r="N15" s="6" t="n">
        <v>2</v>
      </c>
      <c r="O15" s="6" t="n">
        <v>27.04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6" t="n">
        <v>170</v>
      </c>
      <c r="L16" s="0" t="s">
        <v>368</v>
      </c>
      <c r="M16" s="11" t="n">
        <v>46027</v>
      </c>
      <c r="N16" s="6" t="n">
        <v>5</v>
      </c>
      <c r="O16" s="6" t="n">
        <v>69.1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5" t="s">
        <f>=K16*(ABS(K15)-ABS(K14))</f>
      </c>
      <c r="L17" s="0" t="s">
        <v>369</v>
      </c>
      <c r="M17" s="11" t="n">
        <v>46027</v>
      </c>
      <c r="N17" s="6" t="n">
        <v>4</v>
      </c>
      <c r="O17" s="6" t="n">
        <v>55.32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46031</v>
      </c>
      <c r="N18" s="6" t="n">
        <v>13</v>
      </c>
      <c r="O18" s="6" t="n">
        <v>182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46036</v>
      </c>
      <c r="N19" s="6" t="n">
        <v>13</v>
      </c>
      <c r="O19" s="6" t="n">
        <v>187.46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46036</v>
      </c>
      <c r="N20" s="6" t="n">
        <v>2</v>
      </c>
      <c r="O20" s="6" t="n">
        <v>28.78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46041</v>
      </c>
      <c r="N21" s="6" t="n">
        <v>18</v>
      </c>
      <c r="O21" s="6" t="n">
        <v>259.92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46080</v>
      </c>
      <c r="N22" s="6" t="n">
        <v>10</v>
      </c>
      <c r="O22" s="6" t="n">
        <v>159.1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46162</v>
      </c>
      <c r="N23" s="6" t="n">
        <v>9</v>
      </c>
      <c r="O23" s="6" t="n">
        <v>113.85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46168</v>
      </c>
      <c r="N24" s="6" t="n">
        <v>11</v>
      </c>
      <c r="O24" s="6" t="n">
        <v>139.26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5" t="s">
        <f>=SUM(O2:O24)/SUM(N2:N24)</f>
      </c>
      <c r="O25" s="0" t="s">
        <v>11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6" t="n">
        <v>12.56</v>
      </c>
      <c r="O26" s="0" t="s">
        <v>367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6" t="n">
        <v>120</v>
      </c>
      <c r="O27" s="0" t="s">
        <v>368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5" t="s">
        <f>=N27*(ABS(N26)-ABS(N25))</f>
      </c>
      <c r="O28" s="0" t="s">
        <v>369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146</v>
      </c>
      <c r="B1" s="18" t="s">
        <v>0</v>
      </c>
      <c r="C1" s="18" t="s">
        <v>2</v>
      </c>
      <c r="D1" s="18" t="s">
        <v>370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371</v>
      </c>
      <c r="L1" s="18" t="s">
        <v>372</v>
      </c>
      <c r="M1" s="18" t="s">
        <v>19</v>
      </c>
      <c r="N1" s="18" t="s">
        <v>373</v>
      </c>
    </row>
    <row collapsed="false" customFormat="false" customHeight="false" hidden="false" ht="12.1" outlineLevel="0" r="2">
      <c r="A2" s="21" t="n">
        <v>45635.45431713</v>
      </c>
      <c r="B2" s="22" t="s">
        <v>374</v>
      </c>
      <c r="C2" s="22" t="s">
        <v>153</v>
      </c>
      <c r="D2" s="22" t="s">
        <v>374</v>
      </c>
      <c r="E2" s="22" t="s">
        <v>374</v>
      </c>
      <c r="F2" s="22" t="s">
        <v>19</v>
      </c>
      <c r="G2" s="23" t="n">
        <v>1</v>
      </c>
      <c r="H2" s="24" t="n">
        <v>1</v>
      </c>
      <c r="I2" s="24" t="n">
        <v>16.66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45635.454328704</v>
      </c>
      <c r="B3" s="16" t="s">
        <v>287</v>
      </c>
      <c r="C3" s="16" t="s">
        <v>375</v>
      </c>
      <c r="D3" s="16" t="s">
        <v>283</v>
      </c>
      <c r="E3" s="16" t="s">
        <v>30</v>
      </c>
      <c r="F3" s="16" t="s">
        <v>19</v>
      </c>
      <c r="G3" s="7" t="n">
        <v>3</v>
      </c>
      <c r="H3" s="6" t="n">
        <v>5.5</v>
      </c>
      <c r="I3" s="6" t="n">
        <v>-16.5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45635.813761574</v>
      </c>
      <c r="B4" s="22" t="s">
        <v>374</v>
      </c>
      <c r="C4" s="22" t="s">
        <v>153</v>
      </c>
      <c r="D4" s="22" t="s">
        <v>374</v>
      </c>
      <c r="E4" s="22" t="s">
        <v>374</v>
      </c>
      <c r="F4" s="22" t="s">
        <v>19</v>
      </c>
      <c r="G4" s="23" t="n">
        <v>1</v>
      </c>
      <c r="H4" s="24" t="n">
        <v>1</v>
      </c>
      <c r="I4" s="24" t="n">
        <v>5200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45635.814155093</v>
      </c>
      <c r="B5" s="16" t="s">
        <v>288</v>
      </c>
      <c r="C5" s="16" t="s">
        <v>376</v>
      </c>
      <c r="D5" s="16" t="s">
        <v>283</v>
      </c>
      <c r="E5" s="16" t="s">
        <v>17</v>
      </c>
      <c r="F5" s="16" t="s">
        <v>19</v>
      </c>
      <c r="G5" s="7" t="n">
        <v>300</v>
      </c>
      <c r="H5" s="6" t="n">
        <v>12.325</v>
      </c>
      <c r="I5" s="6" t="n">
        <v>-3697.5</v>
      </c>
      <c r="J5" s="6" t="n">
        <v>0</v>
      </c>
      <c r="K5" s="6" t="n">
        <v>-11.1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45635.814490741</v>
      </c>
      <c r="B6" s="16" t="s">
        <v>289</v>
      </c>
      <c r="C6" s="16" t="s">
        <v>377</v>
      </c>
      <c r="D6" s="16" t="s">
        <v>283</v>
      </c>
      <c r="E6" s="16" t="s">
        <v>17</v>
      </c>
      <c r="F6" s="16" t="s">
        <v>19</v>
      </c>
      <c r="G6" s="7" t="n">
        <v>300</v>
      </c>
      <c r="H6" s="6" t="n">
        <v>3.717</v>
      </c>
      <c r="I6" s="6" t="n">
        <v>-1115.1</v>
      </c>
      <c r="J6" s="6" t="n">
        <v>0</v>
      </c>
      <c r="K6" s="6" t="n">
        <v>-3.35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45635.816793981</v>
      </c>
      <c r="B7" s="16" t="s">
        <v>290</v>
      </c>
      <c r="C7" s="16" t="s">
        <v>378</v>
      </c>
      <c r="D7" s="16" t="s">
        <v>283</v>
      </c>
      <c r="E7" s="16" t="s">
        <v>17</v>
      </c>
      <c r="F7" s="16" t="s">
        <v>19</v>
      </c>
      <c r="G7" s="7" t="n">
        <v>1</v>
      </c>
      <c r="H7" s="6" t="n">
        <v>316.4</v>
      </c>
      <c r="I7" s="6" t="n">
        <v>-316.4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45635.816805556</v>
      </c>
      <c r="B8" s="26" t="s">
        <v>379</v>
      </c>
      <c r="C8" s="26" t="s">
        <v>380</v>
      </c>
      <c r="D8" s="26" t="s">
        <v>379</v>
      </c>
      <c r="E8" s="26" t="s">
        <v>379</v>
      </c>
      <c r="F8" s="26" t="s">
        <v>19</v>
      </c>
      <c r="G8" s="27" t="n">
        <v>1</v>
      </c>
      <c r="H8" s="28" t="n">
        <v>-1</v>
      </c>
      <c r="I8" s="28" t="n">
        <v>-0.95</v>
      </c>
      <c r="J8" s="28" t="n">
        <v>0</v>
      </c>
      <c r="K8" s="28" t="n">
        <v>0</v>
      </c>
      <c r="L8" s="28" t="n">
        <v>0</v>
      </c>
      <c r="M8" s="6" t="s">
        <f>=I8+J8+K8+L8</f>
      </c>
      <c r="N8" s="26"/>
    </row>
    <row collapsed="false" customFormat="false" customHeight="false" hidden="false" ht="12.1" outlineLevel="0" r="9">
      <c r="A9" s="29" t="n">
        <v>45636.578969907</v>
      </c>
      <c r="B9" s="30" t="s">
        <v>287</v>
      </c>
      <c r="C9" s="30" t="s">
        <v>375</v>
      </c>
      <c r="D9" s="30" t="s">
        <v>285</v>
      </c>
      <c r="E9" s="30" t="s">
        <v>30</v>
      </c>
      <c r="F9" s="30" t="s">
        <v>19</v>
      </c>
      <c r="G9" s="31" t="n">
        <v>-3</v>
      </c>
      <c r="H9" s="32" t="n">
        <v>5.43</v>
      </c>
      <c r="I9" s="32" t="n">
        <v>16.29</v>
      </c>
      <c r="J9" s="32" t="n">
        <v>0</v>
      </c>
      <c r="K9" s="32" t="n">
        <v>-0.02</v>
      </c>
      <c r="L9" s="32" t="n">
        <v>0</v>
      </c>
      <c r="M9" s="6" t="s">
        <f>=I9+J9+K9+L9</f>
      </c>
      <c r="N9" s="30"/>
    </row>
    <row collapsed="false" customFormat="false" customHeight="false" hidden="false" ht="12.1" outlineLevel="0" r="10">
      <c r="A10" s="33" t="n">
        <v>45638.50380787</v>
      </c>
      <c r="B10" s="34" t="s">
        <v>381</v>
      </c>
      <c r="C10" s="34" t="s">
        <v>154</v>
      </c>
      <c r="D10" s="34" t="s">
        <v>381</v>
      </c>
      <c r="E10" s="34" t="s">
        <v>381</v>
      </c>
      <c r="F10" s="34" t="s">
        <v>19</v>
      </c>
      <c r="G10" s="35" t="n">
        <v>1</v>
      </c>
      <c r="H10" s="36" t="n">
        <v>-1</v>
      </c>
      <c r="I10" s="36" t="n">
        <v>-72.03</v>
      </c>
      <c r="J10" s="36" t="n">
        <v>0</v>
      </c>
      <c r="K10" s="36" t="n">
        <v>0</v>
      </c>
      <c r="L10" s="36" t="n">
        <v>0</v>
      </c>
      <c r="M10" s="6" t="s">
        <f>=I10+J10+K10+L10</f>
      </c>
      <c r="N10" s="34"/>
    </row>
    <row collapsed="false" customFormat="false" customHeight="false" hidden="false" ht="12.1" outlineLevel="0" r="11">
      <c r="A11" s="21" t="n">
        <v>45638.505324074</v>
      </c>
      <c r="B11" s="22" t="s">
        <v>374</v>
      </c>
      <c r="C11" s="22" t="s">
        <v>153</v>
      </c>
      <c r="D11" s="22" t="s">
        <v>374</v>
      </c>
      <c r="E11" s="22" t="s">
        <v>374</v>
      </c>
      <c r="F11" s="22" t="s">
        <v>19</v>
      </c>
      <c r="G11" s="23" t="n">
        <v>1</v>
      </c>
      <c r="H11" s="24" t="n">
        <v>1</v>
      </c>
      <c r="I11" s="24" t="n">
        <v>100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45638.508101852</v>
      </c>
      <c r="B12" s="16" t="s">
        <v>291</v>
      </c>
      <c r="C12" s="16" t="s">
        <v>382</v>
      </c>
      <c r="D12" s="16" t="s">
        <v>283</v>
      </c>
      <c r="E12" s="16" t="s">
        <v>17</v>
      </c>
      <c r="F12" s="16" t="s">
        <v>19</v>
      </c>
      <c r="G12" s="7" t="n">
        <v>1</v>
      </c>
      <c r="H12" s="6" t="n">
        <v>94.6</v>
      </c>
      <c r="I12" s="6" t="n">
        <v>-94.6</v>
      </c>
      <c r="J12" s="6" t="n">
        <v>0</v>
      </c>
      <c r="K12" s="6" t="n">
        <v>-0.28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33" t="n">
        <v>45638.508414352</v>
      </c>
      <c r="B13" s="34" t="s">
        <v>381</v>
      </c>
      <c r="C13" s="34" t="s">
        <v>154</v>
      </c>
      <c r="D13" s="34" t="s">
        <v>381</v>
      </c>
      <c r="E13" s="34" t="s">
        <v>381</v>
      </c>
      <c r="F13" s="34" t="s">
        <v>19</v>
      </c>
      <c r="G13" s="35" t="n">
        <v>1</v>
      </c>
      <c r="H13" s="36" t="n">
        <v>-1</v>
      </c>
      <c r="I13" s="36" t="n">
        <v>-5.12</v>
      </c>
      <c r="J13" s="36" t="n">
        <v>0</v>
      </c>
      <c r="K13" s="36" t="n">
        <v>0</v>
      </c>
      <c r="L13" s="36" t="n">
        <v>0</v>
      </c>
      <c r="M13" s="6" t="s">
        <f>=I13+J13+K13+L13</f>
      </c>
      <c r="N13" s="34"/>
    </row>
    <row collapsed="false" customFormat="false" customHeight="false" hidden="false" ht="12.1" outlineLevel="0" r="14">
      <c r="A14" s="29" t="n">
        <v>45639.569722222</v>
      </c>
      <c r="B14" s="30" t="s">
        <v>291</v>
      </c>
      <c r="C14" s="30" t="s">
        <v>382</v>
      </c>
      <c r="D14" s="30" t="s">
        <v>285</v>
      </c>
      <c r="E14" s="30" t="s">
        <v>17</v>
      </c>
      <c r="F14" s="30" t="s">
        <v>19</v>
      </c>
      <c r="G14" s="31" t="n">
        <v>-1</v>
      </c>
      <c r="H14" s="32" t="n">
        <v>92.85</v>
      </c>
      <c r="I14" s="32" t="n">
        <v>92.85</v>
      </c>
      <c r="J14" s="32" t="n">
        <v>0</v>
      </c>
      <c r="K14" s="32" t="n">
        <v>-0.28</v>
      </c>
      <c r="L14" s="32" t="n">
        <v>0</v>
      </c>
      <c r="M14" s="6" t="s">
        <f>=I14+J14+K14+L14</f>
      </c>
      <c r="N14" s="30"/>
    </row>
    <row collapsed="false" customFormat="false" customHeight="false" hidden="false" ht="12.1" outlineLevel="0" r="15">
      <c r="A15" s="21" t="n">
        <v>45639.587731481</v>
      </c>
      <c r="B15" s="22" t="s">
        <v>374</v>
      </c>
      <c r="C15" s="22" t="s">
        <v>153</v>
      </c>
      <c r="D15" s="22" t="s">
        <v>374</v>
      </c>
      <c r="E15" s="22" t="s">
        <v>374</v>
      </c>
      <c r="F15" s="22" t="s">
        <v>19</v>
      </c>
      <c r="G15" s="23" t="n">
        <v>1</v>
      </c>
      <c r="H15" s="24" t="n">
        <v>1</v>
      </c>
      <c r="I15" s="24" t="n">
        <v>5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45639.587939815</v>
      </c>
      <c r="B16" s="16" t="s">
        <v>291</v>
      </c>
      <c r="C16" s="16" t="s">
        <v>382</v>
      </c>
      <c r="D16" s="16" t="s">
        <v>283</v>
      </c>
      <c r="E16" s="16" t="s">
        <v>17</v>
      </c>
      <c r="F16" s="16" t="s">
        <v>19</v>
      </c>
      <c r="G16" s="7" t="n">
        <v>1</v>
      </c>
      <c r="H16" s="6" t="n">
        <v>92.9</v>
      </c>
      <c r="I16" s="6" t="n">
        <v>-92.9</v>
      </c>
      <c r="J16" s="6" t="n">
        <v>0</v>
      </c>
      <c r="K16" s="6" t="n">
        <v>-0.28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9" t="n">
        <v>45641.836365741</v>
      </c>
      <c r="B17" s="30" t="s">
        <v>291</v>
      </c>
      <c r="C17" s="30" t="s">
        <v>382</v>
      </c>
      <c r="D17" s="30" t="s">
        <v>285</v>
      </c>
      <c r="E17" s="30" t="s">
        <v>17</v>
      </c>
      <c r="F17" s="30" t="s">
        <v>19</v>
      </c>
      <c r="G17" s="31" t="n">
        <v>-1</v>
      </c>
      <c r="H17" s="32" t="n">
        <v>92.3</v>
      </c>
      <c r="I17" s="32" t="n">
        <v>92.3</v>
      </c>
      <c r="J17" s="32" t="n">
        <v>0</v>
      </c>
      <c r="K17" s="32" t="n">
        <v>0</v>
      </c>
      <c r="L17" s="32" t="n">
        <v>0</v>
      </c>
      <c r="M17" s="6" t="s">
        <f>=I17+J17+K17+L17</f>
      </c>
      <c r="N17" s="30"/>
    </row>
    <row collapsed="false" customFormat="false" customHeight="false" hidden="false" ht="12.1" outlineLevel="0" r="18">
      <c r="A18" s="25" t="n">
        <v>45641.836377315</v>
      </c>
      <c r="B18" s="26" t="s">
        <v>379</v>
      </c>
      <c r="C18" s="26" t="s">
        <v>383</v>
      </c>
      <c r="D18" s="26" t="s">
        <v>379</v>
      </c>
      <c r="E18" s="26" t="s">
        <v>379</v>
      </c>
      <c r="F18" s="26" t="s">
        <v>19</v>
      </c>
      <c r="G18" s="27" t="n">
        <v>1</v>
      </c>
      <c r="H18" s="28" t="n">
        <v>-1</v>
      </c>
      <c r="I18" s="28" t="n">
        <v>-0.28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45642.553738426</v>
      </c>
      <c r="B19" s="16" t="s">
        <v>291</v>
      </c>
      <c r="C19" s="16" t="s">
        <v>382</v>
      </c>
      <c r="D19" s="16" t="s">
        <v>283</v>
      </c>
      <c r="E19" s="16" t="s">
        <v>17</v>
      </c>
      <c r="F19" s="16" t="s">
        <v>19</v>
      </c>
      <c r="G19" s="7" t="n">
        <v>1</v>
      </c>
      <c r="H19" s="6" t="n">
        <v>90.65</v>
      </c>
      <c r="I19" s="6" t="n">
        <v>-90.65</v>
      </c>
      <c r="J19" s="6" t="n">
        <v>0</v>
      </c>
      <c r="K19" s="6" t="n">
        <v>-0.27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45652.439976852</v>
      </c>
      <c r="B20" s="22" t="s">
        <v>374</v>
      </c>
      <c r="C20" s="22" t="s">
        <v>153</v>
      </c>
      <c r="D20" s="22" t="s">
        <v>374</v>
      </c>
      <c r="E20" s="22" t="s">
        <v>374</v>
      </c>
      <c r="F20" s="22" t="s">
        <v>19</v>
      </c>
      <c r="G20" s="23" t="n">
        <v>1</v>
      </c>
      <c r="H20" s="24" t="n">
        <v>1</v>
      </c>
      <c r="I20" s="24" t="n">
        <v>128.69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33" t="n">
        <v>45652.440243056</v>
      </c>
      <c r="B21" s="34" t="s">
        <v>381</v>
      </c>
      <c r="C21" s="34" t="s">
        <v>154</v>
      </c>
      <c r="D21" s="34" t="s">
        <v>381</v>
      </c>
      <c r="E21" s="34" t="s">
        <v>381</v>
      </c>
      <c r="F21" s="34" t="s">
        <v>19</v>
      </c>
      <c r="G21" s="35" t="n">
        <v>1</v>
      </c>
      <c r="H21" s="36" t="n">
        <v>-1</v>
      </c>
      <c r="I21" s="36" t="n">
        <v>-134.18</v>
      </c>
      <c r="J21" s="36" t="n">
        <v>0</v>
      </c>
      <c r="K21" s="36" t="n">
        <v>0</v>
      </c>
      <c r="L21" s="36" t="n">
        <v>0</v>
      </c>
      <c r="M21" s="6" t="s">
        <f>=I21+J21+K21+L21</f>
      </c>
      <c r="N21" s="34"/>
    </row>
    <row collapsed="false" customFormat="false" customHeight="false" hidden="false" ht="12.1" outlineLevel="0" r="22">
      <c r="A22" s="29" t="n">
        <v>45654.777337963</v>
      </c>
      <c r="B22" s="30" t="s">
        <v>290</v>
      </c>
      <c r="C22" s="30" t="s">
        <v>378</v>
      </c>
      <c r="D22" s="30" t="s">
        <v>285</v>
      </c>
      <c r="E22" s="30" t="s">
        <v>17</v>
      </c>
      <c r="F22" s="30" t="s">
        <v>19</v>
      </c>
      <c r="G22" s="31" t="n">
        <v>-1</v>
      </c>
      <c r="H22" s="32" t="n">
        <v>326.6</v>
      </c>
      <c r="I22" s="32" t="n">
        <v>326.6</v>
      </c>
      <c r="J22" s="32" t="n">
        <v>0</v>
      </c>
      <c r="K22" s="32" t="n">
        <v>-0.98</v>
      </c>
      <c r="L22" s="32" t="n">
        <v>0</v>
      </c>
      <c r="M22" s="6" t="s">
        <f>=I22+J22+K22+L22</f>
      </c>
      <c r="N22" s="30"/>
    </row>
    <row collapsed="false" customFormat="false" customHeight="false" hidden="false" ht="12.1" outlineLevel="0" r="23">
      <c r="A23" s="29" t="n">
        <v>45654.777569444</v>
      </c>
      <c r="B23" s="30" t="s">
        <v>291</v>
      </c>
      <c r="C23" s="30" t="s">
        <v>382</v>
      </c>
      <c r="D23" s="30" t="s">
        <v>285</v>
      </c>
      <c r="E23" s="30" t="s">
        <v>17</v>
      </c>
      <c r="F23" s="30" t="s">
        <v>19</v>
      </c>
      <c r="G23" s="31" t="n">
        <v>-1</v>
      </c>
      <c r="H23" s="32" t="n">
        <v>108.55</v>
      </c>
      <c r="I23" s="32" t="n">
        <v>108.55</v>
      </c>
      <c r="J23" s="32" t="n">
        <v>0</v>
      </c>
      <c r="K23" s="32" t="n">
        <v>-0.33</v>
      </c>
      <c r="L23" s="32" t="n">
        <v>0</v>
      </c>
      <c r="M23" s="6" t="s">
        <f>=I23+J23+K23+L23</f>
      </c>
      <c r="N23" s="30"/>
    </row>
    <row collapsed="false" customFormat="false" customHeight="false" hidden="false" ht="12.1" outlineLevel="0" r="24">
      <c r="A24" s="20" t="n">
        <v>45655.435636574</v>
      </c>
      <c r="B24" s="16" t="s">
        <v>290</v>
      </c>
      <c r="C24" s="16" t="s">
        <v>378</v>
      </c>
      <c r="D24" s="16" t="s">
        <v>283</v>
      </c>
      <c r="E24" s="16" t="s">
        <v>17</v>
      </c>
      <c r="F24" s="16" t="s">
        <v>19</v>
      </c>
      <c r="G24" s="7" t="n">
        <v>1</v>
      </c>
      <c r="H24" s="6" t="n">
        <v>341.85</v>
      </c>
      <c r="I24" s="6" t="n">
        <v>-341.85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5" t="n">
        <v>45655.435648148</v>
      </c>
      <c r="B25" s="26" t="s">
        <v>379</v>
      </c>
      <c r="C25" s="26" t="s">
        <v>380</v>
      </c>
      <c r="D25" s="26" t="s">
        <v>379</v>
      </c>
      <c r="E25" s="26" t="s">
        <v>379</v>
      </c>
      <c r="F25" s="26" t="s">
        <v>19</v>
      </c>
      <c r="G25" s="27" t="n">
        <v>1</v>
      </c>
      <c r="H25" s="28" t="n">
        <v>-1</v>
      </c>
      <c r="I25" s="28" t="n">
        <v>-1.03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1" t="n">
        <v>45655.436793981</v>
      </c>
      <c r="B26" s="22" t="s">
        <v>374</v>
      </c>
      <c r="C26" s="22" t="s">
        <v>153</v>
      </c>
      <c r="D26" s="22" t="s">
        <v>374</v>
      </c>
      <c r="E26" s="22" t="s">
        <v>374</v>
      </c>
      <c r="F26" s="22" t="s">
        <v>19</v>
      </c>
      <c r="G26" s="23" t="n">
        <v>1</v>
      </c>
      <c r="H26" s="24" t="n">
        <v>1</v>
      </c>
      <c r="I26" s="24" t="n">
        <v>20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45655.436944444</v>
      </c>
      <c r="B27" s="16" t="s">
        <v>291</v>
      </c>
      <c r="C27" s="16" t="s">
        <v>382</v>
      </c>
      <c r="D27" s="16" t="s">
        <v>283</v>
      </c>
      <c r="E27" s="16" t="s">
        <v>17</v>
      </c>
      <c r="F27" s="16" t="s">
        <v>19</v>
      </c>
      <c r="G27" s="7" t="n">
        <v>1</v>
      </c>
      <c r="H27" s="6" t="n">
        <v>109.3</v>
      </c>
      <c r="I27" s="6" t="n">
        <v>-109.3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45655.436956019</v>
      </c>
      <c r="B28" s="26" t="s">
        <v>379</v>
      </c>
      <c r="C28" s="26" t="s">
        <v>383</v>
      </c>
      <c r="D28" s="26" t="s">
        <v>379</v>
      </c>
      <c r="E28" s="26" t="s">
        <v>379</v>
      </c>
      <c r="F28" s="26" t="s">
        <v>19</v>
      </c>
      <c r="G28" s="27" t="n">
        <v>1</v>
      </c>
      <c r="H28" s="28" t="n">
        <v>-1</v>
      </c>
      <c r="I28" s="28" t="n">
        <v>-0.33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45658.074594907</v>
      </c>
      <c r="B29" s="26" t="s">
        <v>384</v>
      </c>
      <c r="C29" s="26" t="s">
        <v>385</v>
      </c>
      <c r="D29" s="26" t="s">
        <v>384</v>
      </c>
      <c r="E29" s="26" t="s">
        <v>384</v>
      </c>
      <c r="F29" s="26" t="s">
        <v>19</v>
      </c>
      <c r="G29" s="27" t="n">
        <v>1</v>
      </c>
      <c r="H29" s="28" t="n">
        <v>-1</v>
      </c>
      <c r="I29" s="28" t="n">
        <v>-1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1" t="n">
        <v>45658.444421296</v>
      </c>
      <c r="B30" s="22" t="s">
        <v>374</v>
      </c>
      <c r="C30" s="22" t="s">
        <v>153</v>
      </c>
      <c r="D30" s="22" t="s">
        <v>374</v>
      </c>
      <c r="E30" s="22" t="s">
        <v>374</v>
      </c>
      <c r="F30" s="22" t="s">
        <v>19</v>
      </c>
      <c r="G30" s="23" t="n">
        <v>1</v>
      </c>
      <c r="H30" s="24" t="n">
        <v>1</v>
      </c>
      <c r="I30" s="24" t="n">
        <v>1.67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5" t="n">
        <v>45658.44443287</v>
      </c>
      <c r="B31" s="26" t="s">
        <v>384</v>
      </c>
      <c r="C31" s="26" t="s">
        <v>385</v>
      </c>
      <c r="D31" s="26" t="s">
        <v>384</v>
      </c>
      <c r="E31" s="26" t="s">
        <v>384</v>
      </c>
      <c r="F31" s="26" t="s">
        <v>19</v>
      </c>
      <c r="G31" s="27" t="n">
        <v>1</v>
      </c>
      <c r="H31" s="28" t="n">
        <v>-2</v>
      </c>
      <c r="I31" s="28" t="n">
        <v>-2</v>
      </c>
      <c r="J31" s="28" t="n">
        <v>0</v>
      </c>
      <c r="K31" s="28" t="n">
        <v>0</v>
      </c>
      <c r="L31" s="28" t="n">
        <v>0</v>
      </c>
      <c r="M31" s="6" t="s">
        <f>=I31+J31+K31+L31</f>
      </c>
      <c r="N31" s="26"/>
    </row>
    <row collapsed="false" customFormat="false" customHeight="false" hidden="false" ht="12.1" outlineLevel="0" r="32">
      <c r="A32" s="21" t="n">
        <v>45658.4453125</v>
      </c>
      <c r="B32" s="22" t="s">
        <v>374</v>
      </c>
      <c r="C32" s="22" t="s">
        <v>153</v>
      </c>
      <c r="D32" s="22" t="s">
        <v>374</v>
      </c>
      <c r="E32" s="22" t="s">
        <v>374</v>
      </c>
      <c r="F32" s="22" t="s">
        <v>19</v>
      </c>
      <c r="G32" s="23" t="n">
        <v>1</v>
      </c>
      <c r="H32" s="24" t="n">
        <v>1</v>
      </c>
      <c r="I32" s="24" t="n">
        <v>2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45658.446053241</v>
      </c>
      <c r="B33" s="22" t="s">
        <v>374</v>
      </c>
      <c r="C33" s="22" t="s">
        <v>153</v>
      </c>
      <c r="D33" s="22" t="s">
        <v>374</v>
      </c>
      <c r="E33" s="22" t="s">
        <v>374</v>
      </c>
      <c r="F33" s="22" t="s">
        <v>19</v>
      </c>
      <c r="G33" s="23" t="n">
        <v>1</v>
      </c>
      <c r="H33" s="24" t="n">
        <v>1</v>
      </c>
      <c r="I33" s="24" t="n">
        <v>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9" t="n">
        <v>45668.715266204</v>
      </c>
      <c r="B34" s="30" t="s">
        <v>291</v>
      </c>
      <c r="C34" s="30" t="s">
        <v>382</v>
      </c>
      <c r="D34" s="30" t="s">
        <v>285</v>
      </c>
      <c r="E34" s="30" t="s">
        <v>17</v>
      </c>
      <c r="F34" s="30" t="s">
        <v>19</v>
      </c>
      <c r="G34" s="31" t="n">
        <v>-1</v>
      </c>
      <c r="H34" s="32" t="n">
        <v>117.65</v>
      </c>
      <c r="I34" s="32" t="n">
        <v>117.65</v>
      </c>
      <c r="J34" s="32" t="n">
        <v>0</v>
      </c>
      <c r="K34" s="32" t="n">
        <v>0</v>
      </c>
      <c r="L34" s="32" t="n">
        <v>0</v>
      </c>
      <c r="M34" s="6" t="s">
        <f>=I34+J34+K34+L34</f>
      </c>
      <c r="N34" s="30"/>
    </row>
    <row collapsed="false" customFormat="false" customHeight="false" hidden="false" ht="12.1" outlineLevel="0" r="35">
      <c r="A35" s="25" t="n">
        <v>45668.715277778</v>
      </c>
      <c r="B35" s="26" t="s">
        <v>379</v>
      </c>
      <c r="C35" s="26" t="s">
        <v>383</v>
      </c>
      <c r="D35" s="26" t="s">
        <v>379</v>
      </c>
      <c r="E35" s="26" t="s">
        <v>379</v>
      </c>
      <c r="F35" s="26" t="s">
        <v>19</v>
      </c>
      <c r="G35" s="27" t="n">
        <v>1</v>
      </c>
      <c r="H35" s="28" t="n">
        <v>-1</v>
      </c>
      <c r="I35" s="28" t="n">
        <v>-0.35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6"/>
    </row>
    <row collapsed="false" customFormat="false" customHeight="false" hidden="false" ht="12.1" outlineLevel="0" r="36">
      <c r="A36" s="29" t="n">
        <v>45668.715590278</v>
      </c>
      <c r="B36" s="30" t="s">
        <v>290</v>
      </c>
      <c r="C36" s="30" t="s">
        <v>378</v>
      </c>
      <c r="D36" s="30" t="s">
        <v>285</v>
      </c>
      <c r="E36" s="30" t="s">
        <v>17</v>
      </c>
      <c r="F36" s="30" t="s">
        <v>19</v>
      </c>
      <c r="G36" s="31" t="n">
        <v>-1</v>
      </c>
      <c r="H36" s="32" t="n">
        <v>368.05</v>
      </c>
      <c r="I36" s="32" t="n">
        <v>368.05</v>
      </c>
      <c r="J36" s="32" t="n">
        <v>0</v>
      </c>
      <c r="K36" s="32" t="n">
        <v>0</v>
      </c>
      <c r="L36" s="32" t="n">
        <v>0</v>
      </c>
      <c r="M36" s="6" t="s">
        <f>=I36+J36+K36+L36</f>
      </c>
      <c r="N36" s="30"/>
    </row>
    <row collapsed="false" customFormat="false" customHeight="false" hidden="false" ht="12.1" outlineLevel="0" r="37">
      <c r="A37" s="25" t="n">
        <v>45668.715601852</v>
      </c>
      <c r="B37" s="26" t="s">
        <v>379</v>
      </c>
      <c r="C37" s="26" t="s">
        <v>380</v>
      </c>
      <c r="D37" s="26" t="s">
        <v>379</v>
      </c>
      <c r="E37" s="26" t="s">
        <v>379</v>
      </c>
      <c r="F37" s="26" t="s">
        <v>19</v>
      </c>
      <c r="G37" s="27" t="n">
        <v>1</v>
      </c>
      <c r="H37" s="28" t="n">
        <v>-1</v>
      </c>
      <c r="I37" s="28" t="n">
        <v>-1.1</v>
      </c>
      <c r="J37" s="28" t="n">
        <v>0</v>
      </c>
      <c r="K37" s="28" t="n">
        <v>0</v>
      </c>
      <c r="L37" s="28" t="n">
        <v>0</v>
      </c>
      <c r="M37" s="6" t="s">
        <f>=I37+J37+K37+L37</f>
      </c>
      <c r="N37" s="26"/>
    </row>
    <row collapsed="false" customFormat="false" customHeight="false" hidden="false" ht="12.1" outlineLevel="0" r="38">
      <c r="A38" s="25" t="n">
        <v>45671.319907407</v>
      </c>
      <c r="B38" s="26" t="s">
        <v>384</v>
      </c>
      <c r="C38" s="26" t="s">
        <v>385</v>
      </c>
      <c r="D38" s="26" t="s">
        <v>384</v>
      </c>
      <c r="E38" s="26" t="s">
        <v>384</v>
      </c>
      <c r="F38" s="26" t="s">
        <v>19</v>
      </c>
      <c r="G38" s="27" t="n">
        <v>1</v>
      </c>
      <c r="H38" s="28" t="n">
        <v>-4</v>
      </c>
      <c r="I38" s="28" t="n">
        <v>-4</v>
      </c>
      <c r="J38" s="28" t="n">
        <v>0</v>
      </c>
      <c r="K38" s="28" t="n">
        <v>0</v>
      </c>
      <c r="L38" s="28" t="n">
        <v>0</v>
      </c>
      <c r="M38" s="6" t="s">
        <f>=I38+J38+K38+L38</f>
      </c>
      <c r="N38" s="26"/>
    </row>
    <row collapsed="false" customFormat="false" customHeight="false" hidden="false" ht="12.1" outlineLevel="0" r="39">
      <c r="A39" s="33" t="n">
        <v>45671.319907407</v>
      </c>
      <c r="B39" s="34" t="s">
        <v>381</v>
      </c>
      <c r="C39" s="34" t="s">
        <v>154</v>
      </c>
      <c r="D39" s="34" t="s">
        <v>381</v>
      </c>
      <c r="E39" s="34" t="s">
        <v>381</v>
      </c>
      <c r="F39" s="34" t="s">
        <v>19</v>
      </c>
      <c r="G39" s="35" t="n">
        <v>1</v>
      </c>
      <c r="H39" s="36" t="n">
        <v>-1</v>
      </c>
      <c r="I39" s="36" t="n">
        <v>-484.25</v>
      </c>
      <c r="J39" s="36" t="n">
        <v>0</v>
      </c>
      <c r="K39" s="36" t="n">
        <v>0</v>
      </c>
      <c r="L39" s="36" t="n">
        <v>0</v>
      </c>
      <c r="M39" s="6" t="s">
        <f>=I39+J39+K39+L39</f>
      </c>
      <c r="N39" s="34"/>
    </row>
    <row collapsed="false" customFormat="false" customHeight="false" hidden="false" ht="12.1" outlineLevel="0" r="40">
      <c r="A40" s="21" t="n">
        <v>45726.595393519</v>
      </c>
      <c r="B40" s="22" t="s">
        <v>374</v>
      </c>
      <c r="C40" s="22" t="s">
        <v>153</v>
      </c>
      <c r="D40" s="22" t="s">
        <v>374</v>
      </c>
      <c r="E40" s="22" t="s">
        <v>374</v>
      </c>
      <c r="F40" s="22" t="s">
        <v>19</v>
      </c>
      <c r="G40" s="23" t="n">
        <v>1</v>
      </c>
      <c r="H40" s="24" t="n">
        <v>1</v>
      </c>
      <c r="I40" s="24" t="n">
        <v>500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45726.595729167</v>
      </c>
      <c r="B41" s="16" t="s">
        <v>291</v>
      </c>
      <c r="C41" s="16" t="s">
        <v>382</v>
      </c>
      <c r="D41" s="16" t="s">
        <v>283</v>
      </c>
      <c r="E41" s="16" t="s">
        <v>17</v>
      </c>
      <c r="F41" s="16" t="s">
        <v>19</v>
      </c>
      <c r="G41" s="7" t="n">
        <v>3</v>
      </c>
      <c r="H41" s="6" t="n">
        <v>124.946667</v>
      </c>
      <c r="I41" s="6" t="n">
        <v>-374.84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5" t="n">
        <v>45726.595740741</v>
      </c>
      <c r="B42" s="26" t="s">
        <v>379</v>
      </c>
      <c r="C42" s="26" t="s">
        <v>383</v>
      </c>
      <c r="D42" s="26" t="s">
        <v>379</v>
      </c>
      <c r="E42" s="26" t="s">
        <v>379</v>
      </c>
      <c r="F42" s="26" t="s">
        <v>19</v>
      </c>
      <c r="G42" s="27" t="n">
        <v>1</v>
      </c>
      <c r="H42" s="28" t="n">
        <v>-1</v>
      </c>
      <c r="I42" s="28" t="n">
        <v>-1.12</v>
      </c>
      <c r="J42" s="28" t="n">
        <v>0</v>
      </c>
      <c r="K42" s="28" t="n">
        <v>0</v>
      </c>
      <c r="L42" s="28" t="n">
        <v>0</v>
      </c>
      <c r="M42" s="6" t="s">
        <f>=I42+J42+K42+L42</f>
      </c>
      <c r="N42" s="26"/>
    </row>
    <row collapsed="false" customFormat="false" customHeight="false" hidden="false" ht="12.1" outlineLevel="0" r="43">
      <c r="A43" s="21" t="n">
        <v>45726.595925926</v>
      </c>
      <c r="B43" s="22" t="s">
        <v>374</v>
      </c>
      <c r="C43" s="22" t="s">
        <v>153</v>
      </c>
      <c r="D43" s="22" t="s">
        <v>374</v>
      </c>
      <c r="E43" s="22" t="s">
        <v>374</v>
      </c>
      <c r="F43" s="22" t="s">
        <v>19</v>
      </c>
      <c r="G43" s="23" t="n">
        <v>1</v>
      </c>
      <c r="H43" s="24" t="n">
        <v>1</v>
      </c>
      <c r="I43" s="24" t="n">
        <v>2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45726.596053241</v>
      </c>
      <c r="B44" s="16" t="s">
        <v>291</v>
      </c>
      <c r="C44" s="16" t="s">
        <v>382</v>
      </c>
      <c r="D44" s="16" t="s">
        <v>283</v>
      </c>
      <c r="E44" s="16" t="s">
        <v>17</v>
      </c>
      <c r="F44" s="16" t="s">
        <v>19</v>
      </c>
      <c r="G44" s="7" t="n">
        <v>1</v>
      </c>
      <c r="H44" s="6" t="n">
        <v>124.95</v>
      </c>
      <c r="I44" s="6" t="n">
        <v>-124.95</v>
      </c>
      <c r="J44" s="6" t="n">
        <v>0</v>
      </c>
      <c r="K44" s="6" t="n">
        <v>-0.37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9" t="n">
        <v>45729.756319444</v>
      </c>
      <c r="B45" s="30" t="s">
        <v>291</v>
      </c>
      <c r="C45" s="30" t="s">
        <v>382</v>
      </c>
      <c r="D45" s="30" t="s">
        <v>285</v>
      </c>
      <c r="E45" s="30" t="s">
        <v>17</v>
      </c>
      <c r="F45" s="30" t="s">
        <v>19</v>
      </c>
      <c r="G45" s="31" t="n">
        <v>-1</v>
      </c>
      <c r="H45" s="32" t="n">
        <v>119.71</v>
      </c>
      <c r="I45" s="32" t="n">
        <v>119.71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0"/>
    </row>
    <row collapsed="false" customFormat="false" customHeight="false" hidden="false" ht="12.1" outlineLevel="0" r="46">
      <c r="A46" s="25" t="n">
        <v>45729.756331019</v>
      </c>
      <c r="B46" s="26" t="s">
        <v>379</v>
      </c>
      <c r="C46" s="26" t="s">
        <v>383</v>
      </c>
      <c r="D46" s="26" t="s">
        <v>379</v>
      </c>
      <c r="E46" s="26" t="s">
        <v>379</v>
      </c>
      <c r="F46" s="26" t="s">
        <v>19</v>
      </c>
      <c r="G46" s="27" t="n">
        <v>1</v>
      </c>
      <c r="H46" s="28" t="n">
        <v>-1</v>
      </c>
      <c r="I46" s="28" t="n">
        <v>-0.36</v>
      </c>
      <c r="J46" s="28" t="n">
        <v>0</v>
      </c>
      <c r="K46" s="28" t="n">
        <v>0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33" t="n">
        <v>45730.571793981</v>
      </c>
      <c r="B47" s="34" t="s">
        <v>381</v>
      </c>
      <c r="C47" s="34" t="s">
        <v>154</v>
      </c>
      <c r="D47" s="34" t="s">
        <v>381</v>
      </c>
      <c r="E47" s="34" t="s">
        <v>381</v>
      </c>
      <c r="F47" s="34" t="s">
        <v>19</v>
      </c>
      <c r="G47" s="35" t="n">
        <v>1</v>
      </c>
      <c r="H47" s="36" t="n">
        <v>-1</v>
      </c>
      <c r="I47" s="36" t="n">
        <v>-100</v>
      </c>
      <c r="J47" s="36" t="n">
        <v>0</v>
      </c>
      <c r="K47" s="36" t="n">
        <v>0</v>
      </c>
      <c r="L47" s="36" t="n">
        <v>0</v>
      </c>
      <c r="M47" s="6" t="s">
        <f>=I47+J47+K47+L47</f>
      </c>
      <c r="N47" s="34"/>
    </row>
    <row collapsed="false" customFormat="false" customHeight="false" hidden="false" ht="12.1" outlineLevel="0" r="48">
      <c r="A48" s="29" t="n">
        <v>45733.801886574</v>
      </c>
      <c r="B48" s="30" t="s">
        <v>291</v>
      </c>
      <c r="C48" s="30" t="s">
        <v>382</v>
      </c>
      <c r="D48" s="30" t="s">
        <v>285</v>
      </c>
      <c r="E48" s="30" t="s">
        <v>17</v>
      </c>
      <c r="F48" s="30" t="s">
        <v>19</v>
      </c>
      <c r="G48" s="31" t="n">
        <v>-3</v>
      </c>
      <c r="H48" s="32" t="n">
        <v>125.3</v>
      </c>
      <c r="I48" s="32" t="n">
        <v>375.9</v>
      </c>
      <c r="J48" s="32" t="n">
        <v>0</v>
      </c>
      <c r="K48" s="32" t="n">
        <v>0</v>
      </c>
      <c r="L48" s="32" t="n">
        <v>0</v>
      </c>
      <c r="M48" s="6" t="s">
        <f>=I48+J48+K48+L48</f>
      </c>
      <c r="N48" s="30"/>
    </row>
    <row collapsed="false" customFormat="false" customHeight="false" hidden="false" ht="12.1" outlineLevel="0" r="49">
      <c r="A49" s="25" t="n">
        <v>45733.801898148</v>
      </c>
      <c r="B49" s="26" t="s">
        <v>379</v>
      </c>
      <c r="C49" s="26" t="s">
        <v>383</v>
      </c>
      <c r="D49" s="26" t="s">
        <v>379</v>
      </c>
      <c r="E49" s="26" t="s">
        <v>379</v>
      </c>
      <c r="F49" s="26" t="s">
        <v>19</v>
      </c>
      <c r="G49" s="27" t="n">
        <v>1</v>
      </c>
      <c r="H49" s="28" t="n">
        <v>-1</v>
      </c>
      <c r="I49" s="28" t="n">
        <v>-1.13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33" t="n">
        <v>45734.568530093</v>
      </c>
      <c r="B50" s="34" t="s">
        <v>381</v>
      </c>
      <c r="C50" s="34" t="s">
        <v>154</v>
      </c>
      <c r="D50" s="34" t="s">
        <v>381</v>
      </c>
      <c r="E50" s="34" t="s">
        <v>381</v>
      </c>
      <c r="F50" s="34" t="s">
        <v>19</v>
      </c>
      <c r="G50" s="35" t="n">
        <v>1</v>
      </c>
      <c r="H50" s="36" t="n">
        <v>-1</v>
      </c>
      <c r="I50" s="36" t="n">
        <v>-394.84</v>
      </c>
      <c r="J50" s="36" t="n">
        <v>0</v>
      </c>
      <c r="K50" s="36" t="n">
        <v>0</v>
      </c>
      <c r="L50" s="36" t="n">
        <v>0</v>
      </c>
      <c r="M50" s="6" t="s">
        <f>=I50+J50+K50+L50</f>
      </c>
      <c r="N50" s="34"/>
    </row>
    <row collapsed="false" customFormat="false" customHeight="false" hidden="false" ht="12.1" outlineLevel="0" r="51">
      <c r="A51" s="29" t="n">
        <v>45749.298680556</v>
      </c>
      <c r="B51" s="30" t="s">
        <v>289</v>
      </c>
      <c r="C51" s="30" t="s">
        <v>377</v>
      </c>
      <c r="D51" s="30" t="s">
        <v>285</v>
      </c>
      <c r="E51" s="30" t="s">
        <v>17</v>
      </c>
      <c r="F51" s="30" t="s">
        <v>19</v>
      </c>
      <c r="G51" s="31" t="n">
        <v>-200</v>
      </c>
      <c r="H51" s="32" t="n">
        <v>3.609</v>
      </c>
      <c r="I51" s="32" t="n">
        <v>721.8</v>
      </c>
      <c r="J51" s="32" t="n">
        <v>0</v>
      </c>
      <c r="K51" s="32" t="n">
        <v>0</v>
      </c>
      <c r="L51" s="32" t="n">
        <v>0</v>
      </c>
      <c r="M51" s="6" t="s">
        <f>=I51+J51+K51+L51</f>
      </c>
      <c r="N51" s="30"/>
    </row>
    <row collapsed="false" customFormat="false" customHeight="false" hidden="false" ht="12.1" outlineLevel="0" r="52">
      <c r="A52" s="25" t="n">
        <v>45749.29869213</v>
      </c>
      <c r="B52" s="26" t="s">
        <v>379</v>
      </c>
      <c r="C52" s="26" t="s">
        <v>386</v>
      </c>
      <c r="D52" s="26" t="s">
        <v>379</v>
      </c>
      <c r="E52" s="26" t="s">
        <v>379</v>
      </c>
      <c r="F52" s="26" t="s">
        <v>19</v>
      </c>
      <c r="G52" s="27" t="n">
        <v>1</v>
      </c>
      <c r="H52" s="28" t="n">
        <v>-1</v>
      </c>
      <c r="I52" s="28" t="n">
        <v>-2.17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33" t="n">
        <v>45750.59818287</v>
      </c>
      <c r="B53" s="34" t="s">
        <v>381</v>
      </c>
      <c r="C53" s="34" t="s">
        <v>154</v>
      </c>
      <c r="D53" s="34" t="s">
        <v>381</v>
      </c>
      <c r="E53" s="34" t="s">
        <v>381</v>
      </c>
      <c r="F53" s="34" t="s">
        <v>19</v>
      </c>
      <c r="G53" s="35" t="n">
        <v>1</v>
      </c>
      <c r="H53" s="36" t="n">
        <v>-1</v>
      </c>
      <c r="I53" s="36" t="n">
        <v>-719.63</v>
      </c>
      <c r="J53" s="36" t="n">
        <v>0</v>
      </c>
      <c r="K53" s="36" t="n">
        <v>0</v>
      </c>
      <c r="L53" s="36" t="n">
        <v>0</v>
      </c>
      <c r="M53" s="6" t="s">
        <f>=I53+J53+K53+L53</f>
      </c>
      <c r="N53" s="34"/>
    </row>
    <row collapsed="false" customFormat="false" customHeight="false" hidden="false" ht="12.1" outlineLevel="0" r="54">
      <c r="A54" s="29" t="n">
        <v>45781.369259259</v>
      </c>
      <c r="B54" s="30" t="s">
        <v>288</v>
      </c>
      <c r="C54" s="30" t="s">
        <v>376</v>
      </c>
      <c r="D54" s="30" t="s">
        <v>285</v>
      </c>
      <c r="E54" s="30" t="s">
        <v>17</v>
      </c>
      <c r="F54" s="30" t="s">
        <v>19</v>
      </c>
      <c r="G54" s="31" t="n">
        <v>-100</v>
      </c>
      <c r="H54" s="32" t="n">
        <v>14.321</v>
      </c>
      <c r="I54" s="32" t="n">
        <v>1432.1</v>
      </c>
      <c r="J54" s="32" t="n">
        <v>0</v>
      </c>
      <c r="K54" s="32" t="n">
        <v>0</v>
      </c>
      <c r="L54" s="32" t="n">
        <v>0</v>
      </c>
      <c r="M54" s="6" t="s">
        <f>=I54+J54+K54+L54</f>
      </c>
      <c r="N54" s="30"/>
    </row>
    <row collapsed="false" customFormat="false" customHeight="false" hidden="false" ht="12.1" outlineLevel="0" r="55">
      <c r="A55" s="25" t="n">
        <v>45781.369270833</v>
      </c>
      <c r="B55" s="26" t="s">
        <v>379</v>
      </c>
      <c r="C55" s="26" t="s">
        <v>387</v>
      </c>
      <c r="D55" s="26" t="s">
        <v>379</v>
      </c>
      <c r="E55" s="26" t="s">
        <v>379</v>
      </c>
      <c r="F55" s="26" t="s">
        <v>19</v>
      </c>
      <c r="G55" s="27" t="n">
        <v>1</v>
      </c>
      <c r="H55" s="28" t="n">
        <v>-1</v>
      </c>
      <c r="I55" s="28" t="n">
        <v>-4.3</v>
      </c>
      <c r="J55" s="28" t="n">
        <v>0</v>
      </c>
      <c r="K55" s="28" t="n">
        <v>0</v>
      </c>
      <c r="L55" s="28" t="n">
        <v>0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45783.359259259</v>
      </c>
      <c r="B56" s="26" t="s">
        <v>384</v>
      </c>
      <c r="C56" s="26" t="s">
        <v>385</v>
      </c>
      <c r="D56" s="26" t="s">
        <v>384</v>
      </c>
      <c r="E56" s="26" t="s">
        <v>384</v>
      </c>
      <c r="F56" s="26" t="s">
        <v>19</v>
      </c>
      <c r="G56" s="27" t="n">
        <v>1</v>
      </c>
      <c r="H56" s="28" t="n">
        <v>-21</v>
      </c>
      <c r="I56" s="28" t="n">
        <v>-21</v>
      </c>
      <c r="J56" s="28" t="n">
        <v>0</v>
      </c>
      <c r="K56" s="28" t="n">
        <v>0</v>
      </c>
      <c r="L56" s="28" t="n">
        <v>0</v>
      </c>
      <c r="M56" s="6" t="s">
        <f>=I56+J56+K56+L56</f>
      </c>
      <c r="N56" s="26"/>
    </row>
    <row collapsed="false" customFormat="false" customHeight="false" hidden="false" ht="12.1" outlineLevel="0" r="57">
      <c r="A57" s="33" t="n">
        <v>45783.359259259</v>
      </c>
      <c r="B57" s="34" t="s">
        <v>381</v>
      </c>
      <c r="C57" s="34" t="s">
        <v>154</v>
      </c>
      <c r="D57" s="34" t="s">
        <v>381</v>
      </c>
      <c r="E57" s="34" t="s">
        <v>381</v>
      </c>
      <c r="F57" s="34" t="s">
        <v>19</v>
      </c>
      <c r="G57" s="35" t="n">
        <v>1</v>
      </c>
      <c r="H57" s="36" t="n">
        <v>-1</v>
      </c>
      <c r="I57" s="36" t="n">
        <v>-1406.8</v>
      </c>
      <c r="J57" s="36" t="n">
        <v>0</v>
      </c>
      <c r="K57" s="36" t="n">
        <v>0</v>
      </c>
      <c r="L57" s="36" t="n">
        <v>0</v>
      </c>
      <c r="M57" s="6" t="s">
        <f>=I57+J57+K57+L57</f>
      </c>
      <c r="N57" s="34"/>
    </row>
    <row collapsed="false" customFormat="false" customHeight="false" hidden="false" ht="12.1" outlineLevel="0" r="58">
      <c r="A58" s="21" t="n">
        <v>45793.750856481</v>
      </c>
      <c r="B58" s="22" t="s">
        <v>374</v>
      </c>
      <c r="C58" s="22" t="s">
        <v>153</v>
      </c>
      <c r="D58" s="22" t="s">
        <v>374</v>
      </c>
      <c r="E58" s="22" t="s">
        <v>374</v>
      </c>
      <c r="F58" s="22" t="s">
        <v>19</v>
      </c>
      <c r="G58" s="23" t="n">
        <v>1</v>
      </c>
      <c r="H58" s="24" t="n">
        <v>1</v>
      </c>
      <c r="I58" s="24" t="n">
        <v>353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1" t="n">
        <v>45793.75130787</v>
      </c>
      <c r="B59" s="22" t="s">
        <v>374</v>
      </c>
      <c r="C59" s="22" t="s">
        <v>153</v>
      </c>
      <c r="D59" s="22" t="s">
        <v>374</v>
      </c>
      <c r="E59" s="22" t="s">
        <v>374</v>
      </c>
      <c r="F59" s="22" t="s">
        <v>19</v>
      </c>
      <c r="G59" s="23" t="n">
        <v>1</v>
      </c>
      <c r="H59" s="24" t="n">
        <v>1</v>
      </c>
      <c r="I59" s="24" t="n">
        <v>2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45793.751481481</v>
      </c>
      <c r="B60" s="16" t="s">
        <v>289</v>
      </c>
      <c r="C60" s="16" t="s">
        <v>377</v>
      </c>
      <c r="D60" s="16" t="s">
        <v>283</v>
      </c>
      <c r="E60" s="16" t="s">
        <v>17</v>
      </c>
      <c r="F60" s="16" t="s">
        <v>19</v>
      </c>
      <c r="G60" s="7" t="n">
        <v>100</v>
      </c>
      <c r="H60" s="6" t="n">
        <v>3.5245</v>
      </c>
      <c r="I60" s="6" t="n">
        <v>-352.45</v>
      </c>
      <c r="J60" s="6" t="n">
        <v>0</v>
      </c>
      <c r="K60" s="6" t="n">
        <v>-1.06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45794.893043981</v>
      </c>
      <c r="B61" s="22" t="s">
        <v>374</v>
      </c>
      <c r="C61" s="22" t="s">
        <v>153</v>
      </c>
      <c r="D61" s="22" t="s">
        <v>374</v>
      </c>
      <c r="E61" s="22" t="s">
        <v>374</v>
      </c>
      <c r="F61" s="22" t="s">
        <v>19</v>
      </c>
      <c r="G61" s="23" t="n">
        <v>1</v>
      </c>
      <c r="H61" s="24" t="n">
        <v>1</v>
      </c>
      <c r="I61" s="24" t="n">
        <v>358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45794.893206019</v>
      </c>
      <c r="B62" s="16" t="s">
        <v>289</v>
      </c>
      <c r="C62" s="16" t="s">
        <v>377</v>
      </c>
      <c r="D62" s="16" t="s">
        <v>283</v>
      </c>
      <c r="E62" s="16" t="s">
        <v>17</v>
      </c>
      <c r="F62" s="16" t="s">
        <v>19</v>
      </c>
      <c r="G62" s="7" t="n">
        <v>100</v>
      </c>
      <c r="H62" s="6" t="n">
        <v>3.567</v>
      </c>
      <c r="I62" s="6" t="n">
        <v>-356.7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5" t="n">
        <v>45794.893217593</v>
      </c>
      <c r="B63" s="26" t="s">
        <v>379</v>
      </c>
      <c r="C63" s="26" t="s">
        <v>386</v>
      </c>
      <c r="D63" s="26" t="s">
        <v>379</v>
      </c>
      <c r="E63" s="26" t="s">
        <v>379</v>
      </c>
      <c r="F63" s="26" t="s">
        <v>19</v>
      </c>
      <c r="G63" s="27" t="n">
        <v>1</v>
      </c>
      <c r="H63" s="28" t="n">
        <v>-1</v>
      </c>
      <c r="I63" s="28" t="n">
        <v>-1.07</v>
      </c>
      <c r="J63" s="28" t="n">
        <v>0</v>
      </c>
      <c r="K63" s="28" t="n">
        <v>0</v>
      </c>
      <c r="L63" s="28" t="n">
        <v>0</v>
      </c>
      <c r="M63" s="6" t="s">
        <f>=I63+J63+K63+L63</f>
      </c>
      <c r="N63" s="26"/>
    </row>
    <row collapsed="false" customFormat="false" customHeight="false" hidden="false" ht="12.1" outlineLevel="0" r="64">
      <c r="A64" s="21" t="n">
        <v>45799.675625</v>
      </c>
      <c r="B64" s="22" t="s">
        <v>374</v>
      </c>
      <c r="C64" s="22" t="s">
        <v>153</v>
      </c>
      <c r="D64" s="22" t="s">
        <v>374</v>
      </c>
      <c r="E64" s="22" t="s">
        <v>374</v>
      </c>
      <c r="F64" s="22" t="s">
        <v>19</v>
      </c>
      <c r="G64" s="23" t="n">
        <v>1</v>
      </c>
      <c r="H64" s="24" t="n">
        <v>1</v>
      </c>
      <c r="I64" s="24" t="n">
        <v>800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45800.704259259</v>
      </c>
      <c r="B65" s="22" t="s">
        <v>374</v>
      </c>
      <c r="C65" s="22" t="s">
        <v>153</v>
      </c>
      <c r="D65" s="22" t="s">
        <v>374</v>
      </c>
      <c r="E65" s="22" t="s">
        <v>374</v>
      </c>
      <c r="F65" s="22" t="s">
        <v>19</v>
      </c>
      <c r="G65" s="23" t="n">
        <v>1</v>
      </c>
      <c r="H65" s="24" t="n">
        <v>1</v>
      </c>
      <c r="I65" s="24" t="n">
        <v>700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45800.704398148</v>
      </c>
      <c r="B66" s="16" t="s">
        <v>288</v>
      </c>
      <c r="C66" s="16" t="s">
        <v>376</v>
      </c>
      <c r="D66" s="16" t="s">
        <v>283</v>
      </c>
      <c r="E66" s="16" t="s">
        <v>17</v>
      </c>
      <c r="F66" s="16" t="s">
        <v>19</v>
      </c>
      <c r="G66" s="7" t="n">
        <v>100</v>
      </c>
      <c r="H66" s="6" t="n">
        <v>14.663</v>
      </c>
      <c r="I66" s="6" t="n">
        <v>-1466.3</v>
      </c>
      <c r="J66" s="6" t="n">
        <v>0</v>
      </c>
      <c r="K66" s="6" t="n">
        <v>-4.4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33" t="n">
        <v>45800.704571759</v>
      </c>
      <c r="B67" s="34" t="s">
        <v>381</v>
      </c>
      <c r="C67" s="34" t="s">
        <v>154</v>
      </c>
      <c r="D67" s="34" t="s">
        <v>381</v>
      </c>
      <c r="E67" s="34" t="s">
        <v>381</v>
      </c>
      <c r="F67" s="34" t="s">
        <v>19</v>
      </c>
      <c r="G67" s="35" t="n">
        <v>1</v>
      </c>
      <c r="H67" s="36" t="n">
        <v>-1</v>
      </c>
      <c r="I67" s="36" t="n">
        <v>-31.02</v>
      </c>
      <c r="J67" s="36" t="n">
        <v>0</v>
      </c>
      <c r="K67" s="36" t="n">
        <v>0</v>
      </c>
      <c r="L67" s="36" t="n">
        <v>0</v>
      </c>
      <c r="M67" s="6" t="s">
        <f>=I67+J67+K67+L67</f>
      </c>
      <c r="N67" s="34"/>
    </row>
    <row collapsed="false" customFormat="false" customHeight="false" hidden="false" ht="12.1" outlineLevel="0" r="68">
      <c r="A68" s="21" t="n">
        <v>45805.663321759</v>
      </c>
      <c r="B68" s="22" t="s">
        <v>374</v>
      </c>
      <c r="C68" s="22" t="s">
        <v>153</v>
      </c>
      <c r="D68" s="22" t="s">
        <v>374</v>
      </c>
      <c r="E68" s="22" t="s">
        <v>374</v>
      </c>
      <c r="F68" s="22" t="s">
        <v>19</v>
      </c>
      <c r="G68" s="23" t="n">
        <v>1</v>
      </c>
      <c r="H68" s="24" t="n">
        <v>1</v>
      </c>
      <c r="I68" s="24" t="n">
        <v>3000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33" t="n">
        <v>45805.694456019</v>
      </c>
      <c r="B69" s="34" t="s">
        <v>381</v>
      </c>
      <c r="C69" s="34" t="s">
        <v>154</v>
      </c>
      <c r="D69" s="34" t="s">
        <v>381</v>
      </c>
      <c r="E69" s="34" t="s">
        <v>381</v>
      </c>
      <c r="F69" s="34" t="s">
        <v>19</v>
      </c>
      <c r="G69" s="35" t="n">
        <v>1</v>
      </c>
      <c r="H69" s="36" t="n">
        <v>-1</v>
      </c>
      <c r="I69" s="36" t="n">
        <v>-3000</v>
      </c>
      <c r="J69" s="36" t="n">
        <v>0</v>
      </c>
      <c r="K69" s="36" t="n">
        <v>0</v>
      </c>
      <c r="L69" s="36" t="n">
        <v>0</v>
      </c>
      <c r="M69" s="6" t="s">
        <f>=I69+J69+K69+L69</f>
      </c>
      <c r="N69" s="34"/>
    </row>
    <row collapsed="false" customFormat="false" customHeight="false" hidden="false" ht="12.1" outlineLevel="0" r="70">
      <c r="A70" s="29" t="n">
        <v>45831.838680556</v>
      </c>
      <c r="B70" s="30" t="s">
        <v>288</v>
      </c>
      <c r="C70" s="30" t="s">
        <v>376</v>
      </c>
      <c r="D70" s="30" t="s">
        <v>285</v>
      </c>
      <c r="E70" s="30" t="s">
        <v>17</v>
      </c>
      <c r="F70" s="30" t="s">
        <v>19</v>
      </c>
      <c r="G70" s="31" t="n">
        <v>-300</v>
      </c>
      <c r="H70" s="32" t="n">
        <v>14.232333</v>
      </c>
      <c r="I70" s="32" t="n">
        <v>4269.7</v>
      </c>
      <c r="J70" s="32" t="n">
        <v>0</v>
      </c>
      <c r="K70" s="32" t="n">
        <v>0</v>
      </c>
      <c r="L70" s="32" t="n">
        <v>0</v>
      </c>
      <c r="M70" s="6" t="s">
        <f>=I70+J70+K70+L70</f>
      </c>
      <c r="N70" s="30"/>
    </row>
    <row collapsed="false" customFormat="false" customHeight="false" hidden="false" ht="12.1" outlineLevel="0" r="71">
      <c r="A71" s="25" t="n">
        <v>45831.83869213</v>
      </c>
      <c r="B71" s="26" t="s">
        <v>379</v>
      </c>
      <c r="C71" s="26" t="s">
        <v>387</v>
      </c>
      <c r="D71" s="26" t="s">
        <v>379</v>
      </c>
      <c r="E71" s="26" t="s">
        <v>379</v>
      </c>
      <c r="F71" s="26" t="s">
        <v>19</v>
      </c>
      <c r="G71" s="27" t="n">
        <v>1</v>
      </c>
      <c r="H71" s="28" t="n">
        <v>-1</v>
      </c>
      <c r="I71" s="28" t="n">
        <v>-12.81</v>
      </c>
      <c r="J71" s="28" t="n">
        <v>0</v>
      </c>
      <c r="K71" s="28" t="n">
        <v>0</v>
      </c>
      <c r="L71" s="28" t="n">
        <v>0</v>
      </c>
      <c r="M71" s="6" t="s">
        <f>=I71+J71+K71+L71</f>
      </c>
      <c r="N71" s="26"/>
    </row>
    <row collapsed="false" customFormat="false" customHeight="false" hidden="false" ht="12.1" outlineLevel="0" r="72">
      <c r="A72" s="29" t="n">
        <v>45831.838819444</v>
      </c>
      <c r="B72" s="30" t="s">
        <v>289</v>
      </c>
      <c r="C72" s="30" t="s">
        <v>377</v>
      </c>
      <c r="D72" s="30" t="s">
        <v>285</v>
      </c>
      <c r="E72" s="30" t="s">
        <v>17</v>
      </c>
      <c r="F72" s="30" t="s">
        <v>19</v>
      </c>
      <c r="G72" s="31" t="n">
        <v>-300</v>
      </c>
      <c r="H72" s="32" t="n">
        <v>3.121</v>
      </c>
      <c r="I72" s="32" t="n">
        <v>936.3</v>
      </c>
      <c r="J72" s="32" t="n">
        <v>0</v>
      </c>
      <c r="K72" s="32" t="n">
        <v>-2.81</v>
      </c>
      <c r="L72" s="32" t="n">
        <v>0</v>
      </c>
      <c r="M72" s="6" t="s">
        <f>=I72+J72+K72+L72</f>
      </c>
      <c r="N72" s="30"/>
    </row>
    <row collapsed="false" customFormat="false" customHeight="false" hidden="false" ht="12.1" outlineLevel="0" r="73">
      <c r="A73" s="20" t="n">
        <v>45832.525532407</v>
      </c>
      <c r="B73" s="16" t="s">
        <v>292</v>
      </c>
      <c r="C73" s="16" t="s">
        <v>388</v>
      </c>
      <c r="D73" s="16" t="s">
        <v>283</v>
      </c>
      <c r="E73" s="16" t="s">
        <v>17</v>
      </c>
      <c r="F73" s="16" t="s">
        <v>19</v>
      </c>
      <c r="G73" s="7" t="n">
        <v>200</v>
      </c>
      <c r="H73" s="6" t="n">
        <v>21.64</v>
      </c>
      <c r="I73" s="6" t="n">
        <v>-4328</v>
      </c>
      <c r="J73" s="6" t="n">
        <v>0</v>
      </c>
      <c r="K73" s="6" t="n">
        <v>-12.98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5" t="n">
        <v>45834.501875</v>
      </c>
      <c r="B74" s="26" t="s">
        <v>384</v>
      </c>
      <c r="C74" s="26" t="s">
        <v>389</v>
      </c>
      <c r="D74" s="26" t="s">
        <v>384</v>
      </c>
      <c r="E74" s="26" t="s">
        <v>384</v>
      </c>
      <c r="F74" s="26" t="s">
        <v>19</v>
      </c>
      <c r="G74" s="27" t="n">
        <v>1</v>
      </c>
      <c r="H74" s="28" t="n">
        <v>-14</v>
      </c>
      <c r="I74" s="28" t="n">
        <v>-14</v>
      </c>
      <c r="J74" s="28" t="n">
        <v>0</v>
      </c>
      <c r="K74" s="28" t="n">
        <v>0</v>
      </c>
      <c r="L74" s="28" t="n">
        <v>0</v>
      </c>
      <c r="M74" s="6" t="s">
        <f>=I74+J74+K74+L74</f>
      </c>
      <c r="N74" s="26"/>
    </row>
    <row collapsed="false" customFormat="false" customHeight="false" hidden="false" ht="12.1" outlineLevel="0" r="75">
      <c r="A75" s="29" t="n">
        <v>45835.801666667</v>
      </c>
      <c r="B75" s="30" t="s">
        <v>292</v>
      </c>
      <c r="C75" s="30" t="s">
        <v>388</v>
      </c>
      <c r="D75" s="30" t="s">
        <v>285</v>
      </c>
      <c r="E75" s="30" t="s">
        <v>17</v>
      </c>
      <c r="F75" s="30" t="s">
        <v>19</v>
      </c>
      <c r="G75" s="31" t="n">
        <v>-200</v>
      </c>
      <c r="H75" s="32" t="n">
        <v>22.01</v>
      </c>
      <c r="I75" s="32" t="n">
        <v>4402</v>
      </c>
      <c r="J75" s="32" t="n">
        <v>0</v>
      </c>
      <c r="K75" s="32" t="n">
        <v>0</v>
      </c>
      <c r="L75" s="32" t="n">
        <v>0</v>
      </c>
      <c r="M75" s="6" t="s">
        <f>=I75+J75+K75+L75</f>
      </c>
      <c r="N75" s="30"/>
    </row>
    <row collapsed="false" customFormat="false" customHeight="false" hidden="false" ht="12.1" outlineLevel="0" r="76">
      <c r="A76" s="25" t="n">
        <v>45835.801678241</v>
      </c>
      <c r="B76" s="26" t="s">
        <v>379</v>
      </c>
      <c r="C76" s="26" t="s">
        <v>390</v>
      </c>
      <c r="D76" s="26" t="s">
        <v>379</v>
      </c>
      <c r="E76" s="26" t="s">
        <v>379</v>
      </c>
      <c r="F76" s="26" t="s">
        <v>19</v>
      </c>
      <c r="G76" s="27" t="n">
        <v>1</v>
      </c>
      <c r="H76" s="28" t="n">
        <v>-1</v>
      </c>
      <c r="I76" s="28" t="n">
        <v>-13.21</v>
      </c>
      <c r="J76" s="28" t="n">
        <v>0</v>
      </c>
      <c r="K76" s="28" t="n">
        <v>0</v>
      </c>
      <c r="L76" s="28" t="n">
        <v>0</v>
      </c>
      <c r="M76" s="6" t="s">
        <f>=I76+J76+K76+L76</f>
      </c>
      <c r="N76" s="26"/>
    </row>
    <row collapsed="false" customFormat="false" customHeight="false" hidden="false" ht="12.1" outlineLevel="0" r="77">
      <c r="A77" s="33" t="n">
        <v>45835.801909722</v>
      </c>
      <c r="B77" s="34" t="s">
        <v>381</v>
      </c>
      <c r="C77" s="34" t="s">
        <v>154</v>
      </c>
      <c r="D77" s="34" t="s">
        <v>381</v>
      </c>
      <c r="E77" s="34" t="s">
        <v>381</v>
      </c>
      <c r="F77" s="34" t="s">
        <v>19</v>
      </c>
      <c r="G77" s="35" t="n">
        <v>1</v>
      </c>
      <c r="H77" s="36" t="n">
        <v>-1</v>
      </c>
      <c r="I77" s="36" t="n">
        <v>-37.19</v>
      </c>
      <c r="J77" s="36" t="n">
        <v>0</v>
      </c>
      <c r="K77" s="36" t="n">
        <v>0</v>
      </c>
      <c r="L77" s="36" t="n">
        <v>0</v>
      </c>
      <c r="M77" s="6" t="s">
        <f>=I77+J77+K77+L77</f>
      </c>
      <c r="N77" s="34"/>
    </row>
    <row collapsed="false" customFormat="false" customHeight="false" hidden="false" ht="12.1" outlineLevel="0" r="78">
      <c r="A78" s="25" t="n">
        <v>45835.801909722</v>
      </c>
      <c r="B78" s="26" t="s">
        <v>384</v>
      </c>
      <c r="C78" s="26" t="s">
        <v>385</v>
      </c>
      <c r="D78" s="26" t="s">
        <v>384</v>
      </c>
      <c r="E78" s="26" t="s">
        <v>384</v>
      </c>
      <c r="F78" s="26" t="s">
        <v>19</v>
      </c>
      <c r="G78" s="27" t="n">
        <v>1</v>
      </c>
      <c r="H78" s="28" t="n">
        <v>-21</v>
      </c>
      <c r="I78" s="28" t="n">
        <v>-21</v>
      </c>
      <c r="J78" s="28" t="n">
        <v>0</v>
      </c>
      <c r="K78" s="28" t="n">
        <v>0</v>
      </c>
      <c r="L78" s="28" t="n">
        <v>0</v>
      </c>
      <c r="M78" s="6" t="s">
        <f>=I78+J78+K78+L78</f>
      </c>
      <c r="N78" s="26"/>
    </row>
    <row collapsed="false" customFormat="false" customHeight="false" hidden="false" ht="12.1" outlineLevel="0" r="79">
      <c r="A79" s="20" t="n">
        <v>45835.803206019</v>
      </c>
      <c r="B79" s="16" t="s">
        <v>293</v>
      </c>
      <c r="C79" s="16" t="s">
        <v>391</v>
      </c>
      <c r="D79" s="16" t="s">
        <v>283</v>
      </c>
      <c r="E79" s="16" t="s">
        <v>17</v>
      </c>
      <c r="F79" s="16" t="s">
        <v>19</v>
      </c>
      <c r="G79" s="7" t="n">
        <v>10</v>
      </c>
      <c r="H79" s="6" t="n">
        <v>271.6</v>
      </c>
      <c r="I79" s="6" t="n">
        <v>-2716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5" t="n">
        <v>45835.803217593</v>
      </c>
      <c r="B80" s="26" t="s">
        <v>379</v>
      </c>
      <c r="C80" s="26" t="s">
        <v>392</v>
      </c>
      <c r="D80" s="26" t="s">
        <v>379</v>
      </c>
      <c r="E80" s="26" t="s">
        <v>379</v>
      </c>
      <c r="F80" s="26" t="s">
        <v>19</v>
      </c>
      <c r="G80" s="27" t="n">
        <v>1</v>
      </c>
      <c r="H80" s="28" t="n">
        <v>-1</v>
      </c>
      <c r="I80" s="28" t="n">
        <v>-8.15</v>
      </c>
      <c r="J80" s="28" t="n">
        <v>0</v>
      </c>
      <c r="K80" s="28" t="n">
        <v>0</v>
      </c>
      <c r="L80" s="28" t="n">
        <v>0</v>
      </c>
      <c r="M80" s="6" t="s">
        <f>=I80+J80+K80+L80</f>
      </c>
      <c r="N80" s="26"/>
    </row>
    <row collapsed="false" customFormat="false" customHeight="false" hidden="false" ht="12.1" outlineLevel="0" r="81">
      <c r="A81" s="20" t="n">
        <v>45838.297326389</v>
      </c>
      <c r="B81" s="16" t="s">
        <v>294</v>
      </c>
      <c r="C81" s="16" t="s">
        <v>393</v>
      </c>
      <c r="D81" s="16" t="s">
        <v>283</v>
      </c>
      <c r="E81" s="16" t="s">
        <v>17</v>
      </c>
      <c r="F81" s="16" t="s">
        <v>19</v>
      </c>
      <c r="G81" s="7" t="n">
        <v>2</v>
      </c>
      <c r="H81" s="6" t="n">
        <v>1091.2</v>
      </c>
      <c r="I81" s="6" t="n">
        <v>-2182.4</v>
      </c>
      <c r="J81" s="6" t="n">
        <v>0</v>
      </c>
      <c r="K81" s="6" t="n">
        <v>-6.55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33" t="n">
        <v>45839.642372685</v>
      </c>
      <c r="B82" s="34" t="s">
        <v>381</v>
      </c>
      <c r="C82" s="34" t="s">
        <v>154</v>
      </c>
      <c r="D82" s="34" t="s">
        <v>381</v>
      </c>
      <c r="E82" s="34" t="s">
        <v>381</v>
      </c>
      <c r="F82" s="34" t="s">
        <v>19</v>
      </c>
      <c r="G82" s="35" t="n">
        <v>1</v>
      </c>
      <c r="H82" s="36" t="n">
        <v>-1</v>
      </c>
      <c r="I82" s="36" t="n">
        <v>-44</v>
      </c>
      <c r="J82" s="36" t="n">
        <v>0</v>
      </c>
      <c r="K82" s="36" t="n">
        <v>0</v>
      </c>
      <c r="L82" s="36" t="n">
        <v>0</v>
      </c>
      <c r="M82" s="6" t="s">
        <f>=I82+J82+K82+L82</f>
      </c>
      <c r="N82" s="34"/>
    </row>
    <row collapsed="false" customFormat="false" customHeight="false" hidden="false" ht="12.1" outlineLevel="0" r="83">
      <c r="A83" s="25" t="n">
        <v>45839.642372685</v>
      </c>
      <c r="B83" s="26" t="s">
        <v>384</v>
      </c>
      <c r="C83" s="26" t="s">
        <v>385</v>
      </c>
      <c r="D83" s="26" t="s">
        <v>384</v>
      </c>
      <c r="E83" s="26" t="s">
        <v>384</v>
      </c>
      <c r="F83" s="26" t="s">
        <v>19</v>
      </c>
      <c r="G83" s="27" t="n">
        <v>1</v>
      </c>
      <c r="H83" s="28" t="n">
        <v>-6</v>
      </c>
      <c r="I83" s="28" t="n">
        <v>-6</v>
      </c>
      <c r="J83" s="28" t="n">
        <v>0</v>
      </c>
      <c r="K83" s="28" t="n">
        <v>0</v>
      </c>
      <c r="L83" s="28" t="n">
        <v>0</v>
      </c>
      <c r="M83" s="6" t="s">
        <f>=I83+J83+K83+L83</f>
      </c>
      <c r="N83" s="26"/>
    </row>
    <row collapsed="false" customFormat="false" customHeight="false" hidden="false" ht="12.1" outlineLevel="0" r="84">
      <c r="A84" s="33" t="n">
        <v>45839.671527778</v>
      </c>
      <c r="B84" s="34" t="s">
        <v>381</v>
      </c>
      <c r="C84" s="34" t="s">
        <v>154</v>
      </c>
      <c r="D84" s="34" t="s">
        <v>381</v>
      </c>
      <c r="E84" s="34" t="s">
        <v>381</v>
      </c>
      <c r="F84" s="34" t="s">
        <v>19</v>
      </c>
      <c r="G84" s="35" t="n">
        <v>1</v>
      </c>
      <c r="H84" s="36" t="n">
        <v>-1</v>
      </c>
      <c r="I84" s="36" t="n">
        <v>-76.9</v>
      </c>
      <c r="J84" s="36" t="n">
        <v>0</v>
      </c>
      <c r="K84" s="36" t="n">
        <v>0</v>
      </c>
      <c r="L84" s="36" t="n">
        <v>0</v>
      </c>
      <c r="M84" s="6" t="s">
        <f>=I84+J84+K84+L84</f>
      </c>
      <c r="N84" s="34"/>
    </row>
    <row collapsed="false" customFormat="false" customHeight="false" hidden="false" ht="12.1" outlineLevel="0" r="85">
      <c r="A85" s="33" t="n">
        <v>45839.692326389</v>
      </c>
      <c r="B85" s="34" t="s">
        <v>381</v>
      </c>
      <c r="C85" s="34" t="s">
        <v>154</v>
      </c>
      <c r="D85" s="34" t="s">
        <v>381</v>
      </c>
      <c r="E85" s="34" t="s">
        <v>381</v>
      </c>
      <c r="F85" s="34" t="s">
        <v>19</v>
      </c>
      <c r="G85" s="35" t="n">
        <v>1</v>
      </c>
      <c r="H85" s="36" t="n">
        <v>-1</v>
      </c>
      <c r="I85" s="36" t="n">
        <v>-70</v>
      </c>
      <c r="J85" s="36" t="n">
        <v>0</v>
      </c>
      <c r="K85" s="36" t="n">
        <v>0</v>
      </c>
      <c r="L85" s="36" t="n">
        <v>0</v>
      </c>
      <c r="M85" s="6" t="s">
        <f>=I85+J85+K85+L85</f>
      </c>
      <c r="N85" s="34"/>
    </row>
    <row collapsed="false" customFormat="false" customHeight="false" hidden="false" ht="12.1" outlineLevel="0" r="86">
      <c r="A86" s="29" t="n">
        <v>45839.734907407</v>
      </c>
      <c r="B86" s="30" t="s">
        <v>293</v>
      </c>
      <c r="C86" s="30" t="s">
        <v>391</v>
      </c>
      <c r="D86" s="30" t="s">
        <v>285</v>
      </c>
      <c r="E86" s="30" t="s">
        <v>17</v>
      </c>
      <c r="F86" s="30" t="s">
        <v>19</v>
      </c>
      <c r="G86" s="31" t="n">
        <v>-10</v>
      </c>
      <c r="H86" s="32" t="n">
        <v>277.6</v>
      </c>
      <c r="I86" s="32" t="n">
        <v>2776</v>
      </c>
      <c r="J86" s="32" t="n">
        <v>0</v>
      </c>
      <c r="K86" s="32" t="n">
        <v>-8.33</v>
      </c>
      <c r="L86" s="32" t="n">
        <v>0</v>
      </c>
      <c r="M86" s="6" t="s">
        <f>=I86+J86+K86+L86</f>
      </c>
      <c r="N86" s="30"/>
    </row>
    <row collapsed="false" customFormat="false" customHeight="false" hidden="false" ht="12.1" outlineLevel="0" r="87">
      <c r="A87" s="33" t="n">
        <v>45839.828425926</v>
      </c>
      <c r="B87" s="34" t="s">
        <v>381</v>
      </c>
      <c r="C87" s="34" t="s">
        <v>154</v>
      </c>
      <c r="D87" s="34" t="s">
        <v>381</v>
      </c>
      <c r="E87" s="34" t="s">
        <v>381</v>
      </c>
      <c r="F87" s="34" t="s">
        <v>19</v>
      </c>
      <c r="G87" s="35" t="n">
        <v>1</v>
      </c>
      <c r="H87" s="36" t="n">
        <v>-1</v>
      </c>
      <c r="I87" s="36" t="n">
        <v>-70</v>
      </c>
      <c r="J87" s="36" t="n">
        <v>0</v>
      </c>
      <c r="K87" s="36" t="n">
        <v>0</v>
      </c>
      <c r="L87" s="36" t="n">
        <v>0</v>
      </c>
      <c r="M87" s="6" t="s">
        <f>=I87+J87+K87+L87</f>
      </c>
      <c r="N87" s="34"/>
    </row>
    <row collapsed="false" customFormat="false" customHeight="false" hidden="false" ht="12.1" outlineLevel="0" r="88">
      <c r="A88" s="20" t="n">
        <v>45840.500092593</v>
      </c>
      <c r="B88" s="16" t="s">
        <v>295</v>
      </c>
      <c r="C88" s="16" t="s">
        <v>394</v>
      </c>
      <c r="D88" s="16" t="s">
        <v>283</v>
      </c>
      <c r="E88" s="16" t="s">
        <v>17</v>
      </c>
      <c r="F88" s="16" t="s">
        <v>19</v>
      </c>
      <c r="G88" s="7" t="n">
        <v>300</v>
      </c>
      <c r="H88" s="6" t="n">
        <v>7.08</v>
      </c>
      <c r="I88" s="6" t="n">
        <v>-2124</v>
      </c>
      <c r="J88" s="6" t="n">
        <v>0</v>
      </c>
      <c r="K88" s="6" t="n">
        <v>-6.37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1" t="n">
        <v>45840.500405093</v>
      </c>
      <c r="B89" s="22" t="s">
        <v>374</v>
      </c>
      <c r="C89" s="22" t="s">
        <v>153</v>
      </c>
      <c r="D89" s="22" t="s">
        <v>374</v>
      </c>
      <c r="E89" s="22" t="s">
        <v>374</v>
      </c>
      <c r="F89" s="22" t="s">
        <v>19</v>
      </c>
      <c r="G89" s="23" t="n">
        <v>1</v>
      </c>
      <c r="H89" s="24" t="n">
        <v>1</v>
      </c>
      <c r="I89" s="24" t="n">
        <v>40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5" t="n">
        <v>45840.674340278</v>
      </c>
      <c r="B90" s="26" t="s">
        <v>384</v>
      </c>
      <c r="C90" s="26" t="s">
        <v>385</v>
      </c>
      <c r="D90" s="26" t="s">
        <v>384</v>
      </c>
      <c r="E90" s="26" t="s">
        <v>384</v>
      </c>
      <c r="F90" s="26" t="s">
        <v>19</v>
      </c>
      <c r="G90" s="27" t="n">
        <v>1</v>
      </c>
      <c r="H90" s="28" t="n">
        <v>-6</v>
      </c>
      <c r="I90" s="28" t="n">
        <v>-6</v>
      </c>
      <c r="J90" s="28" t="n">
        <v>0</v>
      </c>
      <c r="K90" s="28" t="n">
        <v>0</v>
      </c>
      <c r="L90" s="28" t="n">
        <v>0</v>
      </c>
      <c r="M90" s="6" t="s">
        <f>=I90+J90+K90+L90</f>
      </c>
      <c r="N90" s="26"/>
    </row>
    <row collapsed="false" customFormat="false" customHeight="false" hidden="false" ht="12.1" outlineLevel="0" r="91">
      <c r="A91" s="33" t="n">
        <v>45840.674340278</v>
      </c>
      <c r="B91" s="34" t="s">
        <v>381</v>
      </c>
      <c r="C91" s="34" t="s">
        <v>154</v>
      </c>
      <c r="D91" s="34" t="s">
        <v>381</v>
      </c>
      <c r="E91" s="34" t="s">
        <v>381</v>
      </c>
      <c r="F91" s="34" t="s">
        <v>19</v>
      </c>
      <c r="G91" s="35" t="n">
        <v>1</v>
      </c>
      <c r="H91" s="36" t="n">
        <v>-1</v>
      </c>
      <c r="I91" s="36" t="n">
        <v>-494</v>
      </c>
      <c r="J91" s="36" t="n">
        <v>0</v>
      </c>
      <c r="K91" s="36" t="n">
        <v>0</v>
      </c>
      <c r="L91" s="36" t="n">
        <v>0</v>
      </c>
      <c r="M91" s="6" t="s">
        <f>=I91+J91+K91+L91</f>
      </c>
      <c r="N91" s="34"/>
    </row>
    <row collapsed="false" customFormat="false" customHeight="false" hidden="false" ht="12.1" outlineLevel="0" r="92">
      <c r="A92" s="33" t="n">
        <v>45840.676273148</v>
      </c>
      <c r="B92" s="34" t="s">
        <v>381</v>
      </c>
      <c r="C92" s="34" t="s">
        <v>154</v>
      </c>
      <c r="D92" s="34" t="s">
        <v>381</v>
      </c>
      <c r="E92" s="34" t="s">
        <v>381</v>
      </c>
      <c r="F92" s="34" t="s">
        <v>19</v>
      </c>
      <c r="G92" s="35" t="n">
        <v>1</v>
      </c>
      <c r="H92" s="36" t="n">
        <v>-1</v>
      </c>
      <c r="I92" s="36" t="n">
        <v>-177.3</v>
      </c>
      <c r="J92" s="36" t="n">
        <v>0</v>
      </c>
      <c r="K92" s="36" t="n">
        <v>0</v>
      </c>
      <c r="L92" s="36" t="n">
        <v>0</v>
      </c>
      <c r="M92" s="6" t="s">
        <f>=I92+J92+K92+L92</f>
      </c>
      <c r="N92" s="34"/>
    </row>
    <row collapsed="false" customFormat="false" customHeight="false" hidden="false" ht="12.1" outlineLevel="0" r="93">
      <c r="A93" s="21" t="n">
        <v>45841.265335648</v>
      </c>
      <c r="B93" s="22" t="s">
        <v>374</v>
      </c>
      <c r="C93" s="22" t="s">
        <v>153</v>
      </c>
      <c r="D93" s="22" t="s">
        <v>374</v>
      </c>
      <c r="E93" s="22" t="s">
        <v>374</v>
      </c>
      <c r="F93" s="22" t="s">
        <v>19</v>
      </c>
      <c r="G93" s="23" t="n">
        <v>1</v>
      </c>
      <c r="H93" s="24" t="n">
        <v>1</v>
      </c>
      <c r="I93" s="24" t="n">
        <v>107.87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45842.669733796</v>
      </c>
      <c r="B94" s="22" t="s">
        <v>374</v>
      </c>
      <c r="C94" s="22" t="s">
        <v>153</v>
      </c>
      <c r="D94" s="22" t="s">
        <v>374</v>
      </c>
      <c r="E94" s="22" t="s">
        <v>374</v>
      </c>
      <c r="F94" s="22" t="s">
        <v>19</v>
      </c>
      <c r="G94" s="23" t="n">
        <v>1</v>
      </c>
      <c r="H94" s="24" t="n">
        <v>1</v>
      </c>
      <c r="I94" s="24" t="n">
        <v>145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33" t="n">
        <v>45844.699907407</v>
      </c>
      <c r="B95" s="34" t="s">
        <v>381</v>
      </c>
      <c r="C95" s="34" t="s">
        <v>154</v>
      </c>
      <c r="D95" s="34" t="s">
        <v>381</v>
      </c>
      <c r="E95" s="34" t="s">
        <v>381</v>
      </c>
      <c r="F95" s="34" t="s">
        <v>19</v>
      </c>
      <c r="G95" s="35" t="n">
        <v>1</v>
      </c>
      <c r="H95" s="36" t="n">
        <v>-1</v>
      </c>
      <c r="I95" s="36" t="n">
        <v>-252.87</v>
      </c>
      <c r="J95" s="36" t="n">
        <v>0</v>
      </c>
      <c r="K95" s="36" t="n">
        <v>0</v>
      </c>
      <c r="L95" s="36" t="n">
        <v>0</v>
      </c>
      <c r="M95" s="6" t="s">
        <f>=I95+J95+K95+L95</f>
      </c>
      <c r="N95" s="34"/>
    </row>
    <row collapsed="false" customFormat="false" customHeight="false" hidden="false" ht="12.1" outlineLevel="0" r="96">
      <c r="A96" s="29" t="n">
        <v>45844.916365741</v>
      </c>
      <c r="B96" s="30" t="s">
        <v>295</v>
      </c>
      <c r="C96" s="30" t="s">
        <v>394</v>
      </c>
      <c r="D96" s="30" t="s">
        <v>285</v>
      </c>
      <c r="E96" s="30" t="s">
        <v>17</v>
      </c>
      <c r="F96" s="30" t="s">
        <v>19</v>
      </c>
      <c r="G96" s="31" t="n">
        <v>-300</v>
      </c>
      <c r="H96" s="32" t="n">
        <v>7.08</v>
      </c>
      <c r="I96" s="32" t="n">
        <v>2124</v>
      </c>
      <c r="J96" s="32" t="n">
        <v>0</v>
      </c>
      <c r="K96" s="32" t="n">
        <v>0</v>
      </c>
      <c r="L96" s="32" t="n">
        <v>0</v>
      </c>
      <c r="M96" s="6" t="s">
        <f>=I96+J96+K96+L96</f>
      </c>
      <c r="N96" s="30"/>
    </row>
    <row collapsed="false" customFormat="false" customHeight="false" hidden="false" ht="12.1" outlineLevel="0" r="97">
      <c r="A97" s="25" t="n">
        <v>45844.916377315</v>
      </c>
      <c r="B97" s="26" t="s">
        <v>379</v>
      </c>
      <c r="C97" s="26" t="s">
        <v>395</v>
      </c>
      <c r="D97" s="26" t="s">
        <v>379</v>
      </c>
      <c r="E97" s="26" t="s">
        <v>379</v>
      </c>
      <c r="F97" s="26" t="s">
        <v>19</v>
      </c>
      <c r="G97" s="27" t="n">
        <v>1</v>
      </c>
      <c r="H97" s="28" t="n">
        <v>-1</v>
      </c>
      <c r="I97" s="28" t="n">
        <v>-6.37</v>
      </c>
      <c r="J97" s="28" t="n">
        <v>0</v>
      </c>
      <c r="K97" s="28" t="n">
        <v>0</v>
      </c>
      <c r="L97" s="28" t="n">
        <v>0</v>
      </c>
      <c r="M97" s="6" t="s">
        <f>=I97+J97+K97+L97</f>
      </c>
      <c r="N97" s="26"/>
    </row>
    <row collapsed="false" customFormat="false" customHeight="false" hidden="false" ht="12.1" outlineLevel="0" r="98">
      <c r="A98" s="20" t="n">
        <v>45844.916863426</v>
      </c>
      <c r="B98" s="16" t="s">
        <v>296</v>
      </c>
      <c r="C98" s="16" t="s">
        <v>396</v>
      </c>
      <c r="D98" s="16" t="s">
        <v>283</v>
      </c>
      <c r="E98" s="16" t="s">
        <v>17</v>
      </c>
      <c r="F98" s="16" t="s">
        <v>19</v>
      </c>
      <c r="G98" s="7" t="n">
        <v>4000</v>
      </c>
      <c r="H98" s="6" t="n">
        <v>0.49235</v>
      </c>
      <c r="I98" s="6" t="n">
        <v>-1969.4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5" t="n">
        <v>45844.916875</v>
      </c>
      <c r="B99" s="26" t="s">
        <v>379</v>
      </c>
      <c r="C99" s="26" t="s">
        <v>397</v>
      </c>
      <c r="D99" s="26" t="s">
        <v>379</v>
      </c>
      <c r="E99" s="26" t="s">
        <v>379</v>
      </c>
      <c r="F99" s="26" t="s">
        <v>19</v>
      </c>
      <c r="G99" s="27" t="n">
        <v>1</v>
      </c>
      <c r="H99" s="28" t="n">
        <v>-1</v>
      </c>
      <c r="I99" s="28" t="n">
        <v>-5.91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45848.579803241</v>
      </c>
      <c r="B100" s="30" t="s">
        <v>294</v>
      </c>
      <c r="C100" s="30" t="s">
        <v>393</v>
      </c>
      <c r="D100" s="30" t="s">
        <v>285</v>
      </c>
      <c r="E100" s="30" t="s">
        <v>17</v>
      </c>
      <c r="F100" s="30" t="s">
        <v>19</v>
      </c>
      <c r="G100" s="31" t="n">
        <v>-2</v>
      </c>
      <c r="H100" s="32" t="n">
        <v>1026.45</v>
      </c>
      <c r="I100" s="32" t="n">
        <v>2052.9</v>
      </c>
      <c r="J100" s="32" t="n">
        <v>0</v>
      </c>
      <c r="K100" s="32" t="n">
        <v>0</v>
      </c>
      <c r="L100" s="32" t="n">
        <v>0</v>
      </c>
      <c r="M100" s="6" t="s">
        <f>=I100+J100+K100+L100</f>
      </c>
      <c r="N100" s="30"/>
    </row>
    <row collapsed="false" customFormat="false" customHeight="false" hidden="false" ht="12.1" outlineLevel="0" r="101">
      <c r="A101" s="25" t="n">
        <v>45848.579814815</v>
      </c>
      <c r="B101" s="26" t="s">
        <v>379</v>
      </c>
      <c r="C101" s="26" t="s">
        <v>398</v>
      </c>
      <c r="D101" s="26" t="s">
        <v>379</v>
      </c>
      <c r="E101" s="26" t="s">
        <v>379</v>
      </c>
      <c r="F101" s="26" t="s">
        <v>19</v>
      </c>
      <c r="G101" s="27" t="n">
        <v>1</v>
      </c>
      <c r="H101" s="28" t="n">
        <v>-1</v>
      </c>
      <c r="I101" s="28" t="n">
        <v>-6.16</v>
      </c>
      <c r="J101" s="28" t="n">
        <v>0</v>
      </c>
      <c r="K101" s="28" t="n">
        <v>0</v>
      </c>
      <c r="L101" s="28" t="n">
        <v>0</v>
      </c>
      <c r="M101" s="6" t="s">
        <f>=I101+J101+K101+L101</f>
      </c>
      <c r="N101" s="26"/>
    </row>
    <row collapsed="false" customFormat="false" customHeight="false" hidden="false" ht="12.1" outlineLevel="0" r="102">
      <c r="A102" s="29" t="n">
        <v>45848.580162037</v>
      </c>
      <c r="B102" s="30" t="s">
        <v>296</v>
      </c>
      <c r="C102" s="30" t="s">
        <v>396</v>
      </c>
      <c r="D102" s="30" t="s">
        <v>285</v>
      </c>
      <c r="E102" s="30" t="s">
        <v>17</v>
      </c>
      <c r="F102" s="30" t="s">
        <v>19</v>
      </c>
      <c r="G102" s="31" t="n">
        <v>-4000</v>
      </c>
      <c r="H102" s="32" t="n">
        <v>0.472</v>
      </c>
      <c r="I102" s="32" t="n">
        <v>1888</v>
      </c>
      <c r="J102" s="32" t="n">
        <v>0</v>
      </c>
      <c r="K102" s="32" t="n">
        <v>-5.67</v>
      </c>
      <c r="L102" s="32" t="n">
        <v>0</v>
      </c>
      <c r="M102" s="6" t="s">
        <f>=I102+J102+K102+L102</f>
      </c>
      <c r="N102" s="30"/>
    </row>
    <row collapsed="false" customFormat="false" customHeight="false" hidden="false" ht="12.1" outlineLevel="0" r="103">
      <c r="A103" s="20" t="n">
        <v>45848.580613426</v>
      </c>
      <c r="B103" s="16" t="s">
        <v>297</v>
      </c>
      <c r="C103" s="16" t="s">
        <v>399</v>
      </c>
      <c r="D103" s="16" t="s">
        <v>283</v>
      </c>
      <c r="E103" s="16" t="s">
        <v>17</v>
      </c>
      <c r="F103" s="16" t="s">
        <v>19</v>
      </c>
      <c r="G103" s="7" t="n">
        <v>43</v>
      </c>
      <c r="H103" s="6" t="n">
        <v>93.647442</v>
      </c>
      <c r="I103" s="6" t="n">
        <v>-4026.84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5" t="n">
        <v>45848.580625</v>
      </c>
      <c r="B104" s="26" t="s">
        <v>379</v>
      </c>
      <c r="C104" s="26" t="s">
        <v>400</v>
      </c>
      <c r="D104" s="26" t="s">
        <v>379</v>
      </c>
      <c r="E104" s="26" t="s">
        <v>379</v>
      </c>
      <c r="F104" s="26" t="s">
        <v>19</v>
      </c>
      <c r="G104" s="27" t="n">
        <v>1</v>
      </c>
      <c r="H104" s="28" t="n">
        <v>-1</v>
      </c>
      <c r="I104" s="28" t="n">
        <v>-12.08</v>
      </c>
      <c r="J104" s="28" t="n">
        <v>0</v>
      </c>
      <c r="K104" s="28" t="n">
        <v>0</v>
      </c>
      <c r="L104" s="28" t="n">
        <v>0</v>
      </c>
      <c r="M104" s="6" t="s">
        <f>=I104+J104+K104+L104</f>
      </c>
      <c r="N104" s="26"/>
    </row>
    <row collapsed="false" customFormat="false" customHeight="false" hidden="false" ht="12.1" outlineLevel="0" r="105">
      <c r="A105" s="21" t="n">
        <v>45848.61619213</v>
      </c>
      <c r="B105" s="22" t="s">
        <v>374</v>
      </c>
      <c r="C105" s="22" t="s">
        <v>153</v>
      </c>
      <c r="D105" s="22" t="s">
        <v>374</v>
      </c>
      <c r="E105" s="22" t="s">
        <v>374</v>
      </c>
      <c r="F105" s="22" t="s">
        <v>19</v>
      </c>
      <c r="G105" s="23" t="n">
        <v>1</v>
      </c>
      <c r="H105" s="24" t="n">
        <v>1</v>
      </c>
      <c r="I105" s="24" t="n">
        <v>5000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0" t="n">
        <v>45848.63224537</v>
      </c>
      <c r="B106" s="16" t="s">
        <v>298</v>
      </c>
      <c r="C106" s="16" t="s">
        <v>401</v>
      </c>
      <c r="D106" s="16" t="s">
        <v>283</v>
      </c>
      <c r="E106" s="16" t="s">
        <v>17</v>
      </c>
      <c r="F106" s="16" t="s">
        <v>19</v>
      </c>
      <c r="G106" s="7" t="n">
        <v>8</v>
      </c>
      <c r="H106" s="6" t="n">
        <v>414.7375</v>
      </c>
      <c r="I106" s="6" t="n">
        <v>-3317.9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5" t="n">
        <v>45848.632256944</v>
      </c>
      <c r="B107" s="26" t="s">
        <v>379</v>
      </c>
      <c r="C107" s="26" t="s">
        <v>402</v>
      </c>
      <c r="D107" s="26" t="s">
        <v>379</v>
      </c>
      <c r="E107" s="26" t="s">
        <v>379</v>
      </c>
      <c r="F107" s="26" t="s">
        <v>19</v>
      </c>
      <c r="G107" s="27" t="n">
        <v>1</v>
      </c>
      <c r="H107" s="28" t="n">
        <v>-1</v>
      </c>
      <c r="I107" s="28" t="n">
        <v>-9.95</v>
      </c>
      <c r="J107" s="28" t="n">
        <v>0</v>
      </c>
      <c r="K107" s="28" t="n">
        <v>0</v>
      </c>
      <c r="L107" s="28" t="n">
        <v>0</v>
      </c>
      <c r="M107" s="6" t="s">
        <f>=I107+J107+K107+L107</f>
      </c>
      <c r="N107" s="26"/>
    </row>
    <row collapsed="false" customFormat="false" customHeight="false" hidden="false" ht="12.1" outlineLevel="0" r="108">
      <c r="A108" s="21" t="n">
        <v>45848.634293981</v>
      </c>
      <c r="B108" s="22" t="s">
        <v>374</v>
      </c>
      <c r="C108" s="22" t="s">
        <v>153</v>
      </c>
      <c r="D108" s="22" t="s">
        <v>374</v>
      </c>
      <c r="E108" s="22" t="s">
        <v>374</v>
      </c>
      <c r="F108" s="22" t="s">
        <v>19</v>
      </c>
      <c r="G108" s="23" t="n">
        <v>1</v>
      </c>
      <c r="H108" s="24" t="n">
        <v>1</v>
      </c>
      <c r="I108" s="24" t="n">
        <v>40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/>
    </row>
    <row collapsed="false" customFormat="false" customHeight="false" hidden="false" ht="12.1" outlineLevel="0" r="109">
      <c r="A109" s="20" t="n">
        <v>45848.634907407</v>
      </c>
      <c r="B109" s="16" t="s">
        <v>299</v>
      </c>
      <c r="C109" s="16" t="s">
        <v>403</v>
      </c>
      <c r="D109" s="16" t="s">
        <v>283</v>
      </c>
      <c r="E109" s="16" t="s">
        <v>17</v>
      </c>
      <c r="F109" s="16" t="s">
        <v>19</v>
      </c>
      <c r="G109" s="7" t="n">
        <v>10</v>
      </c>
      <c r="H109" s="6" t="n">
        <v>171.86</v>
      </c>
      <c r="I109" s="6" t="n">
        <v>-1718.6</v>
      </c>
      <c r="J109" s="6" t="n">
        <v>0</v>
      </c>
      <c r="K109" s="6" t="n">
        <v>-5.16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33" t="n">
        <v>45848.666712963</v>
      </c>
      <c r="B110" s="34" t="s">
        <v>381</v>
      </c>
      <c r="C110" s="34" t="s">
        <v>154</v>
      </c>
      <c r="D110" s="34" t="s">
        <v>381</v>
      </c>
      <c r="E110" s="34" t="s">
        <v>381</v>
      </c>
      <c r="F110" s="34" t="s">
        <v>19</v>
      </c>
      <c r="G110" s="35" t="n">
        <v>1</v>
      </c>
      <c r="H110" s="36" t="n">
        <v>-1</v>
      </c>
      <c r="I110" s="36" t="n">
        <v>-20.86</v>
      </c>
      <c r="J110" s="36" t="n">
        <v>0</v>
      </c>
      <c r="K110" s="36" t="n">
        <v>0</v>
      </c>
      <c r="L110" s="36" t="n">
        <v>0</v>
      </c>
      <c r="M110" s="6" t="s">
        <f>=I110+J110+K110+L110</f>
      </c>
      <c r="N110" s="34"/>
    </row>
    <row collapsed="false" customFormat="false" customHeight="false" hidden="false" ht="12.1" outlineLevel="0" r="111">
      <c r="A111" s="21" t="n">
        <v>45852.88900463</v>
      </c>
      <c r="B111" s="22" t="s">
        <v>374</v>
      </c>
      <c r="C111" s="22" t="s">
        <v>153</v>
      </c>
      <c r="D111" s="22" t="s">
        <v>374</v>
      </c>
      <c r="E111" s="22" t="s">
        <v>374</v>
      </c>
      <c r="F111" s="22" t="s">
        <v>19</v>
      </c>
      <c r="G111" s="23" t="n">
        <v>1</v>
      </c>
      <c r="H111" s="24" t="n">
        <v>1</v>
      </c>
      <c r="I111" s="24" t="n">
        <v>480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2"/>
    </row>
    <row collapsed="false" customFormat="false" customHeight="false" hidden="false" ht="12.1" outlineLevel="0" r="112">
      <c r="A112" s="33" t="n">
        <v>45853.643969907</v>
      </c>
      <c r="B112" s="34" t="s">
        <v>381</v>
      </c>
      <c r="C112" s="34" t="s">
        <v>154</v>
      </c>
      <c r="D112" s="34" t="s">
        <v>381</v>
      </c>
      <c r="E112" s="34" t="s">
        <v>381</v>
      </c>
      <c r="F112" s="34" t="s">
        <v>19</v>
      </c>
      <c r="G112" s="35" t="n">
        <v>1</v>
      </c>
      <c r="H112" s="36" t="n">
        <v>-1</v>
      </c>
      <c r="I112" s="36" t="n">
        <v>-200</v>
      </c>
      <c r="J112" s="36" t="n">
        <v>0</v>
      </c>
      <c r="K112" s="36" t="n">
        <v>0</v>
      </c>
      <c r="L112" s="36" t="n">
        <v>0</v>
      </c>
      <c r="M112" s="6" t="s">
        <f>=I112+J112+K112+L112</f>
      </c>
      <c r="N112" s="34"/>
    </row>
    <row collapsed="false" customFormat="false" customHeight="false" hidden="false" ht="12.1" outlineLevel="0" r="113">
      <c r="A113" s="21" t="n">
        <v>45853.713796296</v>
      </c>
      <c r="B113" s="22" t="s">
        <v>374</v>
      </c>
      <c r="C113" s="22" t="s">
        <v>153</v>
      </c>
      <c r="D113" s="22" t="s">
        <v>374</v>
      </c>
      <c r="E113" s="22" t="s">
        <v>374</v>
      </c>
      <c r="F113" s="22" t="s">
        <v>19</v>
      </c>
      <c r="G113" s="23" t="n">
        <v>1</v>
      </c>
      <c r="H113" s="24" t="n">
        <v>1</v>
      </c>
      <c r="I113" s="24" t="n">
        <v>680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45854.706064815</v>
      </c>
      <c r="B114" s="22" t="s">
        <v>374</v>
      </c>
      <c r="C114" s="22" t="s">
        <v>153</v>
      </c>
      <c r="D114" s="22" t="s">
        <v>374</v>
      </c>
      <c r="E114" s="22" t="s">
        <v>374</v>
      </c>
      <c r="F114" s="22" t="s">
        <v>19</v>
      </c>
      <c r="G114" s="23" t="n">
        <v>1</v>
      </c>
      <c r="H114" s="24" t="n">
        <v>1</v>
      </c>
      <c r="I114" s="24" t="n">
        <v>480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0" t="n">
        <v>45854.937210648</v>
      </c>
      <c r="B115" s="16" t="s">
        <v>300</v>
      </c>
      <c r="C115" s="16" t="s">
        <v>404</v>
      </c>
      <c r="D115" s="16" t="s">
        <v>283</v>
      </c>
      <c r="E115" s="16" t="s">
        <v>17</v>
      </c>
      <c r="F115" s="16" t="s">
        <v>19</v>
      </c>
      <c r="G115" s="7" t="n">
        <v>3</v>
      </c>
      <c r="H115" s="6" t="n">
        <v>377.016667</v>
      </c>
      <c r="I115" s="6" t="n">
        <v>-1131.05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5" t="n">
        <v>45854.937222222</v>
      </c>
      <c r="B116" s="26" t="s">
        <v>379</v>
      </c>
      <c r="C116" s="26" t="s">
        <v>405</v>
      </c>
      <c r="D116" s="26" t="s">
        <v>379</v>
      </c>
      <c r="E116" s="26" t="s">
        <v>379</v>
      </c>
      <c r="F116" s="26" t="s">
        <v>19</v>
      </c>
      <c r="G116" s="27" t="n">
        <v>1</v>
      </c>
      <c r="H116" s="28" t="n">
        <v>-1</v>
      </c>
      <c r="I116" s="28" t="n">
        <v>-3.39</v>
      </c>
      <c r="J116" s="28" t="n">
        <v>0</v>
      </c>
      <c r="K116" s="28" t="n">
        <v>0</v>
      </c>
      <c r="L116" s="28" t="n">
        <v>0</v>
      </c>
      <c r="M116" s="6" t="s">
        <f>=I116+J116+K116+L116</f>
      </c>
      <c r="N116" s="26"/>
    </row>
    <row collapsed="false" customFormat="false" customHeight="false" hidden="false" ht="12.1" outlineLevel="0" r="117">
      <c r="A117" s="20" t="n">
        <v>45855.504756944</v>
      </c>
      <c r="B117" s="16" t="s">
        <v>36</v>
      </c>
      <c r="C117" s="16" t="s">
        <v>406</v>
      </c>
      <c r="D117" s="16" t="s">
        <v>283</v>
      </c>
      <c r="E117" s="16" t="s">
        <v>30</v>
      </c>
      <c r="F117" s="16" t="s">
        <v>19</v>
      </c>
      <c r="G117" s="7" t="n">
        <v>2</v>
      </c>
      <c r="H117" s="6" t="n">
        <v>99.68</v>
      </c>
      <c r="I117" s="6" t="n">
        <v>-199.36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1" t="n">
        <v>45855.55224537</v>
      </c>
      <c r="B118" s="22" t="s">
        <v>374</v>
      </c>
      <c r="C118" s="22" t="s">
        <v>153</v>
      </c>
      <c r="D118" s="22" t="s">
        <v>374</v>
      </c>
      <c r="E118" s="22" t="s">
        <v>374</v>
      </c>
      <c r="F118" s="22" t="s">
        <v>19</v>
      </c>
      <c r="G118" s="23" t="n">
        <v>1</v>
      </c>
      <c r="H118" s="24" t="n">
        <v>1</v>
      </c>
      <c r="I118" s="24" t="n">
        <v>5000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2"/>
    </row>
    <row collapsed="false" customFormat="false" customHeight="false" hidden="false" ht="12.1" outlineLevel="0" r="119">
      <c r="A119" s="21" t="n">
        <v>45855.552476852</v>
      </c>
      <c r="B119" s="22" t="s">
        <v>374</v>
      </c>
      <c r="C119" s="22" t="s">
        <v>153</v>
      </c>
      <c r="D119" s="22" t="s">
        <v>374</v>
      </c>
      <c r="E119" s="22" t="s">
        <v>374</v>
      </c>
      <c r="F119" s="22" t="s">
        <v>19</v>
      </c>
      <c r="G119" s="23" t="n">
        <v>1</v>
      </c>
      <c r="H119" s="24" t="n">
        <v>1</v>
      </c>
      <c r="I119" s="24" t="n">
        <v>10000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45855.552881944</v>
      </c>
      <c r="B120" s="22" t="s">
        <v>374</v>
      </c>
      <c r="C120" s="22" t="s">
        <v>153</v>
      </c>
      <c r="D120" s="22" t="s">
        <v>374</v>
      </c>
      <c r="E120" s="22" t="s">
        <v>374</v>
      </c>
      <c r="F120" s="22" t="s">
        <v>19</v>
      </c>
      <c r="G120" s="23" t="n">
        <v>1</v>
      </c>
      <c r="H120" s="24" t="n">
        <v>1</v>
      </c>
      <c r="I120" s="24" t="n">
        <v>2160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45855.553541667</v>
      </c>
      <c r="B121" s="16" t="s">
        <v>301</v>
      </c>
      <c r="C121" s="16" t="s">
        <v>407</v>
      </c>
      <c r="D121" s="16" t="s">
        <v>283</v>
      </c>
      <c r="E121" s="16" t="s">
        <v>17</v>
      </c>
      <c r="F121" s="16" t="s">
        <v>19</v>
      </c>
      <c r="G121" s="7" t="n">
        <v>2</v>
      </c>
      <c r="H121" s="6" t="n">
        <v>4307.5</v>
      </c>
      <c r="I121" s="6" t="n">
        <v>-8615</v>
      </c>
      <c r="J121" s="6" t="n">
        <v>0</v>
      </c>
      <c r="K121" s="6" t="n">
        <v>-25.85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45855.553819444</v>
      </c>
      <c r="B122" s="16" t="s">
        <v>36</v>
      </c>
      <c r="C122" s="16" t="s">
        <v>406</v>
      </c>
      <c r="D122" s="16" t="s">
        <v>283</v>
      </c>
      <c r="E122" s="16" t="s">
        <v>30</v>
      </c>
      <c r="F122" s="16" t="s">
        <v>19</v>
      </c>
      <c r="G122" s="7" t="n">
        <v>86</v>
      </c>
      <c r="H122" s="6" t="n">
        <v>99.7</v>
      </c>
      <c r="I122" s="6" t="n">
        <v>-8574.2</v>
      </c>
      <c r="J122" s="6" t="n">
        <v>0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33" t="n">
        <v>45855.623483796</v>
      </c>
      <c r="B123" s="34" t="s">
        <v>381</v>
      </c>
      <c r="C123" s="34" t="s">
        <v>154</v>
      </c>
      <c r="D123" s="34" t="s">
        <v>381</v>
      </c>
      <c r="E123" s="34" t="s">
        <v>381</v>
      </c>
      <c r="F123" s="34" t="s">
        <v>19</v>
      </c>
      <c r="G123" s="35" t="n">
        <v>1</v>
      </c>
      <c r="H123" s="36" t="n">
        <v>-1</v>
      </c>
      <c r="I123" s="36" t="n">
        <v>-51.15</v>
      </c>
      <c r="J123" s="36" t="n">
        <v>0</v>
      </c>
      <c r="K123" s="36" t="n">
        <v>0</v>
      </c>
      <c r="L123" s="36" t="n">
        <v>0</v>
      </c>
      <c r="M123" s="6" t="s">
        <f>=I123+J123+K123+L123</f>
      </c>
      <c r="N123" s="34"/>
    </row>
    <row collapsed="false" customFormat="false" customHeight="false" hidden="false" ht="12.1" outlineLevel="0" r="124">
      <c r="A124" s="29" t="n">
        <v>45858.814722222</v>
      </c>
      <c r="B124" s="30" t="s">
        <v>298</v>
      </c>
      <c r="C124" s="30" t="s">
        <v>401</v>
      </c>
      <c r="D124" s="30" t="s">
        <v>285</v>
      </c>
      <c r="E124" s="30" t="s">
        <v>17</v>
      </c>
      <c r="F124" s="30" t="s">
        <v>19</v>
      </c>
      <c r="G124" s="31" t="n">
        <v>-1</v>
      </c>
      <c r="H124" s="32" t="n">
        <v>418</v>
      </c>
      <c r="I124" s="32" t="n">
        <v>418</v>
      </c>
      <c r="J124" s="32" t="n">
        <v>0</v>
      </c>
      <c r="K124" s="32" t="n">
        <v>0</v>
      </c>
      <c r="L124" s="32" t="n">
        <v>0</v>
      </c>
      <c r="M124" s="6" t="s">
        <f>=I124+J124+K124+L124</f>
      </c>
      <c r="N124" s="30"/>
    </row>
    <row collapsed="false" customFormat="false" customHeight="false" hidden="false" ht="12.1" outlineLevel="0" r="125">
      <c r="A125" s="25" t="n">
        <v>45858.814733796</v>
      </c>
      <c r="B125" s="26" t="s">
        <v>379</v>
      </c>
      <c r="C125" s="26" t="s">
        <v>402</v>
      </c>
      <c r="D125" s="26" t="s">
        <v>379</v>
      </c>
      <c r="E125" s="26" t="s">
        <v>379</v>
      </c>
      <c r="F125" s="26" t="s">
        <v>19</v>
      </c>
      <c r="G125" s="27" t="n">
        <v>1</v>
      </c>
      <c r="H125" s="28" t="n">
        <v>-1</v>
      </c>
      <c r="I125" s="28" t="n">
        <v>-1.25</v>
      </c>
      <c r="J125" s="28" t="n">
        <v>0</v>
      </c>
      <c r="K125" s="28" t="n">
        <v>0</v>
      </c>
      <c r="L125" s="28" t="n">
        <v>0</v>
      </c>
      <c r="M125" s="6" t="s">
        <f>=I125+J125+K125+L125</f>
      </c>
      <c r="N125" s="26"/>
    </row>
    <row collapsed="false" customFormat="false" customHeight="false" hidden="false" ht="12.1" outlineLevel="0" r="126">
      <c r="A126" s="21" t="n">
        <v>45858.824224537</v>
      </c>
      <c r="B126" s="22" t="s">
        <v>374</v>
      </c>
      <c r="C126" s="22" t="s">
        <v>153</v>
      </c>
      <c r="D126" s="22" t="s">
        <v>374</v>
      </c>
      <c r="E126" s="22" t="s">
        <v>374</v>
      </c>
      <c r="F126" s="22" t="s">
        <v>19</v>
      </c>
      <c r="G126" s="23" t="n">
        <v>1</v>
      </c>
      <c r="H126" s="24" t="n">
        <v>1</v>
      </c>
      <c r="I126" s="24" t="n">
        <v>5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45858.825277778</v>
      </c>
      <c r="B127" s="16" t="s">
        <v>298</v>
      </c>
      <c r="C127" s="16" t="s">
        <v>401</v>
      </c>
      <c r="D127" s="16" t="s">
        <v>283</v>
      </c>
      <c r="E127" s="16" t="s">
        <v>17</v>
      </c>
      <c r="F127" s="16" t="s">
        <v>19</v>
      </c>
      <c r="G127" s="7" t="n">
        <v>1</v>
      </c>
      <c r="H127" s="6" t="n">
        <v>418.05</v>
      </c>
      <c r="I127" s="6" t="n">
        <v>-418.05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5" t="n">
        <v>45858.825289352</v>
      </c>
      <c r="B128" s="26" t="s">
        <v>379</v>
      </c>
      <c r="C128" s="26" t="s">
        <v>402</v>
      </c>
      <c r="D128" s="26" t="s">
        <v>379</v>
      </c>
      <c r="E128" s="26" t="s">
        <v>379</v>
      </c>
      <c r="F128" s="26" t="s">
        <v>19</v>
      </c>
      <c r="G128" s="27" t="n">
        <v>1</v>
      </c>
      <c r="H128" s="28" t="n">
        <v>-1</v>
      </c>
      <c r="I128" s="28" t="n">
        <v>-1.25</v>
      </c>
      <c r="J128" s="28" t="n">
        <v>0</v>
      </c>
      <c r="K128" s="28" t="n">
        <v>0</v>
      </c>
      <c r="L128" s="28" t="n">
        <v>0</v>
      </c>
      <c r="M128" s="6" t="s">
        <f>=I128+J128+K128+L128</f>
      </c>
      <c r="N128" s="26"/>
    </row>
    <row collapsed="false" customFormat="false" customHeight="false" hidden="false" ht="12.1" outlineLevel="0" r="129">
      <c r="A129" s="33" t="n">
        <v>45859.270659722</v>
      </c>
      <c r="B129" s="34" t="s">
        <v>381</v>
      </c>
      <c r="C129" s="34" t="s">
        <v>154</v>
      </c>
      <c r="D129" s="34" t="s">
        <v>381</v>
      </c>
      <c r="E129" s="34" t="s">
        <v>381</v>
      </c>
      <c r="F129" s="34" t="s">
        <v>19</v>
      </c>
      <c r="G129" s="35" t="n">
        <v>1</v>
      </c>
      <c r="H129" s="36" t="n">
        <v>-1</v>
      </c>
      <c r="I129" s="36" t="n">
        <v>-2.45</v>
      </c>
      <c r="J129" s="36" t="n">
        <v>0</v>
      </c>
      <c r="K129" s="36" t="n">
        <v>0</v>
      </c>
      <c r="L129" s="36" t="n">
        <v>0</v>
      </c>
      <c r="M129" s="6" t="s">
        <f>=I129+J129+K129+L129</f>
      </c>
      <c r="N129" s="34"/>
    </row>
    <row collapsed="false" customFormat="false" customHeight="false" hidden="false" ht="12.1" outlineLevel="0" r="130">
      <c r="A130" s="29" t="n">
        <v>45859.660810185</v>
      </c>
      <c r="B130" s="30" t="s">
        <v>36</v>
      </c>
      <c r="C130" s="30" t="s">
        <v>406</v>
      </c>
      <c r="D130" s="30" t="s">
        <v>285</v>
      </c>
      <c r="E130" s="30" t="s">
        <v>30</v>
      </c>
      <c r="F130" s="30" t="s">
        <v>19</v>
      </c>
      <c r="G130" s="31" t="n">
        <v>-8</v>
      </c>
      <c r="H130" s="32" t="n">
        <v>100.25</v>
      </c>
      <c r="I130" s="32" t="n">
        <v>802</v>
      </c>
      <c r="J130" s="32" t="n">
        <v>0</v>
      </c>
      <c r="K130" s="32" t="n">
        <v>0</v>
      </c>
      <c r="L130" s="32" t="n">
        <v>0</v>
      </c>
      <c r="M130" s="6" t="s">
        <f>=I130+J130+K130+L130</f>
      </c>
      <c r="N130" s="30"/>
    </row>
    <row collapsed="false" customFormat="false" customHeight="false" hidden="false" ht="12.1" outlineLevel="0" r="131">
      <c r="A131" s="20" t="n">
        <v>45859.661041667</v>
      </c>
      <c r="B131" s="16" t="s">
        <v>36</v>
      </c>
      <c r="C131" s="16" t="s">
        <v>406</v>
      </c>
      <c r="D131" s="16" t="s">
        <v>283</v>
      </c>
      <c r="E131" s="16" t="s">
        <v>30</v>
      </c>
      <c r="F131" s="16" t="s">
        <v>19</v>
      </c>
      <c r="G131" s="7" t="n">
        <v>7</v>
      </c>
      <c r="H131" s="6" t="n">
        <v>100.26</v>
      </c>
      <c r="I131" s="6" t="n">
        <v>-701.82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45859.661840278</v>
      </c>
      <c r="B132" s="22" t="s">
        <v>374</v>
      </c>
      <c r="C132" s="22" t="s">
        <v>153</v>
      </c>
      <c r="D132" s="22" t="s">
        <v>374</v>
      </c>
      <c r="E132" s="22" t="s">
        <v>374</v>
      </c>
      <c r="F132" s="22" t="s">
        <v>19</v>
      </c>
      <c r="G132" s="23" t="n">
        <v>1</v>
      </c>
      <c r="H132" s="24" t="n">
        <v>1</v>
      </c>
      <c r="I132" s="24" t="n">
        <v>3.08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45859.668645833</v>
      </c>
      <c r="B133" s="16" t="s">
        <v>36</v>
      </c>
      <c r="C133" s="16" t="s">
        <v>406</v>
      </c>
      <c r="D133" s="16" t="s">
        <v>283</v>
      </c>
      <c r="E133" s="16" t="s">
        <v>30</v>
      </c>
      <c r="F133" s="16" t="s">
        <v>19</v>
      </c>
      <c r="G133" s="7" t="n">
        <v>1</v>
      </c>
      <c r="H133" s="6" t="n">
        <v>100.26</v>
      </c>
      <c r="I133" s="6" t="n">
        <v>-100.26</v>
      </c>
      <c r="J133" s="6" t="n">
        <v>0</v>
      </c>
      <c r="K133" s="6" t="n">
        <v>0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45859.797094907</v>
      </c>
      <c r="B134" s="22" t="s">
        <v>374</v>
      </c>
      <c r="C134" s="22" t="s">
        <v>153</v>
      </c>
      <c r="D134" s="22" t="s">
        <v>374</v>
      </c>
      <c r="E134" s="22" t="s">
        <v>374</v>
      </c>
      <c r="F134" s="22" t="s">
        <v>19</v>
      </c>
      <c r="G134" s="23" t="n">
        <v>1</v>
      </c>
      <c r="H134" s="24" t="n">
        <v>1</v>
      </c>
      <c r="I134" s="24" t="n">
        <v>100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2"/>
    </row>
    <row collapsed="false" customFormat="false" customHeight="false" hidden="false" ht="12.1" outlineLevel="0" r="135">
      <c r="A135" s="20" t="n">
        <v>45859.797256944</v>
      </c>
      <c r="B135" s="16" t="s">
        <v>36</v>
      </c>
      <c r="C135" s="16" t="s">
        <v>406</v>
      </c>
      <c r="D135" s="16" t="s">
        <v>283</v>
      </c>
      <c r="E135" s="16" t="s">
        <v>30</v>
      </c>
      <c r="F135" s="16" t="s">
        <v>19</v>
      </c>
      <c r="G135" s="7" t="n">
        <v>1</v>
      </c>
      <c r="H135" s="6" t="n">
        <v>100.27</v>
      </c>
      <c r="I135" s="6" t="n">
        <v>-100.27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45859.798553241</v>
      </c>
      <c r="B136" s="22" t="s">
        <v>374</v>
      </c>
      <c r="C136" s="22" t="s">
        <v>153</v>
      </c>
      <c r="D136" s="22" t="s">
        <v>374</v>
      </c>
      <c r="E136" s="22" t="s">
        <v>374</v>
      </c>
      <c r="F136" s="22" t="s">
        <v>19</v>
      </c>
      <c r="G136" s="23" t="n">
        <v>1</v>
      </c>
      <c r="H136" s="24" t="n">
        <v>1</v>
      </c>
      <c r="I136" s="24" t="n">
        <v>50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5" t="n">
        <v>45863.681770833</v>
      </c>
      <c r="B137" s="26" t="s">
        <v>384</v>
      </c>
      <c r="C137" s="26" t="s">
        <v>408</v>
      </c>
      <c r="D137" s="26" t="s">
        <v>384</v>
      </c>
      <c r="E137" s="26" t="s">
        <v>384</v>
      </c>
      <c r="F137" s="26" t="s">
        <v>19</v>
      </c>
      <c r="G137" s="27" t="n">
        <v>1</v>
      </c>
      <c r="H137" s="28" t="n">
        <v>-132</v>
      </c>
      <c r="I137" s="28" t="n">
        <v>-132</v>
      </c>
      <c r="J137" s="28" t="n">
        <v>0</v>
      </c>
      <c r="K137" s="28" t="n">
        <v>0</v>
      </c>
      <c r="L137" s="28" t="n">
        <v>0</v>
      </c>
      <c r="M137" s="6" t="s">
        <f>=I137+J137+K137+L137</f>
      </c>
      <c r="N137" s="26"/>
    </row>
    <row collapsed="false" customFormat="false" customHeight="false" hidden="false" ht="12.1" outlineLevel="0" r="138">
      <c r="A138" s="25" t="n">
        <v>45873.835069444</v>
      </c>
      <c r="B138" s="26" t="s">
        <v>384</v>
      </c>
      <c r="C138" s="26" t="s">
        <v>409</v>
      </c>
      <c r="D138" s="26" t="s">
        <v>384</v>
      </c>
      <c r="E138" s="26" t="s">
        <v>384</v>
      </c>
      <c r="F138" s="26" t="s">
        <v>19</v>
      </c>
      <c r="G138" s="27" t="n">
        <v>1</v>
      </c>
      <c r="H138" s="28" t="n">
        <v>-15</v>
      </c>
      <c r="I138" s="28" t="n">
        <v>-15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6"/>
    </row>
    <row collapsed="false" customFormat="false" customHeight="false" hidden="false" ht="12.1" outlineLevel="0" r="139">
      <c r="A139" s="20" t="n">
        <v>45875.47849537</v>
      </c>
      <c r="B139" s="16" t="s">
        <v>33</v>
      </c>
      <c r="C139" s="16" t="s">
        <v>410</v>
      </c>
      <c r="D139" s="16" t="s">
        <v>283</v>
      </c>
      <c r="E139" s="16" t="s">
        <v>30</v>
      </c>
      <c r="F139" s="16" t="s">
        <v>19</v>
      </c>
      <c r="G139" s="7" t="n">
        <v>4</v>
      </c>
      <c r="H139" s="6" t="n">
        <v>10.76</v>
      </c>
      <c r="I139" s="6" t="n">
        <v>-43.04</v>
      </c>
      <c r="J139" s="6" t="n">
        <v>0</v>
      </c>
      <c r="K139" s="6" t="n">
        <v>0</v>
      </c>
      <c r="L139" s="6" t="n">
        <v>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45876.617731481</v>
      </c>
      <c r="B140" s="22" t="s">
        <v>374</v>
      </c>
      <c r="C140" s="22" t="s">
        <v>153</v>
      </c>
      <c r="D140" s="22" t="s">
        <v>374</v>
      </c>
      <c r="E140" s="22" t="s">
        <v>374</v>
      </c>
      <c r="F140" s="22" t="s">
        <v>19</v>
      </c>
      <c r="G140" s="23" t="n">
        <v>1</v>
      </c>
      <c r="H140" s="24" t="n">
        <v>1</v>
      </c>
      <c r="I140" s="24" t="n">
        <v>12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45876.618171296</v>
      </c>
      <c r="B141" s="22" t="s">
        <v>374</v>
      </c>
      <c r="C141" s="22" t="s">
        <v>153</v>
      </c>
      <c r="D141" s="22" t="s">
        <v>374</v>
      </c>
      <c r="E141" s="22" t="s">
        <v>374</v>
      </c>
      <c r="F141" s="22" t="s">
        <v>19</v>
      </c>
      <c r="G141" s="23" t="n">
        <v>1</v>
      </c>
      <c r="H141" s="24" t="n">
        <v>1</v>
      </c>
      <c r="I141" s="24" t="n">
        <v>5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45876.618344907</v>
      </c>
      <c r="B142" s="22" t="s">
        <v>374</v>
      </c>
      <c r="C142" s="22" t="s">
        <v>153</v>
      </c>
      <c r="D142" s="22" t="s">
        <v>374</v>
      </c>
      <c r="E142" s="22" t="s">
        <v>374</v>
      </c>
      <c r="F142" s="22" t="s">
        <v>19</v>
      </c>
      <c r="G142" s="23" t="n">
        <v>1</v>
      </c>
      <c r="H142" s="24" t="n">
        <v>1</v>
      </c>
      <c r="I142" s="24" t="n">
        <v>5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45876.618715278</v>
      </c>
      <c r="B143" s="22" t="s">
        <v>374</v>
      </c>
      <c r="C143" s="22" t="s">
        <v>153</v>
      </c>
      <c r="D143" s="22" t="s">
        <v>374</v>
      </c>
      <c r="E143" s="22" t="s">
        <v>374</v>
      </c>
      <c r="F143" s="22" t="s">
        <v>19</v>
      </c>
      <c r="G143" s="23" t="n">
        <v>1</v>
      </c>
      <c r="H143" s="24" t="n">
        <v>1</v>
      </c>
      <c r="I143" s="24" t="n">
        <v>1.5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45876.618865741</v>
      </c>
      <c r="B144" s="22" t="s">
        <v>374</v>
      </c>
      <c r="C144" s="22" t="s">
        <v>153</v>
      </c>
      <c r="D144" s="22" t="s">
        <v>374</v>
      </c>
      <c r="E144" s="22" t="s">
        <v>374</v>
      </c>
      <c r="F144" s="22" t="s">
        <v>19</v>
      </c>
      <c r="G144" s="23" t="n">
        <v>1</v>
      </c>
      <c r="H144" s="24" t="n">
        <v>1</v>
      </c>
      <c r="I144" s="24" t="n">
        <v>0.25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45876.6196875</v>
      </c>
      <c r="B145" s="22" t="s">
        <v>374</v>
      </c>
      <c r="C145" s="22" t="s">
        <v>153</v>
      </c>
      <c r="D145" s="22" t="s">
        <v>374</v>
      </c>
      <c r="E145" s="22" t="s">
        <v>374</v>
      </c>
      <c r="F145" s="22" t="s">
        <v>19</v>
      </c>
      <c r="G145" s="23" t="n">
        <v>1</v>
      </c>
      <c r="H145" s="24" t="n">
        <v>1</v>
      </c>
      <c r="I145" s="24" t="n">
        <v>0.04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0" t="n">
        <v>45876.619861111</v>
      </c>
      <c r="B146" s="16" t="s">
        <v>33</v>
      </c>
      <c r="C146" s="16" t="s">
        <v>410</v>
      </c>
      <c r="D146" s="16" t="s">
        <v>283</v>
      </c>
      <c r="E146" s="16" t="s">
        <v>30</v>
      </c>
      <c r="F146" s="16" t="s">
        <v>19</v>
      </c>
      <c r="G146" s="7" t="n">
        <v>3</v>
      </c>
      <c r="H146" s="6" t="n">
        <v>10.72</v>
      </c>
      <c r="I146" s="6" t="n">
        <v>-32.16</v>
      </c>
      <c r="J146" s="6" t="n">
        <v>0</v>
      </c>
      <c r="K146" s="6" t="n">
        <v>0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9" t="n">
        <v>45876.632523148</v>
      </c>
      <c r="B147" s="30" t="s">
        <v>299</v>
      </c>
      <c r="C147" s="30" t="s">
        <v>403</v>
      </c>
      <c r="D147" s="30" t="s">
        <v>285</v>
      </c>
      <c r="E147" s="30" t="s">
        <v>17</v>
      </c>
      <c r="F147" s="30" t="s">
        <v>19</v>
      </c>
      <c r="G147" s="31" t="n">
        <v>-10</v>
      </c>
      <c r="H147" s="32" t="n">
        <v>182.11</v>
      </c>
      <c r="I147" s="32" t="n">
        <v>1821.1</v>
      </c>
      <c r="J147" s="32" t="n">
        <v>0</v>
      </c>
      <c r="K147" s="32" t="n">
        <v>-5.46</v>
      </c>
      <c r="L147" s="32" t="n">
        <v>0</v>
      </c>
      <c r="M147" s="6" t="s">
        <f>=I147+J147+K147+L147</f>
      </c>
      <c r="N147" s="30"/>
    </row>
    <row collapsed="false" customFormat="false" customHeight="false" hidden="false" ht="12.1" outlineLevel="0" r="148">
      <c r="A148" s="29" t="n">
        <v>45876.633796296</v>
      </c>
      <c r="B148" s="30" t="s">
        <v>301</v>
      </c>
      <c r="C148" s="30" t="s">
        <v>407</v>
      </c>
      <c r="D148" s="30" t="s">
        <v>285</v>
      </c>
      <c r="E148" s="30" t="s">
        <v>17</v>
      </c>
      <c r="F148" s="30" t="s">
        <v>19</v>
      </c>
      <c r="G148" s="31" t="n">
        <v>-1</v>
      </c>
      <c r="H148" s="32" t="n">
        <v>4368</v>
      </c>
      <c r="I148" s="32" t="n">
        <v>4368</v>
      </c>
      <c r="J148" s="32" t="n">
        <v>0</v>
      </c>
      <c r="K148" s="32" t="n">
        <v>-13.1</v>
      </c>
      <c r="L148" s="32" t="n">
        <v>0</v>
      </c>
      <c r="M148" s="6" t="s">
        <f>=I148+J148+K148+L148</f>
      </c>
      <c r="N148" s="30"/>
    </row>
    <row collapsed="false" customFormat="false" customHeight="false" hidden="false" ht="12.1" outlineLevel="0" r="149">
      <c r="A149" s="29" t="n">
        <v>45876.635023148</v>
      </c>
      <c r="B149" s="30" t="s">
        <v>298</v>
      </c>
      <c r="C149" s="30" t="s">
        <v>401</v>
      </c>
      <c r="D149" s="30" t="s">
        <v>285</v>
      </c>
      <c r="E149" s="30" t="s">
        <v>17</v>
      </c>
      <c r="F149" s="30" t="s">
        <v>19</v>
      </c>
      <c r="G149" s="31" t="n">
        <v>-2</v>
      </c>
      <c r="H149" s="32" t="n">
        <v>446.9</v>
      </c>
      <c r="I149" s="32" t="n">
        <v>893.8</v>
      </c>
      <c r="J149" s="32" t="n">
        <v>0</v>
      </c>
      <c r="K149" s="32" t="n">
        <v>-2.68</v>
      </c>
      <c r="L149" s="32" t="n">
        <v>0</v>
      </c>
      <c r="M149" s="6" t="s">
        <f>=I149+J149+K149+L149</f>
      </c>
      <c r="N149" s="30"/>
    </row>
    <row collapsed="false" customFormat="false" customHeight="false" hidden="false" ht="12.1" outlineLevel="0" r="150">
      <c r="A150" s="20" t="n">
        <v>45876.635844907</v>
      </c>
      <c r="B150" s="16" t="s">
        <v>36</v>
      </c>
      <c r="C150" s="16" t="s">
        <v>406</v>
      </c>
      <c r="D150" s="16" t="s">
        <v>283</v>
      </c>
      <c r="E150" s="16" t="s">
        <v>30</v>
      </c>
      <c r="F150" s="16" t="s">
        <v>19</v>
      </c>
      <c r="G150" s="7" t="n">
        <v>70</v>
      </c>
      <c r="H150" s="6" t="n">
        <v>100.54</v>
      </c>
      <c r="I150" s="6" t="n">
        <v>-7037.8</v>
      </c>
      <c r="J150" s="6" t="n">
        <v>0</v>
      </c>
      <c r="K150" s="6" t="n">
        <v>0</v>
      </c>
      <c r="L150" s="6" t="n">
        <v>0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45876.643541667</v>
      </c>
      <c r="B151" s="16" t="s">
        <v>33</v>
      </c>
      <c r="C151" s="16" t="s">
        <v>410</v>
      </c>
      <c r="D151" s="16" t="s">
        <v>283</v>
      </c>
      <c r="E151" s="16" t="s">
        <v>30</v>
      </c>
      <c r="F151" s="16" t="s">
        <v>19</v>
      </c>
      <c r="G151" s="7" t="n">
        <v>2</v>
      </c>
      <c r="H151" s="6" t="n">
        <v>10.71</v>
      </c>
      <c r="I151" s="6" t="n">
        <v>-21.42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45877.646319444</v>
      </c>
      <c r="B152" s="22" t="s">
        <v>411</v>
      </c>
      <c r="C152" s="22" t="s">
        <v>412</v>
      </c>
      <c r="D152" s="22" t="s">
        <v>411</v>
      </c>
      <c r="E152" s="22" t="s">
        <v>411</v>
      </c>
      <c r="F152" s="22" t="s">
        <v>19</v>
      </c>
      <c r="G152" s="23" t="n">
        <v>1</v>
      </c>
      <c r="H152" s="24" t="n">
        <v>1</v>
      </c>
      <c r="I152" s="24" t="n">
        <v>128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45880.422280093</v>
      </c>
      <c r="B153" s="16" t="s">
        <v>36</v>
      </c>
      <c r="C153" s="16" t="s">
        <v>406</v>
      </c>
      <c r="D153" s="16" t="s">
        <v>283</v>
      </c>
      <c r="E153" s="16" t="s">
        <v>30</v>
      </c>
      <c r="F153" s="16" t="s">
        <v>19</v>
      </c>
      <c r="G153" s="7" t="n">
        <v>1</v>
      </c>
      <c r="H153" s="6" t="n">
        <v>100.66</v>
      </c>
      <c r="I153" s="6" t="n">
        <v>-100.66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45880.422453704</v>
      </c>
      <c r="B154" s="16" t="s">
        <v>33</v>
      </c>
      <c r="C154" s="16" t="s">
        <v>410</v>
      </c>
      <c r="D154" s="16" t="s">
        <v>283</v>
      </c>
      <c r="E154" s="16" t="s">
        <v>30</v>
      </c>
      <c r="F154" s="16" t="s">
        <v>19</v>
      </c>
      <c r="G154" s="7" t="n">
        <v>1</v>
      </c>
      <c r="H154" s="6" t="n">
        <v>10.66</v>
      </c>
      <c r="I154" s="6" t="n">
        <v>-10.66</v>
      </c>
      <c r="J154" s="6" t="n">
        <v>0</v>
      </c>
      <c r="K154" s="6" t="n">
        <v>0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9" t="n">
        <v>45891.476284722</v>
      </c>
      <c r="B155" s="30" t="s">
        <v>298</v>
      </c>
      <c r="C155" s="30" t="s">
        <v>401</v>
      </c>
      <c r="D155" s="30" t="s">
        <v>285</v>
      </c>
      <c r="E155" s="30" t="s">
        <v>17</v>
      </c>
      <c r="F155" s="30" t="s">
        <v>19</v>
      </c>
      <c r="G155" s="31" t="n">
        <v>-6</v>
      </c>
      <c r="H155" s="32" t="n">
        <v>456.116667</v>
      </c>
      <c r="I155" s="32" t="n">
        <v>2736.7</v>
      </c>
      <c r="J155" s="32" t="n">
        <v>0</v>
      </c>
      <c r="K155" s="32" t="n">
        <v>0</v>
      </c>
      <c r="L155" s="32" t="n">
        <v>0</v>
      </c>
      <c r="M155" s="6" t="s">
        <f>=I155+J155+K155+L155</f>
      </c>
      <c r="N155" s="30"/>
    </row>
    <row collapsed="false" customFormat="false" customHeight="false" hidden="false" ht="12.1" outlineLevel="0" r="156">
      <c r="A156" s="25" t="n">
        <v>45891.476296296</v>
      </c>
      <c r="B156" s="26" t="s">
        <v>379</v>
      </c>
      <c r="C156" s="26" t="s">
        <v>402</v>
      </c>
      <c r="D156" s="26" t="s">
        <v>379</v>
      </c>
      <c r="E156" s="26" t="s">
        <v>379</v>
      </c>
      <c r="F156" s="26" t="s">
        <v>19</v>
      </c>
      <c r="G156" s="27" t="n">
        <v>1</v>
      </c>
      <c r="H156" s="28" t="n">
        <v>-1</v>
      </c>
      <c r="I156" s="28" t="n">
        <v>-8.21</v>
      </c>
      <c r="J156" s="28" t="n">
        <v>0</v>
      </c>
      <c r="K156" s="28" t="n">
        <v>0</v>
      </c>
      <c r="L156" s="28" t="n">
        <v>0</v>
      </c>
      <c r="M156" s="6" t="s">
        <f>=I156+J156+K156+L156</f>
      </c>
      <c r="N156" s="26"/>
    </row>
    <row collapsed="false" customFormat="false" customHeight="false" hidden="false" ht="12.1" outlineLevel="0" r="157">
      <c r="A157" s="20" t="n">
        <v>45891.476446759</v>
      </c>
      <c r="B157" s="16" t="s">
        <v>36</v>
      </c>
      <c r="C157" s="16" t="s">
        <v>406</v>
      </c>
      <c r="D157" s="16" t="s">
        <v>283</v>
      </c>
      <c r="E157" s="16" t="s">
        <v>30</v>
      </c>
      <c r="F157" s="16" t="s">
        <v>19</v>
      </c>
      <c r="G157" s="7" t="n">
        <v>26</v>
      </c>
      <c r="H157" s="6" t="n">
        <v>101.52</v>
      </c>
      <c r="I157" s="6" t="n">
        <v>-2639.52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45891.47662037</v>
      </c>
      <c r="B158" s="16" t="s">
        <v>36</v>
      </c>
      <c r="C158" s="16" t="s">
        <v>406</v>
      </c>
      <c r="D158" s="16" t="s">
        <v>283</v>
      </c>
      <c r="E158" s="16" t="s">
        <v>30</v>
      </c>
      <c r="F158" s="16" t="s">
        <v>19</v>
      </c>
      <c r="G158" s="7" t="n">
        <v>1</v>
      </c>
      <c r="H158" s="6" t="n">
        <v>101.52</v>
      </c>
      <c r="I158" s="6" t="n">
        <v>-101.52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16"/>
    </row>
    <row collapsed="false" customFormat="false" customHeight="false" hidden="false" ht="12.1" outlineLevel="0" r="159">
      <c r="A159" s="29" t="n">
        <v>45891.476840278</v>
      </c>
      <c r="B159" s="30" t="s">
        <v>300</v>
      </c>
      <c r="C159" s="30" t="s">
        <v>404</v>
      </c>
      <c r="D159" s="30" t="s">
        <v>285</v>
      </c>
      <c r="E159" s="30" t="s">
        <v>17</v>
      </c>
      <c r="F159" s="30" t="s">
        <v>19</v>
      </c>
      <c r="G159" s="31" t="n">
        <v>-3</v>
      </c>
      <c r="H159" s="32" t="n">
        <v>412.333333</v>
      </c>
      <c r="I159" s="32" t="n">
        <v>1237</v>
      </c>
      <c r="J159" s="32" t="n">
        <v>0</v>
      </c>
      <c r="K159" s="32" t="n">
        <v>0</v>
      </c>
      <c r="L159" s="32" t="n">
        <v>0</v>
      </c>
      <c r="M159" s="6" t="s">
        <f>=I159+J159+K159+L159</f>
      </c>
      <c r="N159" s="30"/>
    </row>
    <row collapsed="false" customFormat="false" customHeight="false" hidden="false" ht="12.1" outlineLevel="0" r="160">
      <c r="A160" s="25" t="n">
        <v>45891.476851852</v>
      </c>
      <c r="B160" s="26" t="s">
        <v>379</v>
      </c>
      <c r="C160" s="26" t="s">
        <v>405</v>
      </c>
      <c r="D160" s="26" t="s">
        <v>379</v>
      </c>
      <c r="E160" s="26" t="s">
        <v>379</v>
      </c>
      <c r="F160" s="26" t="s">
        <v>19</v>
      </c>
      <c r="G160" s="27" t="n">
        <v>1</v>
      </c>
      <c r="H160" s="28" t="n">
        <v>-1</v>
      </c>
      <c r="I160" s="28" t="n">
        <v>-3.71</v>
      </c>
      <c r="J160" s="28" t="n">
        <v>0</v>
      </c>
      <c r="K160" s="28" t="n">
        <v>0</v>
      </c>
      <c r="L160" s="28" t="n">
        <v>0</v>
      </c>
      <c r="M160" s="6" t="s">
        <f>=I160+J160+K160+L160</f>
      </c>
      <c r="N160" s="26"/>
    </row>
    <row collapsed="false" customFormat="false" customHeight="false" hidden="false" ht="12.1" outlineLevel="0" r="161">
      <c r="A161" s="20" t="n">
        <v>45891.476956019</v>
      </c>
      <c r="B161" s="16" t="s">
        <v>36</v>
      </c>
      <c r="C161" s="16" t="s">
        <v>406</v>
      </c>
      <c r="D161" s="16" t="s">
        <v>283</v>
      </c>
      <c r="E161" s="16" t="s">
        <v>30</v>
      </c>
      <c r="F161" s="16" t="s">
        <v>19</v>
      </c>
      <c r="G161" s="7" t="n">
        <v>12</v>
      </c>
      <c r="H161" s="6" t="n">
        <v>101.52</v>
      </c>
      <c r="I161" s="6" t="n">
        <v>-1218.24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9" t="n">
        <v>45891.610347222</v>
      </c>
      <c r="B162" s="30" t="s">
        <v>301</v>
      </c>
      <c r="C162" s="30" t="s">
        <v>407</v>
      </c>
      <c r="D162" s="30" t="s">
        <v>285</v>
      </c>
      <c r="E162" s="30" t="s">
        <v>17</v>
      </c>
      <c r="F162" s="30" t="s">
        <v>19</v>
      </c>
      <c r="G162" s="31" t="n">
        <v>-1</v>
      </c>
      <c r="H162" s="32" t="n">
        <v>4326.5</v>
      </c>
      <c r="I162" s="32" t="n">
        <v>4326.5</v>
      </c>
      <c r="J162" s="32" t="n">
        <v>0</v>
      </c>
      <c r="K162" s="32" t="n">
        <v>-12.98</v>
      </c>
      <c r="L162" s="32" t="n">
        <v>0</v>
      </c>
      <c r="M162" s="6" t="s">
        <f>=I162+J162+K162+L162</f>
      </c>
      <c r="N162" s="30"/>
    </row>
    <row collapsed="false" customFormat="false" customHeight="false" hidden="false" ht="12.1" outlineLevel="0" r="163">
      <c r="A163" s="20" t="n">
        <v>45891.610601852</v>
      </c>
      <c r="B163" s="16" t="s">
        <v>36</v>
      </c>
      <c r="C163" s="16" t="s">
        <v>406</v>
      </c>
      <c r="D163" s="16" t="s">
        <v>283</v>
      </c>
      <c r="E163" s="16" t="s">
        <v>30</v>
      </c>
      <c r="F163" s="16" t="s">
        <v>19</v>
      </c>
      <c r="G163" s="7" t="n">
        <v>42</v>
      </c>
      <c r="H163" s="6" t="n">
        <v>101.44</v>
      </c>
      <c r="I163" s="6" t="n">
        <v>-4260.48</v>
      </c>
      <c r="J163" s="6" t="n">
        <v>0</v>
      </c>
      <c r="K163" s="6" t="n">
        <v>0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1" t="n">
        <v>45905.760462963</v>
      </c>
      <c r="B164" s="22" t="s">
        <v>411</v>
      </c>
      <c r="C164" s="22" t="s">
        <v>412</v>
      </c>
      <c r="D164" s="22" t="s">
        <v>411</v>
      </c>
      <c r="E164" s="22" t="s">
        <v>411</v>
      </c>
      <c r="F164" s="22" t="s">
        <v>19</v>
      </c>
      <c r="G164" s="23" t="n">
        <v>1</v>
      </c>
      <c r="H164" s="24" t="n">
        <v>1</v>
      </c>
      <c r="I164" s="24" t="n">
        <v>298.73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45910.674976852</v>
      </c>
      <c r="B165" s="16" t="s">
        <v>36</v>
      </c>
      <c r="C165" s="16" t="s">
        <v>406</v>
      </c>
      <c r="D165" s="16" t="s">
        <v>283</v>
      </c>
      <c r="E165" s="16" t="s">
        <v>30</v>
      </c>
      <c r="F165" s="16" t="s">
        <v>19</v>
      </c>
      <c r="G165" s="7" t="n">
        <v>3</v>
      </c>
      <c r="H165" s="6" t="n">
        <v>100.8</v>
      </c>
      <c r="I165" s="6" t="n">
        <v>-302.4</v>
      </c>
      <c r="J165" s="6" t="n">
        <v>0</v>
      </c>
      <c r="K165" s="6" t="n">
        <v>0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45910.6753125</v>
      </c>
      <c r="B166" s="16" t="s">
        <v>33</v>
      </c>
      <c r="C166" s="16" t="s">
        <v>410</v>
      </c>
      <c r="D166" s="16" t="s">
        <v>283</v>
      </c>
      <c r="E166" s="16" t="s">
        <v>30</v>
      </c>
      <c r="F166" s="16" t="s">
        <v>19</v>
      </c>
      <c r="G166" s="7" t="n">
        <v>5</v>
      </c>
      <c r="H166" s="6" t="n">
        <v>12.24</v>
      </c>
      <c r="I166" s="6" t="n">
        <v>-61.2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45938.733981481</v>
      </c>
      <c r="B167" s="22" t="s">
        <v>411</v>
      </c>
      <c r="C167" s="22" t="s">
        <v>412</v>
      </c>
      <c r="D167" s="22" t="s">
        <v>411</v>
      </c>
      <c r="E167" s="22" t="s">
        <v>411</v>
      </c>
      <c r="F167" s="22" t="s">
        <v>19</v>
      </c>
      <c r="G167" s="23" t="n">
        <v>1</v>
      </c>
      <c r="H167" s="24" t="n">
        <v>1</v>
      </c>
      <c r="I167" s="24" t="n">
        <v>317.92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0" t="n">
        <v>45938.827106481</v>
      </c>
      <c r="B168" s="16" t="s">
        <v>36</v>
      </c>
      <c r="C168" s="16" t="s">
        <v>406</v>
      </c>
      <c r="D168" s="16" t="s">
        <v>283</v>
      </c>
      <c r="E168" s="16" t="s">
        <v>30</v>
      </c>
      <c r="F168" s="16" t="s">
        <v>19</v>
      </c>
      <c r="G168" s="7" t="n">
        <v>3</v>
      </c>
      <c r="H168" s="6" t="n">
        <v>100.13</v>
      </c>
      <c r="I168" s="6" t="n">
        <v>-300.39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45939.507094907</v>
      </c>
      <c r="B169" s="16" t="s">
        <v>33</v>
      </c>
      <c r="C169" s="16" t="s">
        <v>410</v>
      </c>
      <c r="D169" s="16" t="s">
        <v>283</v>
      </c>
      <c r="E169" s="16" t="s">
        <v>30</v>
      </c>
      <c r="F169" s="16" t="s">
        <v>19</v>
      </c>
      <c r="G169" s="7" t="n">
        <v>2</v>
      </c>
      <c r="H169" s="6" t="n">
        <v>13.09</v>
      </c>
      <c r="I169" s="6" t="n">
        <v>-26.18</v>
      </c>
      <c r="J169" s="6" t="n">
        <v>0</v>
      </c>
      <c r="K169" s="6" t="n">
        <v>0</v>
      </c>
      <c r="L169" s="6" t="n">
        <v>0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45946.419861111</v>
      </c>
      <c r="B170" s="22" t="s">
        <v>411</v>
      </c>
      <c r="C170" s="22" t="s">
        <v>412</v>
      </c>
      <c r="D170" s="22" t="s">
        <v>411</v>
      </c>
      <c r="E170" s="22" t="s">
        <v>411</v>
      </c>
      <c r="F170" s="22" t="s">
        <v>19</v>
      </c>
      <c r="G170" s="23" t="n">
        <v>1</v>
      </c>
      <c r="H170" s="24" t="n">
        <v>1</v>
      </c>
      <c r="I170" s="24" t="n">
        <v>17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0" t="n">
        <v>45950.425902778</v>
      </c>
      <c r="B171" s="16" t="s">
        <v>33</v>
      </c>
      <c r="C171" s="16" t="s">
        <v>410</v>
      </c>
      <c r="D171" s="16" t="s">
        <v>283</v>
      </c>
      <c r="E171" s="16" t="s">
        <v>30</v>
      </c>
      <c r="F171" s="16" t="s">
        <v>19</v>
      </c>
      <c r="G171" s="7" t="n">
        <v>1</v>
      </c>
      <c r="H171" s="6" t="n">
        <v>13.74</v>
      </c>
      <c r="I171" s="6" t="n">
        <v>-13.74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9" t="n">
        <v>45964.858877315</v>
      </c>
      <c r="B172" s="30" t="s">
        <v>297</v>
      </c>
      <c r="C172" s="30" t="s">
        <v>399</v>
      </c>
      <c r="D172" s="30" t="s">
        <v>285</v>
      </c>
      <c r="E172" s="30" t="s">
        <v>17</v>
      </c>
      <c r="F172" s="30" t="s">
        <v>19</v>
      </c>
      <c r="G172" s="31" t="n">
        <v>-13</v>
      </c>
      <c r="H172" s="32" t="n">
        <v>68.65</v>
      </c>
      <c r="I172" s="32" t="n">
        <v>892.45</v>
      </c>
      <c r="J172" s="32" t="n">
        <v>0</v>
      </c>
      <c r="K172" s="32" t="n">
        <v>-2.68</v>
      </c>
      <c r="L172" s="32" t="n">
        <v>0</v>
      </c>
      <c r="M172" s="6" t="s">
        <f>=I172+J172+K172+L172</f>
      </c>
      <c r="N172" s="30"/>
    </row>
    <row collapsed="false" customFormat="false" customHeight="false" hidden="false" ht="12.1" outlineLevel="0" r="173">
      <c r="A173" s="29" t="n">
        <v>45966.599328704</v>
      </c>
      <c r="B173" s="30" t="s">
        <v>36</v>
      </c>
      <c r="C173" s="30" t="s">
        <v>406</v>
      </c>
      <c r="D173" s="30" t="s">
        <v>285</v>
      </c>
      <c r="E173" s="30" t="s">
        <v>30</v>
      </c>
      <c r="F173" s="30" t="s">
        <v>19</v>
      </c>
      <c r="G173" s="31" t="n">
        <v>-47</v>
      </c>
      <c r="H173" s="32" t="n">
        <v>100.38</v>
      </c>
      <c r="I173" s="32" t="n">
        <v>4717.86</v>
      </c>
      <c r="J173" s="32" t="n">
        <v>0</v>
      </c>
      <c r="K173" s="32" t="n">
        <v>0</v>
      </c>
      <c r="L173" s="32" t="n">
        <v>0</v>
      </c>
      <c r="M173" s="6" t="s">
        <f>=I173+J173+K173+L173</f>
      </c>
      <c r="N173" s="30"/>
    </row>
    <row collapsed="false" customFormat="false" customHeight="false" hidden="false" ht="12.1" outlineLevel="0" r="174">
      <c r="A174" s="20" t="n">
        <v>45966.611284722</v>
      </c>
      <c r="B174" s="16" t="s">
        <v>302</v>
      </c>
      <c r="C174" s="16" t="s">
        <v>413</v>
      </c>
      <c r="D174" s="16" t="s">
        <v>283</v>
      </c>
      <c r="E174" s="16" t="s">
        <v>42</v>
      </c>
      <c r="F174" s="16" t="s">
        <v>19</v>
      </c>
      <c r="G174" s="7" t="n">
        <v>3</v>
      </c>
      <c r="H174" s="6" t="n">
        <v>97.68</v>
      </c>
      <c r="I174" s="6" t="n">
        <v>-2930.4</v>
      </c>
      <c r="J174" s="6" t="n">
        <v>-7.2600000000002</v>
      </c>
      <c r="K174" s="6" t="n">
        <v>-8.79</v>
      </c>
      <c r="L174" s="6" t="n">
        <v>0</v>
      </c>
      <c r="M174" s="6" t="s">
        <f>=I174+J174+K174+L174</f>
      </c>
      <c r="N174" s="16"/>
    </row>
    <row collapsed="false" customFormat="false" customHeight="false" hidden="false" ht="12.1" outlineLevel="0" r="175">
      <c r="A175" s="20" t="n">
        <v>45966.614293981</v>
      </c>
      <c r="B175" s="16" t="s">
        <v>303</v>
      </c>
      <c r="C175" s="16" t="s">
        <v>414</v>
      </c>
      <c r="D175" s="16" t="s">
        <v>283</v>
      </c>
      <c r="E175" s="16" t="s">
        <v>17</v>
      </c>
      <c r="F175" s="16" t="s">
        <v>19</v>
      </c>
      <c r="G175" s="7" t="n">
        <v>100</v>
      </c>
      <c r="H175" s="6" t="n">
        <v>20.005</v>
      </c>
      <c r="I175" s="6" t="n">
        <v>-2000.5</v>
      </c>
      <c r="J175" s="6" t="n">
        <v>0</v>
      </c>
      <c r="K175" s="6" t="n">
        <v>-6</v>
      </c>
      <c r="L175" s="6" t="n">
        <v>0</v>
      </c>
      <c r="M175" s="6" t="s">
        <f>=I175+J175+K175+L175</f>
      </c>
      <c r="N175" s="16"/>
    </row>
    <row collapsed="false" customFormat="false" customHeight="false" hidden="false" ht="12.1" outlineLevel="0" r="176">
      <c r="A176" s="20" t="n">
        <v>45966.614525463</v>
      </c>
      <c r="B176" s="16" t="s">
        <v>304</v>
      </c>
      <c r="C176" s="16" t="s">
        <v>415</v>
      </c>
      <c r="D176" s="16" t="s">
        <v>283</v>
      </c>
      <c r="E176" s="16" t="s">
        <v>17</v>
      </c>
      <c r="F176" s="16" t="s">
        <v>19</v>
      </c>
      <c r="G176" s="7" t="n">
        <v>10</v>
      </c>
      <c r="H176" s="6" t="n">
        <v>51.93</v>
      </c>
      <c r="I176" s="6" t="n">
        <v>-519.3</v>
      </c>
      <c r="J176" s="6" t="n">
        <v>0</v>
      </c>
      <c r="K176" s="6" t="n">
        <v>-1.56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45966.614918981</v>
      </c>
      <c r="B177" s="16" t="s">
        <v>36</v>
      </c>
      <c r="C177" s="16" t="s">
        <v>406</v>
      </c>
      <c r="D177" s="16" t="s">
        <v>283</v>
      </c>
      <c r="E177" s="16" t="s">
        <v>30</v>
      </c>
      <c r="F177" s="16" t="s">
        <v>19</v>
      </c>
      <c r="G177" s="7" t="n">
        <v>1</v>
      </c>
      <c r="H177" s="6" t="n">
        <v>100.39</v>
      </c>
      <c r="I177" s="6" t="n">
        <v>-100.39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45966.615081019</v>
      </c>
      <c r="B178" s="16" t="s">
        <v>33</v>
      </c>
      <c r="C178" s="16" t="s">
        <v>410</v>
      </c>
      <c r="D178" s="16" t="s">
        <v>283</v>
      </c>
      <c r="E178" s="16" t="s">
        <v>30</v>
      </c>
      <c r="F178" s="16" t="s">
        <v>19</v>
      </c>
      <c r="G178" s="7" t="n">
        <v>3</v>
      </c>
      <c r="H178" s="6" t="n">
        <v>12.86</v>
      </c>
      <c r="I178" s="6" t="n">
        <v>-38.58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45971.767951389</v>
      </c>
      <c r="B179" s="22" t="s">
        <v>411</v>
      </c>
      <c r="C179" s="22" t="s">
        <v>412</v>
      </c>
      <c r="D179" s="22" t="s">
        <v>411</v>
      </c>
      <c r="E179" s="22" t="s">
        <v>411</v>
      </c>
      <c r="F179" s="22" t="s">
        <v>19</v>
      </c>
      <c r="G179" s="23" t="n">
        <v>1</v>
      </c>
      <c r="H179" s="24" t="n">
        <v>1</v>
      </c>
      <c r="I179" s="24" t="n">
        <v>295.01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0" t="n">
        <v>45972.528171296</v>
      </c>
      <c r="B180" s="16" t="s">
        <v>36</v>
      </c>
      <c r="C180" s="16" t="s">
        <v>406</v>
      </c>
      <c r="D180" s="16" t="s">
        <v>283</v>
      </c>
      <c r="E180" s="16" t="s">
        <v>30</v>
      </c>
      <c r="F180" s="16" t="s">
        <v>19</v>
      </c>
      <c r="G180" s="7" t="n">
        <v>2</v>
      </c>
      <c r="H180" s="6" t="n">
        <v>100.68</v>
      </c>
      <c r="I180" s="6" t="n">
        <v>-201.36</v>
      </c>
      <c r="J180" s="6" t="n">
        <v>0</v>
      </c>
      <c r="K180" s="6" t="n">
        <v>0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45972.528981481</v>
      </c>
      <c r="B181" s="16" t="s">
        <v>33</v>
      </c>
      <c r="C181" s="16" t="s">
        <v>410</v>
      </c>
      <c r="D181" s="16" t="s">
        <v>283</v>
      </c>
      <c r="E181" s="16" t="s">
        <v>30</v>
      </c>
      <c r="F181" s="16" t="s">
        <v>19</v>
      </c>
      <c r="G181" s="7" t="n">
        <v>6</v>
      </c>
      <c r="H181" s="6" t="n">
        <v>13.42</v>
      </c>
      <c r="I181" s="6" t="n">
        <v>-80.52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45972.531296296</v>
      </c>
      <c r="B182" s="16" t="s">
        <v>33</v>
      </c>
      <c r="C182" s="16" t="s">
        <v>410</v>
      </c>
      <c r="D182" s="16" t="s">
        <v>283</v>
      </c>
      <c r="E182" s="16" t="s">
        <v>30</v>
      </c>
      <c r="F182" s="16" t="s">
        <v>19</v>
      </c>
      <c r="G182" s="7" t="n">
        <v>1</v>
      </c>
      <c r="H182" s="6" t="n">
        <v>13.42</v>
      </c>
      <c r="I182" s="6" t="n">
        <v>-13.42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9" t="n">
        <v>45992.58369213</v>
      </c>
      <c r="B183" s="30" t="s">
        <v>36</v>
      </c>
      <c r="C183" s="30" t="s">
        <v>406</v>
      </c>
      <c r="D183" s="30" t="s">
        <v>285</v>
      </c>
      <c r="E183" s="30" t="s">
        <v>30</v>
      </c>
      <c r="F183" s="30" t="s">
        <v>19</v>
      </c>
      <c r="G183" s="31" t="n">
        <v>-50</v>
      </c>
      <c r="H183" s="32" t="n">
        <v>100.33</v>
      </c>
      <c r="I183" s="32" t="n">
        <v>5016.5</v>
      </c>
      <c r="J183" s="32" t="n">
        <v>0</v>
      </c>
      <c r="K183" s="32" t="n">
        <v>0</v>
      </c>
      <c r="L183" s="32" t="n">
        <v>0</v>
      </c>
      <c r="M183" s="6" t="s">
        <f>=I183+J183+K183+L183</f>
      </c>
      <c r="N183" s="30"/>
    </row>
    <row collapsed="false" customFormat="false" customHeight="false" hidden="false" ht="12.1" outlineLevel="0" r="184">
      <c r="A184" s="20" t="n">
        <v>45992.589386574</v>
      </c>
      <c r="B184" s="16" t="s">
        <v>62</v>
      </c>
      <c r="C184" s="16" t="s">
        <v>416</v>
      </c>
      <c r="D184" s="16" t="s">
        <v>283</v>
      </c>
      <c r="E184" s="16" t="s">
        <v>42</v>
      </c>
      <c r="F184" s="16" t="s">
        <v>19</v>
      </c>
      <c r="G184" s="7" t="n">
        <v>3</v>
      </c>
      <c r="H184" s="6" t="n">
        <v>100.23</v>
      </c>
      <c r="I184" s="6" t="n">
        <v>-3006.9</v>
      </c>
      <c r="J184" s="6" t="n">
        <v>-18.09</v>
      </c>
      <c r="K184" s="6" t="n">
        <v>-9.02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45992.589513889</v>
      </c>
      <c r="B185" s="16" t="s">
        <v>62</v>
      </c>
      <c r="C185" s="16" t="s">
        <v>416</v>
      </c>
      <c r="D185" s="16" t="s">
        <v>283</v>
      </c>
      <c r="E185" s="16" t="s">
        <v>42</v>
      </c>
      <c r="F185" s="16" t="s">
        <v>19</v>
      </c>
      <c r="G185" s="7" t="n">
        <v>1</v>
      </c>
      <c r="H185" s="6" t="n">
        <v>100.23</v>
      </c>
      <c r="I185" s="6" t="n">
        <v>-1002.3</v>
      </c>
      <c r="J185" s="6" t="n">
        <v>-6.0300000000001</v>
      </c>
      <c r="K185" s="6" t="n">
        <v>-3.01</v>
      </c>
      <c r="L185" s="6" t="n">
        <v>0</v>
      </c>
      <c r="M185" s="6" t="s">
        <f>=I185+J185+K185+L185</f>
      </c>
      <c r="N185" s="16"/>
    </row>
    <row collapsed="false" customFormat="false" customHeight="false" hidden="false" ht="12.1" outlineLevel="0" r="186">
      <c r="A186" s="29" t="n">
        <v>45992.589756944</v>
      </c>
      <c r="B186" s="30" t="s">
        <v>36</v>
      </c>
      <c r="C186" s="30" t="s">
        <v>406</v>
      </c>
      <c r="D186" s="30" t="s">
        <v>285</v>
      </c>
      <c r="E186" s="30" t="s">
        <v>30</v>
      </c>
      <c r="F186" s="30" t="s">
        <v>19</v>
      </c>
      <c r="G186" s="31" t="n">
        <v>-1</v>
      </c>
      <c r="H186" s="32" t="n">
        <v>100.33</v>
      </c>
      <c r="I186" s="32" t="n">
        <v>100.33</v>
      </c>
      <c r="J186" s="32" t="n">
        <v>0</v>
      </c>
      <c r="K186" s="32" t="n">
        <v>0</v>
      </c>
      <c r="L186" s="32" t="n">
        <v>0</v>
      </c>
      <c r="M186" s="6" t="s">
        <f>=I186+J186+K186+L186</f>
      </c>
      <c r="N186" s="30"/>
    </row>
    <row collapsed="false" customFormat="false" customHeight="false" hidden="false" ht="12.1" outlineLevel="0" r="187">
      <c r="A187" s="20" t="n">
        <v>45992.589907407</v>
      </c>
      <c r="B187" s="16" t="s">
        <v>62</v>
      </c>
      <c r="C187" s="16" t="s">
        <v>416</v>
      </c>
      <c r="D187" s="16" t="s">
        <v>283</v>
      </c>
      <c r="E187" s="16" t="s">
        <v>42</v>
      </c>
      <c r="F187" s="16" t="s">
        <v>19</v>
      </c>
      <c r="G187" s="7" t="n">
        <v>1</v>
      </c>
      <c r="H187" s="6" t="n">
        <v>100.24</v>
      </c>
      <c r="I187" s="6" t="n">
        <v>-1002.4</v>
      </c>
      <c r="J187" s="6" t="n">
        <v>-6.03</v>
      </c>
      <c r="K187" s="6" t="n">
        <v>-3.01</v>
      </c>
      <c r="L187" s="6" t="n">
        <v>0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45992.590069444</v>
      </c>
      <c r="B188" s="16" t="s">
        <v>33</v>
      </c>
      <c r="C188" s="16" t="s">
        <v>410</v>
      </c>
      <c r="D188" s="16" t="s">
        <v>283</v>
      </c>
      <c r="E188" s="16" t="s">
        <v>30</v>
      </c>
      <c r="F188" s="16" t="s">
        <v>19</v>
      </c>
      <c r="G188" s="7" t="n">
        <v>4</v>
      </c>
      <c r="H188" s="6" t="n">
        <v>13.17</v>
      </c>
      <c r="I188" s="6" t="n">
        <v>-52.68</v>
      </c>
      <c r="J188" s="6" t="n">
        <v>0</v>
      </c>
      <c r="K188" s="6" t="n">
        <v>0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9" t="n">
        <v>45992.764918981</v>
      </c>
      <c r="B189" s="30" t="s">
        <v>36</v>
      </c>
      <c r="C189" s="30" t="s">
        <v>406</v>
      </c>
      <c r="D189" s="30" t="s">
        <v>285</v>
      </c>
      <c r="E189" s="30" t="s">
        <v>30</v>
      </c>
      <c r="F189" s="30" t="s">
        <v>19</v>
      </c>
      <c r="G189" s="31" t="n">
        <v>-52</v>
      </c>
      <c r="H189" s="32" t="n">
        <v>100.35</v>
      </c>
      <c r="I189" s="32" t="n">
        <v>5218.2</v>
      </c>
      <c r="J189" s="32" t="n">
        <v>0</v>
      </c>
      <c r="K189" s="32" t="n">
        <v>0</v>
      </c>
      <c r="L189" s="32" t="n">
        <v>0</v>
      </c>
      <c r="M189" s="6" t="s">
        <f>=I189+J189+K189+L189</f>
      </c>
      <c r="N189" s="30"/>
    </row>
    <row collapsed="false" customFormat="false" customHeight="false" hidden="false" ht="12.1" outlineLevel="0" r="190">
      <c r="A190" s="20" t="n">
        <v>45992.767847222</v>
      </c>
      <c r="B190" s="16" t="s">
        <v>305</v>
      </c>
      <c r="C190" s="16" t="s">
        <v>417</v>
      </c>
      <c r="D190" s="16" t="s">
        <v>283</v>
      </c>
      <c r="E190" s="16" t="s">
        <v>42</v>
      </c>
      <c r="F190" s="16" t="s">
        <v>19</v>
      </c>
      <c r="G190" s="7" t="n">
        <v>2</v>
      </c>
      <c r="H190" s="6" t="n">
        <v>102.5</v>
      </c>
      <c r="I190" s="6" t="n">
        <v>-2050</v>
      </c>
      <c r="J190" s="6" t="n">
        <v>-159.56</v>
      </c>
      <c r="K190" s="6" t="n">
        <v>-6.15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45992.768159722</v>
      </c>
      <c r="B191" s="16" t="s">
        <v>306</v>
      </c>
      <c r="C191" s="16" t="s">
        <v>418</v>
      </c>
      <c r="D191" s="16" t="s">
        <v>283</v>
      </c>
      <c r="E191" s="16" t="s">
        <v>42</v>
      </c>
      <c r="F191" s="16" t="s">
        <v>19</v>
      </c>
      <c r="G191" s="7" t="n">
        <v>3</v>
      </c>
      <c r="H191" s="6" t="n">
        <v>98.25</v>
      </c>
      <c r="I191" s="6" t="n">
        <v>-2947.5</v>
      </c>
      <c r="J191" s="6" t="n">
        <v>-7.6500000000001</v>
      </c>
      <c r="K191" s="6" t="n">
        <v>-8.84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45992.7753125</v>
      </c>
      <c r="B192" s="16" t="s">
        <v>33</v>
      </c>
      <c r="C192" s="16" t="s">
        <v>410</v>
      </c>
      <c r="D192" s="16" t="s">
        <v>283</v>
      </c>
      <c r="E192" s="16" t="s">
        <v>30</v>
      </c>
      <c r="F192" s="16" t="s">
        <v>19</v>
      </c>
      <c r="G192" s="7" t="n">
        <v>3</v>
      </c>
      <c r="H192" s="6" t="n">
        <v>13.11</v>
      </c>
      <c r="I192" s="6" t="n">
        <v>-39.33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/>
    </row>
    <row collapsed="false" customFormat="false" customHeight="false" hidden="false" ht="12.1" outlineLevel="0" r="193">
      <c r="A193" s="29" t="n">
        <v>45992.94130787</v>
      </c>
      <c r="B193" s="30" t="s">
        <v>36</v>
      </c>
      <c r="C193" s="30" t="s">
        <v>406</v>
      </c>
      <c r="D193" s="30" t="s">
        <v>285</v>
      </c>
      <c r="E193" s="30" t="s">
        <v>30</v>
      </c>
      <c r="F193" s="30" t="s">
        <v>19</v>
      </c>
      <c r="G193" s="31" t="n">
        <v>-60</v>
      </c>
      <c r="H193" s="32" t="n">
        <v>100.32</v>
      </c>
      <c r="I193" s="32" t="n">
        <v>6019.2</v>
      </c>
      <c r="J193" s="32" t="n">
        <v>0</v>
      </c>
      <c r="K193" s="32" t="n">
        <v>0</v>
      </c>
      <c r="L193" s="32" t="n">
        <v>0</v>
      </c>
      <c r="M193" s="6" t="s">
        <f>=I193+J193+K193+L193</f>
      </c>
      <c r="N193" s="30"/>
    </row>
    <row collapsed="false" customFormat="false" customHeight="false" hidden="false" ht="12.1" outlineLevel="0" r="194">
      <c r="A194" s="29" t="n">
        <v>45992.941388889</v>
      </c>
      <c r="B194" s="30" t="s">
        <v>36</v>
      </c>
      <c r="C194" s="30" t="s">
        <v>406</v>
      </c>
      <c r="D194" s="30" t="s">
        <v>285</v>
      </c>
      <c r="E194" s="30" t="s">
        <v>30</v>
      </c>
      <c r="F194" s="30" t="s">
        <v>19</v>
      </c>
      <c r="G194" s="31" t="n">
        <v>-5</v>
      </c>
      <c r="H194" s="32" t="n">
        <v>100.32</v>
      </c>
      <c r="I194" s="32" t="n">
        <v>501.6</v>
      </c>
      <c r="J194" s="32" t="n">
        <v>0</v>
      </c>
      <c r="K194" s="32" t="n">
        <v>0</v>
      </c>
      <c r="L194" s="32" t="n">
        <v>0</v>
      </c>
      <c r="M194" s="6" t="s">
        <f>=I194+J194+K194+L194</f>
      </c>
      <c r="N194" s="30"/>
    </row>
    <row collapsed="false" customFormat="false" customHeight="false" hidden="false" ht="12.1" outlineLevel="0" r="195">
      <c r="A195" s="20" t="n">
        <v>45992.9415625</v>
      </c>
      <c r="B195" s="16" t="s">
        <v>55</v>
      </c>
      <c r="C195" s="16" t="s">
        <v>419</v>
      </c>
      <c r="D195" s="16" t="s">
        <v>283</v>
      </c>
      <c r="E195" s="16" t="s">
        <v>42</v>
      </c>
      <c r="F195" s="16" t="s">
        <v>19</v>
      </c>
      <c r="G195" s="7" t="n">
        <v>6</v>
      </c>
      <c r="H195" s="6" t="n">
        <v>107.2</v>
      </c>
      <c r="I195" s="6" t="n">
        <v>-6432</v>
      </c>
      <c r="J195" s="6" t="n">
        <v>-44.28</v>
      </c>
      <c r="K195" s="6" t="n">
        <v>-19.3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9" t="n">
        <v>45992.943518519</v>
      </c>
      <c r="B196" s="30" t="s">
        <v>302</v>
      </c>
      <c r="C196" s="30" t="s">
        <v>413</v>
      </c>
      <c r="D196" s="30" t="s">
        <v>285</v>
      </c>
      <c r="E196" s="30" t="s">
        <v>42</v>
      </c>
      <c r="F196" s="30" t="s">
        <v>19</v>
      </c>
      <c r="G196" s="31" t="n">
        <v>-1</v>
      </c>
      <c r="H196" s="32" t="n">
        <v>97.55</v>
      </c>
      <c r="I196" s="32" t="n">
        <v>975.5</v>
      </c>
      <c r="J196" s="32" t="n">
        <v>0.80999999999995</v>
      </c>
      <c r="K196" s="32" t="n">
        <v>-2.93</v>
      </c>
      <c r="L196" s="32" t="n">
        <v>0</v>
      </c>
      <c r="M196" s="6" t="s">
        <f>=I196+J196+K196+L196</f>
      </c>
      <c r="N196" s="30"/>
    </row>
    <row collapsed="false" customFormat="false" customHeight="false" hidden="false" ht="12.1" outlineLevel="0" r="197">
      <c r="A197" s="29" t="n">
        <v>45992.943865741</v>
      </c>
      <c r="B197" s="30" t="s">
        <v>36</v>
      </c>
      <c r="C197" s="30" t="s">
        <v>406</v>
      </c>
      <c r="D197" s="30" t="s">
        <v>285</v>
      </c>
      <c r="E197" s="30" t="s">
        <v>30</v>
      </c>
      <c r="F197" s="30" t="s">
        <v>19</v>
      </c>
      <c r="G197" s="31" t="n">
        <v>-1</v>
      </c>
      <c r="H197" s="32" t="n">
        <v>100.32</v>
      </c>
      <c r="I197" s="32" t="n">
        <v>100.32</v>
      </c>
      <c r="J197" s="32" t="n">
        <v>0</v>
      </c>
      <c r="K197" s="32" t="n">
        <v>0</v>
      </c>
      <c r="L197" s="32" t="n">
        <v>0</v>
      </c>
      <c r="M197" s="6" t="s">
        <f>=I197+J197+K197+L197</f>
      </c>
      <c r="N197" s="30"/>
    </row>
    <row collapsed="false" customFormat="false" customHeight="false" hidden="false" ht="12.1" outlineLevel="0" r="198">
      <c r="A198" s="20" t="n">
        <v>45992.943993056</v>
      </c>
      <c r="B198" s="16" t="s">
        <v>55</v>
      </c>
      <c r="C198" s="16" t="s">
        <v>419</v>
      </c>
      <c r="D198" s="16" t="s">
        <v>283</v>
      </c>
      <c r="E198" s="16" t="s">
        <v>42</v>
      </c>
      <c r="F198" s="16" t="s">
        <v>19</v>
      </c>
      <c r="G198" s="7" t="n">
        <v>1</v>
      </c>
      <c r="H198" s="6" t="n">
        <v>107.19</v>
      </c>
      <c r="I198" s="6" t="n">
        <v>-1071.9</v>
      </c>
      <c r="J198" s="6" t="n">
        <v>-7.3799999999999</v>
      </c>
      <c r="K198" s="6" t="n">
        <v>-3.22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9" t="n">
        <v>45993.388611111</v>
      </c>
      <c r="B199" s="30" t="s">
        <v>303</v>
      </c>
      <c r="C199" s="30" t="s">
        <v>414</v>
      </c>
      <c r="D199" s="30" t="s">
        <v>285</v>
      </c>
      <c r="E199" s="30" t="s">
        <v>17</v>
      </c>
      <c r="F199" s="30" t="s">
        <v>19</v>
      </c>
      <c r="G199" s="31" t="n">
        <v>-100</v>
      </c>
      <c r="H199" s="32" t="n">
        <v>21.316</v>
      </c>
      <c r="I199" s="32" t="n">
        <v>2131.6</v>
      </c>
      <c r="J199" s="32" t="n">
        <v>0</v>
      </c>
      <c r="K199" s="32" t="n">
        <v>0</v>
      </c>
      <c r="L199" s="32" t="n">
        <v>0</v>
      </c>
      <c r="M199" s="6" t="s">
        <f>=I199+J199+K199+L199</f>
      </c>
      <c r="N199" s="30"/>
    </row>
    <row collapsed="false" customFormat="false" customHeight="false" hidden="false" ht="12.1" outlineLevel="0" r="200">
      <c r="A200" s="25" t="n">
        <v>45993.388622685</v>
      </c>
      <c r="B200" s="26" t="s">
        <v>379</v>
      </c>
      <c r="C200" s="26" t="s">
        <v>420</v>
      </c>
      <c r="D200" s="26" t="s">
        <v>379</v>
      </c>
      <c r="E200" s="26" t="s">
        <v>379</v>
      </c>
      <c r="F200" s="26" t="s">
        <v>19</v>
      </c>
      <c r="G200" s="27" t="n">
        <v>1</v>
      </c>
      <c r="H200" s="28" t="n">
        <v>-1</v>
      </c>
      <c r="I200" s="28" t="n">
        <v>-6.39</v>
      </c>
      <c r="J200" s="28" t="n">
        <v>0</v>
      </c>
      <c r="K200" s="28" t="n">
        <v>0</v>
      </c>
      <c r="L200" s="28" t="n">
        <v>0</v>
      </c>
      <c r="M200" s="6" t="s">
        <f>=I200+J200+K200+L200</f>
      </c>
      <c r="N200" s="26"/>
    </row>
    <row collapsed="false" customFormat="false" customHeight="false" hidden="false" ht="12.1" outlineLevel="0" r="201">
      <c r="A201" s="20" t="n">
        <v>45993.389027778</v>
      </c>
      <c r="B201" s="16" t="s">
        <v>307</v>
      </c>
      <c r="C201" s="16" t="s">
        <v>421</v>
      </c>
      <c r="D201" s="16" t="s">
        <v>283</v>
      </c>
      <c r="E201" s="16" t="s">
        <v>17</v>
      </c>
      <c r="F201" s="16" t="s">
        <v>19</v>
      </c>
      <c r="G201" s="7" t="n">
        <v>1</v>
      </c>
      <c r="H201" s="6" t="n">
        <v>1286.5</v>
      </c>
      <c r="I201" s="6" t="n">
        <v>-1286.5</v>
      </c>
      <c r="J201" s="6" t="n">
        <v>0</v>
      </c>
      <c r="K201" s="6" t="n">
        <v>-3.86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45993.389328704</v>
      </c>
      <c r="B202" s="16" t="s">
        <v>308</v>
      </c>
      <c r="C202" s="16" t="s">
        <v>422</v>
      </c>
      <c r="D202" s="16" t="s">
        <v>283</v>
      </c>
      <c r="E202" s="16" t="s">
        <v>17</v>
      </c>
      <c r="F202" s="16" t="s">
        <v>19</v>
      </c>
      <c r="G202" s="7" t="n">
        <v>7</v>
      </c>
      <c r="H202" s="6" t="n">
        <v>119.305714</v>
      </c>
      <c r="I202" s="6" t="n">
        <v>-835.14</v>
      </c>
      <c r="J202" s="6" t="n">
        <v>0</v>
      </c>
      <c r="K202" s="6" t="n">
        <v>0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5" t="n">
        <v>45993.389340278</v>
      </c>
      <c r="B203" s="26" t="s">
        <v>379</v>
      </c>
      <c r="C203" s="26" t="s">
        <v>423</v>
      </c>
      <c r="D203" s="26" t="s">
        <v>379</v>
      </c>
      <c r="E203" s="26" t="s">
        <v>379</v>
      </c>
      <c r="F203" s="26" t="s">
        <v>19</v>
      </c>
      <c r="G203" s="27" t="n">
        <v>1</v>
      </c>
      <c r="H203" s="28" t="n">
        <v>-1</v>
      </c>
      <c r="I203" s="28" t="n">
        <v>-2.51</v>
      </c>
      <c r="J203" s="28" t="n">
        <v>0</v>
      </c>
      <c r="K203" s="28" t="n">
        <v>0</v>
      </c>
      <c r="L203" s="28" t="n">
        <v>0</v>
      </c>
      <c r="M203" s="6" t="s">
        <f>=I203+J203+K203+L203</f>
      </c>
      <c r="N203" s="26"/>
    </row>
    <row collapsed="false" customFormat="false" customHeight="false" hidden="false" ht="12.1" outlineLevel="0" r="204">
      <c r="A204" s="21" t="n">
        <v>45993.471157407</v>
      </c>
      <c r="B204" s="22" t="s">
        <v>411</v>
      </c>
      <c r="C204" s="22" t="s">
        <v>424</v>
      </c>
      <c r="D204" s="22" t="s">
        <v>411</v>
      </c>
      <c r="E204" s="22" t="s">
        <v>411</v>
      </c>
      <c r="F204" s="22" t="s">
        <v>19</v>
      </c>
      <c r="G204" s="23" t="n">
        <v>1</v>
      </c>
      <c r="H204" s="24" t="n">
        <v>1</v>
      </c>
      <c r="I204" s="24" t="n">
        <v>36.36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2"/>
    </row>
    <row collapsed="false" customFormat="false" customHeight="false" hidden="false" ht="12.1" outlineLevel="0" r="205">
      <c r="A205" s="29" t="n">
        <v>45997.523460648</v>
      </c>
      <c r="B205" s="30" t="s">
        <v>307</v>
      </c>
      <c r="C205" s="30" t="s">
        <v>421</v>
      </c>
      <c r="D205" s="30" t="s">
        <v>285</v>
      </c>
      <c r="E205" s="30" t="s">
        <v>17</v>
      </c>
      <c r="F205" s="30" t="s">
        <v>19</v>
      </c>
      <c r="G205" s="31" t="n">
        <v>-1</v>
      </c>
      <c r="H205" s="32" t="n">
        <v>1310</v>
      </c>
      <c r="I205" s="32" t="n">
        <v>1310</v>
      </c>
      <c r="J205" s="32" t="n">
        <v>0</v>
      </c>
      <c r="K205" s="32" t="n">
        <v>0</v>
      </c>
      <c r="L205" s="32" t="n">
        <v>0</v>
      </c>
      <c r="M205" s="6" t="s">
        <f>=I205+J205+K205+L205</f>
      </c>
      <c r="N205" s="30"/>
    </row>
    <row collapsed="false" customFormat="false" customHeight="false" hidden="false" ht="12.1" outlineLevel="0" r="206">
      <c r="A206" s="25" t="n">
        <v>45997.523472222</v>
      </c>
      <c r="B206" s="26" t="s">
        <v>379</v>
      </c>
      <c r="C206" s="26" t="s">
        <v>425</v>
      </c>
      <c r="D206" s="26" t="s">
        <v>379</v>
      </c>
      <c r="E206" s="26" t="s">
        <v>379</v>
      </c>
      <c r="F206" s="26" t="s">
        <v>19</v>
      </c>
      <c r="G206" s="27" t="n">
        <v>1</v>
      </c>
      <c r="H206" s="28" t="n">
        <v>-1</v>
      </c>
      <c r="I206" s="28" t="n">
        <v>-3.93</v>
      </c>
      <c r="J206" s="28" t="n">
        <v>0</v>
      </c>
      <c r="K206" s="28" t="n">
        <v>0</v>
      </c>
      <c r="L206" s="28" t="n">
        <v>0</v>
      </c>
      <c r="M206" s="6" t="s">
        <f>=I206+J206+K206+L206</f>
      </c>
      <c r="N206" s="26"/>
    </row>
    <row collapsed="false" customFormat="false" customHeight="false" hidden="false" ht="12.1" outlineLevel="0" r="207">
      <c r="A207" s="29" t="n">
        <v>45997.523622685</v>
      </c>
      <c r="B207" s="30" t="s">
        <v>308</v>
      </c>
      <c r="C207" s="30" t="s">
        <v>422</v>
      </c>
      <c r="D207" s="30" t="s">
        <v>285</v>
      </c>
      <c r="E207" s="30" t="s">
        <v>17</v>
      </c>
      <c r="F207" s="30" t="s">
        <v>19</v>
      </c>
      <c r="G207" s="31" t="n">
        <v>-7</v>
      </c>
      <c r="H207" s="32" t="n">
        <v>119.66</v>
      </c>
      <c r="I207" s="32" t="n">
        <v>837.62</v>
      </c>
      <c r="J207" s="32" t="n">
        <v>0</v>
      </c>
      <c r="K207" s="32" t="n">
        <v>0</v>
      </c>
      <c r="L207" s="32" t="n">
        <v>0</v>
      </c>
      <c r="M207" s="6" t="s">
        <f>=I207+J207+K207+L207</f>
      </c>
      <c r="N207" s="30"/>
    </row>
    <row collapsed="false" customFormat="false" customHeight="false" hidden="false" ht="12.1" outlineLevel="0" r="208">
      <c r="A208" s="25" t="n">
        <v>45997.523634259</v>
      </c>
      <c r="B208" s="26" t="s">
        <v>379</v>
      </c>
      <c r="C208" s="26" t="s">
        <v>423</v>
      </c>
      <c r="D208" s="26" t="s">
        <v>379</v>
      </c>
      <c r="E208" s="26" t="s">
        <v>379</v>
      </c>
      <c r="F208" s="26" t="s">
        <v>19</v>
      </c>
      <c r="G208" s="27" t="n">
        <v>1</v>
      </c>
      <c r="H208" s="28" t="n">
        <v>-1</v>
      </c>
      <c r="I208" s="28" t="n">
        <v>-2.51</v>
      </c>
      <c r="J208" s="28" t="n">
        <v>0</v>
      </c>
      <c r="K208" s="28" t="n">
        <v>0</v>
      </c>
      <c r="L208" s="28" t="n">
        <v>0</v>
      </c>
      <c r="M208" s="6" t="s">
        <f>=I208+J208+K208+L208</f>
      </c>
      <c r="N208" s="26"/>
    </row>
    <row collapsed="false" customFormat="false" customHeight="false" hidden="false" ht="12.1" outlineLevel="0" r="209">
      <c r="A209" s="20" t="n">
        <v>45997.567939815</v>
      </c>
      <c r="B209" s="16" t="s">
        <v>309</v>
      </c>
      <c r="C209" s="16" t="s">
        <v>426</v>
      </c>
      <c r="D209" s="16" t="s">
        <v>283</v>
      </c>
      <c r="E209" s="16" t="s">
        <v>17</v>
      </c>
      <c r="F209" s="16" t="s">
        <v>19</v>
      </c>
      <c r="G209" s="7" t="n">
        <v>3</v>
      </c>
      <c r="H209" s="6" t="n">
        <v>478.2</v>
      </c>
      <c r="I209" s="6" t="n">
        <v>-1434.6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5" t="n">
        <v>45997.567951389</v>
      </c>
      <c r="B210" s="26" t="s">
        <v>379</v>
      </c>
      <c r="C210" s="26" t="s">
        <v>427</v>
      </c>
      <c r="D210" s="26" t="s">
        <v>379</v>
      </c>
      <c r="E210" s="26" t="s">
        <v>379</v>
      </c>
      <c r="F210" s="26" t="s">
        <v>19</v>
      </c>
      <c r="G210" s="27" t="n">
        <v>1</v>
      </c>
      <c r="H210" s="28" t="n">
        <v>-1</v>
      </c>
      <c r="I210" s="28" t="n">
        <v>-4.3</v>
      </c>
      <c r="J210" s="28" t="n">
        <v>0</v>
      </c>
      <c r="K210" s="28" t="n">
        <v>0</v>
      </c>
      <c r="L210" s="28" t="n">
        <v>0</v>
      </c>
      <c r="M210" s="6" t="s">
        <f>=I210+J210+K210+L210</f>
      </c>
      <c r="N210" s="26"/>
    </row>
    <row collapsed="false" customFormat="false" customHeight="false" hidden="false" ht="12.1" outlineLevel="0" r="211">
      <c r="A211" s="20" t="n">
        <v>45997.569641204</v>
      </c>
      <c r="B211" s="16" t="s">
        <v>309</v>
      </c>
      <c r="C211" s="16" t="s">
        <v>426</v>
      </c>
      <c r="D211" s="16" t="s">
        <v>283</v>
      </c>
      <c r="E211" s="16" t="s">
        <v>17</v>
      </c>
      <c r="F211" s="16" t="s">
        <v>19</v>
      </c>
      <c r="G211" s="7" t="n">
        <v>1</v>
      </c>
      <c r="H211" s="6" t="n">
        <v>478.2</v>
      </c>
      <c r="I211" s="6" t="n">
        <v>-478.2</v>
      </c>
      <c r="J211" s="6" t="n">
        <v>0</v>
      </c>
      <c r="K211" s="6" t="n">
        <v>0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5" t="n">
        <v>45997.569652778</v>
      </c>
      <c r="B212" s="26" t="s">
        <v>379</v>
      </c>
      <c r="C212" s="26" t="s">
        <v>427</v>
      </c>
      <c r="D212" s="26" t="s">
        <v>379</v>
      </c>
      <c r="E212" s="26" t="s">
        <v>379</v>
      </c>
      <c r="F212" s="26" t="s">
        <v>19</v>
      </c>
      <c r="G212" s="27" t="n">
        <v>1</v>
      </c>
      <c r="H212" s="28" t="n">
        <v>-1</v>
      </c>
      <c r="I212" s="28" t="n">
        <v>-1.43</v>
      </c>
      <c r="J212" s="28" t="n">
        <v>0</v>
      </c>
      <c r="K212" s="28" t="n">
        <v>0</v>
      </c>
      <c r="L212" s="28" t="n">
        <v>0</v>
      </c>
      <c r="M212" s="6" t="s">
        <f>=I212+J212+K212+L212</f>
      </c>
      <c r="N212" s="26"/>
    </row>
    <row collapsed="false" customFormat="false" customHeight="false" hidden="false" ht="12.1" outlineLevel="0" r="213">
      <c r="A213" s="29" t="n">
        <v>45999.440555556</v>
      </c>
      <c r="B213" s="30" t="s">
        <v>55</v>
      </c>
      <c r="C213" s="30" t="s">
        <v>419</v>
      </c>
      <c r="D213" s="30" t="s">
        <v>285</v>
      </c>
      <c r="E213" s="30" t="s">
        <v>42</v>
      </c>
      <c r="F213" s="30" t="s">
        <v>19</v>
      </c>
      <c r="G213" s="31" t="n">
        <v>-4</v>
      </c>
      <c r="H213" s="32" t="n">
        <v>107.77</v>
      </c>
      <c r="I213" s="32" t="n">
        <v>4310.8</v>
      </c>
      <c r="J213" s="32" t="n">
        <v>48.32</v>
      </c>
      <c r="K213" s="32" t="n">
        <v>-12.93</v>
      </c>
      <c r="L213" s="32" t="n">
        <v>0</v>
      </c>
      <c r="M213" s="6" t="s">
        <f>=I213+J213+K213+L213</f>
      </c>
      <c r="N213" s="30"/>
    </row>
    <row collapsed="false" customFormat="false" customHeight="false" hidden="false" ht="12.1" outlineLevel="0" r="214">
      <c r="A214" s="29" t="n">
        <v>45999.441666667</v>
      </c>
      <c r="B214" s="30" t="s">
        <v>62</v>
      </c>
      <c r="C214" s="30" t="s">
        <v>416</v>
      </c>
      <c r="D214" s="30" t="s">
        <v>285</v>
      </c>
      <c r="E214" s="30" t="s">
        <v>42</v>
      </c>
      <c r="F214" s="30" t="s">
        <v>19</v>
      </c>
      <c r="G214" s="31" t="n">
        <v>-3</v>
      </c>
      <c r="H214" s="32" t="n">
        <v>99.77</v>
      </c>
      <c r="I214" s="32" t="n">
        <v>2993.1</v>
      </c>
      <c r="J214" s="32" t="n">
        <v>29.579999999999</v>
      </c>
      <c r="K214" s="32" t="n">
        <v>-8.98</v>
      </c>
      <c r="L214" s="32" t="n">
        <v>0</v>
      </c>
      <c r="M214" s="6" t="s">
        <f>=I214+J214+K214+L214</f>
      </c>
      <c r="N214" s="30"/>
    </row>
    <row collapsed="false" customFormat="false" customHeight="false" hidden="false" ht="12.1" outlineLevel="0" r="215">
      <c r="A215" s="20" t="n">
        <v>45999.443761574</v>
      </c>
      <c r="B215" s="16" t="s">
        <v>310</v>
      </c>
      <c r="C215" s="16" t="s">
        <v>428</v>
      </c>
      <c r="D215" s="16" t="s">
        <v>283</v>
      </c>
      <c r="E215" s="16" t="s">
        <v>42</v>
      </c>
      <c r="F215" s="16" t="s">
        <v>19</v>
      </c>
      <c r="G215" s="7" t="n">
        <v>5</v>
      </c>
      <c r="H215" s="6" t="n">
        <v>103.66</v>
      </c>
      <c r="I215" s="6" t="n">
        <v>-2780.78316</v>
      </c>
      <c r="J215" s="6" t="n">
        <v>-23.89684</v>
      </c>
      <c r="K215" s="6" t="n">
        <v>-8.34</v>
      </c>
      <c r="L215" s="6" t="n">
        <v>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45999.444155093</v>
      </c>
      <c r="B216" s="16" t="s">
        <v>58</v>
      </c>
      <c r="C216" s="16" t="s">
        <v>429</v>
      </c>
      <c r="D216" s="16" t="s">
        <v>283</v>
      </c>
      <c r="E216" s="16" t="s">
        <v>42</v>
      </c>
      <c r="F216" s="16" t="s">
        <v>19</v>
      </c>
      <c r="G216" s="7" t="n">
        <v>2</v>
      </c>
      <c r="H216" s="6" t="n">
        <v>104.54</v>
      </c>
      <c r="I216" s="6" t="n">
        <v>-2090.8</v>
      </c>
      <c r="J216" s="6" t="n">
        <v>-2.6399999999999</v>
      </c>
      <c r="K216" s="6" t="n">
        <v>-6.27</v>
      </c>
      <c r="L216" s="6" t="n">
        <v>0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45999.444340278</v>
      </c>
      <c r="B217" s="16" t="s">
        <v>311</v>
      </c>
      <c r="C217" s="16" t="s">
        <v>430</v>
      </c>
      <c r="D217" s="16" t="s">
        <v>283</v>
      </c>
      <c r="E217" s="16" t="s">
        <v>42</v>
      </c>
      <c r="F217" s="16" t="s">
        <v>19</v>
      </c>
      <c r="G217" s="7" t="n">
        <v>2</v>
      </c>
      <c r="H217" s="6" t="n">
        <v>106.58</v>
      </c>
      <c r="I217" s="6" t="n">
        <v>-2131.6</v>
      </c>
      <c r="J217" s="6" t="n">
        <v>-16.44</v>
      </c>
      <c r="K217" s="6" t="n">
        <v>-6.39</v>
      </c>
      <c r="L217" s="6" t="n">
        <v>0</v>
      </c>
      <c r="M217" s="6" t="s">
        <f>=I217+J217+K217+L217</f>
      </c>
      <c r="N217" s="16"/>
    </row>
    <row collapsed="false" customFormat="false" customHeight="false" hidden="false" ht="12.1" outlineLevel="0" r="218">
      <c r="A218" s="29" t="n">
        <v>45999.445138889</v>
      </c>
      <c r="B218" s="30" t="s">
        <v>310</v>
      </c>
      <c r="C218" s="30" t="s">
        <v>428</v>
      </c>
      <c r="D218" s="30" t="s">
        <v>285</v>
      </c>
      <c r="E218" s="30" t="s">
        <v>42</v>
      </c>
      <c r="F218" s="30" t="s">
        <v>19</v>
      </c>
      <c r="G218" s="31" t="n">
        <v>-1</v>
      </c>
      <c r="H218" s="32" t="n">
        <v>103.65</v>
      </c>
      <c r="I218" s="32" t="n">
        <v>556.10298</v>
      </c>
      <c r="J218" s="32" t="n">
        <v>4.77702</v>
      </c>
      <c r="K218" s="32" t="n">
        <v>-1.67</v>
      </c>
      <c r="L218" s="32" t="n">
        <v>0</v>
      </c>
      <c r="M218" s="6" t="s">
        <f>=I218+J218+K218+L218</f>
      </c>
      <c r="N218" s="30"/>
    </row>
    <row collapsed="false" customFormat="false" customHeight="false" hidden="false" ht="12.1" outlineLevel="0" r="219">
      <c r="A219" s="20" t="n">
        <v>45999.449652778</v>
      </c>
      <c r="B219" s="16" t="s">
        <v>312</v>
      </c>
      <c r="C219" s="16" t="s">
        <v>431</v>
      </c>
      <c r="D219" s="16" t="s">
        <v>283</v>
      </c>
      <c r="E219" s="16" t="s">
        <v>42</v>
      </c>
      <c r="F219" s="16" t="s">
        <v>19</v>
      </c>
      <c r="G219" s="7" t="n">
        <v>1</v>
      </c>
      <c r="H219" s="6" t="n">
        <v>99.92</v>
      </c>
      <c r="I219" s="6" t="n">
        <v>-999.2</v>
      </c>
      <c r="J219" s="6" t="n">
        <v>-5.65</v>
      </c>
      <c r="K219" s="6" t="n">
        <v>-3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45999.449837963</v>
      </c>
      <c r="B220" s="16" t="s">
        <v>36</v>
      </c>
      <c r="C220" s="16" t="s">
        <v>406</v>
      </c>
      <c r="D220" s="16" t="s">
        <v>283</v>
      </c>
      <c r="E220" s="16" t="s">
        <v>30</v>
      </c>
      <c r="F220" s="16" t="s">
        <v>19</v>
      </c>
      <c r="G220" s="7" t="n">
        <v>1</v>
      </c>
      <c r="H220" s="6" t="n">
        <v>100.6</v>
      </c>
      <c r="I220" s="6" t="n">
        <v>-100.6</v>
      </c>
      <c r="J220" s="6" t="n">
        <v>0</v>
      </c>
      <c r="K220" s="6" t="n">
        <v>0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45999.451747685</v>
      </c>
      <c r="B221" s="16" t="s">
        <v>33</v>
      </c>
      <c r="C221" s="16" t="s">
        <v>410</v>
      </c>
      <c r="D221" s="16" t="s">
        <v>283</v>
      </c>
      <c r="E221" s="16" t="s">
        <v>30</v>
      </c>
      <c r="F221" s="16" t="s">
        <v>19</v>
      </c>
      <c r="G221" s="7" t="n">
        <v>1</v>
      </c>
      <c r="H221" s="6" t="n">
        <v>12.91</v>
      </c>
      <c r="I221" s="6" t="n">
        <v>-12.91</v>
      </c>
      <c r="J221" s="6" t="n">
        <v>0</v>
      </c>
      <c r="K221" s="6" t="n">
        <v>0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9" t="n">
        <v>45999.60681713</v>
      </c>
      <c r="B222" s="30" t="s">
        <v>306</v>
      </c>
      <c r="C222" s="30" t="s">
        <v>418</v>
      </c>
      <c r="D222" s="30" t="s">
        <v>285</v>
      </c>
      <c r="E222" s="30" t="s">
        <v>42</v>
      </c>
      <c r="F222" s="30" t="s">
        <v>19</v>
      </c>
      <c r="G222" s="31" t="n">
        <v>-1</v>
      </c>
      <c r="H222" s="32" t="n">
        <v>98.58</v>
      </c>
      <c r="I222" s="32" t="n">
        <v>985.8</v>
      </c>
      <c r="J222" s="32" t="n">
        <v>5.5200000000001</v>
      </c>
      <c r="K222" s="32" t="n">
        <v>-2.96</v>
      </c>
      <c r="L222" s="32" t="n">
        <v>0</v>
      </c>
      <c r="M222" s="6" t="s">
        <f>=I222+J222+K222+L222</f>
      </c>
      <c r="N222" s="30"/>
    </row>
    <row collapsed="false" customFormat="false" customHeight="false" hidden="false" ht="12.1" outlineLevel="0" r="223">
      <c r="A223" s="29" t="n">
        <v>45999.607013889</v>
      </c>
      <c r="B223" s="30" t="s">
        <v>33</v>
      </c>
      <c r="C223" s="30" t="s">
        <v>410</v>
      </c>
      <c r="D223" s="30" t="s">
        <v>285</v>
      </c>
      <c r="E223" s="30" t="s">
        <v>30</v>
      </c>
      <c r="F223" s="30" t="s">
        <v>19</v>
      </c>
      <c r="G223" s="31" t="n">
        <v>-3</v>
      </c>
      <c r="H223" s="32" t="n">
        <v>12.9</v>
      </c>
      <c r="I223" s="32" t="n">
        <v>38.7</v>
      </c>
      <c r="J223" s="32" t="n">
        <v>0</v>
      </c>
      <c r="K223" s="32" t="n">
        <v>0</v>
      </c>
      <c r="L223" s="32" t="n">
        <v>0</v>
      </c>
      <c r="M223" s="6" t="s">
        <f>=I223+J223+K223+L223</f>
      </c>
      <c r="N223" s="30"/>
    </row>
    <row collapsed="false" customFormat="false" customHeight="false" hidden="false" ht="12.1" outlineLevel="0" r="224">
      <c r="A224" s="20" t="n">
        <v>45999.607152778</v>
      </c>
      <c r="B224" s="16" t="s">
        <v>313</v>
      </c>
      <c r="C224" s="16" t="s">
        <v>432</v>
      </c>
      <c r="D224" s="16" t="s">
        <v>283</v>
      </c>
      <c r="E224" s="16" t="s">
        <v>42</v>
      </c>
      <c r="F224" s="16" t="s">
        <v>19</v>
      </c>
      <c r="G224" s="7" t="n">
        <v>1</v>
      </c>
      <c r="H224" s="6" t="n">
        <v>102.68</v>
      </c>
      <c r="I224" s="6" t="n">
        <v>-1026.8</v>
      </c>
      <c r="J224" s="6" t="n">
        <v>-2.9200000000001</v>
      </c>
      <c r="K224" s="6" t="n">
        <v>-3.08</v>
      </c>
      <c r="L224" s="6" t="n">
        <v>0</v>
      </c>
      <c r="M224" s="6" t="s">
        <f>=I224+J224+K224+L224</f>
      </c>
      <c r="N224" s="16"/>
    </row>
    <row collapsed="false" customFormat="false" customHeight="false" hidden="false" ht="12.1" outlineLevel="0" r="225">
      <c r="A225" s="29" t="n">
        <v>45999.608321759</v>
      </c>
      <c r="B225" s="30" t="s">
        <v>55</v>
      </c>
      <c r="C225" s="30" t="s">
        <v>419</v>
      </c>
      <c r="D225" s="30" t="s">
        <v>285</v>
      </c>
      <c r="E225" s="30" t="s">
        <v>42</v>
      </c>
      <c r="F225" s="30" t="s">
        <v>19</v>
      </c>
      <c r="G225" s="31" t="n">
        <v>-1</v>
      </c>
      <c r="H225" s="32" t="n">
        <v>107.83</v>
      </c>
      <c r="I225" s="32" t="n">
        <v>1078.3</v>
      </c>
      <c r="J225" s="32" t="n">
        <v>12.08</v>
      </c>
      <c r="K225" s="32" t="n">
        <v>-3.23</v>
      </c>
      <c r="L225" s="32" t="n">
        <v>0</v>
      </c>
      <c r="M225" s="6" t="s">
        <f>=I225+J225+K225+L225</f>
      </c>
      <c r="N225" s="30"/>
    </row>
    <row collapsed="false" customFormat="false" customHeight="false" hidden="false" ht="12.1" outlineLevel="0" r="226">
      <c r="A226" s="29" t="n">
        <v>45999.609328704</v>
      </c>
      <c r="B226" s="30" t="s">
        <v>33</v>
      </c>
      <c r="C226" s="30" t="s">
        <v>410</v>
      </c>
      <c r="D226" s="30" t="s">
        <v>285</v>
      </c>
      <c r="E226" s="30" t="s">
        <v>30</v>
      </c>
      <c r="F226" s="30" t="s">
        <v>19</v>
      </c>
      <c r="G226" s="31" t="n">
        <v>-1</v>
      </c>
      <c r="H226" s="32" t="n">
        <v>12.91</v>
      </c>
      <c r="I226" s="32" t="n">
        <v>12.91</v>
      </c>
      <c r="J226" s="32" t="n">
        <v>0</v>
      </c>
      <c r="K226" s="32" t="n">
        <v>0</v>
      </c>
      <c r="L226" s="32" t="n">
        <v>0</v>
      </c>
      <c r="M226" s="6" t="s">
        <f>=I226+J226+K226+L226</f>
      </c>
      <c r="N226" s="30"/>
    </row>
    <row collapsed="false" customFormat="false" customHeight="false" hidden="false" ht="12.1" outlineLevel="0" r="227">
      <c r="A227" s="20" t="n">
        <v>45999.609525463</v>
      </c>
      <c r="B227" s="16" t="s">
        <v>314</v>
      </c>
      <c r="C227" s="16" t="s">
        <v>433</v>
      </c>
      <c r="D227" s="16" t="s">
        <v>283</v>
      </c>
      <c r="E227" s="16" t="s">
        <v>42</v>
      </c>
      <c r="F227" s="16" t="s">
        <v>19</v>
      </c>
      <c r="G227" s="7" t="n">
        <v>1</v>
      </c>
      <c r="H227" s="6" t="n">
        <v>109.36</v>
      </c>
      <c r="I227" s="6" t="n">
        <v>-1093.6</v>
      </c>
      <c r="J227" s="6" t="n">
        <v>-3.1800000000001</v>
      </c>
      <c r="K227" s="6" t="n">
        <v>-3.28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9" t="n">
        <v>45999.610486111</v>
      </c>
      <c r="B228" s="30" t="s">
        <v>305</v>
      </c>
      <c r="C228" s="30" t="s">
        <v>417</v>
      </c>
      <c r="D228" s="30" t="s">
        <v>285</v>
      </c>
      <c r="E228" s="30" t="s">
        <v>42</v>
      </c>
      <c r="F228" s="30" t="s">
        <v>19</v>
      </c>
      <c r="G228" s="31" t="n">
        <v>-1</v>
      </c>
      <c r="H228" s="32" t="n">
        <v>101.93</v>
      </c>
      <c r="I228" s="32" t="n">
        <v>1019.3</v>
      </c>
      <c r="J228" s="32" t="n">
        <v>84.77</v>
      </c>
      <c r="K228" s="32" t="n">
        <v>-3.06</v>
      </c>
      <c r="L228" s="32" t="n">
        <v>0</v>
      </c>
      <c r="M228" s="6" t="s">
        <f>=I228+J228+K228+L228</f>
      </c>
      <c r="N228" s="30"/>
    </row>
    <row collapsed="false" customFormat="false" customHeight="false" hidden="false" ht="12.1" outlineLevel="0" r="229">
      <c r="A229" s="20" t="n">
        <v>45999.610648148</v>
      </c>
      <c r="B229" s="16" t="s">
        <v>315</v>
      </c>
      <c r="C229" s="16" t="s">
        <v>434</v>
      </c>
      <c r="D229" s="16" t="s">
        <v>283</v>
      </c>
      <c r="E229" s="16" t="s">
        <v>42</v>
      </c>
      <c r="F229" s="16" t="s">
        <v>19</v>
      </c>
      <c r="G229" s="7" t="n">
        <v>1</v>
      </c>
      <c r="H229" s="6" t="n">
        <v>103.15</v>
      </c>
      <c r="I229" s="6" t="n">
        <v>-1031.5</v>
      </c>
      <c r="J229" s="6" t="n">
        <v>-5.3399999999999</v>
      </c>
      <c r="K229" s="6" t="n">
        <v>-3.09</v>
      </c>
      <c r="L229" s="6" t="n">
        <v>0</v>
      </c>
      <c r="M229" s="6" t="s">
        <f>=I229+J229+K229+L229</f>
      </c>
      <c r="N229" s="16"/>
    </row>
    <row collapsed="false" customFormat="false" customHeight="false" hidden="false" ht="12.1" outlineLevel="0" r="230">
      <c r="A230" s="29" t="n">
        <v>45999.612071759</v>
      </c>
      <c r="B230" s="30" t="s">
        <v>302</v>
      </c>
      <c r="C230" s="30" t="s">
        <v>413</v>
      </c>
      <c r="D230" s="30" t="s">
        <v>285</v>
      </c>
      <c r="E230" s="30" t="s">
        <v>42</v>
      </c>
      <c r="F230" s="30" t="s">
        <v>19</v>
      </c>
      <c r="G230" s="31" t="n">
        <v>-1</v>
      </c>
      <c r="H230" s="32" t="n">
        <v>96.81</v>
      </c>
      <c r="I230" s="32" t="n">
        <v>968.1</v>
      </c>
      <c r="J230" s="32" t="n">
        <v>3.64</v>
      </c>
      <c r="K230" s="32" t="n">
        <v>-2.9</v>
      </c>
      <c r="L230" s="32" t="n">
        <v>0</v>
      </c>
      <c r="M230" s="6" t="s">
        <f>=I230+J230+K230+L230</f>
      </c>
      <c r="N230" s="30"/>
    </row>
    <row collapsed="false" customFormat="false" customHeight="false" hidden="false" ht="12.1" outlineLevel="0" r="231">
      <c r="A231" s="29" t="n">
        <v>45999.612326389</v>
      </c>
      <c r="B231" s="30" t="s">
        <v>36</v>
      </c>
      <c r="C231" s="30" t="s">
        <v>406</v>
      </c>
      <c r="D231" s="30" t="s">
        <v>285</v>
      </c>
      <c r="E231" s="30" t="s">
        <v>30</v>
      </c>
      <c r="F231" s="30" t="s">
        <v>19</v>
      </c>
      <c r="G231" s="31" t="n">
        <v>-1</v>
      </c>
      <c r="H231" s="32" t="n">
        <v>100.6</v>
      </c>
      <c r="I231" s="32" t="n">
        <v>100.6</v>
      </c>
      <c r="J231" s="32" t="n">
        <v>0</v>
      </c>
      <c r="K231" s="32" t="n">
        <v>0</v>
      </c>
      <c r="L231" s="32" t="n">
        <v>0</v>
      </c>
      <c r="M231" s="6" t="s">
        <f>=I231+J231+K231+L231</f>
      </c>
      <c r="N231" s="30"/>
    </row>
    <row collapsed="false" customFormat="false" customHeight="false" hidden="false" ht="12.1" outlineLevel="0" r="232">
      <c r="A232" s="20" t="n">
        <v>45999.612465278</v>
      </c>
      <c r="B232" s="16" t="s">
        <v>316</v>
      </c>
      <c r="C232" s="16" t="s">
        <v>435</v>
      </c>
      <c r="D232" s="16" t="s">
        <v>283</v>
      </c>
      <c r="E232" s="16" t="s">
        <v>42</v>
      </c>
      <c r="F232" s="16" t="s">
        <v>19</v>
      </c>
      <c r="G232" s="7" t="n">
        <v>1</v>
      </c>
      <c r="H232" s="6" t="n">
        <v>101.59</v>
      </c>
      <c r="I232" s="6" t="n">
        <v>-1015.9</v>
      </c>
      <c r="J232" s="6" t="n">
        <v>-20.26</v>
      </c>
      <c r="K232" s="6" t="n">
        <v>-3.05</v>
      </c>
      <c r="L232" s="6" t="n">
        <v>0</v>
      </c>
      <c r="M232" s="6" t="s">
        <f>=I232+J232+K232+L232</f>
      </c>
      <c r="N232" s="16"/>
    </row>
    <row collapsed="false" customFormat="false" customHeight="false" hidden="false" ht="12.1" outlineLevel="0" r="233">
      <c r="A233" s="29" t="n">
        <v>45999.613391204</v>
      </c>
      <c r="B233" s="30" t="s">
        <v>62</v>
      </c>
      <c r="C233" s="30" t="s">
        <v>416</v>
      </c>
      <c r="D233" s="30" t="s">
        <v>285</v>
      </c>
      <c r="E233" s="30" t="s">
        <v>42</v>
      </c>
      <c r="F233" s="30" t="s">
        <v>19</v>
      </c>
      <c r="G233" s="31" t="n">
        <v>-1</v>
      </c>
      <c r="H233" s="32" t="n">
        <v>99.98</v>
      </c>
      <c r="I233" s="32" t="n">
        <v>999.8</v>
      </c>
      <c r="J233" s="32" t="n">
        <v>9.86</v>
      </c>
      <c r="K233" s="32" t="n">
        <v>-3</v>
      </c>
      <c r="L233" s="32" t="n">
        <v>0</v>
      </c>
      <c r="M233" s="6" t="s">
        <f>=I233+J233+K233+L233</f>
      </c>
      <c r="N233" s="30"/>
    </row>
    <row collapsed="false" customFormat="false" customHeight="false" hidden="false" ht="12.1" outlineLevel="0" r="234">
      <c r="A234" s="20" t="n">
        <v>45999.613530093</v>
      </c>
      <c r="B234" s="16" t="s">
        <v>85</v>
      </c>
      <c r="C234" s="16" t="s">
        <v>436</v>
      </c>
      <c r="D234" s="16" t="s">
        <v>283</v>
      </c>
      <c r="E234" s="16" t="s">
        <v>42</v>
      </c>
      <c r="F234" s="16" t="s">
        <v>19</v>
      </c>
      <c r="G234" s="7" t="n">
        <v>1</v>
      </c>
      <c r="H234" s="6" t="n">
        <v>103.66</v>
      </c>
      <c r="I234" s="6" t="n">
        <v>-1036.6</v>
      </c>
      <c r="J234" s="6" t="n">
        <v>-16.97</v>
      </c>
      <c r="K234" s="6" t="n">
        <v>-3.11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45999.614282407</v>
      </c>
      <c r="B235" s="16" t="s">
        <v>33</v>
      </c>
      <c r="C235" s="16" t="s">
        <v>410</v>
      </c>
      <c r="D235" s="16" t="s">
        <v>283</v>
      </c>
      <c r="E235" s="16" t="s">
        <v>30</v>
      </c>
      <c r="F235" s="16" t="s">
        <v>19</v>
      </c>
      <c r="G235" s="7" t="n">
        <v>3</v>
      </c>
      <c r="H235" s="6" t="n">
        <v>12.92</v>
      </c>
      <c r="I235" s="6" t="n">
        <v>-38.76</v>
      </c>
      <c r="J235" s="6" t="n">
        <v>0</v>
      </c>
      <c r="K235" s="6" t="n">
        <v>0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1" t="n">
        <v>45999.791539352</v>
      </c>
      <c r="B236" s="22" t="s">
        <v>411</v>
      </c>
      <c r="C236" s="22" t="s">
        <v>412</v>
      </c>
      <c r="D236" s="22" t="s">
        <v>411</v>
      </c>
      <c r="E236" s="22" t="s">
        <v>411</v>
      </c>
      <c r="F236" s="22" t="s">
        <v>19</v>
      </c>
      <c r="G236" s="23" t="n">
        <v>1</v>
      </c>
      <c r="H236" s="24" t="n">
        <v>1</v>
      </c>
      <c r="I236" s="24" t="n">
        <v>189.64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/>
    </row>
    <row collapsed="false" customFormat="false" customHeight="false" hidden="false" ht="12.1" outlineLevel="0" r="237">
      <c r="A237" s="29" t="n">
        <v>46000.458958333</v>
      </c>
      <c r="B237" s="30" t="s">
        <v>302</v>
      </c>
      <c r="C237" s="30" t="s">
        <v>413</v>
      </c>
      <c r="D237" s="30" t="s">
        <v>285</v>
      </c>
      <c r="E237" s="30" t="s">
        <v>42</v>
      </c>
      <c r="F237" s="30" t="s">
        <v>19</v>
      </c>
      <c r="G237" s="31" t="n">
        <v>-1</v>
      </c>
      <c r="H237" s="32" t="n">
        <v>96.75</v>
      </c>
      <c r="I237" s="32" t="n">
        <v>967.5</v>
      </c>
      <c r="J237" s="32" t="n">
        <v>4.04</v>
      </c>
      <c r="K237" s="32" t="n">
        <v>-2.9</v>
      </c>
      <c r="L237" s="32" t="n">
        <v>0</v>
      </c>
      <c r="M237" s="6" t="s">
        <f>=I237+J237+K237+L237</f>
      </c>
      <c r="N237" s="30"/>
    </row>
    <row collapsed="false" customFormat="false" customHeight="false" hidden="false" ht="12.1" outlineLevel="0" r="238">
      <c r="A238" s="29" t="n">
        <v>46000.459490741</v>
      </c>
      <c r="B238" s="30" t="s">
        <v>33</v>
      </c>
      <c r="C238" s="30" t="s">
        <v>410</v>
      </c>
      <c r="D238" s="30" t="s">
        <v>285</v>
      </c>
      <c r="E238" s="30" t="s">
        <v>30</v>
      </c>
      <c r="F238" s="30" t="s">
        <v>19</v>
      </c>
      <c r="G238" s="31" t="n">
        <v>-2</v>
      </c>
      <c r="H238" s="32" t="n">
        <v>12.81</v>
      </c>
      <c r="I238" s="32" t="n">
        <v>25.62</v>
      </c>
      <c r="J238" s="32" t="n">
        <v>0</v>
      </c>
      <c r="K238" s="32" t="n">
        <v>0</v>
      </c>
      <c r="L238" s="32" t="n">
        <v>0</v>
      </c>
      <c r="M238" s="6" t="s">
        <f>=I238+J238+K238+L238</f>
      </c>
      <c r="N238" s="30"/>
    </row>
    <row collapsed="false" customFormat="false" customHeight="false" hidden="false" ht="12.1" outlineLevel="0" r="239">
      <c r="A239" s="20" t="n">
        <v>46000.459710648</v>
      </c>
      <c r="B239" s="16" t="s">
        <v>317</v>
      </c>
      <c r="C239" s="16" t="s">
        <v>437</v>
      </c>
      <c r="D239" s="16" t="s">
        <v>283</v>
      </c>
      <c r="E239" s="16" t="s">
        <v>42</v>
      </c>
      <c r="F239" s="16" t="s">
        <v>19</v>
      </c>
      <c r="G239" s="7" t="n">
        <v>1</v>
      </c>
      <c r="H239" s="6" t="n">
        <v>115.65</v>
      </c>
      <c r="I239" s="6" t="n">
        <v>-1156.5</v>
      </c>
      <c r="J239" s="6" t="n">
        <v>-15.37</v>
      </c>
      <c r="K239" s="6" t="n">
        <v>-3.47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46000.463483796</v>
      </c>
      <c r="B240" s="16" t="s">
        <v>33</v>
      </c>
      <c r="C240" s="16" t="s">
        <v>410</v>
      </c>
      <c r="D240" s="16" t="s">
        <v>283</v>
      </c>
      <c r="E240" s="16" t="s">
        <v>30</v>
      </c>
      <c r="F240" s="16" t="s">
        <v>19</v>
      </c>
      <c r="G240" s="7" t="n">
        <v>1</v>
      </c>
      <c r="H240" s="6" t="n">
        <v>12.82</v>
      </c>
      <c r="I240" s="6" t="n">
        <v>-12.82</v>
      </c>
      <c r="J240" s="6" t="n">
        <v>0</v>
      </c>
      <c r="K240" s="6" t="n">
        <v>0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9" t="n">
        <v>46000.699525463</v>
      </c>
      <c r="B241" s="30" t="s">
        <v>36</v>
      </c>
      <c r="C241" s="30" t="s">
        <v>406</v>
      </c>
      <c r="D241" s="30" t="s">
        <v>285</v>
      </c>
      <c r="E241" s="30" t="s">
        <v>30</v>
      </c>
      <c r="F241" s="30" t="s">
        <v>19</v>
      </c>
      <c r="G241" s="31" t="n">
        <v>-10</v>
      </c>
      <c r="H241" s="32" t="n">
        <v>100.48</v>
      </c>
      <c r="I241" s="32" t="n">
        <v>1004.8</v>
      </c>
      <c r="J241" s="32" t="n">
        <v>0</v>
      </c>
      <c r="K241" s="32" t="n">
        <v>0</v>
      </c>
      <c r="L241" s="32" t="n">
        <v>0</v>
      </c>
      <c r="M241" s="6" t="s">
        <f>=I241+J241+K241+L241</f>
      </c>
      <c r="N241" s="30"/>
    </row>
    <row collapsed="false" customFormat="false" customHeight="false" hidden="false" ht="12.1" outlineLevel="0" r="242">
      <c r="A242" s="20" t="n">
        <v>46000.708252315</v>
      </c>
      <c r="B242" s="16" t="s">
        <v>106</v>
      </c>
      <c r="C242" s="16" t="s">
        <v>438</v>
      </c>
      <c r="D242" s="16" t="s">
        <v>283</v>
      </c>
      <c r="E242" s="16" t="s">
        <v>42</v>
      </c>
      <c r="F242" s="16" t="s">
        <v>19</v>
      </c>
      <c r="G242" s="7" t="n">
        <v>1</v>
      </c>
      <c r="H242" s="6" t="n">
        <v>93.55</v>
      </c>
      <c r="I242" s="6" t="n">
        <v>-935.5</v>
      </c>
      <c r="J242" s="6" t="n">
        <v>-22.31</v>
      </c>
      <c r="K242" s="6" t="n">
        <v>-2.81</v>
      </c>
      <c r="L242" s="6" t="n">
        <v>0</v>
      </c>
      <c r="M242" s="6" t="s">
        <f>=I242+J242+K242+L242</f>
      </c>
      <c r="N242" s="16"/>
    </row>
    <row collapsed="false" customFormat="false" customHeight="false" hidden="false" ht="12.1" outlineLevel="0" r="243">
      <c r="A243" s="20" t="n">
        <v>46000.708472222</v>
      </c>
      <c r="B243" s="16" t="s">
        <v>33</v>
      </c>
      <c r="C243" s="16" t="s">
        <v>410</v>
      </c>
      <c r="D243" s="16" t="s">
        <v>283</v>
      </c>
      <c r="E243" s="16" t="s">
        <v>30</v>
      </c>
      <c r="F243" s="16" t="s">
        <v>19</v>
      </c>
      <c r="G243" s="7" t="n">
        <v>3</v>
      </c>
      <c r="H243" s="6" t="n">
        <v>12.9</v>
      </c>
      <c r="I243" s="6" t="n">
        <v>-38.7</v>
      </c>
      <c r="J243" s="6" t="n">
        <v>0</v>
      </c>
      <c r="K243" s="6" t="n">
        <v>0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46002.413969907</v>
      </c>
      <c r="B244" s="22" t="s">
        <v>411</v>
      </c>
      <c r="C244" s="22" t="s">
        <v>439</v>
      </c>
      <c r="D244" s="22" t="s">
        <v>411</v>
      </c>
      <c r="E244" s="22" t="s">
        <v>411</v>
      </c>
      <c r="F244" s="22" t="s">
        <v>19</v>
      </c>
      <c r="G244" s="23" t="n">
        <v>1</v>
      </c>
      <c r="H244" s="24" t="n">
        <v>1</v>
      </c>
      <c r="I244" s="24" t="n">
        <v>20.96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9" t="n">
        <v>46002.439502315</v>
      </c>
      <c r="B245" s="30" t="s">
        <v>306</v>
      </c>
      <c r="C245" s="30" t="s">
        <v>418</v>
      </c>
      <c r="D245" s="30" t="s">
        <v>285</v>
      </c>
      <c r="E245" s="30" t="s">
        <v>42</v>
      </c>
      <c r="F245" s="30" t="s">
        <v>19</v>
      </c>
      <c r="G245" s="31" t="n">
        <v>-2</v>
      </c>
      <c r="H245" s="32" t="n">
        <v>98.47</v>
      </c>
      <c r="I245" s="32" t="n">
        <v>1969.4</v>
      </c>
      <c r="J245" s="32" t="n">
        <v>13.58</v>
      </c>
      <c r="K245" s="32" t="n">
        <v>-5.91</v>
      </c>
      <c r="L245" s="32" t="n">
        <v>0</v>
      </c>
      <c r="M245" s="6" t="s">
        <f>=I245+J245+K245+L245</f>
      </c>
      <c r="N245" s="30"/>
    </row>
    <row collapsed="false" customFormat="false" customHeight="false" hidden="false" ht="12.1" outlineLevel="0" r="246">
      <c r="A246" s="20" t="n">
        <v>46002.440393519</v>
      </c>
      <c r="B246" s="16" t="s">
        <v>100</v>
      </c>
      <c r="C246" s="16" t="s">
        <v>440</v>
      </c>
      <c r="D246" s="16" t="s">
        <v>283</v>
      </c>
      <c r="E246" s="16" t="s">
        <v>42</v>
      </c>
      <c r="F246" s="16" t="s">
        <v>19</v>
      </c>
      <c r="G246" s="7" t="n">
        <v>1</v>
      </c>
      <c r="H246" s="6" t="n">
        <v>1047.4</v>
      </c>
      <c r="I246" s="6" t="n">
        <v>-1047.4</v>
      </c>
      <c r="J246" s="6" t="n">
        <v>-6.29</v>
      </c>
      <c r="K246" s="6" t="n">
        <v>-3.14</v>
      </c>
      <c r="L246" s="6" t="n">
        <v>0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46002.441446759</v>
      </c>
      <c r="B247" s="16" t="s">
        <v>318</v>
      </c>
      <c r="C247" s="16" t="s">
        <v>441</v>
      </c>
      <c r="D247" s="16" t="s">
        <v>283</v>
      </c>
      <c r="E247" s="16" t="s">
        <v>42</v>
      </c>
      <c r="F247" s="16" t="s">
        <v>19</v>
      </c>
      <c r="G247" s="7" t="n">
        <v>1</v>
      </c>
      <c r="H247" s="6" t="n">
        <v>102.42</v>
      </c>
      <c r="I247" s="6" t="n">
        <v>-683.75592</v>
      </c>
      <c r="J247" s="6" t="n">
        <v>-6.42408</v>
      </c>
      <c r="K247" s="6" t="n">
        <v>-2.05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46002.442141204</v>
      </c>
      <c r="B248" s="16" t="s">
        <v>36</v>
      </c>
      <c r="C248" s="16" t="s">
        <v>406</v>
      </c>
      <c r="D248" s="16" t="s">
        <v>283</v>
      </c>
      <c r="E248" s="16" t="s">
        <v>30</v>
      </c>
      <c r="F248" s="16" t="s">
        <v>19</v>
      </c>
      <c r="G248" s="7" t="n">
        <v>2</v>
      </c>
      <c r="H248" s="6" t="n">
        <v>100.47</v>
      </c>
      <c r="I248" s="6" t="n">
        <v>-200.94</v>
      </c>
      <c r="J248" s="6" t="n">
        <v>0</v>
      </c>
      <c r="K248" s="6" t="n">
        <v>0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46002.442268519</v>
      </c>
      <c r="B249" s="16" t="s">
        <v>33</v>
      </c>
      <c r="C249" s="16" t="s">
        <v>410</v>
      </c>
      <c r="D249" s="16" t="s">
        <v>283</v>
      </c>
      <c r="E249" s="16" t="s">
        <v>30</v>
      </c>
      <c r="F249" s="16" t="s">
        <v>19</v>
      </c>
      <c r="G249" s="7" t="n">
        <v>4</v>
      </c>
      <c r="H249" s="6" t="n">
        <v>13.09</v>
      </c>
      <c r="I249" s="6" t="n">
        <v>-52.36</v>
      </c>
      <c r="J249" s="6" t="n">
        <v>0</v>
      </c>
      <c r="K249" s="6" t="n">
        <v>0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21" t="n">
        <v>46004.543055556</v>
      </c>
      <c r="B250" s="22" t="s">
        <v>374</v>
      </c>
      <c r="C250" s="22" t="s">
        <v>168</v>
      </c>
      <c r="D250" s="22" t="s">
        <v>374</v>
      </c>
      <c r="E250" s="22" t="s">
        <v>374</v>
      </c>
      <c r="F250" s="22" t="s">
        <v>19</v>
      </c>
      <c r="G250" s="23" t="n">
        <v>161</v>
      </c>
      <c r="H250" s="24" t="n">
        <v>1</v>
      </c>
      <c r="I250" s="24" t="n">
        <v>161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 t="s">
        <v>442</v>
      </c>
    </row>
    <row collapsed="false" customFormat="false" customHeight="false" hidden="false" ht="12.1" outlineLevel="0" r="251">
      <c r="A251" s="29" t="n">
        <v>46006.461701389</v>
      </c>
      <c r="B251" s="30" t="s">
        <v>312</v>
      </c>
      <c r="C251" s="30" t="s">
        <v>431</v>
      </c>
      <c r="D251" s="30" t="s">
        <v>285</v>
      </c>
      <c r="E251" s="30" t="s">
        <v>42</v>
      </c>
      <c r="F251" s="30" t="s">
        <v>19</v>
      </c>
      <c r="G251" s="31" t="n">
        <v>-1</v>
      </c>
      <c r="H251" s="32" t="n">
        <v>99.38</v>
      </c>
      <c r="I251" s="32" t="n">
        <v>993.8</v>
      </c>
      <c r="J251" s="32" t="n">
        <v>9.25</v>
      </c>
      <c r="K251" s="32" t="n">
        <v>-2.98</v>
      </c>
      <c r="L251" s="32" t="n">
        <v>0</v>
      </c>
      <c r="M251" s="6" t="s">
        <f>=I251+J251+K251+L251</f>
      </c>
      <c r="N251" s="30"/>
    </row>
    <row collapsed="false" customFormat="false" customHeight="false" hidden="false" ht="12.1" outlineLevel="0" r="252">
      <c r="A252" s="29" t="n">
        <v>46006.461967593</v>
      </c>
      <c r="B252" s="30" t="s">
        <v>33</v>
      </c>
      <c r="C252" s="30" t="s">
        <v>410</v>
      </c>
      <c r="D252" s="30" t="s">
        <v>285</v>
      </c>
      <c r="E252" s="30" t="s">
        <v>30</v>
      </c>
      <c r="F252" s="30" t="s">
        <v>19</v>
      </c>
      <c r="G252" s="31" t="n">
        <v>-6</v>
      </c>
      <c r="H252" s="32" t="n">
        <v>13.54</v>
      </c>
      <c r="I252" s="32" t="n">
        <v>81.24</v>
      </c>
      <c r="J252" s="32" t="n">
        <v>0</v>
      </c>
      <c r="K252" s="32" t="n">
        <v>0</v>
      </c>
      <c r="L252" s="32" t="n">
        <v>0</v>
      </c>
      <c r="M252" s="6" t="s">
        <f>=I252+J252+K252+L252</f>
      </c>
      <c r="N252" s="30"/>
    </row>
    <row collapsed="false" customFormat="false" customHeight="false" hidden="false" ht="12.1" outlineLevel="0" r="253">
      <c r="A253" s="20" t="n">
        <v>46006.462071759</v>
      </c>
      <c r="B253" s="16" t="s">
        <v>311</v>
      </c>
      <c r="C253" s="16" t="s">
        <v>430</v>
      </c>
      <c r="D253" s="16" t="s">
        <v>283</v>
      </c>
      <c r="E253" s="16" t="s">
        <v>42</v>
      </c>
      <c r="F253" s="16" t="s">
        <v>19</v>
      </c>
      <c r="G253" s="7" t="n">
        <v>1</v>
      </c>
      <c r="H253" s="6" t="n">
        <v>105.79</v>
      </c>
      <c r="I253" s="6" t="n">
        <v>-1057.9</v>
      </c>
      <c r="J253" s="6" t="n">
        <v>-13.01</v>
      </c>
      <c r="K253" s="6" t="n">
        <v>-3.17</v>
      </c>
      <c r="L253" s="6" t="n">
        <v>0</v>
      </c>
      <c r="M253" s="6" t="s">
        <f>=I253+J253+K253+L253</f>
      </c>
      <c r="N253" s="16"/>
    </row>
    <row collapsed="false" customFormat="false" customHeight="false" hidden="false" ht="12.1" outlineLevel="0" r="254">
      <c r="A254" s="29" t="n">
        <v>46006.46306713</v>
      </c>
      <c r="B254" s="30" t="s">
        <v>62</v>
      </c>
      <c r="C254" s="30" t="s">
        <v>416</v>
      </c>
      <c r="D254" s="30" t="s">
        <v>285</v>
      </c>
      <c r="E254" s="30" t="s">
        <v>42</v>
      </c>
      <c r="F254" s="30" t="s">
        <v>19</v>
      </c>
      <c r="G254" s="31" t="n">
        <v>-1</v>
      </c>
      <c r="H254" s="32" t="n">
        <v>99.9</v>
      </c>
      <c r="I254" s="32" t="n">
        <v>999</v>
      </c>
      <c r="J254" s="32" t="n">
        <v>13.7</v>
      </c>
      <c r="K254" s="32" t="n">
        <v>-3</v>
      </c>
      <c r="L254" s="32" t="n">
        <v>0</v>
      </c>
      <c r="M254" s="6" t="s">
        <f>=I254+J254+K254+L254</f>
      </c>
      <c r="N254" s="30"/>
    </row>
    <row collapsed="false" customFormat="false" customHeight="false" hidden="false" ht="12.1" outlineLevel="0" r="255">
      <c r="A255" s="29" t="n">
        <v>46006.463206019</v>
      </c>
      <c r="B255" s="30" t="s">
        <v>36</v>
      </c>
      <c r="C255" s="30" t="s">
        <v>406</v>
      </c>
      <c r="D255" s="30" t="s">
        <v>285</v>
      </c>
      <c r="E255" s="30" t="s">
        <v>30</v>
      </c>
      <c r="F255" s="30" t="s">
        <v>19</v>
      </c>
      <c r="G255" s="31" t="n">
        <v>-1</v>
      </c>
      <c r="H255" s="32" t="n">
        <v>100.54</v>
      </c>
      <c r="I255" s="32" t="n">
        <v>100.54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0"/>
    </row>
    <row collapsed="false" customFormat="false" customHeight="false" hidden="false" ht="12.1" outlineLevel="0" r="256">
      <c r="A256" s="20" t="n">
        <v>46006.463321759</v>
      </c>
      <c r="B256" s="16" t="s">
        <v>311</v>
      </c>
      <c r="C256" s="16" t="s">
        <v>430</v>
      </c>
      <c r="D256" s="16" t="s">
        <v>283</v>
      </c>
      <c r="E256" s="16" t="s">
        <v>42</v>
      </c>
      <c r="F256" s="16" t="s">
        <v>19</v>
      </c>
      <c r="G256" s="7" t="n">
        <v>1</v>
      </c>
      <c r="H256" s="6" t="n">
        <v>105.75</v>
      </c>
      <c r="I256" s="6" t="n">
        <v>-1057.5</v>
      </c>
      <c r="J256" s="6" t="n">
        <v>-13.01</v>
      </c>
      <c r="K256" s="6" t="n">
        <v>-3.17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9" t="n">
        <v>46006.46412037</v>
      </c>
      <c r="B257" s="30" t="s">
        <v>315</v>
      </c>
      <c r="C257" s="30" t="s">
        <v>434</v>
      </c>
      <c r="D257" s="30" t="s">
        <v>285</v>
      </c>
      <c r="E257" s="30" t="s">
        <v>42</v>
      </c>
      <c r="F257" s="30" t="s">
        <v>19</v>
      </c>
      <c r="G257" s="31" t="n">
        <v>-1</v>
      </c>
      <c r="H257" s="32" t="n">
        <v>103.16</v>
      </c>
      <c r="I257" s="32" t="n">
        <v>1031.6</v>
      </c>
      <c r="J257" s="32" t="n">
        <v>9.49</v>
      </c>
      <c r="K257" s="32" t="n">
        <v>-3.09</v>
      </c>
      <c r="L257" s="32" t="n">
        <v>0</v>
      </c>
      <c r="M257" s="6" t="s">
        <f>=I257+J257+K257+L257</f>
      </c>
      <c r="N257" s="30"/>
    </row>
    <row collapsed="false" customFormat="false" customHeight="false" hidden="false" ht="12.1" outlineLevel="0" r="258">
      <c r="A258" s="20" t="n">
        <v>46006.464224537</v>
      </c>
      <c r="B258" s="16" t="s">
        <v>311</v>
      </c>
      <c r="C258" s="16" t="s">
        <v>430</v>
      </c>
      <c r="D258" s="16" t="s">
        <v>283</v>
      </c>
      <c r="E258" s="16" t="s">
        <v>42</v>
      </c>
      <c r="F258" s="16" t="s">
        <v>19</v>
      </c>
      <c r="G258" s="7" t="n">
        <v>1</v>
      </c>
      <c r="H258" s="6" t="n">
        <v>105.72</v>
      </c>
      <c r="I258" s="6" t="n">
        <v>-1057.2</v>
      </c>
      <c r="J258" s="6" t="n">
        <v>-13.01</v>
      </c>
      <c r="K258" s="6" t="n">
        <v>-3.17</v>
      </c>
      <c r="L258" s="6" t="n">
        <v>0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46010.435486111</v>
      </c>
      <c r="B259" s="22" t="s">
        <v>411</v>
      </c>
      <c r="C259" s="22" t="s">
        <v>443</v>
      </c>
      <c r="D259" s="22" t="s">
        <v>411</v>
      </c>
      <c r="E259" s="22" t="s">
        <v>411</v>
      </c>
      <c r="F259" s="22" t="s">
        <v>19</v>
      </c>
      <c r="G259" s="23" t="n">
        <v>1</v>
      </c>
      <c r="H259" s="24" t="n">
        <v>1</v>
      </c>
      <c r="I259" s="24" t="n">
        <v>24.25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46010.448530093</v>
      </c>
      <c r="B260" s="22" t="s">
        <v>411</v>
      </c>
      <c r="C260" s="22" t="s">
        <v>444</v>
      </c>
      <c r="D260" s="22" t="s">
        <v>411</v>
      </c>
      <c r="E260" s="22" t="s">
        <v>411</v>
      </c>
      <c r="F260" s="22" t="s">
        <v>19</v>
      </c>
      <c r="G260" s="23" t="n">
        <v>1</v>
      </c>
      <c r="H260" s="24" t="n">
        <v>1</v>
      </c>
      <c r="I260" s="24" t="n">
        <v>20.96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9" t="n">
        <v>46010.731956019</v>
      </c>
      <c r="B261" s="30" t="s">
        <v>309</v>
      </c>
      <c r="C261" s="30" t="s">
        <v>426</v>
      </c>
      <c r="D261" s="30" t="s">
        <v>285</v>
      </c>
      <c r="E261" s="30" t="s">
        <v>17</v>
      </c>
      <c r="F261" s="30" t="s">
        <v>19</v>
      </c>
      <c r="G261" s="31" t="n">
        <v>-4</v>
      </c>
      <c r="H261" s="32" t="n">
        <v>486.625</v>
      </c>
      <c r="I261" s="32" t="n">
        <v>1946.5</v>
      </c>
      <c r="J261" s="32" t="n">
        <v>0</v>
      </c>
      <c r="K261" s="32" t="n">
        <v>0</v>
      </c>
      <c r="L261" s="32" t="n">
        <v>0</v>
      </c>
      <c r="M261" s="6" t="s">
        <f>=I261+J261+K261+L261</f>
      </c>
      <c r="N261" s="30"/>
    </row>
    <row collapsed="false" customFormat="false" customHeight="false" hidden="false" ht="12.1" outlineLevel="0" r="262">
      <c r="A262" s="25" t="n">
        <v>46010.731967593</v>
      </c>
      <c r="B262" s="26" t="s">
        <v>379</v>
      </c>
      <c r="C262" s="26" t="s">
        <v>427</v>
      </c>
      <c r="D262" s="26" t="s">
        <v>379</v>
      </c>
      <c r="E262" s="26" t="s">
        <v>379</v>
      </c>
      <c r="F262" s="26" t="s">
        <v>19</v>
      </c>
      <c r="G262" s="27" t="n">
        <v>1</v>
      </c>
      <c r="H262" s="28" t="n">
        <v>-1</v>
      </c>
      <c r="I262" s="28" t="n">
        <v>-5.84</v>
      </c>
      <c r="J262" s="28" t="n">
        <v>0</v>
      </c>
      <c r="K262" s="28" t="n">
        <v>0</v>
      </c>
      <c r="L262" s="28" t="n">
        <v>0</v>
      </c>
      <c r="M262" s="6" t="s">
        <f>=I262+J262+K262+L262</f>
      </c>
      <c r="N262" s="26"/>
    </row>
    <row collapsed="false" customFormat="false" customHeight="false" hidden="false" ht="12.1" outlineLevel="0" r="263">
      <c r="A263" s="20" t="n">
        <v>46010.733206019</v>
      </c>
      <c r="B263" s="16" t="s">
        <v>319</v>
      </c>
      <c r="C263" s="16" t="s">
        <v>445</v>
      </c>
      <c r="D263" s="16" t="s">
        <v>283</v>
      </c>
      <c r="E263" s="16" t="s">
        <v>17</v>
      </c>
      <c r="F263" s="16" t="s">
        <v>19</v>
      </c>
      <c r="G263" s="7" t="n">
        <v>3</v>
      </c>
      <c r="H263" s="6" t="n">
        <v>527.2</v>
      </c>
      <c r="I263" s="6" t="n">
        <v>-1581.6</v>
      </c>
      <c r="J263" s="6" t="n">
        <v>0</v>
      </c>
      <c r="K263" s="6" t="n">
        <v>-4.74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9" t="n">
        <v>46014.553148148</v>
      </c>
      <c r="B264" s="30" t="s">
        <v>85</v>
      </c>
      <c r="C264" s="30" t="s">
        <v>436</v>
      </c>
      <c r="D264" s="30" t="s">
        <v>285</v>
      </c>
      <c r="E264" s="30" t="s">
        <v>42</v>
      </c>
      <c r="F264" s="30" t="s">
        <v>19</v>
      </c>
      <c r="G264" s="31" t="n">
        <v>-1</v>
      </c>
      <c r="H264" s="32" t="n">
        <v>99.3</v>
      </c>
      <c r="I264" s="32" t="n">
        <v>993</v>
      </c>
      <c r="J264" s="32" t="n">
        <v>4.85</v>
      </c>
      <c r="K264" s="32" t="n">
        <v>-2.98</v>
      </c>
      <c r="L264" s="32" t="n">
        <v>0</v>
      </c>
      <c r="M264" s="6" t="s">
        <f>=I264+J264+K264+L264</f>
      </c>
      <c r="N264" s="30"/>
    </row>
    <row collapsed="false" customFormat="false" customHeight="false" hidden="false" ht="12.1" outlineLevel="0" r="265">
      <c r="A265" s="20" t="n">
        <v>46014.555648148</v>
      </c>
      <c r="B265" s="16" t="s">
        <v>85</v>
      </c>
      <c r="C265" s="16" t="s">
        <v>436</v>
      </c>
      <c r="D265" s="16" t="s">
        <v>283</v>
      </c>
      <c r="E265" s="16" t="s">
        <v>42</v>
      </c>
      <c r="F265" s="16" t="s">
        <v>19</v>
      </c>
      <c r="G265" s="7" t="n">
        <v>1</v>
      </c>
      <c r="H265" s="6" t="n">
        <v>100.01</v>
      </c>
      <c r="I265" s="6" t="n">
        <v>-1000.1</v>
      </c>
      <c r="J265" s="6" t="n">
        <v>-4.85</v>
      </c>
      <c r="K265" s="6" t="n">
        <v>-3</v>
      </c>
      <c r="L265" s="6" t="n">
        <v>0</v>
      </c>
      <c r="M265" s="6" t="s">
        <f>=I265+J265+K265+L265</f>
      </c>
      <c r="N265" s="16"/>
    </row>
    <row collapsed="false" customFormat="false" customHeight="false" hidden="false" ht="12.1" outlineLevel="0" r="266">
      <c r="A266" s="21" t="n">
        <v>46014.558530093</v>
      </c>
      <c r="B266" s="22" t="s">
        <v>411</v>
      </c>
      <c r="C266" s="22" t="s">
        <v>446</v>
      </c>
      <c r="D266" s="22" t="s">
        <v>411</v>
      </c>
      <c r="E266" s="22" t="s">
        <v>411</v>
      </c>
      <c r="F266" s="22" t="s">
        <v>19</v>
      </c>
      <c r="G266" s="23" t="n">
        <v>1</v>
      </c>
      <c r="H266" s="24" t="n">
        <v>1</v>
      </c>
      <c r="I266" s="24" t="n">
        <v>40.28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9" t="n">
        <v>46015.488425926</v>
      </c>
      <c r="B267" s="30" t="s">
        <v>36</v>
      </c>
      <c r="C267" s="30" t="s">
        <v>406</v>
      </c>
      <c r="D267" s="30" t="s">
        <v>285</v>
      </c>
      <c r="E267" s="30" t="s">
        <v>30</v>
      </c>
      <c r="F267" s="30" t="s">
        <v>19</v>
      </c>
      <c r="G267" s="31" t="n">
        <v>-5</v>
      </c>
      <c r="H267" s="32" t="n">
        <v>100.13</v>
      </c>
      <c r="I267" s="32" t="n">
        <v>500.65</v>
      </c>
      <c r="J267" s="32" t="n">
        <v>0</v>
      </c>
      <c r="K267" s="32" t="n">
        <v>0</v>
      </c>
      <c r="L267" s="32" t="n">
        <v>0</v>
      </c>
      <c r="M267" s="6" t="s">
        <f>=I267+J267+K267+L267</f>
      </c>
      <c r="N267" s="30"/>
    </row>
    <row collapsed="false" customFormat="false" customHeight="false" hidden="false" ht="12.1" outlineLevel="0" r="268">
      <c r="A268" s="29" t="n">
        <v>46015.488703704</v>
      </c>
      <c r="B268" s="30" t="s">
        <v>33</v>
      </c>
      <c r="C268" s="30" t="s">
        <v>410</v>
      </c>
      <c r="D268" s="30" t="s">
        <v>285</v>
      </c>
      <c r="E268" s="30" t="s">
        <v>30</v>
      </c>
      <c r="F268" s="30" t="s">
        <v>19</v>
      </c>
      <c r="G268" s="31" t="n">
        <v>-2</v>
      </c>
      <c r="H268" s="32" t="n">
        <v>13.67</v>
      </c>
      <c r="I268" s="32" t="n">
        <v>27.34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0"/>
    </row>
    <row collapsed="false" customFormat="false" customHeight="false" hidden="false" ht="12.1" outlineLevel="0" r="269">
      <c r="A269" s="20" t="n">
        <v>46015.488854167</v>
      </c>
      <c r="B269" s="16" t="s">
        <v>316</v>
      </c>
      <c r="C269" s="16" t="s">
        <v>435</v>
      </c>
      <c r="D269" s="16" t="s">
        <v>283</v>
      </c>
      <c r="E269" s="16" t="s">
        <v>42</v>
      </c>
      <c r="F269" s="16" t="s">
        <v>19</v>
      </c>
      <c r="G269" s="7" t="n">
        <v>1</v>
      </c>
      <c r="H269" s="6" t="n">
        <v>94.2</v>
      </c>
      <c r="I269" s="6" t="n">
        <v>-942</v>
      </c>
      <c r="J269" s="6" t="n">
        <v>-10.48</v>
      </c>
      <c r="K269" s="6" t="n">
        <v>-2.83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1" t="n">
        <v>46017.719444444</v>
      </c>
      <c r="B270" s="22" t="s">
        <v>411</v>
      </c>
      <c r="C270" s="22" t="s">
        <v>447</v>
      </c>
      <c r="D270" s="22" t="s">
        <v>411</v>
      </c>
      <c r="E270" s="22" t="s">
        <v>411</v>
      </c>
      <c r="F270" s="22" t="s">
        <v>19</v>
      </c>
      <c r="G270" s="23" t="n">
        <v>1</v>
      </c>
      <c r="H270" s="24" t="n">
        <v>1</v>
      </c>
      <c r="I270" s="24" t="n">
        <v>44.08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46017.719988426</v>
      </c>
      <c r="B271" s="22" t="s">
        <v>448</v>
      </c>
      <c r="C271" s="22" t="s">
        <v>449</v>
      </c>
      <c r="D271" s="22" t="s">
        <v>448</v>
      </c>
      <c r="E271" s="22" t="s">
        <v>448</v>
      </c>
      <c r="F271" s="22" t="s">
        <v>19</v>
      </c>
      <c r="G271" s="23" t="n">
        <v>1</v>
      </c>
      <c r="H271" s="24" t="n">
        <v>1</v>
      </c>
      <c r="I271" s="24" t="n">
        <v>211.4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46017.944571759</v>
      </c>
      <c r="B272" s="16" t="s">
        <v>36</v>
      </c>
      <c r="C272" s="16" t="s">
        <v>406</v>
      </c>
      <c r="D272" s="16" t="s">
        <v>283</v>
      </c>
      <c r="E272" s="16" t="s">
        <v>30</v>
      </c>
      <c r="F272" s="16" t="s">
        <v>19</v>
      </c>
      <c r="G272" s="7" t="n">
        <v>2</v>
      </c>
      <c r="H272" s="6" t="n">
        <v>100.62</v>
      </c>
      <c r="I272" s="6" t="n">
        <v>-201.24</v>
      </c>
      <c r="J272" s="6" t="n">
        <v>0</v>
      </c>
      <c r="K272" s="6" t="n">
        <v>0</v>
      </c>
      <c r="L272" s="6" t="n">
        <v>0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46021.426412037</v>
      </c>
      <c r="B273" s="22" t="s">
        <v>411</v>
      </c>
      <c r="C273" s="22" t="s">
        <v>450</v>
      </c>
      <c r="D273" s="22" t="s">
        <v>411</v>
      </c>
      <c r="E273" s="22" t="s">
        <v>411</v>
      </c>
      <c r="F273" s="22" t="s">
        <v>19</v>
      </c>
      <c r="G273" s="23" t="n">
        <v>1</v>
      </c>
      <c r="H273" s="24" t="n">
        <v>1</v>
      </c>
      <c r="I273" s="24" t="n">
        <v>102.75</v>
      </c>
      <c r="J273" s="24" t="n">
        <v>0</v>
      </c>
      <c r="K273" s="24" t="n">
        <v>0</v>
      </c>
      <c r="L273" s="24" t="n">
        <v>0</v>
      </c>
      <c r="M273" s="6" t="s">
        <f>=I273+J273+K273+L273</f>
      </c>
      <c r="N273" s="22"/>
    </row>
    <row collapsed="false" customFormat="false" customHeight="false" hidden="false" ht="12.1" outlineLevel="0" r="274">
      <c r="A274" s="20" t="n">
        <v>46021.441168981</v>
      </c>
      <c r="B274" s="16" t="s">
        <v>36</v>
      </c>
      <c r="C274" s="16" t="s">
        <v>406</v>
      </c>
      <c r="D274" s="16" t="s">
        <v>283</v>
      </c>
      <c r="E274" s="16" t="s">
        <v>30</v>
      </c>
      <c r="F274" s="16" t="s">
        <v>19</v>
      </c>
      <c r="G274" s="7" t="n">
        <v>1</v>
      </c>
      <c r="H274" s="6" t="n">
        <v>100.01</v>
      </c>
      <c r="I274" s="6" t="n">
        <v>-100.01</v>
      </c>
      <c r="J274" s="6" t="n">
        <v>0</v>
      </c>
      <c r="K274" s="6" t="n">
        <v>0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46021.4459375</v>
      </c>
      <c r="B275" s="16" t="s">
        <v>320</v>
      </c>
      <c r="C275" s="16" t="s">
        <v>451</v>
      </c>
      <c r="D275" s="16" t="s">
        <v>283</v>
      </c>
      <c r="E275" s="16" t="s">
        <v>30</v>
      </c>
      <c r="F275" s="16" t="s">
        <v>19</v>
      </c>
      <c r="G275" s="7" t="n">
        <v>35</v>
      </c>
      <c r="H275" s="6" t="n">
        <v>1.8882</v>
      </c>
      <c r="I275" s="6" t="n">
        <v>-66.09</v>
      </c>
      <c r="J275" s="6" t="n">
        <v>0</v>
      </c>
      <c r="K275" s="6" t="n">
        <v>-0.2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46021.446226852</v>
      </c>
      <c r="B276" s="16" t="s">
        <v>320</v>
      </c>
      <c r="C276" s="16" t="s">
        <v>451</v>
      </c>
      <c r="D276" s="16" t="s">
        <v>283</v>
      </c>
      <c r="E276" s="16" t="s">
        <v>30</v>
      </c>
      <c r="F276" s="16" t="s">
        <v>19</v>
      </c>
      <c r="G276" s="7" t="n">
        <v>1</v>
      </c>
      <c r="H276" s="6" t="n">
        <v>1.8882</v>
      </c>
      <c r="I276" s="6" t="n">
        <v>-1.89</v>
      </c>
      <c r="J276" s="6" t="n">
        <v>0</v>
      </c>
      <c r="K276" s="6" t="n">
        <v>-0.01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1" t="n">
        <v>46021.449594907</v>
      </c>
      <c r="B277" s="22" t="s">
        <v>411</v>
      </c>
      <c r="C277" s="22" t="s">
        <v>452</v>
      </c>
      <c r="D277" s="22" t="s">
        <v>411</v>
      </c>
      <c r="E277" s="22" t="s">
        <v>411</v>
      </c>
      <c r="F277" s="22" t="s">
        <v>19</v>
      </c>
      <c r="G277" s="23" t="n">
        <v>1</v>
      </c>
      <c r="H277" s="24" t="n">
        <v>1</v>
      </c>
      <c r="I277" s="24" t="n">
        <v>14.82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/>
    </row>
    <row collapsed="false" customFormat="false" customHeight="false" hidden="false" ht="12.1" outlineLevel="0" r="278">
      <c r="A278" s="21" t="n">
        <v>46021.44962963</v>
      </c>
      <c r="B278" s="22" t="s">
        <v>448</v>
      </c>
      <c r="C278" s="22" t="s">
        <v>453</v>
      </c>
      <c r="D278" s="22" t="s">
        <v>448</v>
      </c>
      <c r="E278" s="22" t="s">
        <v>448</v>
      </c>
      <c r="F278" s="22" t="s">
        <v>19</v>
      </c>
      <c r="G278" s="23" t="n">
        <v>1</v>
      </c>
      <c r="H278" s="24" t="n">
        <v>1</v>
      </c>
      <c r="I278" s="24" t="n">
        <v>27.7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2"/>
    </row>
    <row collapsed="false" customFormat="false" customHeight="false" hidden="false" ht="12.1" outlineLevel="0" r="279">
      <c r="A279" s="20" t="n">
        <v>46021.472175926</v>
      </c>
      <c r="B279" s="16" t="s">
        <v>33</v>
      </c>
      <c r="C279" s="16" t="s">
        <v>410</v>
      </c>
      <c r="D279" s="16" t="s">
        <v>283</v>
      </c>
      <c r="E279" s="16" t="s">
        <v>30</v>
      </c>
      <c r="F279" s="16" t="s">
        <v>19</v>
      </c>
      <c r="G279" s="7" t="n">
        <v>2</v>
      </c>
      <c r="H279" s="6" t="n">
        <v>13.52</v>
      </c>
      <c r="I279" s="6" t="n">
        <v>-27.04</v>
      </c>
      <c r="J279" s="6" t="n">
        <v>0</v>
      </c>
      <c r="K279" s="6" t="n">
        <v>0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46021.472326389</v>
      </c>
      <c r="B280" s="16" t="s">
        <v>320</v>
      </c>
      <c r="C280" s="16" t="s">
        <v>451</v>
      </c>
      <c r="D280" s="16" t="s">
        <v>283</v>
      </c>
      <c r="E280" s="16" t="s">
        <v>30</v>
      </c>
      <c r="F280" s="16" t="s">
        <v>19</v>
      </c>
      <c r="G280" s="7" t="n">
        <v>8</v>
      </c>
      <c r="H280" s="6" t="n">
        <v>1.8882</v>
      </c>
      <c r="I280" s="6" t="n">
        <v>-15.11</v>
      </c>
      <c r="J280" s="6" t="n">
        <v>0</v>
      </c>
      <c r="K280" s="6" t="n">
        <v>-0.05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1" t="n">
        <v>46023.521967593</v>
      </c>
      <c r="B281" s="22" t="s">
        <v>374</v>
      </c>
      <c r="C281" s="22" t="s">
        <v>153</v>
      </c>
      <c r="D281" s="22" t="s">
        <v>374</v>
      </c>
      <c r="E281" s="22" t="s">
        <v>374</v>
      </c>
      <c r="F281" s="22" t="s">
        <v>19</v>
      </c>
      <c r="G281" s="23" t="n">
        <v>1</v>
      </c>
      <c r="H281" s="24" t="n">
        <v>1</v>
      </c>
      <c r="I281" s="24" t="n">
        <v>1000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5" t="n">
        <v>46023.521979167</v>
      </c>
      <c r="B282" s="26" t="s">
        <v>384</v>
      </c>
      <c r="C282" s="26" t="s">
        <v>385</v>
      </c>
      <c r="D282" s="26" t="s">
        <v>384</v>
      </c>
      <c r="E282" s="26" t="s">
        <v>384</v>
      </c>
      <c r="F282" s="26" t="s">
        <v>19</v>
      </c>
      <c r="G282" s="27" t="n">
        <v>1</v>
      </c>
      <c r="H282" s="28" t="n">
        <v>-15</v>
      </c>
      <c r="I282" s="28" t="n">
        <v>-15</v>
      </c>
      <c r="J282" s="28" t="n">
        <v>0</v>
      </c>
      <c r="K282" s="28" t="n">
        <v>0</v>
      </c>
      <c r="L282" s="28" t="n">
        <v>0</v>
      </c>
      <c r="M282" s="6" t="s">
        <f>=I282+J282+K282+L282</f>
      </c>
      <c r="N282" s="26"/>
    </row>
    <row collapsed="false" customFormat="false" customHeight="false" hidden="false" ht="12.1" outlineLevel="0" r="283">
      <c r="A283" s="21" t="n">
        <v>46023.529074074</v>
      </c>
      <c r="B283" s="22" t="s">
        <v>374</v>
      </c>
      <c r="C283" s="22" t="s">
        <v>153</v>
      </c>
      <c r="D283" s="22" t="s">
        <v>374</v>
      </c>
      <c r="E283" s="22" t="s">
        <v>374</v>
      </c>
      <c r="F283" s="22" t="s">
        <v>19</v>
      </c>
      <c r="G283" s="23" t="n">
        <v>1</v>
      </c>
      <c r="H283" s="24" t="n">
        <v>1</v>
      </c>
      <c r="I283" s="24" t="n">
        <v>1000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1" t="n">
        <v>46024.461550926</v>
      </c>
      <c r="B284" s="22" t="s">
        <v>374</v>
      </c>
      <c r="C284" s="22" t="s">
        <v>153</v>
      </c>
      <c r="D284" s="22" t="s">
        <v>374</v>
      </c>
      <c r="E284" s="22" t="s">
        <v>374</v>
      </c>
      <c r="F284" s="22" t="s">
        <v>19</v>
      </c>
      <c r="G284" s="23" t="n">
        <v>1</v>
      </c>
      <c r="H284" s="24" t="n">
        <v>1</v>
      </c>
      <c r="I284" s="24" t="n">
        <v>1000</v>
      </c>
      <c r="J284" s="24" t="n">
        <v>0</v>
      </c>
      <c r="K284" s="24" t="n">
        <v>0</v>
      </c>
      <c r="L284" s="24" t="n">
        <v>0</v>
      </c>
      <c r="M284" s="6" t="s">
        <f>=I284+J284+K284+L284</f>
      </c>
      <c r="N284" s="22"/>
    </row>
    <row collapsed="false" customFormat="false" customHeight="false" hidden="false" ht="12.1" outlineLevel="0" r="285">
      <c r="A285" s="29" t="n">
        <v>46025.915694444</v>
      </c>
      <c r="B285" s="30" t="s">
        <v>319</v>
      </c>
      <c r="C285" s="30" t="s">
        <v>445</v>
      </c>
      <c r="D285" s="30" t="s">
        <v>285</v>
      </c>
      <c r="E285" s="30" t="s">
        <v>17</v>
      </c>
      <c r="F285" s="30" t="s">
        <v>19</v>
      </c>
      <c r="G285" s="31" t="n">
        <v>-3</v>
      </c>
      <c r="H285" s="32" t="n">
        <v>516.8</v>
      </c>
      <c r="I285" s="32" t="n">
        <v>1550.4</v>
      </c>
      <c r="J285" s="32" t="n">
        <v>0</v>
      </c>
      <c r="K285" s="32" t="n">
        <v>0</v>
      </c>
      <c r="L285" s="32" t="n">
        <v>0</v>
      </c>
      <c r="M285" s="6" t="s">
        <f>=I285+J285+K285+L285</f>
      </c>
      <c r="N285" s="30"/>
    </row>
    <row collapsed="false" customFormat="false" customHeight="false" hidden="false" ht="12.1" outlineLevel="0" r="286">
      <c r="A286" s="25" t="n">
        <v>46025.915706019</v>
      </c>
      <c r="B286" s="26" t="s">
        <v>379</v>
      </c>
      <c r="C286" s="26" t="s">
        <v>454</v>
      </c>
      <c r="D286" s="26" t="s">
        <v>379</v>
      </c>
      <c r="E286" s="26" t="s">
        <v>379</v>
      </c>
      <c r="F286" s="26" t="s">
        <v>19</v>
      </c>
      <c r="G286" s="27" t="n">
        <v>1</v>
      </c>
      <c r="H286" s="28" t="n">
        <v>-1</v>
      </c>
      <c r="I286" s="28" t="n">
        <v>-4.65</v>
      </c>
      <c r="J286" s="28" t="n">
        <v>0</v>
      </c>
      <c r="K286" s="28" t="n">
        <v>0</v>
      </c>
      <c r="L286" s="28" t="n">
        <v>0</v>
      </c>
      <c r="M286" s="6" t="s">
        <f>=I286+J286+K286+L286</f>
      </c>
      <c r="N286" s="26"/>
    </row>
    <row collapsed="false" customFormat="false" customHeight="false" hidden="false" ht="12.1" outlineLevel="0" r="287">
      <c r="A287" s="20" t="n">
        <v>46025.916840278</v>
      </c>
      <c r="B287" s="16" t="s">
        <v>289</v>
      </c>
      <c r="C287" s="16" t="s">
        <v>377</v>
      </c>
      <c r="D287" s="16" t="s">
        <v>283</v>
      </c>
      <c r="E287" s="16" t="s">
        <v>17</v>
      </c>
      <c r="F287" s="16" t="s">
        <v>19</v>
      </c>
      <c r="G287" s="7" t="n">
        <v>500</v>
      </c>
      <c r="H287" s="6" t="n">
        <v>3.095</v>
      </c>
      <c r="I287" s="6" t="n">
        <v>-1547.5</v>
      </c>
      <c r="J287" s="6" t="n">
        <v>0</v>
      </c>
      <c r="K287" s="6" t="n">
        <v>0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5" t="n">
        <v>46025.916851852</v>
      </c>
      <c r="B288" s="26" t="s">
        <v>379</v>
      </c>
      <c r="C288" s="26" t="s">
        <v>386</v>
      </c>
      <c r="D288" s="26" t="s">
        <v>379</v>
      </c>
      <c r="E288" s="26" t="s">
        <v>379</v>
      </c>
      <c r="F288" s="26" t="s">
        <v>19</v>
      </c>
      <c r="G288" s="27" t="n">
        <v>1</v>
      </c>
      <c r="H288" s="28" t="n">
        <v>-1</v>
      </c>
      <c r="I288" s="28" t="n">
        <v>-4.64</v>
      </c>
      <c r="J288" s="28" t="n">
        <v>0</v>
      </c>
      <c r="K288" s="28" t="n">
        <v>0</v>
      </c>
      <c r="L288" s="28" t="n">
        <v>0</v>
      </c>
      <c r="M288" s="6" t="s">
        <f>=I288+J288+K288+L288</f>
      </c>
      <c r="N288" s="26"/>
    </row>
    <row collapsed="false" customFormat="false" customHeight="false" hidden="false" ht="12.1" outlineLevel="0" r="289">
      <c r="A289" s="20" t="n">
        <v>46025.923020833</v>
      </c>
      <c r="B289" s="16" t="s">
        <v>321</v>
      </c>
      <c r="C289" s="16" t="s">
        <v>455</v>
      </c>
      <c r="D289" s="16" t="s">
        <v>283</v>
      </c>
      <c r="E289" s="16" t="s">
        <v>17</v>
      </c>
      <c r="F289" s="16" t="s">
        <v>19</v>
      </c>
      <c r="G289" s="7" t="n">
        <v>10</v>
      </c>
      <c r="H289" s="6" t="n">
        <v>42.275</v>
      </c>
      <c r="I289" s="6" t="n">
        <v>-422.75</v>
      </c>
      <c r="J289" s="6" t="n">
        <v>0</v>
      </c>
      <c r="K289" s="6" t="n">
        <v>0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5" t="n">
        <v>46025.923032407</v>
      </c>
      <c r="B290" s="26" t="s">
        <v>379</v>
      </c>
      <c r="C290" s="26" t="s">
        <v>456</v>
      </c>
      <c r="D290" s="26" t="s">
        <v>379</v>
      </c>
      <c r="E290" s="26" t="s">
        <v>379</v>
      </c>
      <c r="F290" s="26" t="s">
        <v>19</v>
      </c>
      <c r="G290" s="27" t="n">
        <v>1</v>
      </c>
      <c r="H290" s="28" t="n">
        <v>-1</v>
      </c>
      <c r="I290" s="28" t="n">
        <v>-1.27</v>
      </c>
      <c r="J290" s="28" t="n">
        <v>0</v>
      </c>
      <c r="K290" s="28" t="n">
        <v>0</v>
      </c>
      <c r="L290" s="28" t="n">
        <v>0</v>
      </c>
      <c r="M290" s="6" t="s">
        <f>=I290+J290+K290+L290</f>
      </c>
      <c r="N290" s="26"/>
    </row>
    <row collapsed="false" customFormat="false" customHeight="false" hidden="false" ht="12.1" outlineLevel="0" r="291">
      <c r="A291" s="29" t="n">
        <v>46025.923263889</v>
      </c>
      <c r="B291" s="30" t="s">
        <v>304</v>
      </c>
      <c r="C291" s="30" t="s">
        <v>415</v>
      </c>
      <c r="D291" s="30" t="s">
        <v>285</v>
      </c>
      <c r="E291" s="30" t="s">
        <v>17</v>
      </c>
      <c r="F291" s="30" t="s">
        <v>19</v>
      </c>
      <c r="G291" s="31" t="n">
        <v>-10</v>
      </c>
      <c r="H291" s="32" t="n">
        <v>51.45</v>
      </c>
      <c r="I291" s="32" t="n">
        <v>514.5</v>
      </c>
      <c r="J291" s="32" t="n">
        <v>0</v>
      </c>
      <c r="K291" s="32" t="n">
        <v>0</v>
      </c>
      <c r="L291" s="32" t="n">
        <v>0</v>
      </c>
      <c r="M291" s="6" t="s">
        <f>=I291+J291+K291+L291</f>
      </c>
      <c r="N291" s="30"/>
    </row>
    <row collapsed="false" customFormat="false" customHeight="false" hidden="false" ht="12.1" outlineLevel="0" r="292">
      <c r="A292" s="25" t="n">
        <v>46025.949594907</v>
      </c>
      <c r="B292" s="26" t="s">
        <v>379</v>
      </c>
      <c r="C292" s="26" t="s">
        <v>457</v>
      </c>
      <c r="D292" s="26" t="s">
        <v>379</v>
      </c>
      <c r="E292" s="26" t="s">
        <v>379</v>
      </c>
      <c r="F292" s="26" t="s">
        <v>19</v>
      </c>
      <c r="G292" s="27" t="n">
        <v>1</v>
      </c>
      <c r="H292" s="28" t="n">
        <v>-1</v>
      </c>
      <c r="I292" s="28" t="n">
        <v>-1.54</v>
      </c>
      <c r="J292" s="28" t="n">
        <v>0</v>
      </c>
      <c r="K292" s="28" t="n">
        <v>0</v>
      </c>
      <c r="L292" s="28" t="n">
        <v>0</v>
      </c>
      <c r="M292" s="6" t="s">
        <f>=I292+J292+K292+L292</f>
      </c>
      <c r="N292" s="26"/>
    </row>
    <row collapsed="false" customFormat="false" customHeight="false" hidden="false" ht="12.1" outlineLevel="0" r="293">
      <c r="A293" s="29" t="n">
        <v>46026.497002315</v>
      </c>
      <c r="B293" s="30" t="s">
        <v>321</v>
      </c>
      <c r="C293" s="30" t="s">
        <v>455</v>
      </c>
      <c r="D293" s="30" t="s">
        <v>285</v>
      </c>
      <c r="E293" s="30" t="s">
        <v>17</v>
      </c>
      <c r="F293" s="30" t="s">
        <v>19</v>
      </c>
      <c r="G293" s="31" t="n">
        <v>-10</v>
      </c>
      <c r="H293" s="32" t="n">
        <v>42.305</v>
      </c>
      <c r="I293" s="32" t="n">
        <v>423.05</v>
      </c>
      <c r="J293" s="32" t="n">
        <v>0</v>
      </c>
      <c r="K293" s="32" t="n">
        <v>0</v>
      </c>
      <c r="L293" s="32" t="n">
        <v>0</v>
      </c>
      <c r="M293" s="6" t="s">
        <f>=I293+J293+K293+L293</f>
      </c>
      <c r="N293" s="30"/>
    </row>
    <row collapsed="false" customFormat="false" customHeight="false" hidden="false" ht="12.1" outlineLevel="0" r="294">
      <c r="A294" s="25" t="n">
        <v>46026.497013889</v>
      </c>
      <c r="B294" s="26" t="s">
        <v>379</v>
      </c>
      <c r="C294" s="26" t="s">
        <v>456</v>
      </c>
      <c r="D294" s="26" t="s">
        <v>379</v>
      </c>
      <c r="E294" s="26" t="s">
        <v>379</v>
      </c>
      <c r="F294" s="26" t="s">
        <v>19</v>
      </c>
      <c r="G294" s="27" t="n">
        <v>1</v>
      </c>
      <c r="H294" s="28" t="n">
        <v>-1</v>
      </c>
      <c r="I294" s="28" t="n">
        <v>-1.27</v>
      </c>
      <c r="J294" s="28" t="n">
        <v>0</v>
      </c>
      <c r="K294" s="28" t="n">
        <v>0</v>
      </c>
      <c r="L294" s="28" t="n">
        <v>0</v>
      </c>
      <c r="M294" s="6" t="s">
        <f>=I294+J294+K294+L294</f>
      </c>
      <c r="N294" s="26"/>
    </row>
    <row collapsed="false" customFormat="false" customHeight="false" hidden="false" ht="12.1" outlineLevel="0" r="295">
      <c r="A295" s="20" t="n">
        <v>46026.513761574</v>
      </c>
      <c r="B295" s="16" t="s">
        <v>289</v>
      </c>
      <c r="C295" s="16" t="s">
        <v>377</v>
      </c>
      <c r="D295" s="16" t="s">
        <v>283</v>
      </c>
      <c r="E295" s="16" t="s">
        <v>17</v>
      </c>
      <c r="F295" s="16" t="s">
        <v>19</v>
      </c>
      <c r="G295" s="7" t="n">
        <v>100</v>
      </c>
      <c r="H295" s="6" t="n">
        <v>3.095</v>
      </c>
      <c r="I295" s="6" t="n">
        <v>-309.5</v>
      </c>
      <c r="J295" s="6" t="n">
        <v>0</v>
      </c>
      <c r="K295" s="6" t="n">
        <v>0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5" t="n">
        <v>46026.513773148</v>
      </c>
      <c r="B296" s="26" t="s">
        <v>379</v>
      </c>
      <c r="C296" s="26" t="s">
        <v>386</v>
      </c>
      <c r="D296" s="26" t="s">
        <v>379</v>
      </c>
      <c r="E296" s="26" t="s">
        <v>379</v>
      </c>
      <c r="F296" s="26" t="s">
        <v>19</v>
      </c>
      <c r="G296" s="27" t="n">
        <v>1</v>
      </c>
      <c r="H296" s="28" t="n">
        <v>-1</v>
      </c>
      <c r="I296" s="28" t="n">
        <v>-0.93</v>
      </c>
      <c r="J296" s="28" t="n">
        <v>0</v>
      </c>
      <c r="K296" s="28" t="n">
        <v>0</v>
      </c>
      <c r="L296" s="28" t="n">
        <v>0</v>
      </c>
      <c r="M296" s="6" t="s">
        <f>=I296+J296+K296+L296</f>
      </c>
      <c r="N296" s="26"/>
    </row>
    <row collapsed="false" customFormat="false" customHeight="false" hidden="false" ht="12.1" outlineLevel="0" r="297">
      <c r="A297" s="20" t="n">
        <v>46027.415416667</v>
      </c>
      <c r="B297" s="16" t="s">
        <v>124</v>
      </c>
      <c r="C297" s="16" t="s">
        <v>458</v>
      </c>
      <c r="D297" s="16" t="s">
        <v>283</v>
      </c>
      <c r="E297" s="16" t="s">
        <v>42</v>
      </c>
      <c r="F297" s="16" t="s">
        <v>19</v>
      </c>
      <c r="G297" s="7" t="n">
        <v>1</v>
      </c>
      <c r="H297" s="6" t="n">
        <v>91.376</v>
      </c>
      <c r="I297" s="6" t="n">
        <v>-913.76</v>
      </c>
      <c r="J297" s="6" t="n">
        <v>-26.03</v>
      </c>
      <c r="K297" s="6" t="n">
        <v>-2.74</v>
      </c>
      <c r="L297" s="6" t="n">
        <v>0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46027.415810185</v>
      </c>
      <c r="B298" s="16" t="s">
        <v>130</v>
      </c>
      <c r="C298" s="16" t="s">
        <v>459</v>
      </c>
      <c r="D298" s="16" t="s">
        <v>283</v>
      </c>
      <c r="E298" s="16" t="s">
        <v>42</v>
      </c>
      <c r="F298" s="16" t="s">
        <v>19</v>
      </c>
      <c r="G298" s="7" t="n">
        <v>1</v>
      </c>
      <c r="H298" s="6" t="n">
        <v>87.426</v>
      </c>
      <c r="I298" s="6" t="n">
        <v>-874.26</v>
      </c>
      <c r="J298" s="6" t="n">
        <v>-4.27</v>
      </c>
      <c r="K298" s="6" t="n">
        <v>-2.62</v>
      </c>
      <c r="L298" s="6" t="n">
        <v>0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46027.417997685</v>
      </c>
      <c r="B299" s="16" t="s">
        <v>133</v>
      </c>
      <c r="C299" s="16" t="s">
        <v>460</v>
      </c>
      <c r="D299" s="16" t="s">
        <v>283</v>
      </c>
      <c r="E299" s="16" t="s">
        <v>42</v>
      </c>
      <c r="F299" s="16" t="s">
        <v>19</v>
      </c>
      <c r="G299" s="7" t="n">
        <v>1</v>
      </c>
      <c r="H299" s="6" t="n">
        <v>88.553</v>
      </c>
      <c r="I299" s="6" t="n">
        <v>-885.53</v>
      </c>
      <c r="J299" s="6" t="n">
        <v>-34.19</v>
      </c>
      <c r="K299" s="6" t="n">
        <v>-2.66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46027.41837963</v>
      </c>
      <c r="B300" s="16" t="s">
        <v>36</v>
      </c>
      <c r="C300" s="16" t="s">
        <v>406</v>
      </c>
      <c r="D300" s="16" t="s">
        <v>283</v>
      </c>
      <c r="E300" s="16" t="s">
        <v>30</v>
      </c>
      <c r="F300" s="16" t="s">
        <v>19</v>
      </c>
      <c r="G300" s="7" t="n">
        <v>2</v>
      </c>
      <c r="H300" s="6" t="n">
        <v>100.25</v>
      </c>
      <c r="I300" s="6" t="n">
        <v>-200.5</v>
      </c>
      <c r="J300" s="6" t="n">
        <v>0</v>
      </c>
      <c r="K300" s="6" t="n">
        <v>0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46027.420104167</v>
      </c>
      <c r="B301" s="16" t="s">
        <v>33</v>
      </c>
      <c r="C301" s="16" t="s">
        <v>410</v>
      </c>
      <c r="D301" s="16" t="s">
        <v>283</v>
      </c>
      <c r="E301" s="16" t="s">
        <v>30</v>
      </c>
      <c r="F301" s="16" t="s">
        <v>19</v>
      </c>
      <c r="G301" s="7" t="n">
        <v>5</v>
      </c>
      <c r="H301" s="6" t="n">
        <v>13.82</v>
      </c>
      <c r="I301" s="6" t="n">
        <v>-69.1</v>
      </c>
      <c r="J301" s="6" t="n">
        <v>0</v>
      </c>
      <c r="K301" s="6" t="n">
        <v>0</v>
      </c>
      <c r="L301" s="6" t="n">
        <v>0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46027.425821759</v>
      </c>
      <c r="B302" s="16" t="s">
        <v>320</v>
      </c>
      <c r="C302" s="16" t="s">
        <v>451</v>
      </c>
      <c r="D302" s="16" t="s">
        <v>283</v>
      </c>
      <c r="E302" s="16" t="s">
        <v>30</v>
      </c>
      <c r="F302" s="16" t="s">
        <v>19</v>
      </c>
      <c r="G302" s="7" t="n">
        <v>56</v>
      </c>
      <c r="H302" s="6" t="n">
        <v>1.889</v>
      </c>
      <c r="I302" s="6" t="n">
        <v>-105.78</v>
      </c>
      <c r="J302" s="6" t="n">
        <v>0</v>
      </c>
      <c r="K302" s="6" t="n">
        <v>-0.32</v>
      </c>
      <c r="L302" s="6" t="n">
        <v>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46027.439918981</v>
      </c>
      <c r="B303" s="16" t="s">
        <v>33</v>
      </c>
      <c r="C303" s="16" t="s">
        <v>410</v>
      </c>
      <c r="D303" s="16" t="s">
        <v>283</v>
      </c>
      <c r="E303" s="16" t="s">
        <v>30</v>
      </c>
      <c r="F303" s="16" t="s">
        <v>19</v>
      </c>
      <c r="G303" s="7" t="n">
        <v>4</v>
      </c>
      <c r="H303" s="6" t="n">
        <v>13.83</v>
      </c>
      <c r="I303" s="6" t="n">
        <v>-55.32</v>
      </c>
      <c r="J303" s="6" t="n">
        <v>0</v>
      </c>
      <c r="K303" s="6" t="n">
        <v>0</v>
      </c>
      <c r="L303" s="6" t="n">
        <v>0</v>
      </c>
      <c r="M303" s="6" t="s">
        <f>=I303+J303+K303+L303</f>
      </c>
      <c r="N303" s="16"/>
    </row>
    <row collapsed="false" customFormat="false" customHeight="false" hidden="false" ht="12.1" outlineLevel="0" r="304">
      <c r="A304" s="29" t="n">
        <v>46031.416319444</v>
      </c>
      <c r="B304" s="30" t="s">
        <v>316</v>
      </c>
      <c r="C304" s="30" t="s">
        <v>435</v>
      </c>
      <c r="D304" s="30" t="s">
        <v>285</v>
      </c>
      <c r="E304" s="30" t="s">
        <v>42</v>
      </c>
      <c r="F304" s="30" t="s">
        <v>19</v>
      </c>
      <c r="G304" s="31" t="n">
        <v>-1</v>
      </c>
      <c r="H304" s="32" t="n">
        <v>100.1</v>
      </c>
      <c r="I304" s="32" t="n">
        <v>1001</v>
      </c>
      <c r="J304" s="32" t="n">
        <v>2.1</v>
      </c>
      <c r="K304" s="32" t="n">
        <v>-3</v>
      </c>
      <c r="L304" s="32" t="n">
        <v>0</v>
      </c>
      <c r="M304" s="6" t="s">
        <f>=I304+J304+K304+L304</f>
      </c>
      <c r="N304" s="30"/>
    </row>
    <row collapsed="false" customFormat="false" customHeight="false" hidden="false" ht="12.1" outlineLevel="0" r="305">
      <c r="A305" s="29" t="n">
        <v>46031.433993056</v>
      </c>
      <c r="B305" s="30" t="s">
        <v>318</v>
      </c>
      <c r="C305" s="30" t="s">
        <v>441</v>
      </c>
      <c r="D305" s="30" t="s">
        <v>285</v>
      </c>
      <c r="E305" s="30" t="s">
        <v>42</v>
      </c>
      <c r="F305" s="30" t="s">
        <v>19</v>
      </c>
      <c r="G305" s="31" t="n">
        <v>-1</v>
      </c>
      <c r="H305" s="32" t="n">
        <v>100.51</v>
      </c>
      <c r="I305" s="32" t="n">
        <v>643.16349</v>
      </c>
      <c r="J305" s="32" t="n">
        <v>6.6265099999999</v>
      </c>
      <c r="K305" s="32" t="n">
        <v>-1.93</v>
      </c>
      <c r="L305" s="32" t="n">
        <v>0</v>
      </c>
      <c r="M305" s="6" t="s">
        <f>=I305+J305+K305+L305</f>
      </c>
      <c r="N305" s="30"/>
    </row>
    <row collapsed="false" customFormat="false" customHeight="false" hidden="false" ht="12.1" outlineLevel="0" r="306">
      <c r="A306" s="20" t="n">
        <v>46031.463263889</v>
      </c>
      <c r="B306" s="16" t="s">
        <v>66</v>
      </c>
      <c r="C306" s="16" t="s">
        <v>461</v>
      </c>
      <c r="D306" s="16" t="s">
        <v>283</v>
      </c>
      <c r="E306" s="16" t="s">
        <v>42</v>
      </c>
      <c r="F306" s="16" t="s">
        <v>19</v>
      </c>
      <c r="G306" s="7" t="n">
        <v>1</v>
      </c>
      <c r="H306" s="6" t="n">
        <v>1144.930572</v>
      </c>
      <c r="I306" s="6" t="n">
        <v>-1144.930572</v>
      </c>
      <c r="J306" s="6" t="n">
        <v>-0.44942800000013</v>
      </c>
      <c r="K306" s="6" t="n">
        <v>-3.43</v>
      </c>
      <c r="L306" s="6" t="n">
        <v>0</v>
      </c>
      <c r="M306" s="6" t="s">
        <f>=I306+J306+K306+L306</f>
      </c>
      <c r="N306" s="16"/>
    </row>
    <row collapsed="false" customFormat="false" customHeight="false" hidden="false" ht="12.1" outlineLevel="0" r="307">
      <c r="A307" s="20" t="n">
        <v>46031.465092593</v>
      </c>
      <c r="B307" s="16" t="s">
        <v>29</v>
      </c>
      <c r="C307" s="16" t="s">
        <v>462</v>
      </c>
      <c r="D307" s="16" t="s">
        <v>283</v>
      </c>
      <c r="E307" s="16" t="s">
        <v>30</v>
      </c>
      <c r="F307" s="16" t="s">
        <v>19</v>
      </c>
      <c r="G307" s="7" t="n">
        <v>30</v>
      </c>
      <c r="H307" s="6" t="n">
        <v>10.22</v>
      </c>
      <c r="I307" s="6" t="n">
        <v>-306.6</v>
      </c>
      <c r="J307" s="6" t="n">
        <v>0</v>
      </c>
      <c r="K307" s="6" t="n">
        <v>0</v>
      </c>
      <c r="L307" s="6" t="n">
        <v>0</v>
      </c>
      <c r="M307" s="6" t="s">
        <f>=I307+J307+K307+L307</f>
      </c>
      <c r="N307" s="16"/>
    </row>
    <row collapsed="false" customFormat="false" customHeight="false" hidden="false" ht="12.1" outlineLevel="0" r="308">
      <c r="A308" s="20" t="n">
        <v>46031.467060185</v>
      </c>
      <c r="B308" s="16" t="s">
        <v>33</v>
      </c>
      <c r="C308" s="16" t="s">
        <v>410</v>
      </c>
      <c r="D308" s="16" t="s">
        <v>283</v>
      </c>
      <c r="E308" s="16" t="s">
        <v>30</v>
      </c>
      <c r="F308" s="16" t="s">
        <v>19</v>
      </c>
      <c r="G308" s="7" t="n">
        <v>13</v>
      </c>
      <c r="H308" s="6" t="n">
        <v>14</v>
      </c>
      <c r="I308" s="6" t="n">
        <v>-182</v>
      </c>
      <c r="J308" s="6" t="n">
        <v>0</v>
      </c>
      <c r="K308" s="6" t="n">
        <v>0</v>
      </c>
      <c r="L308" s="6" t="n">
        <v>0</v>
      </c>
      <c r="M308" s="6" t="s">
        <f>=I308+J308+K308+L308</f>
      </c>
      <c r="N308" s="16"/>
    </row>
    <row collapsed="false" customFormat="false" customHeight="false" hidden="false" ht="12.1" outlineLevel="0" r="309">
      <c r="A309" s="20" t="n">
        <v>46031.467303241</v>
      </c>
      <c r="B309" s="16" t="s">
        <v>320</v>
      </c>
      <c r="C309" s="16" t="s">
        <v>451</v>
      </c>
      <c r="D309" s="16" t="s">
        <v>283</v>
      </c>
      <c r="E309" s="16" t="s">
        <v>30</v>
      </c>
      <c r="F309" s="16" t="s">
        <v>19</v>
      </c>
      <c r="G309" s="7" t="n">
        <v>6</v>
      </c>
      <c r="H309" s="6" t="n">
        <v>1.8938</v>
      </c>
      <c r="I309" s="6" t="n">
        <v>-11.36</v>
      </c>
      <c r="J309" s="6" t="n">
        <v>0</v>
      </c>
      <c r="K309" s="6" t="n">
        <v>-0.03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1" t="n">
        <v>46034.57099537</v>
      </c>
      <c r="B310" s="22" t="s">
        <v>411</v>
      </c>
      <c r="C310" s="22" t="s">
        <v>463</v>
      </c>
      <c r="D310" s="22" t="s">
        <v>411</v>
      </c>
      <c r="E310" s="22" t="s">
        <v>411</v>
      </c>
      <c r="F310" s="22" t="s">
        <v>19</v>
      </c>
      <c r="G310" s="23" t="n">
        <v>1</v>
      </c>
      <c r="H310" s="24" t="n">
        <v>1</v>
      </c>
      <c r="I310" s="24" t="n">
        <v>20.96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46034.797534722</v>
      </c>
      <c r="B311" s="22" t="s">
        <v>411</v>
      </c>
      <c r="C311" s="22" t="s">
        <v>464</v>
      </c>
      <c r="D311" s="22" t="s">
        <v>411</v>
      </c>
      <c r="E311" s="22" t="s">
        <v>411</v>
      </c>
      <c r="F311" s="22" t="s">
        <v>19</v>
      </c>
      <c r="G311" s="23" t="n">
        <v>1</v>
      </c>
      <c r="H311" s="24" t="n">
        <v>1</v>
      </c>
      <c r="I311" s="24" t="n">
        <v>17.55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1" t="n">
        <v>46035.756666667</v>
      </c>
      <c r="B312" s="22" t="s">
        <v>411</v>
      </c>
      <c r="C312" s="22" t="s">
        <v>465</v>
      </c>
      <c r="D312" s="22" t="s">
        <v>411</v>
      </c>
      <c r="E312" s="22" t="s">
        <v>411</v>
      </c>
      <c r="F312" s="22" t="s">
        <v>19</v>
      </c>
      <c r="G312" s="23" t="n">
        <v>1</v>
      </c>
      <c r="H312" s="24" t="n">
        <v>1</v>
      </c>
      <c r="I312" s="24" t="n">
        <v>19.11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46035.765451389</v>
      </c>
      <c r="B313" s="22" t="s">
        <v>411</v>
      </c>
      <c r="C313" s="22" t="s">
        <v>466</v>
      </c>
      <c r="D313" s="22" t="s">
        <v>411</v>
      </c>
      <c r="E313" s="22" t="s">
        <v>411</v>
      </c>
      <c r="F313" s="22" t="s">
        <v>19</v>
      </c>
      <c r="G313" s="23" t="n">
        <v>1</v>
      </c>
      <c r="H313" s="24" t="n">
        <v>1</v>
      </c>
      <c r="I313" s="24" t="n">
        <v>29.42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9" t="n">
        <v>46035.824050926</v>
      </c>
      <c r="B314" s="30" t="s">
        <v>36</v>
      </c>
      <c r="C314" s="30" t="s">
        <v>406</v>
      </c>
      <c r="D314" s="30" t="s">
        <v>285</v>
      </c>
      <c r="E314" s="30" t="s">
        <v>30</v>
      </c>
      <c r="F314" s="30" t="s">
        <v>19</v>
      </c>
      <c r="G314" s="31" t="n">
        <v>-3</v>
      </c>
      <c r="H314" s="32" t="n">
        <v>100.56</v>
      </c>
      <c r="I314" s="32" t="n">
        <v>301.68</v>
      </c>
      <c r="J314" s="32" t="n">
        <v>0</v>
      </c>
      <c r="K314" s="32" t="n">
        <v>0</v>
      </c>
      <c r="L314" s="32" t="n">
        <v>0</v>
      </c>
      <c r="M314" s="6" t="s">
        <f>=I314+J314+K314+L314</f>
      </c>
      <c r="N314" s="30"/>
    </row>
    <row collapsed="false" customFormat="false" customHeight="false" hidden="false" ht="12.1" outlineLevel="0" r="315">
      <c r="A315" s="29" t="n">
        <v>46035.825578704</v>
      </c>
      <c r="B315" s="30" t="s">
        <v>36</v>
      </c>
      <c r="C315" s="30" t="s">
        <v>406</v>
      </c>
      <c r="D315" s="30" t="s">
        <v>285</v>
      </c>
      <c r="E315" s="30" t="s">
        <v>30</v>
      </c>
      <c r="F315" s="30" t="s">
        <v>19</v>
      </c>
      <c r="G315" s="31" t="n">
        <v>-7</v>
      </c>
      <c r="H315" s="32" t="n">
        <v>100.56</v>
      </c>
      <c r="I315" s="32" t="n">
        <v>703.92</v>
      </c>
      <c r="J315" s="32" t="n">
        <v>0</v>
      </c>
      <c r="K315" s="32" t="n">
        <v>0</v>
      </c>
      <c r="L315" s="32" t="n">
        <v>0</v>
      </c>
      <c r="M315" s="6" t="s">
        <f>=I315+J315+K315+L315</f>
      </c>
      <c r="N315" s="30"/>
    </row>
    <row collapsed="false" customFormat="false" customHeight="false" hidden="false" ht="12.1" outlineLevel="0" r="316">
      <c r="A316" s="20" t="n">
        <v>46035.877141204</v>
      </c>
      <c r="B316" s="16" t="s">
        <v>139</v>
      </c>
      <c r="C316" s="16" t="s">
        <v>467</v>
      </c>
      <c r="D316" s="16" t="s">
        <v>283</v>
      </c>
      <c r="E316" s="16" t="s">
        <v>42</v>
      </c>
      <c r="F316" s="16" t="s">
        <v>19</v>
      </c>
      <c r="G316" s="7" t="n">
        <v>1</v>
      </c>
      <c r="H316" s="6" t="n">
        <v>87.699</v>
      </c>
      <c r="I316" s="6" t="n">
        <v>-876.99</v>
      </c>
      <c r="J316" s="6" t="n">
        <v>-16.44</v>
      </c>
      <c r="K316" s="6" t="n">
        <v>-2.63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46036.452847222</v>
      </c>
      <c r="B317" s="16" t="s">
        <v>33</v>
      </c>
      <c r="C317" s="16" t="s">
        <v>410</v>
      </c>
      <c r="D317" s="16" t="s">
        <v>283</v>
      </c>
      <c r="E317" s="16" t="s">
        <v>30</v>
      </c>
      <c r="F317" s="16" t="s">
        <v>19</v>
      </c>
      <c r="G317" s="7" t="n">
        <v>13</v>
      </c>
      <c r="H317" s="6" t="n">
        <v>14.42</v>
      </c>
      <c r="I317" s="6" t="n">
        <v>-187.46</v>
      </c>
      <c r="J317" s="6" t="n">
        <v>0</v>
      </c>
      <c r="K317" s="6" t="n">
        <v>0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46036.453009259</v>
      </c>
      <c r="B318" s="16" t="s">
        <v>29</v>
      </c>
      <c r="C318" s="16" t="s">
        <v>462</v>
      </c>
      <c r="D318" s="16" t="s">
        <v>283</v>
      </c>
      <c r="E318" s="16" t="s">
        <v>30</v>
      </c>
      <c r="F318" s="16" t="s">
        <v>19</v>
      </c>
      <c r="G318" s="7" t="n">
        <v>1</v>
      </c>
      <c r="H318" s="6" t="n">
        <v>10.16</v>
      </c>
      <c r="I318" s="6" t="n">
        <v>-10.16</v>
      </c>
      <c r="J318" s="6" t="n">
        <v>0</v>
      </c>
      <c r="K318" s="6" t="n">
        <v>0</v>
      </c>
      <c r="L318" s="6" t="n">
        <v>0</v>
      </c>
      <c r="M318" s="6" t="s">
        <f>=I318+J318+K318+L318</f>
      </c>
      <c r="N318" s="16"/>
    </row>
    <row collapsed="false" customFormat="false" customHeight="false" hidden="false" ht="12.1" outlineLevel="0" r="319">
      <c r="A319" s="21" t="n">
        <v>46036.464965278</v>
      </c>
      <c r="B319" s="22" t="s">
        <v>411</v>
      </c>
      <c r="C319" s="22" t="s">
        <v>468</v>
      </c>
      <c r="D319" s="22" t="s">
        <v>411</v>
      </c>
      <c r="E319" s="22" t="s">
        <v>411</v>
      </c>
      <c r="F319" s="22" t="s">
        <v>19</v>
      </c>
      <c r="G319" s="23" t="n">
        <v>1</v>
      </c>
      <c r="H319" s="24" t="n">
        <v>1</v>
      </c>
      <c r="I319" s="24" t="n">
        <v>39.46</v>
      </c>
      <c r="J319" s="24" t="n">
        <v>0</v>
      </c>
      <c r="K319" s="24" t="n">
        <v>0</v>
      </c>
      <c r="L319" s="24" t="n">
        <v>0</v>
      </c>
      <c r="M319" s="6" t="s">
        <f>=I319+J319+K319+L319</f>
      </c>
      <c r="N319" s="22"/>
    </row>
    <row collapsed="false" customFormat="false" customHeight="false" hidden="false" ht="12.1" outlineLevel="0" r="320">
      <c r="A320" s="21" t="n">
        <v>46036.478344907</v>
      </c>
      <c r="B320" s="22" t="s">
        <v>411</v>
      </c>
      <c r="C320" s="22" t="s">
        <v>439</v>
      </c>
      <c r="D320" s="22" t="s">
        <v>411</v>
      </c>
      <c r="E320" s="22" t="s">
        <v>411</v>
      </c>
      <c r="F320" s="22" t="s">
        <v>19</v>
      </c>
      <c r="G320" s="23" t="n">
        <v>1</v>
      </c>
      <c r="H320" s="24" t="n">
        <v>1</v>
      </c>
      <c r="I320" s="24" t="n">
        <v>41.92</v>
      </c>
      <c r="J320" s="24" t="n">
        <v>0</v>
      </c>
      <c r="K320" s="24" t="n">
        <v>0</v>
      </c>
      <c r="L320" s="24" t="n">
        <v>0</v>
      </c>
      <c r="M320" s="6" t="s">
        <f>=I320+J320+K320+L320</f>
      </c>
      <c r="N320" s="22"/>
    </row>
    <row collapsed="false" customFormat="false" customHeight="false" hidden="false" ht="12.1" outlineLevel="0" r="321">
      <c r="A321" s="20" t="n">
        <v>46036.502037037</v>
      </c>
      <c r="B321" s="16" t="s">
        <v>33</v>
      </c>
      <c r="C321" s="16" t="s">
        <v>410</v>
      </c>
      <c r="D321" s="16" t="s">
        <v>283</v>
      </c>
      <c r="E321" s="16" t="s">
        <v>30</v>
      </c>
      <c r="F321" s="16" t="s">
        <v>19</v>
      </c>
      <c r="G321" s="7" t="n">
        <v>2</v>
      </c>
      <c r="H321" s="6" t="n">
        <v>14.39</v>
      </c>
      <c r="I321" s="6" t="n">
        <v>-28.78</v>
      </c>
      <c r="J321" s="6" t="n">
        <v>0</v>
      </c>
      <c r="K321" s="6" t="n">
        <v>0</v>
      </c>
      <c r="L321" s="6" t="n">
        <v>0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46036.50224537</v>
      </c>
      <c r="B322" s="16" t="s">
        <v>320</v>
      </c>
      <c r="C322" s="16" t="s">
        <v>451</v>
      </c>
      <c r="D322" s="16" t="s">
        <v>283</v>
      </c>
      <c r="E322" s="16" t="s">
        <v>30</v>
      </c>
      <c r="F322" s="16" t="s">
        <v>19</v>
      </c>
      <c r="G322" s="7" t="n">
        <v>1</v>
      </c>
      <c r="H322" s="6" t="n">
        <v>1.8963</v>
      </c>
      <c r="I322" s="6" t="n">
        <v>-1.9</v>
      </c>
      <c r="J322" s="6" t="n">
        <v>0</v>
      </c>
      <c r="K322" s="6" t="n">
        <v>-0.01</v>
      </c>
      <c r="L322" s="6" t="n">
        <v>0</v>
      </c>
      <c r="M322" s="6" t="s">
        <f>=I322+J322+K322+L322</f>
      </c>
      <c r="N322" s="16"/>
    </row>
    <row collapsed="false" customFormat="false" customHeight="false" hidden="false" ht="12.1" outlineLevel="0" r="323">
      <c r="A323" s="20" t="n">
        <v>46036.504583333</v>
      </c>
      <c r="B323" s="16" t="s">
        <v>29</v>
      </c>
      <c r="C323" s="16" t="s">
        <v>462</v>
      </c>
      <c r="D323" s="16" t="s">
        <v>283</v>
      </c>
      <c r="E323" s="16" t="s">
        <v>30</v>
      </c>
      <c r="F323" s="16" t="s">
        <v>19</v>
      </c>
      <c r="G323" s="7" t="n">
        <v>5</v>
      </c>
      <c r="H323" s="6" t="n">
        <v>10.15</v>
      </c>
      <c r="I323" s="6" t="n">
        <v>-50.75</v>
      </c>
      <c r="J323" s="6" t="n">
        <v>0</v>
      </c>
      <c r="K323" s="6" t="n">
        <v>0</v>
      </c>
      <c r="L323" s="6" t="n">
        <v>0</v>
      </c>
      <c r="M323" s="6" t="s">
        <f>=I323+J323+K323+L323</f>
      </c>
      <c r="N323" s="16"/>
    </row>
    <row collapsed="false" customFormat="false" customHeight="false" hidden="false" ht="12.1" outlineLevel="0" r="324">
      <c r="A324" s="29" t="n">
        <v>46037.934814815</v>
      </c>
      <c r="B324" s="30" t="s">
        <v>320</v>
      </c>
      <c r="C324" s="30" t="s">
        <v>451</v>
      </c>
      <c r="D324" s="30" t="s">
        <v>285</v>
      </c>
      <c r="E324" s="30" t="s">
        <v>30</v>
      </c>
      <c r="F324" s="30" t="s">
        <v>19</v>
      </c>
      <c r="G324" s="31" t="n">
        <v>-107</v>
      </c>
      <c r="H324" s="32" t="n">
        <v>1.897</v>
      </c>
      <c r="I324" s="32" t="n">
        <v>202.98</v>
      </c>
      <c r="J324" s="32" t="n">
        <v>0</v>
      </c>
      <c r="K324" s="32" t="n">
        <v>-0.61</v>
      </c>
      <c r="L324" s="32" t="n">
        <v>0</v>
      </c>
      <c r="M324" s="6" t="s">
        <f>=I324+J324+K324+L324</f>
      </c>
      <c r="N324" s="30"/>
    </row>
    <row collapsed="false" customFormat="false" customHeight="false" hidden="false" ht="12.1" outlineLevel="0" r="325">
      <c r="A325" s="20" t="n">
        <v>46037.936759259</v>
      </c>
      <c r="B325" s="16" t="s">
        <v>322</v>
      </c>
      <c r="C325" s="16" t="s">
        <v>469</v>
      </c>
      <c r="D325" s="16" t="s">
        <v>283</v>
      </c>
      <c r="E325" s="16" t="s">
        <v>30</v>
      </c>
      <c r="F325" s="16" t="s">
        <v>19</v>
      </c>
      <c r="G325" s="7" t="n">
        <v>1</v>
      </c>
      <c r="H325" s="6" t="n">
        <v>150.37</v>
      </c>
      <c r="I325" s="6" t="n">
        <v>-150.37</v>
      </c>
      <c r="J325" s="6" t="n">
        <v>0</v>
      </c>
      <c r="K325" s="6" t="n">
        <v>0</v>
      </c>
      <c r="L325" s="6" t="n">
        <v>0</v>
      </c>
      <c r="M325" s="6" t="s">
        <f>=I325+J325+K325+L325</f>
      </c>
      <c r="N325" s="16"/>
    </row>
    <row collapsed="false" customFormat="false" customHeight="false" hidden="false" ht="12.1" outlineLevel="0" r="326">
      <c r="A326" s="20" t="n">
        <v>46038.683530093</v>
      </c>
      <c r="B326" s="16" t="s">
        <v>29</v>
      </c>
      <c r="C326" s="16" t="s">
        <v>462</v>
      </c>
      <c r="D326" s="16" t="s">
        <v>283</v>
      </c>
      <c r="E326" s="16" t="s">
        <v>30</v>
      </c>
      <c r="F326" s="16" t="s">
        <v>19</v>
      </c>
      <c r="G326" s="7" t="n">
        <v>5</v>
      </c>
      <c r="H326" s="6" t="n">
        <v>10.05</v>
      </c>
      <c r="I326" s="6" t="n">
        <v>-50.25</v>
      </c>
      <c r="J326" s="6" t="n">
        <v>0</v>
      </c>
      <c r="K326" s="6" t="n">
        <v>0</v>
      </c>
      <c r="L326" s="6" t="n">
        <v>0</v>
      </c>
      <c r="M326" s="6" t="s">
        <f>=I326+J326+K326+L326</f>
      </c>
      <c r="N326" s="16"/>
    </row>
    <row collapsed="false" customFormat="false" customHeight="false" hidden="false" ht="12.1" outlineLevel="0" r="327">
      <c r="A327" s="21" t="n">
        <v>46041.491967593</v>
      </c>
      <c r="B327" s="22" t="s">
        <v>374</v>
      </c>
      <c r="C327" s="22" t="s">
        <v>153</v>
      </c>
      <c r="D327" s="22" t="s">
        <v>374</v>
      </c>
      <c r="E327" s="22" t="s">
        <v>374</v>
      </c>
      <c r="F327" s="22" t="s">
        <v>19</v>
      </c>
      <c r="G327" s="23" t="n">
        <v>1</v>
      </c>
      <c r="H327" s="24" t="n">
        <v>1</v>
      </c>
      <c r="I327" s="24" t="n">
        <v>1000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2"/>
    </row>
    <row collapsed="false" customFormat="false" customHeight="false" hidden="false" ht="12.1" outlineLevel="0" r="328">
      <c r="A328" s="20" t="n">
        <v>46041.527581019</v>
      </c>
      <c r="B328" s="16" t="s">
        <v>287</v>
      </c>
      <c r="C328" s="16" t="s">
        <v>375</v>
      </c>
      <c r="D328" s="16" t="s">
        <v>283</v>
      </c>
      <c r="E328" s="16" t="s">
        <v>30</v>
      </c>
      <c r="F328" s="16" t="s">
        <v>19</v>
      </c>
      <c r="G328" s="7" t="n">
        <v>50</v>
      </c>
      <c r="H328" s="6" t="n">
        <v>6.5</v>
      </c>
      <c r="I328" s="6" t="n">
        <v>-325</v>
      </c>
      <c r="J328" s="6" t="n">
        <v>0</v>
      </c>
      <c r="K328" s="6" t="n">
        <v>0</v>
      </c>
      <c r="L328" s="6" t="n">
        <v>0</v>
      </c>
      <c r="M328" s="6" t="s">
        <f>=I328+J328+K328+L328</f>
      </c>
      <c r="N328" s="16"/>
    </row>
    <row collapsed="false" customFormat="false" customHeight="false" hidden="false" ht="12.1" outlineLevel="0" r="329">
      <c r="A329" s="20" t="n">
        <v>46041.527974537</v>
      </c>
      <c r="B329" s="16" t="s">
        <v>323</v>
      </c>
      <c r="C329" s="16" t="s">
        <v>470</v>
      </c>
      <c r="D329" s="16" t="s">
        <v>283</v>
      </c>
      <c r="E329" s="16" t="s">
        <v>30</v>
      </c>
      <c r="F329" s="16" t="s">
        <v>19</v>
      </c>
      <c r="G329" s="7" t="n">
        <v>26</v>
      </c>
      <c r="H329" s="6" t="n">
        <v>10.16</v>
      </c>
      <c r="I329" s="6" t="n">
        <v>-264.16</v>
      </c>
      <c r="J329" s="6" t="n">
        <v>0</v>
      </c>
      <c r="K329" s="6" t="n">
        <v>0</v>
      </c>
      <c r="L329" s="6" t="n">
        <v>0</v>
      </c>
      <c r="M329" s="6" t="s">
        <f>=I329+J329+K329+L329</f>
      </c>
      <c r="N329" s="16"/>
    </row>
    <row collapsed="false" customFormat="false" customHeight="false" hidden="false" ht="12.1" outlineLevel="0" r="330">
      <c r="A330" s="20" t="n">
        <v>46041.528912037</v>
      </c>
      <c r="B330" s="16" t="s">
        <v>29</v>
      </c>
      <c r="C330" s="16" t="s">
        <v>462</v>
      </c>
      <c r="D330" s="16" t="s">
        <v>283</v>
      </c>
      <c r="E330" s="16" t="s">
        <v>30</v>
      </c>
      <c r="F330" s="16" t="s">
        <v>19</v>
      </c>
      <c r="G330" s="7" t="n">
        <v>9</v>
      </c>
      <c r="H330" s="6" t="n">
        <v>10.08</v>
      </c>
      <c r="I330" s="6" t="n">
        <v>-90.72</v>
      </c>
      <c r="J330" s="6" t="n">
        <v>0</v>
      </c>
      <c r="K330" s="6" t="n">
        <v>0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46041.529097222</v>
      </c>
      <c r="B331" s="16" t="s">
        <v>323</v>
      </c>
      <c r="C331" s="16" t="s">
        <v>470</v>
      </c>
      <c r="D331" s="16" t="s">
        <v>283</v>
      </c>
      <c r="E331" s="16" t="s">
        <v>30</v>
      </c>
      <c r="F331" s="16" t="s">
        <v>19</v>
      </c>
      <c r="G331" s="7" t="n">
        <v>4</v>
      </c>
      <c r="H331" s="6" t="n">
        <v>10.16</v>
      </c>
      <c r="I331" s="6" t="n">
        <v>-40.64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46041.529375</v>
      </c>
      <c r="B332" s="16" t="s">
        <v>33</v>
      </c>
      <c r="C332" s="16" t="s">
        <v>410</v>
      </c>
      <c r="D332" s="16" t="s">
        <v>283</v>
      </c>
      <c r="E332" s="16" t="s">
        <v>30</v>
      </c>
      <c r="F332" s="16" t="s">
        <v>19</v>
      </c>
      <c r="G332" s="7" t="n">
        <v>18</v>
      </c>
      <c r="H332" s="6" t="n">
        <v>14.44</v>
      </c>
      <c r="I332" s="6" t="n">
        <v>-259.92</v>
      </c>
      <c r="J332" s="6" t="n">
        <v>0</v>
      </c>
      <c r="K332" s="6" t="n">
        <v>0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9" t="n">
        <v>46041.535173611</v>
      </c>
      <c r="B333" s="30" t="s">
        <v>322</v>
      </c>
      <c r="C333" s="30" t="s">
        <v>469</v>
      </c>
      <c r="D333" s="30" t="s">
        <v>285</v>
      </c>
      <c r="E333" s="30" t="s">
        <v>30</v>
      </c>
      <c r="F333" s="30" t="s">
        <v>19</v>
      </c>
      <c r="G333" s="31" t="n">
        <v>-1</v>
      </c>
      <c r="H333" s="32" t="n">
        <v>150.61</v>
      </c>
      <c r="I333" s="32" t="n">
        <v>150.61</v>
      </c>
      <c r="J333" s="32" t="n">
        <v>0</v>
      </c>
      <c r="K333" s="32" t="n">
        <v>0</v>
      </c>
      <c r="L333" s="32" t="n">
        <v>0</v>
      </c>
      <c r="M333" s="6" t="s">
        <f>=I333+J333+K333+L333</f>
      </c>
      <c r="N333" s="30"/>
    </row>
    <row collapsed="false" customFormat="false" customHeight="false" hidden="false" ht="12.1" outlineLevel="0" r="334">
      <c r="A334" s="20" t="n">
        <v>46041.535486111</v>
      </c>
      <c r="B334" s="16" t="s">
        <v>323</v>
      </c>
      <c r="C334" s="16" t="s">
        <v>470</v>
      </c>
      <c r="D334" s="16" t="s">
        <v>283</v>
      </c>
      <c r="E334" s="16" t="s">
        <v>30</v>
      </c>
      <c r="F334" s="16" t="s">
        <v>19</v>
      </c>
      <c r="G334" s="7" t="n">
        <v>10</v>
      </c>
      <c r="H334" s="6" t="n">
        <v>10.16</v>
      </c>
      <c r="I334" s="6" t="n">
        <v>-101.6</v>
      </c>
      <c r="J334" s="6" t="n">
        <v>0</v>
      </c>
      <c r="K334" s="6" t="n">
        <v>0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46041.535729167</v>
      </c>
      <c r="B335" s="16" t="s">
        <v>287</v>
      </c>
      <c r="C335" s="16" t="s">
        <v>375</v>
      </c>
      <c r="D335" s="16" t="s">
        <v>283</v>
      </c>
      <c r="E335" s="16" t="s">
        <v>30</v>
      </c>
      <c r="F335" s="16" t="s">
        <v>19</v>
      </c>
      <c r="G335" s="7" t="n">
        <v>10</v>
      </c>
      <c r="H335" s="6" t="n">
        <v>6.5</v>
      </c>
      <c r="I335" s="6" t="n">
        <v>-65</v>
      </c>
      <c r="J335" s="6" t="n">
        <v>0</v>
      </c>
      <c r="K335" s="6" t="n">
        <v>0</v>
      </c>
      <c r="L335" s="6" t="n">
        <v>0</v>
      </c>
      <c r="M335" s="6" t="s">
        <f>=I335+J335+K335+L335</f>
      </c>
      <c r="N335" s="16"/>
    </row>
    <row collapsed="false" customFormat="false" customHeight="false" hidden="false" ht="12.1" outlineLevel="0" r="336">
      <c r="A336" s="29" t="n">
        <v>46042.437569444</v>
      </c>
      <c r="B336" s="30" t="s">
        <v>311</v>
      </c>
      <c r="C336" s="30" t="s">
        <v>430</v>
      </c>
      <c r="D336" s="30" t="s">
        <v>285</v>
      </c>
      <c r="E336" s="30" t="s">
        <v>42</v>
      </c>
      <c r="F336" s="30" t="s">
        <v>19</v>
      </c>
      <c r="G336" s="31" t="n">
        <v>-4</v>
      </c>
      <c r="H336" s="32" t="n">
        <v>105.17</v>
      </c>
      <c r="I336" s="32" t="n">
        <v>4206.8</v>
      </c>
      <c r="J336" s="32" t="n">
        <v>68.48</v>
      </c>
      <c r="K336" s="32" t="n">
        <v>-12.62</v>
      </c>
      <c r="L336" s="32" t="n">
        <v>0</v>
      </c>
      <c r="M336" s="6" t="s">
        <f>=I336+J336+K336+L336</f>
      </c>
      <c r="N336" s="30"/>
    </row>
    <row collapsed="false" customFormat="false" customHeight="false" hidden="false" ht="12.1" outlineLevel="0" r="337">
      <c r="A337" s="29" t="n">
        <v>46042.439236111</v>
      </c>
      <c r="B337" s="30" t="s">
        <v>311</v>
      </c>
      <c r="C337" s="30" t="s">
        <v>430</v>
      </c>
      <c r="D337" s="30" t="s">
        <v>285</v>
      </c>
      <c r="E337" s="30" t="s">
        <v>42</v>
      </c>
      <c r="F337" s="30" t="s">
        <v>19</v>
      </c>
      <c r="G337" s="31" t="n">
        <v>-1</v>
      </c>
      <c r="H337" s="32" t="n">
        <v>105.19</v>
      </c>
      <c r="I337" s="32" t="n">
        <v>1051.9</v>
      </c>
      <c r="J337" s="32" t="n">
        <v>17.12</v>
      </c>
      <c r="K337" s="32" t="n">
        <v>-3.16</v>
      </c>
      <c r="L337" s="32" t="n">
        <v>0</v>
      </c>
      <c r="M337" s="6" t="s">
        <f>=I337+J337+K337+L337</f>
      </c>
      <c r="N337" s="30"/>
    </row>
    <row collapsed="false" customFormat="false" customHeight="false" hidden="false" ht="12.1" outlineLevel="0" r="338">
      <c r="A338" s="29" t="n">
        <v>46042.440219907</v>
      </c>
      <c r="B338" s="30" t="s">
        <v>297</v>
      </c>
      <c r="C338" s="30" t="s">
        <v>399</v>
      </c>
      <c r="D338" s="30" t="s">
        <v>285</v>
      </c>
      <c r="E338" s="30" t="s">
        <v>17</v>
      </c>
      <c r="F338" s="30" t="s">
        <v>19</v>
      </c>
      <c r="G338" s="31" t="n">
        <v>-30</v>
      </c>
      <c r="H338" s="32" t="n">
        <v>71.94</v>
      </c>
      <c r="I338" s="32" t="n">
        <v>2158.2</v>
      </c>
      <c r="J338" s="32" t="n">
        <v>0</v>
      </c>
      <c r="K338" s="32" t="n">
        <v>-6.47</v>
      </c>
      <c r="L338" s="32" t="n">
        <v>0</v>
      </c>
      <c r="M338" s="6" t="s">
        <f>=I338+J338+K338+L338</f>
      </c>
      <c r="N338" s="30"/>
    </row>
    <row collapsed="false" customFormat="false" customHeight="false" hidden="false" ht="12.1" outlineLevel="0" r="339">
      <c r="A339" s="21" t="n">
        <v>46042.456354167</v>
      </c>
      <c r="B339" s="22" t="s">
        <v>411</v>
      </c>
      <c r="C339" s="22" t="s">
        <v>443</v>
      </c>
      <c r="D339" s="22" t="s">
        <v>411</v>
      </c>
      <c r="E339" s="22" t="s">
        <v>411</v>
      </c>
      <c r="F339" s="22" t="s">
        <v>19</v>
      </c>
      <c r="G339" s="23" t="n">
        <v>1</v>
      </c>
      <c r="H339" s="24" t="n">
        <v>1</v>
      </c>
      <c r="I339" s="24" t="n">
        <v>24.25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9" t="n">
        <v>46042.535</v>
      </c>
      <c r="B340" s="30" t="s">
        <v>323</v>
      </c>
      <c r="C340" s="30" t="s">
        <v>470</v>
      </c>
      <c r="D340" s="30" t="s">
        <v>285</v>
      </c>
      <c r="E340" s="30" t="s">
        <v>30</v>
      </c>
      <c r="F340" s="30" t="s">
        <v>19</v>
      </c>
      <c r="G340" s="31" t="n">
        <v>-3</v>
      </c>
      <c r="H340" s="32" t="n">
        <v>10.15</v>
      </c>
      <c r="I340" s="32" t="n">
        <v>30.45</v>
      </c>
      <c r="J340" s="32" t="n">
        <v>0</v>
      </c>
      <c r="K340" s="32" t="n">
        <v>0</v>
      </c>
      <c r="L340" s="32" t="n">
        <v>0</v>
      </c>
      <c r="M340" s="6" t="s">
        <f>=I340+J340+K340+L340</f>
      </c>
      <c r="N340" s="30"/>
    </row>
    <row collapsed="false" customFormat="false" customHeight="false" hidden="false" ht="12.1" outlineLevel="0" r="341">
      <c r="A341" s="29" t="n">
        <v>46042.535497685</v>
      </c>
      <c r="B341" s="30" t="s">
        <v>323</v>
      </c>
      <c r="C341" s="30" t="s">
        <v>470</v>
      </c>
      <c r="D341" s="30" t="s">
        <v>285</v>
      </c>
      <c r="E341" s="30" t="s">
        <v>30</v>
      </c>
      <c r="F341" s="30" t="s">
        <v>19</v>
      </c>
      <c r="G341" s="31" t="n">
        <v>-1</v>
      </c>
      <c r="H341" s="32" t="n">
        <v>10.15</v>
      </c>
      <c r="I341" s="32" t="n">
        <v>10.15</v>
      </c>
      <c r="J341" s="32" t="n">
        <v>0</v>
      </c>
      <c r="K341" s="32" t="n">
        <v>0</v>
      </c>
      <c r="L341" s="32" t="n">
        <v>0</v>
      </c>
      <c r="M341" s="6" t="s">
        <f>=I341+J341+K341+L341</f>
      </c>
      <c r="N341" s="30"/>
    </row>
    <row collapsed="false" customFormat="false" customHeight="false" hidden="false" ht="12.1" outlineLevel="0" r="342">
      <c r="A342" s="29" t="n">
        <v>46042.535960648</v>
      </c>
      <c r="B342" s="30" t="s">
        <v>323</v>
      </c>
      <c r="C342" s="30" t="s">
        <v>470</v>
      </c>
      <c r="D342" s="30" t="s">
        <v>285</v>
      </c>
      <c r="E342" s="30" t="s">
        <v>30</v>
      </c>
      <c r="F342" s="30" t="s">
        <v>19</v>
      </c>
      <c r="G342" s="31" t="n">
        <v>-3</v>
      </c>
      <c r="H342" s="32" t="n">
        <v>10.15</v>
      </c>
      <c r="I342" s="32" t="n">
        <v>30.45</v>
      </c>
      <c r="J342" s="32" t="n">
        <v>0</v>
      </c>
      <c r="K342" s="32" t="n">
        <v>0</v>
      </c>
      <c r="L342" s="32" t="n">
        <v>0</v>
      </c>
      <c r="M342" s="6" t="s">
        <f>=I342+J342+K342+L342</f>
      </c>
      <c r="N342" s="30"/>
    </row>
    <row collapsed="false" customFormat="false" customHeight="false" hidden="false" ht="12.1" outlineLevel="0" r="343">
      <c r="A343" s="20" t="n">
        <v>46042.53625</v>
      </c>
      <c r="B343" s="16" t="s">
        <v>324</v>
      </c>
      <c r="C343" s="16" t="s">
        <v>471</v>
      </c>
      <c r="D343" s="16" t="s">
        <v>283</v>
      </c>
      <c r="E343" s="16" t="s">
        <v>42</v>
      </c>
      <c r="F343" s="16" t="s">
        <v>19</v>
      </c>
      <c r="G343" s="7" t="n">
        <v>1</v>
      </c>
      <c r="H343" s="6" t="n">
        <v>7542.996321</v>
      </c>
      <c r="I343" s="6" t="n">
        <v>-7542.996321</v>
      </c>
      <c r="J343" s="6" t="n">
        <v>-5.443679</v>
      </c>
      <c r="K343" s="6" t="n">
        <v>-22.63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46042.568344907</v>
      </c>
      <c r="B344" s="16" t="s">
        <v>323</v>
      </c>
      <c r="C344" s="16" t="s">
        <v>470</v>
      </c>
      <c r="D344" s="16" t="s">
        <v>283</v>
      </c>
      <c r="E344" s="16" t="s">
        <v>30</v>
      </c>
      <c r="F344" s="16" t="s">
        <v>19</v>
      </c>
      <c r="G344" s="7" t="n">
        <v>1</v>
      </c>
      <c r="H344" s="6" t="n">
        <v>10.17</v>
      </c>
      <c r="I344" s="6" t="n">
        <v>-10.17</v>
      </c>
      <c r="J344" s="6" t="n">
        <v>0</v>
      </c>
      <c r="K344" s="6" t="n">
        <v>0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1" t="n">
        <v>46042.632106481</v>
      </c>
      <c r="B345" s="22" t="s">
        <v>411</v>
      </c>
      <c r="C345" s="22" t="s">
        <v>412</v>
      </c>
      <c r="D345" s="22" t="s">
        <v>411</v>
      </c>
      <c r="E345" s="22" t="s">
        <v>411</v>
      </c>
      <c r="F345" s="22" t="s">
        <v>19</v>
      </c>
      <c r="G345" s="23" t="n">
        <v>1</v>
      </c>
      <c r="H345" s="24" t="n">
        <v>1</v>
      </c>
      <c r="I345" s="24" t="n">
        <v>30.09</v>
      </c>
      <c r="J345" s="24" t="n">
        <v>0</v>
      </c>
      <c r="K345" s="24" t="n">
        <v>0</v>
      </c>
      <c r="L345" s="24" t="n">
        <v>0</v>
      </c>
      <c r="M345" s="6" t="s">
        <f>=I345+J345+K345+L345</f>
      </c>
      <c r="N345" s="22"/>
    </row>
    <row collapsed="false" customFormat="false" customHeight="false" hidden="false" ht="12.1" outlineLevel="0" r="346">
      <c r="A346" s="20" t="n">
        <v>46042.635590278</v>
      </c>
      <c r="B346" s="16" t="s">
        <v>323</v>
      </c>
      <c r="C346" s="16" t="s">
        <v>470</v>
      </c>
      <c r="D346" s="16" t="s">
        <v>283</v>
      </c>
      <c r="E346" s="16" t="s">
        <v>30</v>
      </c>
      <c r="F346" s="16" t="s">
        <v>19</v>
      </c>
      <c r="G346" s="7" t="n">
        <v>2</v>
      </c>
      <c r="H346" s="6" t="n">
        <v>10.16</v>
      </c>
      <c r="I346" s="6" t="n">
        <v>-20.32</v>
      </c>
      <c r="J346" s="6" t="n">
        <v>0</v>
      </c>
      <c r="K346" s="6" t="n">
        <v>0</v>
      </c>
      <c r="L346" s="6" t="n">
        <v>0</v>
      </c>
      <c r="M346" s="6" t="s">
        <f>=I346+J346+K346+L346</f>
      </c>
      <c r="N346" s="16"/>
    </row>
    <row collapsed="false" customFormat="false" customHeight="false" hidden="false" ht="12.1" outlineLevel="0" r="347">
      <c r="A347" s="21" t="n">
        <v>46042.6540625</v>
      </c>
      <c r="B347" s="22" t="s">
        <v>411</v>
      </c>
      <c r="C347" s="22" t="s">
        <v>444</v>
      </c>
      <c r="D347" s="22" t="s">
        <v>411</v>
      </c>
      <c r="E347" s="22" t="s">
        <v>411</v>
      </c>
      <c r="F347" s="22" t="s">
        <v>19</v>
      </c>
      <c r="G347" s="23" t="n">
        <v>1</v>
      </c>
      <c r="H347" s="24" t="n">
        <v>1</v>
      </c>
      <c r="I347" s="24" t="n">
        <v>20.96</v>
      </c>
      <c r="J347" s="24" t="n">
        <v>0</v>
      </c>
      <c r="K347" s="24" t="n">
        <v>0</v>
      </c>
      <c r="L347" s="24" t="n">
        <v>0</v>
      </c>
      <c r="M347" s="6" t="s">
        <f>=I347+J347+K347+L347</f>
      </c>
      <c r="N347" s="22"/>
    </row>
    <row collapsed="false" customFormat="false" customHeight="false" hidden="false" ht="12.1" outlineLevel="0" r="348">
      <c r="A348" s="20" t="n">
        <v>46042.659351852</v>
      </c>
      <c r="B348" s="16" t="s">
        <v>323</v>
      </c>
      <c r="C348" s="16" t="s">
        <v>470</v>
      </c>
      <c r="D348" s="16" t="s">
        <v>283</v>
      </c>
      <c r="E348" s="16" t="s">
        <v>30</v>
      </c>
      <c r="F348" s="16" t="s">
        <v>19</v>
      </c>
      <c r="G348" s="7" t="n">
        <v>2</v>
      </c>
      <c r="H348" s="6" t="n">
        <v>10.16</v>
      </c>
      <c r="I348" s="6" t="n">
        <v>-20.32</v>
      </c>
      <c r="J348" s="6" t="n">
        <v>0</v>
      </c>
      <c r="K348" s="6" t="n">
        <v>0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46043.464421296</v>
      </c>
      <c r="B349" s="22" t="s">
        <v>411</v>
      </c>
      <c r="C349" s="22" t="s">
        <v>446</v>
      </c>
      <c r="D349" s="22" t="s">
        <v>411</v>
      </c>
      <c r="E349" s="22" t="s">
        <v>411</v>
      </c>
      <c r="F349" s="22" t="s">
        <v>19</v>
      </c>
      <c r="G349" s="23" t="n">
        <v>1</v>
      </c>
      <c r="H349" s="24" t="n">
        <v>1</v>
      </c>
      <c r="I349" s="24" t="n">
        <v>40.28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46045.778784722</v>
      </c>
      <c r="B350" s="16" t="s">
        <v>323</v>
      </c>
      <c r="C350" s="16" t="s">
        <v>470</v>
      </c>
      <c r="D350" s="16" t="s">
        <v>283</v>
      </c>
      <c r="E350" s="16" t="s">
        <v>30</v>
      </c>
      <c r="F350" s="16" t="s">
        <v>19</v>
      </c>
      <c r="G350" s="7" t="n">
        <v>2</v>
      </c>
      <c r="H350" s="6" t="n">
        <v>10.33</v>
      </c>
      <c r="I350" s="6" t="n">
        <v>-20.66</v>
      </c>
      <c r="J350" s="6" t="n">
        <v>0</v>
      </c>
      <c r="K350" s="6" t="n">
        <v>0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46045.779039352</v>
      </c>
      <c r="B351" s="16" t="s">
        <v>287</v>
      </c>
      <c r="C351" s="16" t="s">
        <v>375</v>
      </c>
      <c r="D351" s="16" t="s">
        <v>283</v>
      </c>
      <c r="E351" s="16" t="s">
        <v>30</v>
      </c>
      <c r="F351" s="16" t="s">
        <v>19</v>
      </c>
      <c r="G351" s="7" t="n">
        <v>4</v>
      </c>
      <c r="H351" s="6" t="n">
        <v>6.57</v>
      </c>
      <c r="I351" s="6" t="n">
        <v>-26.28</v>
      </c>
      <c r="J351" s="6" t="n">
        <v>0</v>
      </c>
      <c r="K351" s="6" t="n">
        <v>0</v>
      </c>
      <c r="L351" s="6" t="n">
        <v>0</v>
      </c>
      <c r="M351" s="6" t="s">
        <f>=I351+J351+K351+L351</f>
      </c>
      <c r="N351" s="16"/>
    </row>
    <row collapsed="false" customFormat="false" customHeight="false" hidden="false" ht="12.1" outlineLevel="0" r="352">
      <c r="A352" s="21" t="n">
        <v>46048.768668981</v>
      </c>
      <c r="B352" s="22" t="s">
        <v>448</v>
      </c>
      <c r="C352" s="22" t="s">
        <v>449</v>
      </c>
      <c r="D352" s="22" t="s">
        <v>448</v>
      </c>
      <c r="E352" s="22" t="s">
        <v>448</v>
      </c>
      <c r="F352" s="22" t="s">
        <v>19</v>
      </c>
      <c r="G352" s="23" t="n">
        <v>1</v>
      </c>
      <c r="H352" s="24" t="n">
        <v>1</v>
      </c>
      <c r="I352" s="24" t="n">
        <v>263.04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2"/>
    </row>
    <row collapsed="false" customFormat="false" customHeight="false" hidden="false" ht="12.1" outlineLevel="0" r="353">
      <c r="A353" s="21" t="n">
        <v>46048.780636574</v>
      </c>
      <c r="B353" s="22" t="s">
        <v>411</v>
      </c>
      <c r="C353" s="22" t="s">
        <v>447</v>
      </c>
      <c r="D353" s="22" t="s">
        <v>411</v>
      </c>
      <c r="E353" s="22" t="s">
        <v>411</v>
      </c>
      <c r="F353" s="22" t="s">
        <v>19</v>
      </c>
      <c r="G353" s="23" t="n">
        <v>1</v>
      </c>
      <c r="H353" s="24" t="n">
        <v>1</v>
      </c>
      <c r="I353" s="24" t="n">
        <v>41.08</v>
      </c>
      <c r="J353" s="24" t="n">
        <v>0</v>
      </c>
      <c r="K353" s="24" t="n">
        <v>0</v>
      </c>
      <c r="L353" s="24" t="n">
        <v>0</v>
      </c>
      <c r="M353" s="6" t="s">
        <f>=I353+J353+K353+L353</f>
      </c>
      <c r="N353" s="22"/>
    </row>
    <row collapsed="false" customFormat="false" customHeight="false" hidden="false" ht="12.1" outlineLevel="0" r="354">
      <c r="A354" s="20" t="n">
        <v>46048.782361111</v>
      </c>
      <c r="B354" s="16" t="s">
        <v>287</v>
      </c>
      <c r="C354" s="16" t="s">
        <v>375</v>
      </c>
      <c r="D354" s="16" t="s">
        <v>283</v>
      </c>
      <c r="E354" s="16" t="s">
        <v>30</v>
      </c>
      <c r="F354" s="16" t="s">
        <v>19</v>
      </c>
      <c r="G354" s="7" t="n">
        <v>16</v>
      </c>
      <c r="H354" s="6" t="n">
        <v>6.54</v>
      </c>
      <c r="I354" s="6" t="n">
        <v>-104.64</v>
      </c>
      <c r="J354" s="6" t="n">
        <v>0</v>
      </c>
      <c r="K354" s="6" t="n">
        <v>0</v>
      </c>
      <c r="L354" s="6" t="n">
        <v>0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46048.783912037</v>
      </c>
      <c r="B355" s="16" t="s">
        <v>29</v>
      </c>
      <c r="C355" s="16" t="s">
        <v>462</v>
      </c>
      <c r="D355" s="16" t="s">
        <v>283</v>
      </c>
      <c r="E355" s="16" t="s">
        <v>30</v>
      </c>
      <c r="F355" s="16" t="s">
        <v>19</v>
      </c>
      <c r="G355" s="7" t="n">
        <v>20</v>
      </c>
      <c r="H355" s="6" t="n">
        <v>9.96</v>
      </c>
      <c r="I355" s="6" t="n">
        <v>-199.2</v>
      </c>
      <c r="J355" s="6" t="n">
        <v>0</v>
      </c>
      <c r="K355" s="6" t="n">
        <v>0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1" t="n">
        <v>46056.408715278</v>
      </c>
      <c r="B356" s="22" t="s">
        <v>411</v>
      </c>
      <c r="C356" s="22" t="s">
        <v>464</v>
      </c>
      <c r="D356" s="22" t="s">
        <v>411</v>
      </c>
      <c r="E356" s="22" t="s">
        <v>411</v>
      </c>
      <c r="F356" s="22" t="s">
        <v>19</v>
      </c>
      <c r="G356" s="23" t="n">
        <v>1</v>
      </c>
      <c r="H356" s="24" t="n">
        <v>1</v>
      </c>
      <c r="I356" s="24" t="n">
        <v>17.55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2"/>
    </row>
    <row collapsed="false" customFormat="false" customHeight="false" hidden="false" ht="12.1" outlineLevel="0" r="357">
      <c r="A357" s="21" t="n">
        <v>46056.470081019</v>
      </c>
      <c r="B357" s="22" t="s">
        <v>411</v>
      </c>
      <c r="C357" s="22" t="s">
        <v>465</v>
      </c>
      <c r="D357" s="22" t="s">
        <v>411</v>
      </c>
      <c r="E357" s="22" t="s">
        <v>411</v>
      </c>
      <c r="F357" s="22" t="s">
        <v>19</v>
      </c>
      <c r="G357" s="23" t="n">
        <v>1</v>
      </c>
      <c r="H357" s="24" t="n">
        <v>1</v>
      </c>
      <c r="I357" s="24" t="n">
        <v>19.11</v>
      </c>
      <c r="J357" s="24" t="n">
        <v>0</v>
      </c>
      <c r="K357" s="24" t="n">
        <v>0</v>
      </c>
      <c r="L357" s="24" t="n">
        <v>0</v>
      </c>
      <c r="M357" s="6" t="s">
        <f>=I357+J357+K357+L357</f>
      </c>
      <c r="N357" s="22"/>
    </row>
    <row collapsed="false" customFormat="false" customHeight="false" hidden="false" ht="12.1" outlineLevel="0" r="358">
      <c r="A358" s="21" t="n">
        <v>46056.493506944</v>
      </c>
      <c r="B358" s="22" t="s">
        <v>411</v>
      </c>
      <c r="C358" s="22" t="s">
        <v>463</v>
      </c>
      <c r="D358" s="22" t="s">
        <v>411</v>
      </c>
      <c r="E358" s="22" t="s">
        <v>411</v>
      </c>
      <c r="F358" s="22" t="s">
        <v>19</v>
      </c>
      <c r="G358" s="23" t="n">
        <v>1</v>
      </c>
      <c r="H358" s="24" t="n">
        <v>1</v>
      </c>
      <c r="I358" s="24" t="n">
        <v>20.96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2"/>
    </row>
    <row collapsed="false" customFormat="false" customHeight="false" hidden="false" ht="12.1" outlineLevel="0" r="359">
      <c r="A359" s="29" t="n">
        <v>46056.557337963</v>
      </c>
      <c r="B359" s="30" t="s">
        <v>324</v>
      </c>
      <c r="C359" s="30" t="s">
        <v>471</v>
      </c>
      <c r="D359" s="30" t="s">
        <v>285</v>
      </c>
      <c r="E359" s="30" t="s">
        <v>42</v>
      </c>
      <c r="F359" s="30" t="s">
        <v>19</v>
      </c>
      <c r="G359" s="31" t="n">
        <v>-1</v>
      </c>
      <c r="H359" s="32" t="n">
        <v>7395.450179</v>
      </c>
      <c r="I359" s="32" t="n">
        <v>7395.450179</v>
      </c>
      <c r="J359" s="32" t="n">
        <v>23.879821</v>
      </c>
      <c r="K359" s="32" t="n">
        <v>-22.19</v>
      </c>
      <c r="L359" s="32" t="n">
        <v>0</v>
      </c>
      <c r="M359" s="6" t="s">
        <f>=I359+J359+K359+L359</f>
      </c>
      <c r="N359" s="30"/>
    </row>
    <row collapsed="false" customFormat="false" customHeight="false" hidden="false" ht="12.1" outlineLevel="0" r="360">
      <c r="A360" s="29" t="n">
        <v>46056.55787037</v>
      </c>
      <c r="B360" s="30" t="s">
        <v>36</v>
      </c>
      <c r="C360" s="30" t="s">
        <v>406</v>
      </c>
      <c r="D360" s="30" t="s">
        <v>285</v>
      </c>
      <c r="E360" s="30" t="s">
        <v>30</v>
      </c>
      <c r="F360" s="30" t="s">
        <v>19</v>
      </c>
      <c r="G360" s="31" t="n">
        <v>-1</v>
      </c>
      <c r="H360" s="32" t="n">
        <v>100.15</v>
      </c>
      <c r="I360" s="32" t="n">
        <v>100.15</v>
      </c>
      <c r="J360" s="32" t="n">
        <v>0</v>
      </c>
      <c r="K360" s="32" t="n">
        <v>0</v>
      </c>
      <c r="L360" s="32" t="n">
        <v>0</v>
      </c>
      <c r="M360" s="6" t="s">
        <f>=I360+J360+K360+L360</f>
      </c>
      <c r="N360" s="30"/>
    </row>
    <row collapsed="false" customFormat="false" customHeight="false" hidden="false" ht="12.1" outlineLevel="0" r="361">
      <c r="A361" s="20" t="n">
        <v>46056.559467593</v>
      </c>
      <c r="B361" s="16" t="s">
        <v>325</v>
      </c>
      <c r="C361" s="16" t="s">
        <v>472</v>
      </c>
      <c r="D361" s="16" t="s">
        <v>283</v>
      </c>
      <c r="E361" s="16" t="s">
        <v>42</v>
      </c>
      <c r="F361" s="16" t="s">
        <v>19</v>
      </c>
      <c r="G361" s="7" t="n">
        <v>1</v>
      </c>
      <c r="H361" s="6" t="n">
        <v>7461.920424</v>
      </c>
      <c r="I361" s="6" t="n">
        <v>-7461.920424</v>
      </c>
      <c r="J361" s="6" t="n">
        <v>-0.000423999999839</v>
      </c>
      <c r="K361" s="6" t="n">
        <v>-22.39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46057.432094907</v>
      </c>
      <c r="B362" s="16" t="s">
        <v>323</v>
      </c>
      <c r="C362" s="16" t="s">
        <v>470</v>
      </c>
      <c r="D362" s="16" t="s">
        <v>283</v>
      </c>
      <c r="E362" s="16" t="s">
        <v>30</v>
      </c>
      <c r="F362" s="16" t="s">
        <v>19</v>
      </c>
      <c r="G362" s="7" t="n">
        <v>5</v>
      </c>
      <c r="H362" s="6" t="n">
        <v>10.43</v>
      </c>
      <c r="I362" s="6" t="n">
        <v>-52.15</v>
      </c>
      <c r="J362" s="6" t="n">
        <v>0</v>
      </c>
      <c r="K362" s="6" t="n">
        <v>0</v>
      </c>
      <c r="L362" s="6" t="n">
        <v>0</v>
      </c>
      <c r="M362" s="6" t="s">
        <f>=I362+J362+K362+L362</f>
      </c>
      <c r="N362" s="16"/>
    </row>
    <row collapsed="false" customFormat="false" customHeight="false" hidden="false" ht="12.1" outlineLevel="0" r="363">
      <c r="A363" s="21" t="n">
        <v>46059.429293981</v>
      </c>
      <c r="B363" s="22" t="s">
        <v>411</v>
      </c>
      <c r="C363" s="22" t="s">
        <v>468</v>
      </c>
      <c r="D363" s="22" t="s">
        <v>411</v>
      </c>
      <c r="E363" s="22" t="s">
        <v>411</v>
      </c>
      <c r="F363" s="22" t="s">
        <v>19</v>
      </c>
      <c r="G363" s="23" t="n">
        <v>1</v>
      </c>
      <c r="H363" s="24" t="n">
        <v>1</v>
      </c>
      <c r="I363" s="24" t="n">
        <v>39.46</v>
      </c>
      <c r="J363" s="24" t="n">
        <v>0</v>
      </c>
      <c r="K363" s="24" t="n">
        <v>0</v>
      </c>
      <c r="L363" s="24" t="n">
        <v>0</v>
      </c>
      <c r="M363" s="6" t="s">
        <f>=I363+J363+K363+L363</f>
      </c>
      <c r="N363" s="22"/>
    </row>
    <row collapsed="false" customFormat="false" customHeight="false" hidden="false" ht="12.1" outlineLevel="0" r="364">
      <c r="A364" s="20" t="n">
        <v>46059.804039352</v>
      </c>
      <c r="B364" s="16" t="s">
        <v>323</v>
      </c>
      <c r="C364" s="16" t="s">
        <v>470</v>
      </c>
      <c r="D364" s="16" t="s">
        <v>283</v>
      </c>
      <c r="E364" s="16" t="s">
        <v>30</v>
      </c>
      <c r="F364" s="16" t="s">
        <v>19</v>
      </c>
      <c r="G364" s="7" t="n">
        <v>6</v>
      </c>
      <c r="H364" s="6" t="n">
        <v>10.21</v>
      </c>
      <c r="I364" s="6" t="n">
        <v>-61.26</v>
      </c>
      <c r="J364" s="6" t="n">
        <v>0</v>
      </c>
      <c r="K364" s="6" t="n">
        <v>0</v>
      </c>
      <c r="L364" s="6" t="n">
        <v>0</v>
      </c>
      <c r="M364" s="6" t="s">
        <f>=I364+J364+K364+L364</f>
      </c>
      <c r="N364" s="16"/>
    </row>
    <row collapsed="false" customFormat="false" customHeight="false" hidden="false" ht="12.1" outlineLevel="0" r="365">
      <c r="A365" s="29" t="n">
        <v>46059.873356481</v>
      </c>
      <c r="B365" s="30" t="s">
        <v>289</v>
      </c>
      <c r="C365" s="30" t="s">
        <v>377</v>
      </c>
      <c r="D365" s="30" t="s">
        <v>285</v>
      </c>
      <c r="E365" s="30" t="s">
        <v>17</v>
      </c>
      <c r="F365" s="30" t="s">
        <v>19</v>
      </c>
      <c r="G365" s="31" t="n">
        <v>-100</v>
      </c>
      <c r="H365" s="32" t="n">
        <v>3.4305</v>
      </c>
      <c r="I365" s="32" t="n">
        <v>343.05</v>
      </c>
      <c r="J365" s="32" t="n">
        <v>0</v>
      </c>
      <c r="K365" s="32" t="n">
        <v>-1.03</v>
      </c>
      <c r="L365" s="32" t="n">
        <v>0</v>
      </c>
      <c r="M365" s="6" t="s">
        <f>=I365+J365+K365+L365</f>
      </c>
      <c r="N365" s="30"/>
    </row>
    <row collapsed="false" customFormat="false" customHeight="false" hidden="false" ht="12.1" outlineLevel="0" r="366">
      <c r="A366" s="20" t="n">
        <v>46059.903599537</v>
      </c>
      <c r="B366" s="16" t="s">
        <v>24</v>
      </c>
      <c r="C366" s="16" t="s">
        <v>473</v>
      </c>
      <c r="D366" s="16" t="s">
        <v>283</v>
      </c>
      <c r="E366" s="16" t="s">
        <v>17</v>
      </c>
      <c r="F366" s="16" t="s">
        <v>19</v>
      </c>
      <c r="G366" s="7" t="n">
        <v>5</v>
      </c>
      <c r="H366" s="6" t="n">
        <v>60.6</v>
      </c>
      <c r="I366" s="6" t="n">
        <v>-303</v>
      </c>
      <c r="J366" s="6" t="n">
        <v>0</v>
      </c>
      <c r="K366" s="6" t="n">
        <v>-0.91</v>
      </c>
      <c r="L366" s="6" t="n">
        <v>0</v>
      </c>
      <c r="M366" s="6" t="s">
        <f>=I366+J366+K366+L366</f>
      </c>
      <c r="N366" s="16"/>
    </row>
    <row collapsed="false" customFormat="false" customHeight="false" hidden="false" ht="12.1" outlineLevel="0" r="367">
      <c r="A367" s="29" t="n">
        <v>46061.492280093</v>
      </c>
      <c r="B367" s="30" t="s">
        <v>24</v>
      </c>
      <c r="C367" s="30" t="s">
        <v>473</v>
      </c>
      <c r="D367" s="30" t="s">
        <v>285</v>
      </c>
      <c r="E367" s="30" t="s">
        <v>17</v>
      </c>
      <c r="F367" s="30" t="s">
        <v>19</v>
      </c>
      <c r="G367" s="31" t="n">
        <v>-5</v>
      </c>
      <c r="H367" s="32" t="n">
        <v>60.94</v>
      </c>
      <c r="I367" s="32" t="n">
        <v>304.7</v>
      </c>
      <c r="J367" s="32" t="n">
        <v>0</v>
      </c>
      <c r="K367" s="32" t="n">
        <v>-0.91</v>
      </c>
      <c r="L367" s="32" t="n">
        <v>0</v>
      </c>
      <c r="M367" s="6" t="s">
        <f>=I367+J367+K367+L367</f>
      </c>
      <c r="N367" s="30"/>
    </row>
    <row collapsed="false" customFormat="false" customHeight="false" hidden="false" ht="12.1" outlineLevel="0" r="368">
      <c r="A368" s="29" t="n">
        <v>46061.497175926</v>
      </c>
      <c r="B368" s="30" t="s">
        <v>289</v>
      </c>
      <c r="C368" s="30" t="s">
        <v>377</v>
      </c>
      <c r="D368" s="30" t="s">
        <v>285</v>
      </c>
      <c r="E368" s="30" t="s">
        <v>17</v>
      </c>
      <c r="F368" s="30" t="s">
        <v>19</v>
      </c>
      <c r="G368" s="31" t="n">
        <v>-100</v>
      </c>
      <c r="H368" s="32" t="n">
        <v>3.4505</v>
      </c>
      <c r="I368" s="32" t="n">
        <v>345.05</v>
      </c>
      <c r="J368" s="32" t="n">
        <v>0</v>
      </c>
      <c r="K368" s="32" t="n">
        <v>-1.04</v>
      </c>
      <c r="L368" s="32" t="n">
        <v>0</v>
      </c>
      <c r="M368" s="6" t="s">
        <f>=I368+J368+K368+L368</f>
      </c>
      <c r="N368" s="30"/>
    </row>
    <row collapsed="false" customFormat="false" customHeight="false" hidden="false" ht="12.1" outlineLevel="0" r="369">
      <c r="A369" s="20" t="n">
        <v>46061.520243056</v>
      </c>
      <c r="B369" s="16" t="s">
        <v>326</v>
      </c>
      <c r="C369" s="16" t="s">
        <v>474</v>
      </c>
      <c r="D369" s="16" t="s">
        <v>283</v>
      </c>
      <c r="E369" s="16" t="s">
        <v>17</v>
      </c>
      <c r="F369" s="16" t="s">
        <v>19</v>
      </c>
      <c r="G369" s="7" t="n">
        <v>10</v>
      </c>
      <c r="H369" s="6" t="n">
        <v>56.68</v>
      </c>
      <c r="I369" s="6" t="n">
        <v>-566.8</v>
      </c>
      <c r="J369" s="6" t="n">
        <v>0</v>
      </c>
      <c r="K369" s="6" t="n">
        <v>-1.7</v>
      </c>
      <c r="L369" s="6" t="n">
        <v>0</v>
      </c>
      <c r="M369" s="6" t="s">
        <f>=I369+J369+K369+L369</f>
      </c>
      <c r="N369" s="16"/>
    </row>
    <row collapsed="false" customFormat="false" customHeight="false" hidden="false" ht="12.1" outlineLevel="0" r="370">
      <c r="A370" s="29" t="n">
        <v>46062.441678241</v>
      </c>
      <c r="B370" s="30" t="s">
        <v>316</v>
      </c>
      <c r="C370" s="30" t="s">
        <v>435</v>
      </c>
      <c r="D370" s="30" t="s">
        <v>285</v>
      </c>
      <c r="E370" s="30" t="s">
        <v>42</v>
      </c>
      <c r="F370" s="30" t="s">
        <v>19</v>
      </c>
      <c r="G370" s="31" t="n">
        <v>-1</v>
      </c>
      <c r="H370" s="32" t="n">
        <v>99.31</v>
      </c>
      <c r="I370" s="32" t="n">
        <v>993.1</v>
      </c>
      <c r="J370" s="32" t="n">
        <v>1.4</v>
      </c>
      <c r="K370" s="32" t="n">
        <v>-2.98</v>
      </c>
      <c r="L370" s="32" t="n">
        <v>0</v>
      </c>
      <c r="M370" s="6" t="s">
        <f>=I370+J370+K370+L370</f>
      </c>
      <c r="N370" s="30"/>
    </row>
    <row collapsed="false" customFormat="false" customHeight="false" hidden="false" ht="12.1" outlineLevel="0" r="371">
      <c r="A371" s="20" t="n">
        <v>46062.442037037</v>
      </c>
      <c r="B371" s="16" t="s">
        <v>317</v>
      </c>
      <c r="C371" s="16" t="s">
        <v>437</v>
      </c>
      <c r="D371" s="16" t="s">
        <v>283</v>
      </c>
      <c r="E371" s="16" t="s">
        <v>42</v>
      </c>
      <c r="F371" s="16" t="s">
        <v>19</v>
      </c>
      <c r="G371" s="7" t="n">
        <v>1</v>
      </c>
      <c r="H371" s="6" t="n">
        <v>101.6</v>
      </c>
      <c r="I371" s="6" t="n">
        <v>-1016</v>
      </c>
      <c r="J371" s="6" t="n">
        <v>-16.77</v>
      </c>
      <c r="K371" s="6" t="n">
        <v>-3.05</v>
      </c>
      <c r="L371" s="6" t="n">
        <v>0</v>
      </c>
      <c r="M371" s="6" t="s">
        <f>=I371+J371+K371+L371</f>
      </c>
      <c r="N371" s="16"/>
    </row>
    <row collapsed="false" customFormat="false" customHeight="false" hidden="false" ht="12.1" outlineLevel="0" r="372">
      <c r="A372" s="20" t="n">
        <v>46062.442847222</v>
      </c>
      <c r="B372" s="16" t="s">
        <v>323</v>
      </c>
      <c r="C372" s="16" t="s">
        <v>470</v>
      </c>
      <c r="D372" s="16" t="s">
        <v>283</v>
      </c>
      <c r="E372" s="16" t="s">
        <v>30</v>
      </c>
      <c r="F372" s="16" t="s">
        <v>19</v>
      </c>
      <c r="G372" s="7" t="n">
        <v>4</v>
      </c>
      <c r="H372" s="6" t="n">
        <v>10.19</v>
      </c>
      <c r="I372" s="6" t="n">
        <v>-40.76</v>
      </c>
      <c r="J372" s="6" t="n">
        <v>0</v>
      </c>
      <c r="K372" s="6" t="n">
        <v>0</v>
      </c>
      <c r="L372" s="6" t="n">
        <v>0</v>
      </c>
      <c r="M372" s="6" t="s">
        <f>=I372+J372+K372+L372</f>
      </c>
      <c r="N372" s="16"/>
    </row>
    <row collapsed="false" customFormat="false" customHeight="false" hidden="false" ht="12.1" outlineLevel="0" r="373">
      <c r="A373" s="20" t="n">
        <v>46062.443090278</v>
      </c>
      <c r="B373" s="16" t="s">
        <v>287</v>
      </c>
      <c r="C373" s="16" t="s">
        <v>375</v>
      </c>
      <c r="D373" s="16" t="s">
        <v>283</v>
      </c>
      <c r="E373" s="16" t="s">
        <v>30</v>
      </c>
      <c r="F373" s="16" t="s">
        <v>19</v>
      </c>
      <c r="G373" s="7" t="n">
        <v>5</v>
      </c>
      <c r="H373" s="6" t="n">
        <v>6.43</v>
      </c>
      <c r="I373" s="6" t="n">
        <v>-32.15</v>
      </c>
      <c r="J373" s="6" t="n">
        <v>0</v>
      </c>
      <c r="K373" s="6" t="n">
        <v>0</v>
      </c>
      <c r="L373" s="6" t="n">
        <v>0</v>
      </c>
      <c r="M373" s="6" t="s">
        <f>=I373+J373+K373+L373</f>
      </c>
      <c r="N373" s="16"/>
    </row>
    <row collapsed="false" customFormat="false" customHeight="false" hidden="false" ht="12.1" outlineLevel="0" r="374">
      <c r="A374" s="21" t="n">
        <v>46062.667581019</v>
      </c>
      <c r="B374" s="22" t="s">
        <v>411</v>
      </c>
      <c r="C374" s="22" t="s">
        <v>412</v>
      </c>
      <c r="D374" s="22" t="s">
        <v>411</v>
      </c>
      <c r="E374" s="22" t="s">
        <v>411</v>
      </c>
      <c r="F374" s="22" t="s">
        <v>19</v>
      </c>
      <c r="G374" s="23" t="n">
        <v>1</v>
      </c>
      <c r="H374" s="24" t="n">
        <v>1</v>
      </c>
      <c r="I374" s="24" t="n">
        <v>17.75</v>
      </c>
      <c r="J374" s="24" t="n">
        <v>0</v>
      </c>
      <c r="K374" s="24" t="n">
        <v>0</v>
      </c>
      <c r="L374" s="24" t="n">
        <v>0</v>
      </c>
      <c r="M374" s="6" t="s">
        <f>=I374+J374+K374+L374</f>
      </c>
      <c r="N374" s="22"/>
    </row>
    <row collapsed="false" customFormat="false" customHeight="false" hidden="false" ht="12.1" outlineLevel="0" r="375">
      <c r="A375" s="21" t="n">
        <v>46063.505173611</v>
      </c>
      <c r="B375" s="22" t="s">
        <v>411</v>
      </c>
      <c r="C375" s="22" t="s">
        <v>439</v>
      </c>
      <c r="D375" s="22" t="s">
        <v>411</v>
      </c>
      <c r="E375" s="22" t="s">
        <v>411</v>
      </c>
      <c r="F375" s="22" t="s">
        <v>19</v>
      </c>
      <c r="G375" s="23" t="n">
        <v>1</v>
      </c>
      <c r="H375" s="24" t="n">
        <v>1</v>
      </c>
      <c r="I375" s="24" t="n">
        <v>20.96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2"/>
    </row>
    <row collapsed="false" customFormat="false" customHeight="false" hidden="false" ht="12.1" outlineLevel="0" r="376">
      <c r="A376" s="29" t="n">
        <v>46063.664502315</v>
      </c>
      <c r="B376" s="30" t="s">
        <v>326</v>
      </c>
      <c r="C376" s="30" t="s">
        <v>474</v>
      </c>
      <c r="D376" s="30" t="s">
        <v>285</v>
      </c>
      <c r="E376" s="30" t="s">
        <v>17</v>
      </c>
      <c r="F376" s="30" t="s">
        <v>19</v>
      </c>
      <c r="G376" s="31" t="n">
        <v>-10</v>
      </c>
      <c r="H376" s="32" t="n">
        <v>55.6</v>
      </c>
      <c r="I376" s="32" t="n">
        <v>556</v>
      </c>
      <c r="J376" s="32" t="n">
        <v>0</v>
      </c>
      <c r="K376" s="32" t="n">
        <v>-1.67</v>
      </c>
      <c r="L376" s="32" t="n">
        <v>0</v>
      </c>
      <c r="M376" s="6" t="s">
        <f>=I376+J376+K376+L376</f>
      </c>
      <c r="N376" s="30"/>
    </row>
    <row collapsed="false" customFormat="false" customHeight="false" hidden="false" ht="12.1" outlineLevel="0" r="377">
      <c r="A377" s="20" t="n">
        <v>46063.673842593</v>
      </c>
      <c r="B377" s="16" t="s">
        <v>310</v>
      </c>
      <c r="C377" s="16" t="s">
        <v>428</v>
      </c>
      <c r="D377" s="16" t="s">
        <v>283</v>
      </c>
      <c r="E377" s="16" t="s">
        <v>42</v>
      </c>
      <c r="F377" s="16" t="s">
        <v>19</v>
      </c>
      <c r="G377" s="7" t="n">
        <v>1</v>
      </c>
      <c r="H377" s="6" t="n">
        <v>103.36</v>
      </c>
      <c r="I377" s="6" t="n">
        <v>-431.951776</v>
      </c>
      <c r="J377" s="6" t="n">
        <v>-4.578224</v>
      </c>
      <c r="K377" s="6" t="n">
        <v>-1.3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46063.674143519</v>
      </c>
      <c r="B378" s="16" t="s">
        <v>287</v>
      </c>
      <c r="C378" s="16" t="s">
        <v>375</v>
      </c>
      <c r="D378" s="16" t="s">
        <v>283</v>
      </c>
      <c r="E378" s="16" t="s">
        <v>30</v>
      </c>
      <c r="F378" s="16" t="s">
        <v>19</v>
      </c>
      <c r="G378" s="7" t="n">
        <v>15</v>
      </c>
      <c r="H378" s="6" t="n">
        <v>6.43</v>
      </c>
      <c r="I378" s="6" t="n">
        <v>-96.45</v>
      </c>
      <c r="J378" s="6" t="n">
        <v>0</v>
      </c>
      <c r="K378" s="6" t="n">
        <v>0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0" t="n">
        <v>46063.674340278</v>
      </c>
      <c r="B379" s="16" t="s">
        <v>323</v>
      </c>
      <c r="C379" s="16" t="s">
        <v>470</v>
      </c>
      <c r="D379" s="16" t="s">
        <v>283</v>
      </c>
      <c r="E379" s="16" t="s">
        <v>30</v>
      </c>
      <c r="F379" s="16" t="s">
        <v>19</v>
      </c>
      <c r="G379" s="7" t="n">
        <v>5</v>
      </c>
      <c r="H379" s="6" t="n">
        <v>10.18</v>
      </c>
      <c r="I379" s="6" t="n">
        <v>-50.9</v>
      </c>
      <c r="J379" s="6" t="n">
        <v>0</v>
      </c>
      <c r="K379" s="6" t="n">
        <v>0</v>
      </c>
      <c r="L379" s="6" t="n">
        <v>0</v>
      </c>
      <c r="M379" s="6" t="s">
        <f>=I379+J379+K379+L379</f>
      </c>
      <c r="N379" s="16"/>
    </row>
    <row collapsed="false" customFormat="false" customHeight="false" hidden="false" ht="12.1" outlineLevel="0" r="380">
      <c r="A380" s="21" t="n">
        <v>46064.589548611</v>
      </c>
      <c r="B380" s="22" t="s">
        <v>411</v>
      </c>
      <c r="C380" s="22" t="s">
        <v>475</v>
      </c>
      <c r="D380" s="22" t="s">
        <v>411</v>
      </c>
      <c r="E380" s="22" t="s">
        <v>411</v>
      </c>
      <c r="F380" s="22" t="s">
        <v>19</v>
      </c>
      <c r="G380" s="23" t="n">
        <v>1</v>
      </c>
      <c r="H380" s="24" t="n">
        <v>1</v>
      </c>
      <c r="I380" s="24" t="n">
        <v>129.64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1" t="n">
        <v>46064.598240741</v>
      </c>
      <c r="B381" s="22" t="s">
        <v>411</v>
      </c>
      <c r="C381" s="22" t="s">
        <v>476</v>
      </c>
      <c r="D381" s="22" t="s">
        <v>411</v>
      </c>
      <c r="E381" s="22" t="s">
        <v>411</v>
      </c>
      <c r="F381" s="22" t="s">
        <v>19</v>
      </c>
      <c r="G381" s="23" t="n">
        <v>1</v>
      </c>
      <c r="H381" s="24" t="n">
        <v>1</v>
      </c>
      <c r="I381" s="24" t="n">
        <v>11.88</v>
      </c>
      <c r="J381" s="24" t="n">
        <v>0</v>
      </c>
      <c r="K381" s="24" t="n">
        <v>0</v>
      </c>
      <c r="L381" s="24" t="n">
        <v>0</v>
      </c>
      <c r="M381" s="6" t="s">
        <f>=I381+J381+K381+L381</f>
      </c>
      <c r="N381" s="22"/>
    </row>
    <row collapsed="false" customFormat="false" customHeight="false" hidden="false" ht="12.1" outlineLevel="0" r="382">
      <c r="A382" s="21" t="n">
        <v>46070.436145833</v>
      </c>
      <c r="B382" s="22" t="s">
        <v>411</v>
      </c>
      <c r="C382" s="22" t="s">
        <v>443</v>
      </c>
      <c r="D382" s="22" t="s">
        <v>411</v>
      </c>
      <c r="E382" s="22" t="s">
        <v>411</v>
      </c>
      <c r="F382" s="22" t="s">
        <v>19</v>
      </c>
      <c r="G382" s="23" t="n">
        <v>1</v>
      </c>
      <c r="H382" s="24" t="n">
        <v>1</v>
      </c>
      <c r="I382" s="24" t="n">
        <v>24.25</v>
      </c>
      <c r="J382" s="24" t="n">
        <v>0</v>
      </c>
      <c r="K382" s="24" t="n">
        <v>0</v>
      </c>
      <c r="L382" s="24" t="n">
        <v>0</v>
      </c>
      <c r="M382" s="6" t="s">
        <f>=I382+J382+K382+L382</f>
      </c>
      <c r="N382" s="22"/>
    </row>
    <row collapsed="false" customFormat="false" customHeight="false" hidden="false" ht="12.1" outlineLevel="0" r="383">
      <c r="A383" s="21" t="n">
        <v>46070.5559375</v>
      </c>
      <c r="B383" s="22" t="s">
        <v>411</v>
      </c>
      <c r="C383" s="22" t="s">
        <v>444</v>
      </c>
      <c r="D383" s="22" t="s">
        <v>411</v>
      </c>
      <c r="E383" s="22" t="s">
        <v>411</v>
      </c>
      <c r="F383" s="22" t="s">
        <v>19</v>
      </c>
      <c r="G383" s="23" t="n">
        <v>1</v>
      </c>
      <c r="H383" s="24" t="n">
        <v>1</v>
      </c>
      <c r="I383" s="24" t="n">
        <v>41.92</v>
      </c>
      <c r="J383" s="24" t="n">
        <v>0</v>
      </c>
      <c r="K383" s="24" t="n">
        <v>0</v>
      </c>
      <c r="L383" s="24" t="n">
        <v>0</v>
      </c>
      <c r="M383" s="6" t="s">
        <f>=I383+J383+K383+L383</f>
      </c>
      <c r="N383" s="22"/>
    </row>
    <row collapsed="false" customFormat="false" customHeight="false" hidden="false" ht="12.1" outlineLevel="0" r="384">
      <c r="A384" s="21" t="n">
        <v>46073.358657407</v>
      </c>
      <c r="B384" s="22" t="s">
        <v>411</v>
      </c>
      <c r="C384" s="22" t="s">
        <v>446</v>
      </c>
      <c r="D384" s="22" t="s">
        <v>411</v>
      </c>
      <c r="E384" s="22" t="s">
        <v>411</v>
      </c>
      <c r="F384" s="22" t="s">
        <v>19</v>
      </c>
      <c r="G384" s="23" t="n">
        <v>1</v>
      </c>
      <c r="H384" s="24" t="n">
        <v>1</v>
      </c>
      <c r="I384" s="24" t="n">
        <v>40.28</v>
      </c>
      <c r="J384" s="24" t="n">
        <v>0</v>
      </c>
      <c r="K384" s="24" t="n">
        <v>0</v>
      </c>
      <c r="L384" s="24" t="n">
        <v>0</v>
      </c>
      <c r="M384" s="6" t="s">
        <f>=I384+J384+K384+L384</f>
      </c>
      <c r="N384" s="22"/>
    </row>
    <row collapsed="false" customFormat="false" customHeight="false" hidden="false" ht="12.1" outlineLevel="0" r="385">
      <c r="A385" s="29" t="n">
        <v>46078.476331019</v>
      </c>
      <c r="B385" s="30" t="s">
        <v>325</v>
      </c>
      <c r="C385" s="30" t="s">
        <v>472</v>
      </c>
      <c r="D385" s="30" t="s">
        <v>285</v>
      </c>
      <c r="E385" s="30" t="s">
        <v>42</v>
      </c>
      <c r="F385" s="30" t="s">
        <v>19</v>
      </c>
      <c r="G385" s="31" t="n">
        <v>-1</v>
      </c>
      <c r="H385" s="32" t="n">
        <v>7321.631468</v>
      </c>
      <c r="I385" s="32" t="n">
        <v>7321.631468</v>
      </c>
      <c r="J385" s="32" t="n">
        <v>0.0014679999994769</v>
      </c>
      <c r="K385" s="32" t="n">
        <v>-21.96</v>
      </c>
      <c r="L385" s="32" t="n">
        <v>0</v>
      </c>
      <c r="M385" s="6" t="s">
        <f>=I385+J385+K385+L385</f>
      </c>
      <c r="N385" s="30"/>
    </row>
    <row collapsed="false" customFormat="false" customHeight="false" hidden="false" ht="12.1" outlineLevel="0" r="386">
      <c r="A386" s="20" t="n">
        <v>46078.898321759</v>
      </c>
      <c r="B386" s="16" t="s">
        <v>327</v>
      </c>
      <c r="C386" s="16" t="s">
        <v>477</v>
      </c>
      <c r="D386" s="16" t="s">
        <v>283</v>
      </c>
      <c r="E386" s="16" t="s">
        <v>17</v>
      </c>
      <c r="F386" s="16" t="s">
        <v>19</v>
      </c>
      <c r="G386" s="7" t="n">
        <v>50</v>
      </c>
      <c r="H386" s="6" t="n">
        <v>136.96</v>
      </c>
      <c r="I386" s="6" t="n">
        <v>-6848</v>
      </c>
      <c r="J386" s="6" t="n">
        <v>0</v>
      </c>
      <c r="K386" s="6" t="n">
        <v>-20.55</v>
      </c>
      <c r="L386" s="6" t="n">
        <v>0</v>
      </c>
      <c r="M386" s="6" t="s">
        <f>=I386+J386+K386+L386</f>
      </c>
      <c r="N386" s="16"/>
    </row>
    <row collapsed="false" customFormat="false" customHeight="false" hidden="false" ht="12.1" outlineLevel="0" r="387">
      <c r="A387" s="21" t="n">
        <v>46079.497951389</v>
      </c>
      <c r="B387" s="22" t="s">
        <v>411</v>
      </c>
      <c r="C387" s="22" t="s">
        <v>478</v>
      </c>
      <c r="D387" s="22" t="s">
        <v>411</v>
      </c>
      <c r="E387" s="22" t="s">
        <v>411</v>
      </c>
      <c r="F387" s="22" t="s">
        <v>19</v>
      </c>
      <c r="G387" s="23" t="n">
        <v>1</v>
      </c>
      <c r="H387" s="24" t="n">
        <v>1</v>
      </c>
      <c r="I387" s="24" t="n">
        <v>382.4</v>
      </c>
      <c r="J387" s="24" t="n">
        <v>0</v>
      </c>
      <c r="K387" s="24" t="n">
        <v>0</v>
      </c>
      <c r="L387" s="24" t="n">
        <v>0</v>
      </c>
      <c r="M387" s="6" t="s">
        <f>=I387+J387+K387+L387</f>
      </c>
      <c r="N387" s="22"/>
    </row>
    <row collapsed="false" customFormat="false" customHeight="false" hidden="false" ht="12.1" outlineLevel="0" r="388">
      <c r="A388" s="21" t="n">
        <v>46079.519953704</v>
      </c>
      <c r="B388" s="22" t="s">
        <v>374</v>
      </c>
      <c r="C388" s="22" t="s">
        <v>153</v>
      </c>
      <c r="D388" s="22" t="s">
        <v>374</v>
      </c>
      <c r="E388" s="22" t="s">
        <v>374</v>
      </c>
      <c r="F388" s="22" t="s">
        <v>19</v>
      </c>
      <c r="G388" s="23" t="n">
        <v>1</v>
      </c>
      <c r="H388" s="24" t="n">
        <v>1</v>
      </c>
      <c r="I388" s="24" t="n">
        <v>2000</v>
      </c>
      <c r="J388" s="24" t="n">
        <v>0</v>
      </c>
      <c r="K388" s="24" t="n">
        <v>0</v>
      </c>
      <c r="L388" s="24" t="n">
        <v>0</v>
      </c>
      <c r="M388" s="6" t="s">
        <f>=I388+J388+K388+L388</f>
      </c>
      <c r="N388" s="22"/>
    </row>
    <row collapsed="false" customFormat="false" customHeight="false" hidden="false" ht="12.1" outlineLevel="0" r="389">
      <c r="A389" s="20" t="n">
        <v>46079.520196759</v>
      </c>
      <c r="B389" s="16" t="s">
        <v>21</v>
      </c>
      <c r="C389" s="16" t="s">
        <v>479</v>
      </c>
      <c r="D389" s="16" t="s">
        <v>283</v>
      </c>
      <c r="E389" s="16" t="s">
        <v>17</v>
      </c>
      <c r="F389" s="16" t="s">
        <v>19</v>
      </c>
      <c r="G389" s="7" t="n">
        <v>1</v>
      </c>
      <c r="H389" s="6" t="n">
        <v>2418.5</v>
      </c>
      <c r="I389" s="6" t="n">
        <v>-2418.5</v>
      </c>
      <c r="J389" s="6" t="n">
        <v>0</v>
      </c>
      <c r="K389" s="6" t="n">
        <v>-7.26</v>
      </c>
      <c r="L389" s="6" t="n">
        <v>0</v>
      </c>
      <c r="M389" s="6" t="s">
        <f>=I389+J389+K389+L389</f>
      </c>
      <c r="N389" s="16"/>
    </row>
    <row collapsed="false" customFormat="false" customHeight="false" hidden="false" ht="12.1" outlineLevel="0" r="390">
      <c r="A390" s="21" t="n">
        <v>46079.598518519</v>
      </c>
      <c r="B390" s="22" t="s">
        <v>448</v>
      </c>
      <c r="C390" s="22" t="s">
        <v>449</v>
      </c>
      <c r="D390" s="22" t="s">
        <v>448</v>
      </c>
      <c r="E390" s="22" t="s">
        <v>448</v>
      </c>
      <c r="F390" s="22" t="s">
        <v>19</v>
      </c>
      <c r="G390" s="23" t="n">
        <v>1</v>
      </c>
      <c r="H390" s="24" t="n">
        <v>1</v>
      </c>
      <c r="I390" s="24" t="n">
        <v>251.3</v>
      </c>
      <c r="J390" s="24" t="n">
        <v>0</v>
      </c>
      <c r="K390" s="24" t="n">
        <v>0</v>
      </c>
      <c r="L390" s="24" t="n">
        <v>0</v>
      </c>
      <c r="M390" s="6" t="s">
        <f>=I390+J390+K390+L390</f>
      </c>
      <c r="N390" s="22"/>
    </row>
    <row collapsed="false" customFormat="false" customHeight="false" hidden="false" ht="12.1" outlineLevel="0" r="391">
      <c r="A391" s="21" t="n">
        <v>46079.599756944</v>
      </c>
      <c r="B391" s="22" t="s">
        <v>411</v>
      </c>
      <c r="C391" s="22" t="s">
        <v>447</v>
      </c>
      <c r="D391" s="22" t="s">
        <v>411</v>
      </c>
      <c r="E391" s="22" t="s">
        <v>411</v>
      </c>
      <c r="F391" s="22" t="s">
        <v>19</v>
      </c>
      <c r="G391" s="23" t="n">
        <v>1</v>
      </c>
      <c r="H391" s="24" t="n">
        <v>1</v>
      </c>
      <c r="I391" s="24" t="n">
        <v>44.35</v>
      </c>
      <c r="J391" s="24" t="n">
        <v>0</v>
      </c>
      <c r="K391" s="24" t="n">
        <v>0</v>
      </c>
      <c r="L391" s="24" t="n">
        <v>0</v>
      </c>
      <c r="M391" s="6" t="s">
        <f>=I391+J391+K391+L391</f>
      </c>
      <c r="N391" s="22"/>
    </row>
    <row collapsed="false" customFormat="false" customHeight="false" hidden="false" ht="12.1" outlineLevel="0" r="392">
      <c r="A392" s="29" t="n">
        <v>46079.945335648</v>
      </c>
      <c r="B392" s="30" t="s">
        <v>327</v>
      </c>
      <c r="C392" s="30" t="s">
        <v>477</v>
      </c>
      <c r="D392" s="30" t="s">
        <v>285</v>
      </c>
      <c r="E392" s="30" t="s">
        <v>17</v>
      </c>
      <c r="F392" s="30" t="s">
        <v>19</v>
      </c>
      <c r="G392" s="31" t="n">
        <v>-50</v>
      </c>
      <c r="H392" s="32" t="n">
        <v>142</v>
      </c>
      <c r="I392" s="32" t="n">
        <v>7100</v>
      </c>
      <c r="J392" s="32" t="n">
        <v>0</v>
      </c>
      <c r="K392" s="32" t="n">
        <v>-21.3</v>
      </c>
      <c r="L392" s="32" t="n">
        <v>0</v>
      </c>
      <c r="M392" s="6" t="s">
        <f>=I392+J392+K392+L392</f>
      </c>
      <c r="N392" s="30"/>
    </row>
    <row collapsed="false" customFormat="false" customHeight="false" hidden="false" ht="12.1" outlineLevel="0" r="393">
      <c r="A393" s="20" t="n">
        <v>46080.463831019</v>
      </c>
      <c r="B393" s="16" t="s">
        <v>41</v>
      </c>
      <c r="C393" s="16" t="s">
        <v>480</v>
      </c>
      <c r="D393" s="16" t="s">
        <v>283</v>
      </c>
      <c r="E393" s="16" t="s">
        <v>42</v>
      </c>
      <c r="F393" s="16" t="s">
        <v>19</v>
      </c>
      <c r="G393" s="7" t="n">
        <v>1</v>
      </c>
      <c r="H393" s="6" t="n">
        <v>7792.602613</v>
      </c>
      <c r="I393" s="6" t="n">
        <v>-7792.602613</v>
      </c>
      <c r="J393" s="6" t="n">
        <v>-46.267387</v>
      </c>
      <c r="K393" s="6" t="n">
        <v>-23.38</v>
      </c>
      <c r="L393" s="6" t="n">
        <v>0</v>
      </c>
      <c r="M393" s="6" t="s">
        <f>=I393+J393+K393+L393</f>
      </c>
      <c r="N393" s="16"/>
    </row>
    <row collapsed="false" customFormat="false" customHeight="false" hidden="false" ht="12.1" outlineLevel="0" r="394">
      <c r="A394" s="20" t="n">
        <v>46080.467939815</v>
      </c>
      <c r="B394" s="16" t="s">
        <v>287</v>
      </c>
      <c r="C394" s="16" t="s">
        <v>375</v>
      </c>
      <c r="D394" s="16" t="s">
        <v>283</v>
      </c>
      <c r="E394" s="16" t="s">
        <v>30</v>
      </c>
      <c r="F394" s="16" t="s">
        <v>19</v>
      </c>
      <c r="G394" s="7" t="n">
        <v>1</v>
      </c>
      <c r="H394" s="6" t="n">
        <v>6.59</v>
      </c>
      <c r="I394" s="6" t="n">
        <v>-6.59</v>
      </c>
      <c r="J394" s="6" t="n">
        <v>0</v>
      </c>
      <c r="K394" s="6" t="n">
        <v>0</v>
      </c>
      <c r="L394" s="6" t="n">
        <v>0</v>
      </c>
      <c r="M394" s="6" t="s">
        <f>=I394+J394+K394+L394</f>
      </c>
      <c r="N394" s="16"/>
    </row>
    <row collapsed="false" customFormat="false" customHeight="false" hidden="false" ht="12.1" outlineLevel="0" r="395">
      <c r="A395" s="20" t="n">
        <v>46080.47537037</v>
      </c>
      <c r="B395" s="16" t="s">
        <v>29</v>
      </c>
      <c r="C395" s="16" t="s">
        <v>462</v>
      </c>
      <c r="D395" s="16" t="s">
        <v>283</v>
      </c>
      <c r="E395" s="16" t="s">
        <v>30</v>
      </c>
      <c r="F395" s="16" t="s">
        <v>19</v>
      </c>
      <c r="G395" s="7" t="n">
        <v>14</v>
      </c>
      <c r="H395" s="6" t="n">
        <v>10.01</v>
      </c>
      <c r="I395" s="6" t="n">
        <v>-140.14</v>
      </c>
      <c r="J395" s="6" t="n">
        <v>0</v>
      </c>
      <c r="K395" s="6" t="n">
        <v>0</v>
      </c>
      <c r="L395" s="6" t="n">
        <v>0</v>
      </c>
      <c r="M395" s="6" t="s">
        <f>=I395+J395+K395+L395</f>
      </c>
      <c r="N395" s="16"/>
    </row>
    <row collapsed="false" customFormat="false" customHeight="false" hidden="false" ht="12.1" outlineLevel="0" r="396">
      <c r="A396" s="21" t="n">
        <v>46080.475891204</v>
      </c>
      <c r="B396" s="22" t="s">
        <v>374</v>
      </c>
      <c r="C396" s="22" t="s">
        <v>153</v>
      </c>
      <c r="D396" s="22" t="s">
        <v>374</v>
      </c>
      <c r="E396" s="22" t="s">
        <v>374</v>
      </c>
      <c r="F396" s="22" t="s">
        <v>19</v>
      </c>
      <c r="G396" s="23" t="n">
        <v>1</v>
      </c>
      <c r="H396" s="24" t="n">
        <v>1</v>
      </c>
      <c r="I396" s="24" t="n">
        <v>2000</v>
      </c>
      <c r="J396" s="24" t="n">
        <v>0</v>
      </c>
      <c r="K396" s="24" t="n">
        <v>0</v>
      </c>
      <c r="L396" s="24" t="n">
        <v>0</v>
      </c>
      <c r="M396" s="6" t="s">
        <f>=I396+J396+K396+L396</f>
      </c>
      <c r="N396" s="22"/>
    </row>
    <row collapsed="false" customFormat="false" customHeight="false" hidden="false" ht="12.1" outlineLevel="0" r="397">
      <c r="A397" s="20" t="n">
        <v>46080.477708333</v>
      </c>
      <c r="B397" s="16" t="s">
        <v>103</v>
      </c>
      <c r="C397" s="16" t="s">
        <v>481</v>
      </c>
      <c r="D397" s="16" t="s">
        <v>283</v>
      </c>
      <c r="E397" s="16" t="s">
        <v>42</v>
      </c>
      <c r="F397" s="16" t="s">
        <v>19</v>
      </c>
      <c r="G397" s="7" t="n">
        <v>1</v>
      </c>
      <c r="H397" s="6" t="n">
        <v>100.5</v>
      </c>
      <c r="I397" s="6" t="n">
        <v>-1005</v>
      </c>
      <c r="J397" s="6" t="n">
        <v>-15.34</v>
      </c>
      <c r="K397" s="6" t="n">
        <v>-3.02</v>
      </c>
      <c r="L397" s="6" t="n">
        <v>0</v>
      </c>
      <c r="M397" s="6" t="s">
        <f>=I397+J397+K397+L397</f>
      </c>
      <c r="N397" s="16"/>
    </row>
    <row collapsed="false" customFormat="false" customHeight="false" hidden="false" ht="12.1" outlineLevel="0" r="398">
      <c r="A398" s="20" t="n">
        <v>46080.478414352</v>
      </c>
      <c r="B398" s="16" t="s">
        <v>328</v>
      </c>
      <c r="C398" s="16" t="s">
        <v>482</v>
      </c>
      <c r="D398" s="16" t="s">
        <v>283</v>
      </c>
      <c r="E398" s="16" t="s">
        <v>42</v>
      </c>
      <c r="F398" s="16" t="s">
        <v>19</v>
      </c>
      <c r="G398" s="7" t="n">
        <v>1</v>
      </c>
      <c r="H398" s="6" t="n">
        <v>97.97</v>
      </c>
      <c r="I398" s="6" t="n">
        <v>-494.7485</v>
      </c>
      <c r="J398" s="6" t="n">
        <v>-4.8415</v>
      </c>
      <c r="K398" s="6" t="n">
        <v>-1.48</v>
      </c>
      <c r="L398" s="6" t="n">
        <v>0</v>
      </c>
      <c r="M398" s="6" t="s">
        <f>=I398+J398+K398+L398</f>
      </c>
      <c r="N398" s="16"/>
    </row>
    <row collapsed="false" customFormat="false" customHeight="false" hidden="false" ht="12.1" outlineLevel="0" r="399">
      <c r="A399" s="20" t="n">
        <v>46080.481412037</v>
      </c>
      <c r="B399" s="16" t="s">
        <v>29</v>
      </c>
      <c r="C399" s="16" t="s">
        <v>462</v>
      </c>
      <c r="D399" s="16" t="s">
        <v>283</v>
      </c>
      <c r="E399" s="16" t="s">
        <v>30</v>
      </c>
      <c r="F399" s="16" t="s">
        <v>19</v>
      </c>
      <c r="G399" s="7" t="n">
        <v>16</v>
      </c>
      <c r="H399" s="6" t="n">
        <v>10</v>
      </c>
      <c r="I399" s="6" t="n">
        <v>-160</v>
      </c>
      <c r="J399" s="6" t="n">
        <v>0</v>
      </c>
      <c r="K399" s="6" t="n">
        <v>0</v>
      </c>
      <c r="L399" s="6" t="n">
        <v>0</v>
      </c>
      <c r="M399" s="6" t="s">
        <f>=I399+J399+K399+L399</f>
      </c>
      <c r="N399" s="16"/>
    </row>
    <row collapsed="false" customFormat="false" customHeight="false" hidden="false" ht="12.1" outlineLevel="0" r="400">
      <c r="A400" s="20" t="n">
        <v>46080.482210648</v>
      </c>
      <c r="B400" s="16" t="s">
        <v>33</v>
      </c>
      <c r="C400" s="16" t="s">
        <v>410</v>
      </c>
      <c r="D400" s="16" t="s">
        <v>283</v>
      </c>
      <c r="E400" s="16" t="s">
        <v>30</v>
      </c>
      <c r="F400" s="16" t="s">
        <v>19</v>
      </c>
      <c r="G400" s="7" t="n">
        <v>10</v>
      </c>
      <c r="H400" s="6" t="n">
        <v>15.91</v>
      </c>
      <c r="I400" s="6" t="n">
        <v>-159.1</v>
      </c>
      <c r="J400" s="6" t="n">
        <v>0</v>
      </c>
      <c r="K400" s="6" t="n">
        <v>0</v>
      </c>
      <c r="L400" s="6" t="n">
        <v>0</v>
      </c>
      <c r="M400" s="6" t="s">
        <f>=I400+J400+K400+L400</f>
      </c>
      <c r="N400" s="16"/>
    </row>
    <row collapsed="false" customFormat="false" customHeight="false" hidden="false" ht="12.1" outlineLevel="0" r="401">
      <c r="A401" s="20" t="n">
        <v>46080.482430556</v>
      </c>
      <c r="B401" s="16" t="s">
        <v>287</v>
      </c>
      <c r="C401" s="16" t="s">
        <v>375</v>
      </c>
      <c r="D401" s="16" t="s">
        <v>283</v>
      </c>
      <c r="E401" s="16" t="s">
        <v>30</v>
      </c>
      <c r="F401" s="16" t="s">
        <v>19</v>
      </c>
      <c r="G401" s="7" t="n">
        <v>9</v>
      </c>
      <c r="H401" s="6" t="n">
        <v>6.59</v>
      </c>
      <c r="I401" s="6" t="n">
        <v>-59.31</v>
      </c>
      <c r="J401" s="6" t="n">
        <v>0</v>
      </c>
      <c r="K401" s="6" t="n">
        <v>0</v>
      </c>
      <c r="L401" s="6" t="n">
        <v>0</v>
      </c>
      <c r="M401" s="6" t="s">
        <f>=I401+J401+K401+L401</f>
      </c>
      <c r="N401" s="16"/>
    </row>
    <row collapsed="false" customFormat="false" customHeight="false" hidden="false" ht="12.1" outlineLevel="0" r="402">
      <c r="A402" s="20" t="n">
        <v>46080.482615741</v>
      </c>
      <c r="B402" s="16" t="s">
        <v>36</v>
      </c>
      <c r="C402" s="16" t="s">
        <v>406</v>
      </c>
      <c r="D402" s="16" t="s">
        <v>283</v>
      </c>
      <c r="E402" s="16" t="s">
        <v>30</v>
      </c>
      <c r="F402" s="16" t="s">
        <v>19</v>
      </c>
      <c r="G402" s="7" t="n">
        <v>1</v>
      </c>
      <c r="H402" s="6" t="n">
        <v>100.07</v>
      </c>
      <c r="I402" s="6" t="n">
        <v>-100.07</v>
      </c>
      <c r="J402" s="6" t="n">
        <v>0</v>
      </c>
      <c r="K402" s="6" t="n">
        <v>0</v>
      </c>
      <c r="L402" s="6" t="n">
        <v>0</v>
      </c>
      <c r="M402" s="6" t="s">
        <f>=I402+J402+K402+L402</f>
      </c>
      <c r="N402" s="16"/>
    </row>
    <row collapsed="false" customFormat="false" customHeight="false" hidden="false" ht="12.1" outlineLevel="0" r="403">
      <c r="A403" s="21" t="n">
        <v>46085.438113426</v>
      </c>
      <c r="B403" s="22" t="s">
        <v>411</v>
      </c>
      <c r="C403" s="22" t="s">
        <v>463</v>
      </c>
      <c r="D403" s="22" t="s">
        <v>411</v>
      </c>
      <c r="E403" s="22" t="s">
        <v>411</v>
      </c>
      <c r="F403" s="22" t="s">
        <v>19</v>
      </c>
      <c r="G403" s="23" t="n">
        <v>1</v>
      </c>
      <c r="H403" s="24" t="n">
        <v>1</v>
      </c>
      <c r="I403" s="24" t="n">
        <v>20.96</v>
      </c>
      <c r="J403" s="24" t="n">
        <v>0</v>
      </c>
      <c r="K403" s="24" t="n">
        <v>0</v>
      </c>
      <c r="L403" s="24" t="n">
        <v>0</v>
      </c>
      <c r="M403" s="6" t="s">
        <f>=I403+J403+K403+L403</f>
      </c>
      <c r="N403" s="22"/>
    </row>
    <row collapsed="false" customFormat="false" customHeight="false" hidden="false" ht="12.1" outlineLevel="0" r="404">
      <c r="A404" s="21" t="n">
        <v>46086.381770833</v>
      </c>
      <c r="B404" s="22" t="s">
        <v>411</v>
      </c>
      <c r="C404" s="22" t="s">
        <v>464</v>
      </c>
      <c r="D404" s="22" t="s">
        <v>411</v>
      </c>
      <c r="E404" s="22" t="s">
        <v>411</v>
      </c>
      <c r="F404" s="22" t="s">
        <v>19</v>
      </c>
      <c r="G404" s="23" t="n">
        <v>1</v>
      </c>
      <c r="H404" s="24" t="n">
        <v>1</v>
      </c>
      <c r="I404" s="24" t="n">
        <v>17.55</v>
      </c>
      <c r="J404" s="24" t="n">
        <v>0</v>
      </c>
      <c r="K404" s="24" t="n">
        <v>0</v>
      </c>
      <c r="L404" s="24" t="n">
        <v>0</v>
      </c>
      <c r="M404" s="6" t="s">
        <f>=I404+J404+K404+L404</f>
      </c>
      <c r="N404" s="22"/>
    </row>
    <row collapsed="false" customFormat="false" customHeight="false" hidden="false" ht="12.1" outlineLevel="0" r="405">
      <c r="A405" s="21" t="n">
        <v>46086.394155093</v>
      </c>
      <c r="B405" s="22" t="s">
        <v>411</v>
      </c>
      <c r="C405" s="22" t="s">
        <v>465</v>
      </c>
      <c r="D405" s="22" t="s">
        <v>411</v>
      </c>
      <c r="E405" s="22" t="s">
        <v>411</v>
      </c>
      <c r="F405" s="22" t="s">
        <v>19</v>
      </c>
      <c r="G405" s="23" t="n">
        <v>1</v>
      </c>
      <c r="H405" s="24" t="n">
        <v>1</v>
      </c>
      <c r="I405" s="24" t="n">
        <v>19.11</v>
      </c>
      <c r="J405" s="24" t="n">
        <v>0</v>
      </c>
      <c r="K405" s="24" t="n">
        <v>0</v>
      </c>
      <c r="L405" s="24" t="n">
        <v>0</v>
      </c>
      <c r="M405" s="6" t="s">
        <f>=I405+J405+K405+L405</f>
      </c>
      <c r="N405" s="22"/>
    </row>
    <row collapsed="false" customFormat="false" customHeight="false" hidden="false" ht="12.1" outlineLevel="0" r="406">
      <c r="A406" s="21" t="n">
        <v>46086.424351852</v>
      </c>
      <c r="B406" s="22" t="s">
        <v>411</v>
      </c>
      <c r="C406" s="22" t="s">
        <v>483</v>
      </c>
      <c r="D406" s="22" t="s">
        <v>411</v>
      </c>
      <c r="E406" s="22" t="s">
        <v>411</v>
      </c>
      <c r="F406" s="22" t="s">
        <v>19</v>
      </c>
      <c r="G406" s="23" t="n">
        <v>1</v>
      </c>
      <c r="H406" s="24" t="n">
        <v>1</v>
      </c>
      <c r="I406" s="24" t="n">
        <v>5.19</v>
      </c>
      <c r="J406" s="24" t="n">
        <v>0</v>
      </c>
      <c r="K406" s="24" t="n">
        <v>0</v>
      </c>
      <c r="L406" s="24" t="n">
        <v>0</v>
      </c>
      <c r="M406" s="6" t="s">
        <f>=I406+J406+K406+L406</f>
      </c>
      <c r="N406" s="22"/>
    </row>
    <row collapsed="false" customFormat="false" customHeight="false" hidden="false" ht="12.1" outlineLevel="0" r="407">
      <c r="A407" s="21" t="n">
        <v>46087.282256944</v>
      </c>
      <c r="B407" s="22" t="s">
        <v>374</v>
      </c>
      <c r="C407" s="22" t="s">
        <v>153</v>
      </c>
      <c r="D407" s="22" t="s">
        <v>374</v>
      </c>
      <c r="E407" s="22" t="s">
        <v>374</v>
      </c>
      <c r="F407" s="22" t="s">
        <v>19</v>
      </c>
      <c r="G407" s="23" t="n">
        <v>1</v>
      </c>
      <c r="H407" s="24" t="n">
        <v>1</v>
      </c>
      <c r="I407" s="24" t="n">
        <v>4000</v>
      </c>
      <c r="J407" s="24" t="n">
        <v>0</v>
      </c>
      <c r="K407" s="24" t="n">
        <v>0</v>
      </c>
      <c r="L407" s="24" t="n">
        <v>0</v>
      </c>
      <c r="M407" s="6" t="s">
        <f>=I407+J407+K407+L407</f>
      </c>
      <c r="N407" s="22"/>
    </row>
    <row collapsed="false" customFormat="false" customHeight="false" hidden="false" ht="12.1" outlineLevel="0" r="408">
      <c r="A408" s="20" t="n">
        <v>46087.415543981</v>
      </c>
      <c r="B408" s="16" t="s">
        <v>97</v>
      </c>
      <c r="C408" s="16" t="s">
        <v>484</v>
      </c>
      <c r="D408" s="16" t="s">
        <v>283</v>
      </c>
      <c r="E408" s="16" t="s">
        <v>42</v>
      </c>
      <c r="F408" s="16" t="s">
        <v>19</v>
      </c>
      <c r="G408" s="7" t="n">
        <v>1</v>
      </c>
      <c r="H408" s="6" t="n">
        <v>99.5</v>
      </c>
      <c r="I408" s="6" t="n">
        <v>-995</v>
      </c>
      <c r="J408" s="6" t="n">
        <v>-2.05</v>
      </c>
      <c r="K408" s="6" t="n">
        <v>-2.99</v>
      </c>
      <c r="L408" s="6" t="n">
        <v>0</v>
      </c>
      <c r="M408" s="6" t="s">
        <f>=I408+J408+K408+L408</f>
      </c>
      <c r="N408" s="16"/>
    </row>
    <row collapsed="false" customFormat="false" customHeight="false" hidden="false" ht="12.1" outlineLevel="0" r="409">
      <c r="A409" s="20" t="n">
        <v>46087.416516204</v>
      </c>
      <c r="B409" s="16" t="s">
        <v>73</v>
      </c>
      <c r="C409" s="16" t="s">
        <v>485</v>
      </c>
      <c r="D409" s="16" t="s">
        <v>283</v>
      </c>
      <c r="E409" s="16" t="s">
        <v>42</v>
      </c>
      <c r="F409" s="16" t="s">
        <v>19</v>
      </c>
      <c r="G409" s="7" t="n">
        <v>1</v>
      </c>
      <c r="H409" s="6" t="n">
        <v>103.61</v>
      </c>
      <c r="I409" s="6" t="n">
        <v>-1036.1</v>
      </c>
      <c r="J409" s="6" t="n">
        <v>-17.1</v>
      </c>
      <c r="K409" s="6" t="n">
        <v>-3.11</v>
      </c>
      <c r="L409" s="6" t="n">
        <v>0</v>
      </c>
      <c r="M409" s="6" t="s">
        <f>=I409+J409+K409+L409</f>
      </c>
      <c r="N409" s="16"/>
    </row>
    <row collapsed="false" customFormat="false" customHeight="false" hidden="false" ht="12.1" outlineLevel="0" r="410">
      <c r="A410" s="20" t="n">
        <v>46087.421458333</v>
      </c>
      <c r="B410" s="16" t="s">
        <v>70</v>
      </c>
      <c r="C410" s="16" t="s">
        <v>486</v>
      </c>
      <c r="D410" s="16" t="s">
        <v>283</v>
      </c>
      <c r="E410" s="16" t="s">
        <v>42</v>
      </c>
      <c r="F410" s="16" t="s">
        <v>19</v>
      </c>
      <c r="G410" s="7" t="n">
        <v>1</v>
      </c>
      <c r="H410" s="6" t="n">
        <v>101.84</v>
      </c>
      <c r="I410" s="6" t="n">
        <v>-1018.4</v>
      </c>
      <c r="J410" s="6" t="n">
        <v>-9.2099999999999</v>
      </c>
      <c r="K410" s="6" t="n">
        <v>-3.06</v>
      </c>
      <c r="L410" s="6" t="n">
        <v>0</v>
      </c>
      <c r="M410" s="6" t="s">
        <f>=I410+J410+K410+L410</f>
      </c>
      <c r="N410" s="16"/>
    </row>
    <row collapsed="false" customFormat="false" customHeight="false" hidden="false" ht="12.1" outlineLevel="0" r="411">
      <c r="A411" s="20" t="n">
        <v>46087.42537037</v>
      </c>
      <c r="B411" s="16" t="s">
        <v>36</v>
      </c>
      <c r="C411" s="16" t="s">
        <v>406</v>
      </c>
      <c r="D411" s="16" t="s">
        <v>283</v>
      </c>
      <c r="E411" s="16" t="s">
        <v>30</v>
      </c>
      <c r="F411" s="16" t="s">
        <v>19</v>
      </c>
      <c r="G411" s="7" t="n">
        <v>5</v>
      </c>
      <c r="H411" s="6" t="n">
        <v>100.37</v>
      </c>
      <c r="I411" s="6" t="n">
        <v>-501.85</v>
      </c>
      <c r="J411" s="6" t="n">
        <v>0</v>
      </c>
      <c r="K411" s="6" t="n">
        <v>0</v>
      </c>
      <c r="L411" s="6" t="n">
        <v>0</v>
      </c>
      <c r="M411" s="6" t="s">
        <f>=I411+J411+K411+L411</f>
      </c>
      <c r="N411" s="16"/>
    </row>
    <row collapsed="false" customFormat="false" customHeight="false" hidden="false" ht="12.1" outlineLevel="0" r="412">
      <c r="A412" s="20" t="n">
        <v>46087.425590278</v>
      </c>
      <c r="B412" s="16" t="s">
        <v>323</v>
      </c>
      <c r="C412" s="16" t="s">
        <v>470</v>
      </c>
      <c r="D412" s="16" t="s">
        <v>283</v>
      </c>
      <c r="E412" s="16" t="s">
        <v>30</v>
      </c>
      <c r="F412" s="16" t="s">
        <v>19</v>
      </c>
      <c r="G412" s="7" t="n">
        <v>15</v>
      </c>
      <c r="H412" s="6" t="n">
        <v>10.36</v>
      </c>
      <c r="I412" s="6" t="n">
        <v>-155.4</v>
      </c>
      <c r="J412" s="6" t="n">
        <v>0</v>
      </c>
      <c r="K412" s="6" t="n">
        <v>0</v>
      </c>
      <c r="L412" s="6" t="n">
        <v>0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46087.425821759</v>
      </c>
      <c r="B413" s="16" t="s">
        <v>287</v>
      </c>
      <c r="C413" s="16" t="s">
        <v>375</v>
      </c>
      <c r="D413" s="16" t="s">
        <v>283</v>
      </c>
      <c r="E413" s="16" t="s">
        <v>30</v>
      </c>
      <c r="F413" s="16" t="s">
        <v>19</v>
      </c>
      <c r="G413" s="7" t="n">
        <v>5</v>
      </c>
      <c r="H413" s="6" t="n">
        <v>6.68</v>
      </c>
      <c r="I413" s="6" t="n">
        <v>-33.4</v>
      </c>
      <c r="J413" s="6" t="n">
        <v>0</v>
      </c>
      <c r="K413" s="6" t="n">
        <v>0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0" t="n">
        <v>46087.426111111</v>
      </c>
      <c r="B414" s="16" t="s">
        <v>29</v>
      </c>
      <c r="C414" s="16" t="s">
        <v>462</v>
      </c>
      <c r="D414" s="16" t="s">
        <v>283</v>
      </c>
      <c r="E414" s="16" t="s">
        <v>30</v>
      </c>
      <c r="F414" s="16" t="s">
        <v>19</v>
      </c>
      <c r="G414" s="7" t="n">
        <v>15</v>
      </c>
      <c r="H414" s="6" t="n">
        <v>10.33</v>
      </c>
      <c r="I414" s="6" t="n">
        <v>-154.95</v>
      </c>
      <c r="J414" s="6" t="n">
        <v>0</v>
      </c>
      <c r="K414" s="6" t="n">
        <v>0</v>
      </c>
      <c r="L414" s="6" t="n">
        <v>0</v>
      </c>
      <c r="M414" s="6" t="s">
        <f>=I414+J414+K414+L414</f>
      </c>
      <c r="N414" s="16"/>
    </row>
    <row collapsed="false" customFormat="false" customHeight="false" hidden="false" ht="12.1" outlineLevel="0" r="415">
      <c r="A415" s="20" t="n">
        <v>46087.42662037</v>
      </c>
      <c r="B415" s="16" t="s">
        <v>287</v>
      </c>
      <c r="C415" s="16" t="s">
        <v>375</v>
      </c>
      <c r="D415" s="16" t="s">
        <v>283</v>
      </c>
      <c r="E415" s="16" t="s">
        <v>30</v>
      </c>
      <c r="F415" s="16" t="s">
        <v>19</v>
      </c>
      <c r="G415" s="7" t="n">
        <v>1</v>
      </c>
      <c r="H415" s="6" t="n">
        <v>6.68</v>
      </c>
      <c r="I415" s="6" t="n">
        <v>-6.68</v>
      </c>
      <c r="J415" s="6" t="n">
        <v>0</v>
      </c>
      <c r="K415" s="6" t="n">
        <v>0</v>
      </c>
      <c r="L415" s="6" t="n">
        <v>0</v>
      </c>
      <c r="M415" s="6" t="s">
        <f>=I415+J415+K415+L415</f>
      </c>
      <c r="N415" s="16"/>
    </row>
    <row collapsed="false" customFormat="false" customHeight="false" hidden="false" ht="12.1" outlineLevel="0" r="416">
      <c r="A416" s="21" t="n">
        <v>46087.457939815</v>
      </c>
      <c r="B416" s="22" t="s">
        <v>411</v>
      </c>
      <c r="C416" s="22" t="s">
        <v>487</v>
      </c>
      <c r="D416" s="22" t="s">
        <v>411</v>
      </c>
      <c r="E416" s="22" t="s">
        <v>411</v>
      </c>
      <c r="F416" s="22" t="s">
        <v>19</v>
      </c>
      <c r="G416" s="23" t="n">
        <v>1</v>
      </c>
      <c r="H416" s="24" t="n">
        <v>1</v>
      </c>
      <c r="I416" s="24" t="n">
        <v>16.99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2"/>
    </row>
    <row collapsed="false" customFormat="false" customHeight="false" hidden="false" ht="12.1" outlineLevel="0" r="417">
      <c r="A417" s="21" t="n">
        <v>46091.671203704</v>
      </c>
      <c r="B417" s="22" t="s">
        <v>411</v>
      </c>
      <c r="C417" s="22" t="s">
        <v>412</v>
      </c>
      <c r="D417" s="22" t="s">
        <v>411</v>
      </c>
      <c r="E417" s="22" t="s">
        <v>411</v>
      </c>
      <c r="F417" s="22" t="s">
        <v>19</v>
      </c>
      <c r="G417" s="23" t="n">
        <v>1</v>
      </c>
      <c r="H417" s="24" t="n">
        <v>1</v>
      </c>
      <c r="I417" s="24" t="n">
        <v>13.19</v>
      </c>
      <c r="J417" s="24" t="n">
        <v>0</v>
      </c>
      <c r="K417" s="24" t="n">
        <v>0</v>
      </c>
      <c r="L417" s="24" t="n">
        <v>0</v>
      </c>
      <c r="M417" s="6" t="s">
        <f>=I417+J417+K417+L417</f>
      </c>
      <c r="N417" s="22"/>
    </row>
    <row collapsed="false" customFormat="false" customHeight="false" hidden="false" ht="12.1" outlineLevel="0" r="418">
      <c r="A418" s="21" t="n">
        <v>46092.47150463</v>
      </c>
      <c r="B418" s="22" t="s">
        <v>411</v>
      </c>
      <c r="C418" s="22" t="s">
        <v>468</v>
      </c>
      <c r="D418" s="22" t="s">
        <v>411</v>
      </c>
      <c r="E418" s="22" t="s">
        <v>411</v>
      </c>
      <c r="F418" s="22" t="s">
        <v>19</v>
      </c>
      <c r="G418" s="23" t="n">
        <v>1</v>
      </c>
      <c r="H418" s="24" t="n">
        <v>1</v>
      </c>
      <c r="I418" s="24" t="n">
        <v>39.46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46094.558854167</v>
      </c>
      <c r="B419" s="22" t="s">
        <v>411</v>
      </c>
      <c r="C419" s="22" t="s">
        <v>476</v>
      </c>
      <c r="D419" s="22" t="s">
        <v>411</v>
      </c>
      <c r="E419" s="22" t="s">
        <v>411</v>
      </c>
      <c r="F419" s="22" t="s">
        <v>19</v>
      </c>
      <c r="G419" s="23" t="n">
        <v>1</v>
      </c>
      <c r="H419" s="24" t="n">
        <v>1</v>
      </c>
      <c r="I419" s="24" t="n">
        <v>12.24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2"/>
    </row>
    <row collapsed="false" customFormat="false" customHeight="false" hidden="false" ht="12.1" outlineLevel="0" r="420">
      <c r="A420" s="21" t="n">
        <v>46097.792372685</v>
      </c>
      <c r="B420" s="22" t="s">
        <v>411</v>
      </c>
      <c r="C420" s="22" t="s">
        <v>488</v>
      </c>
      <c r="D420" s="22" t="s">
        <v>411</v>
      </c>
      <c r="E420" s="22" t="s">
        <v>411</v>
      </c>
      <c r="F420" s="22" t="s">
        <v>19</v>
      </c>
      <c r="G420" s="23" t="n">
        <v>1</v>
      </c>
      <c r="H420" s="24" t="n">
        <v>1</v>
      </c>
      <c r="I420" s="24" t="n">
        <v>21.37</v>
      </c>
      <c r="J420" s="24" t="n">
        <v>0</v>
      </c>
      <c r="K420" s="24" t="n">
        <v>0</v>
      </c>
      <c r="L420" s="24" t="n">
        <v>0</v>
      </c>
      <c r="M420" s="6" t="s">
        <f>=I420+J420+K420+L420</f>
      </c>
      <c r="N420" s="22"/>
    </row>
    <row collapsed="false" customFormat="false" customHeight="false" hidden="false" ht="12.1" outlineLevel="0" r="421">
      <c r="A421" s="21" t="n">
        <v>46098.443217593</v>
      </c>
      <c r="B421" s="22" t="s">
        <v>411</v>
      </c>
      <c r="C421" s="22" t="s">
        <v>489</v>
      </c>
      <c r="D421" s="22" t="s">
        <v>411</v>
      </c>
      <c r="E421" s="22" t="s">
        <v>411</v>
      </c>
      <c r="F421" s="22" t="s">
        <v>19</v>
      </c>
      <c r="G421" s="23" t="n">
        <v>1</v>
      </c>
      <c r="H421" s="24" t="n">
        <v>1</v>
      </c>
      <c r="I421" s="24" t="n">
        <v>89.35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2"/>
    </row>
    <row collapsed="false" customFormat="false" customHeight="false" hidden="false" ht="12.1" outlineLevel="0" r="422">
      <c r="A422" s="21" t="n">
        <v>46099.690011574</v>
      </c>
      <c r="B422" s="22" t="s">
        <v>411</v>
      </c>
      <c r="C422" s="22" t="s">
        <v>443</v>
      </c>
      <c r="D422" s="22" t="s">
        <v>411</v>
      </c>
      <c r="E422" s="22" t="s">
        <v>411</v>
      </c>
      <c r="F422" s="22" t="s">
        <v>19</v>
      </c>
      <c r="G422" s="23" t="n">
        <v>1</v>
      </c>
      <c r="H422" s="24" t="n">
        <v>1</v>
      </c>
      <c r="I422" s="24" t="n">
        <v>24.25</v>
      </c>
      <c r="J422" s="24" t="n">
        <v>0</v>
      </c>
      <c r="K422" s="24" t="n">
        <v>0</v>
      </c>
      <c r="L422" s="24" t="n">
        <v>0</v>
      </c>
      <c r="M422" s="6" t="s">
        <f>=I422+J422+K422+L422</f>
      </c>
      <c r="N422" s="22"/>
    </row>
    <row collapsed="false" customFormat="false" customHeight="false" hidden="false" ht="12.1" outlineLevel="0" r="423">
      <c r="A423" s="21" t="n">
        <v>46100.4828125</v>
      </c>
      <c r="B423" s="22" t="s">
        <v>411</v>
      </c>
      <c r="C423" s="22" t="s">
        <v>444</v>
      </c>
      <c r="D423" s="22" t="s">
        <v>411</v>
      </c>
      <c r="E423" s="22" t="s">
        <v>411</v>
      </c>
      <c r="F423" s="22" t="s">
        <v>19</v>
      </c>
      <c r="G423" s="23" t="n">
        <v>1</v>
      </c>
      <c r="H423" s="24" t="n">
        <v>1</v>
      </c>
      <c r="I423" s="24" t="n">
        <v>41.92</v>
      </c>
      <c r="J423" s="24" t="n">
        <v>0</v>
      </c>
      <c r="K423" s="24" t="n">
        <v>0</v>
      </c>
      <c r="L423" s="24" t="n">
        <v>0</v>
      </c>
      <c r="M423" s="6" t="s">
        <f>=I423+J423+K423+L423</f>
      </c>
      <c r="N423" s="22"/>
    </row>
    <row collapsed="false" customFormat="false" customHeight="false" hidden="false" ht="12.1" outlineLevel="0" r="424">
      <c r="A424" s="20" t="n">
        <v>46100.592743056</v>
      </c>
      <c r="B424" s="16" t="s">
        <v>29</v>
      </c>
      <c r="C424" s="16" t="s">
        <v>462</v>
      </c>
      <c r="D424" s="16" t="s">
        <v>283</v>
      </c>
      <c r="E424" s="16" t="s">
        <v>30</v>
      </c>
      <c r="F424" s="16" t="s">
        <v>19</v>
      </c>
      <c r="G424" s="7" t="n">
        <v>30</v>
      </c>
      <c r="H424" s="6" t="n">
        <v>10.75</v>
      </c>
      <c r="I424" s="6" t="n">
        <v>-322.5</v>
      </c>
      <c r="J424" s="6" t="n">
        <v>0</v>
      </c>
      <c r="K424" s="6" t="n">
        <v>0</v>
      </c>
      <c r="L424" s="6" t="n">
        <v>0</v>
      </c>
      <c r="M424" s="6" t="s">
        <f>=I424+J424+K424+L424</f>
      </c>
      <c r="N424" s="16"/>
    </row>
    <row collapsed="false" customFormat="false" customHeight="false" hidden="false" ht="12.1" outlineLevel="0" r="425">
      <c r="A425" s="25" t="n">
        <v>46103.648877315</v>
      </c>
      <c r="B425" s="26" t="s">
        <v>384</v>
      </c>
      <c r="C425" s="26" t="s">
        <v>385</v>
      </c>
      <c r="D425" s="26" t="s">
        <v>384</v>
      </c>
      <c r="E425" s="26" t="s">
        <v>384</v>
      </c>
      <c r="F425" s="26" t="s">
        <v>19</v>
      </c>
      <c r="G425" s="27" t="n">
        <v>1</v>
      </c>
      <c r="H425" s="28" t="n">
        <v>-45</v>
      </c>
      <c r="I425" s="28" t="n">
        <v>-45</v>
      </c>
      <c r="J425" s="28" t="n">
        <v>0</v>
      </c>
      <c r="K425" s="28" t="n">
        <v>0</v>
      </c>
      <c r="L425" s="28" t="n">
        <v>0</v>
      </c>
      <c r="M425" s="6" t="s">
        <f>=I425+J425+K425+L425</f>
      </c>
      <c r="N425" s="26"/>
    </row>
    <row collapsed="false" customFormat="false" customHeight="false" hidden="false" ht="12.1" outlineLevel="0" r="426">
      <c r="A426" s="33" t="n">
        <v>46103.648877315</v>
      </c>
      <c r="B426" s="34" t="s">
        <v>381</v>
      </c>
      <c r="C426" s="34" t="s">
        <v>154</v>
      </c>
      <c r="D426" s="34" t="s">
        <v>381</v>
      </c>
      <c r="E426" s="34" t="s">
        <v>381</v>
      </c>
      <c r="F426" s="34" t="s">
        <v>19</v>
      </c>
      <c r="G426" s="35" t="n">
        <v>1</v>
      </c>
      <c r="H426" s="36" t="n">
        <v>-1</v>
      </c>
      <c r="I426" s="36" t="n">
        <v>-5</v>
      </c>
      <c r="J426" s="36" t="n">
        <v>0</v>
      </c>
      <c r="K426" s="36" t="n">
        <v>0</v>
      </c>
      <c r="L426" s="36" t="n">
        <v>0</v>
      </c>
      <c r="M426" s="6" t="s">
        <f>=I426+J426+K426+L426</f>
      </c>
      <c r="N426" s="34"/>
    </row>
    <row collapsed="false" customFormat="false" customHeight="false" hidden="false" ht="12.1" outlineLevel="0" r="427">
      <c r="A427" s="25" t="n">
        <v>46103.6490625</v>
      </c>
      <c r="B427" s="26" t="s">
        <v>384</v>
      </c>
      <c r="C427" s="26" t="s">
        <v>385</v>
      </c>
      <c r="D427" s="26" t="s">
        <v>384</v>
      </c>
      <c r="E427" s="26" t="s">
        <v>384</v>
      </c>
      <c r="F427" s="26" t="s">
        <v>19</v>
      </c>
      <c r="G427" s="27" t="n">
        <v>1</v>
      </c>
      <c r="H427" s="28" t="n">
        <v>-2</v>
      </c>
      <c r="I427" s="28" t="n">
        <v>-2</v>
      </c>
      <c r="J427" s="28" t="n">
        <v>0</v>
      </c>
      <c r="K427" s="28" t="n">
        <v>0</v>
      </c>
      <c r="L427" s="28" t="n">
        <v>0</v>
      </c>
      <c r="M427" s="6" t="s">
        <f>=I427+J427+K427+L427</f>
      </c>
      <c r="N427" s="26"/>
    </row>
    <row collapsed="false" customFormat="false" customHeight="false" hidden="false" ht="12.1" outlineLevel="0" r="428">
      <c r="A428" s="33" t="n">
        <v>46103.6490625</v>
      </c>
      <c r="B428" s="34" t="s">
        <v>381</v>
      </c>
      <c r="C428" s="34" t="s">
        <v>154</v>
      </c>
      <c r="D428" s="34" t="s">
        <v>381</v>
      </c>
      <c r="E428" s="34" t="s">
        <v>381</v>
      </c>
      <c r="F428" s="34" t="s">
        <v>19</v>
      </c>
      <c r="G428" s="35" t="n">
        <v>1</v>
      </c>
      <c r="H428" s="36" t="n">
        <v>-1</v>
      </c>
      <c r="I428" s="36" t="n">
        <v>-13</v>
      </c>
      <c r="J428" s="36" t="n">
        <v>0</v>
      </c>
      <c r="K428" s="36" t="n">
        <v>0</v>
      </c>
      <c r="L428" s="36" t="n">
        <v>0</v>
      </c>
      <c r="M428" s="6" t="s">
        <f>=I428+J428+K428+L428</f>
      </c>
      <c r="N428" s="34"/>
    </row>
    <row collapsed="false" customFormat="false" customHeight="false" hidden="false" ht="12.1" outlineLevel="0" r="429">
      <c r="A429" s="29" t="n">
        <v>46104.807361111</v>
      </c>
      <c r="B429" s="30" t="s">
        <v>36</v>
      </c>
      <c r="C429" s="30" t="s">
        <v>406</v>
      </c>
      <c r="D429" s="30" t="s">
        <v>285</v>
      </c>
      <c r="E429" s="30" t="s">
        <v>30</v>
      </c>
      <c r="F429" s="30" t="s">
        <v>19</v>
      </c>
      <c r="G429" s="31" t="n">
        <v>-2</v>
      </c>
      <c r="H429" s="32" t="n">
        <v>101.12</v>
      </c>
      <c r="I429" s="32" t="n">
        <v>202.24</v>
      </c>
      <c r="J429" s="32" t="n">
        <v>0</v>
      </c>
      <c r="K429" s="32" t="n">
        <v>0</v>
      </c>
      <c r="L429" s="32" t="n">
        <v>0</v>
      </c>
      <c r="M429" s="6" t="s">
        <f>=I429+J429+K429+L429</f>
      </c>
      <c r="N429" s="30"/>
    </row>
    <row collapsed="false" customFormat="false" customHeight="false" hidden="false" ht="12.1" outlineLevel="0" r="430">
      <c r="A430" s="29" t="n">
        <v>46104.871099537</v>
      </c>
      <c r="B430" s="30" t="s">
        <v>289</v>
      </c>
      <c r="C430" s="30" t="s">
        <v>377</v>
      </c>
      <c r="D430" s="30" t="s">
        <v>285</v>
      </c>
      <c r="E430" s="30" t="s">
        <v>17</v>
      </c>
      <c r="F430" s="30" t="s">
        <v>19</v>
      </c>
      <c r="G430" s="31" t="n">
        <v>-400</v>
      </c>
      <c r="H430" s="32" t="n">
        <v>3.202</v>
      </c>
      <c r="I430" s="32" t="n">
        <v>1280.8</v>
      </c>
      <c r="J430" s="32" t="n">
        <v>0</v>
      </c>
      <c r="K430" s="32" t="n">
        <v>-3.84</v>
      </c>
      <c r="L430" s="32" t="n">
        <v>0</v>
      </c>
      <c r="M430" s="6" t="s">
        <f>=I430+J430+K430+L430</f>
      </c>
      <c r="N430" s="30"/>
    </row>
    <row collapsed="false" customFormat="false" customHeight="false" hidden="false" ht="12.1" outlineLevel="0" r="431">
      <c r="A431" s="29" t="n">
        <v>46104.871481481</v>
      </c>
      <c r="B431" s="30" t="s">
        <v>36</v>
      </c>
      <c r="C431" s="30" t="s">
        <v>406</v>
      </c>
      <c r="D431" s="30" t="s">
        <v>285</v>
      </c>
      <c r="E431" s="30" t="s">
        <v>30</v>
      </c>
      <c r="F431" s="30" t="s">
        <v>19</v>
      </c>
      <c r="G431" s="31" t="n">
        <v>-8</v>
      </c>
      <c r="H431" s="32" t="n">
        <v>101.12</v>
      </c>
      <c r="I431" s="32" t="n">
        <v>808.96</v>
      </c>
      <c r="J431" s="32" t="n">
        <v>0</v>
      </c>
      <c r="K431" s="32" t="n">
        <v>0</v>
      </c>
      <c r="L431" s="32" t="n">
        <v>0</v>
      </c>
      <c r="M431" s="6" t="s">
        <f>=I431+J431+K431+L431</f>
      </c>
      <c r="N431" s="30"/>
    </row>
    <row collapsed="false" customFormat="false" customHeight="false" hidden="false" ht="12.1" outlineLevel="0" r="432">
      <c r="A432" s="21" t="n">
        <v>46105.512430556</v>
      </c>
      <c r="B432" s="22" t="s">
        <v>411</v>
      </c>
      <c r="C432" s="22" t="s">
        <v>446</v>
      </c>
      <c r="D432" s="22" t="s">
        <v>411</v>
      </c>
      <c r="E432" s="22" t="s">
        <v>411</v>
      </c>
      <c r="F432" s="22" t="s">
        <v>19</v>
      </c>
      <c r="G432" s="23" t="n">
        <v>1</v>
      </c>
      <c r="H432" s="24" t="n">
        <v>1</v>
      </c>
      <c r="I432" s="24" t="n">
        <v>40.28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/>
    </row>
    <row collapsed="false" customFormat="false" customHeight="false" hidden="false" ht="12.1" outlineLevel="0" r="433">
      <c r="A433" s="25" t="n">
        <v>46105.7396875</v>
      </c>
      <c r="B433" s="26" t="s">
        <v>384</v>
      </c>
      <c r="C433" s="26" t="s">
        <v>385</v>
      </c>
      <c r="D433" s="26" t="s">
        <v>384</v>
      </c>
      <c r="E433" s="26" t="s">
        <v>384</v>
      </c>
      <c r="F433" s="26" t="s">
        <v>19</v>
      </c>
      <c r="G433" s="27" t="n">
        <v>1</v>
      </c>
      <c r="H433" s="28" t="n">
        <v>-9</v>
      </c>
      <c r="I433" s="28" t="n">
        <v>-9</v>
      </c>
      <c r="J433" s="28" t="n">
        <v>0</v>
      </c>
      <c r="K433" s="28" t="n">
        <v>0</v>
      </c>
      <c r="L433" s="28" t="n">
        <v>0</v>
      </c>
      <c r="M433" s="6" t="s">
        <f>=I433+J433+K433+L433</f>
      </c>
      <c r="N433" s="26"/>
    </row>
    <row collapsed="false" customFormat="false" customHeight="false" hidden="false" ht="12.1" outlineLevel="0" r="434">
      <c r="A434" s="33" t="n">
        <v>46105.7396875</v>
      </c>
      <c r="B434" s="34" t="s">
        <v>381</v>
      </c>
      <c r="C434" s="34" t="s">
        <v>154</v>
      </c>
      <c r="D434" s="34" t="s">
        <v>381</v>
      </c>
      <c r="E434" s="34" t="s">
        <v>381</v>
      </c>
      <c r="F434" s="34" t="s">
        <v>19</v>
      </c>
      <c r="G434" s="35" t="n">
        <v>1</v>
      </c>
      <c r="H434" s="36" t="n">
        <v>-1</v>
      </c>
      <c r="I434" s="36" t="n">
        <v>-221</v>
      </c>
      <c r="J434" s="36" t="n">
        <v>0</v>
      </c>
      <c r="K434" s="36" t="n">
        <v>0</v>
      </c>
      <c r="L434" s="36" t="n">
        <v>0</v>
      </c>
      <c r="M434" s="6" t="s">
        <f>=I434+J434+K434+L434</f>
      </c>
      <c r="N434" s="34"/>
    </row>
    <row collapsed="false" customFormat="false" customHeight="false" hidden="false" ht="12.1" outlineLevel="0" r="435">
      <c r="A435" s="20" t="n">
        <v>46106.689583333</v>
      </c>
      <c r="B435" s="16" t="s">
        <v>76</v>
      </c>
      <c r="C435" s="16" t="s">
        <v>490</v>
      </c>
      <c r="D435" s="16" t="s">
        <v>283</v>
      </c>
      <c r="E435" s="16" t="s">
        <v>42</v>
      </c>
      <c r="F435" s="16" t="s">
        <v>19</v>
      </c>
      <c r="G435" s="7" t="n">
        <v>2</v>
      </c>
      <c r="H435" s="6" t="n">
        <v>102.83</v>
      </c>
      <c r="I435" s="6" t="n">
        <v>-2056.6</v>
      </c>
      <c r="J435" s="6" t="n">
        <v>-12.82</v>
      </c>
      <c r="K435" s="6" t="n">
        <v>-6.17</v>
      </c>
      <c r="L435" s="6" t="n">
        <v>0</v>
      </c>
      <c r="M435" s="6" t="s">
        <f>=I435+J435+K435+L435</f>
      </c>
      <c r="N435" s="16"/>
    </row>
    <row collapsed="false" customFormat="false" customHeight="false" hidden="false" ht="12.1" outlineLevel="0" r="436">
      <c r="A436" s="21" t="n">
        <v>46106.782592593</v>
      </c>
      <c r="B436" s="22" t="s">
        <v>411</v>
      </c>
      <c r="C436" s="22" t="s">
        <v>491</v>
      </c>
      <c r="D436" s="22" t="s">
        <v>411</v>
      </c>
      <c r="E436" s="22" t="s">
        <v>411</v>
      </c>
      <c r="F436" s="22" t="s">
        <v>19</v>
      </c>
      <c r="G436" s="23" t="n">
        <v>1</v>
      </c>
      <c r="H436" s="24" t="n">
        <v>1</v>
      </c>
      <c r="I436" s="24" t="n">
        <v>59.84</v>
      </c>
      <c r="J436" s="24" t="n">
        <v>0</v>
      </c>
      <c r="K436" s="24" t="n">
        <v>0</v>
      </c>
      <c r="L436" s="24" t="n">
        <v>0</v>
      </c>
      <c r="M436" s="6" t="s">
        <f>=I436+J436+K436+L436</f>
      </c>
      <c r="N436" s="22"/>
    </row>
    <row collapsed="false" customFormat="false" customHeight="false" hidden="false" ht="12.1" outlineLevel="0" r="437">
      <c r="A437" s="21" t="n">
        <v>46107.435092593</v>
      </c>
      <c r="B437" s="22" t="s">
        <v>411</v>
      </c>
      <c r="C437" s="22" t="s">
        <v>492</v>
      </c>
      <c r="D437" s="22" t="s">
        <v>411</v>
      </c>
      <c r="E437" s="22" t="s">
        <v>411</v>
      </c>
      <c r="F437" s="22" t="s">
        <v>19</v>
      </c>
      <c r="G437" s="23" t="n">
        <v>1</v>
      </c>
      <c r="H437" s="24" t="n">
        <v>1</v>
      </c>
      <c r="I437" s="24" t="n">
        <v>19.73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2"/>
    </row>
    <row collapsed="false" customFormat="false" customHeight="false" hidden="false" ht="12.1" outlineLevel="0" r="438">
      <c r="A438" s="21" t="n">
        <v>46107.698622685</v>
      </c>
      <c r="B438" s="22" t="s">
        <v>411</v>
      </c>
      <c r="C438" s="22" t="s">
        <v>447</v>
      </c>
      <c r="D438" s="22" t="s">
        <v>411</v>
      </c>
      <c r="E438" s="22" t="s">
        <v>411</v>
      </c>
      <c r="F438" s="22" t="s">
        <v>19</v>
      </c>
      <c r="G438" s="23" t="n">
        <v>1</v>
      </c>
      <c r="H438" s="24" t="n">
        <v>1</v>
      </c>
      <c r="I438" s="24" t="n">
        <v>35.25</v>
      </c>
      <c r="J438" s="24" t="n">
        <v>0</v>
      </c>
      <c r="K438" s="24" t="n">
        <v>0</v>
      </c>
      <c r="L438" s="24" t="n">
        <v>0</v>
      </c>
      <c r="M438" s="6" t="s">
        <f>=I438+J438+K438+L438</f>
      </c>
      <c r="N438" s="22"/>
    </row>
    <row collapsed="false" customFormat="false" customHeight="false" hidden="false" ht="12.1" outlineLevel="0" r="439">
      <c r="A439" s="21" t="n">
        <v>46107.699456019</v>
      </c>
      <c r="B439" s="22" t="s">
        <v>448</v>
      </c>
      <c r="C439" s="22" t="s">
        <v>449</v>
      </c>
      <c r="D439" s="22" t="s">
        <v>448</v>
      </c>
      <c r="E439" s="22" t="s">
        <v>448</v>
      </c>
      <c r="F439" s="22" t="s">
        <v>19</v>
      </c>
      <c r="G439" s="23" t="n">
        <v>1</v>
      </c>
      <c r="H439" s="24" t="n">
        <v>1</v>
      </c>
      <c r="I439" s="24" t="n">
        <v>249.2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/>
    </row>
    <row collapsed="false" customFormat="false" customHeight="false" hidden="false" ht="12.1" outlineLevel="0" r="440">
      <c r="A440" s="20" t="n">
        <v>46107.810532407</v>
      </c>
      <c r="B440" s="16" t="s">
        <v>323</v>
      </c>
      <c r="C440" s="16" t="s">
        <v>470</v>
      </c>
      <c r="D440" s="16" t="s">
        <v>283</v>
      </c>
      <c r="E440" s="16" t="s">
        <v>30</v>
      </c>
      <c r="F440" s="16" t="s">
        <v>19</v>
      </c>
      <c r="G440" s="7" t="n">
        <v>38</v>
      </c>
      <c r="H440" s="6" t="n">
        <v>10.06</v>
      </c>
      <c r="I440" s="6" t="n">
        <v>-382.28</v>
      </c>
      <c r="J440" s="6" t="n">
        <v>0</v>
      </c>
      <c r="K440" s="6" t="n">
        <v>0</v>
      </c>
      <c r="L440" s="6" t="n">
        <v>0</v>
      </c>
      <c r="M440" s="6" t="s">
        <f>=I440+J440+K440+L440</f>
      </c>
      <c r="N440" s="16"/>
    </row>
    <row collapsed="false" customFormat="false" customHeight="false" hidden="false" ht="12.1" outlineLevel="0" r="441">
      <c r="A441" s="29" t="n">
        <v>46107.810752315</v>
      </c>
      <c r="B441" s="30" t="s">
        <v>323</v>
      </c>
      <c r="C441" s="30" t="s">
        <v>470</v>
      </c>
      <c r="D441" s="30" t="s">
        <v>285</v>
      </c>
      <c r="E441" s="30" t="s">
        <v>30</v>
      </c>
      <c r="F441" s="30" t="s">
        <v>19</v>
      </c>
      <c r="G441" s="31" t="n">
        <v>-113</v>
      </c>
      <c r="H441" s="32" t="n">
        <v>10.05</v>
      </c>
      <c r="I441" s="32" t="n">
        <v>1135.65</v>
      </c>
      <c r="J441" s="32" t="n">
        <v>0</v>
      </c>
      <c r="K441" s="32" t="n">
        <v>0</v>
      </c>
      <c r="L441" s="32" t="n">
        <v>0</v>
      </c>
      <c r="M441" s="6" t="s">
        <f>=I441+J441+K441+L441</f>
      </c>
      <c r="N441" s="30"/>
    </row>
    <row collapsed="false" customFormat="false" customHeight="false" hidden="false" ht="12.1" outlineLevel="0" r="442">
      <c r="A442" s="29" t="n">
        <v>46107.810949074</v>
      </c>
      <c r="B442" s="30" t="s">
        <v>36</v>
      </c>
      <c r="C442" s="30" t="s">
        <v>406</v>
      </c>
      <c r="D442" s="30" t="s">
        <v>285</v>
      </c>
      <c r="E442" s="30" t="s">
        <v>30</v>
      </c>
      <c r="F442" s="30" t="s">
        <v>19</v>
      </c>
      <c r="G442" s="31" t="n">
        <v>-9</v>
      </c>
      <c r="H442" s="32" t="n">
        <v>101.23</v>
      </c>
      <c r="I442" s="32" t="n">
        <v>911.07</v>
      </c>
      <c r="J442" s="32" t="n">
        <v>0</v>
      </c>
      <c r="K442" s="32" t="n">
        <v>0</v>
      </c>
      <c r="L442" s="32" t="n">
        <v>0</v>
      </c>
      <c r="M442" s="6" t="s">
        <f>=I442+J442+K442+L442</f>
      </c>
      <c r="N442" s="30"/>
    </row>
    <row collapsed="false" customFormat="false" customHeight="false" hidden="false" ht="12.1" outlineLevel="0" r="443">
      <c r="A443" s="29" t="n">
        <v>46107.811666667</v>
      </c>
      <c r="B443" s="30" t="s">
        <v>76</v>
      </c>
      <c r="C443" s="30" t="s">
        <v>490</v>
      </c>
      <c r="D443" s="30" t="s">
        <v>285</v>
      </c>
      <c r="E443" s="30" t="s">
        <v>42</v>
      </c>
      <c r="F443" s="30" t="s">
        <v>19</v>
      </c>
      <c r="G443" s="31" t="n">
        <v>-1</v>
      </c>
      <c r="H443" s="32" t="n">
        <v>102.69</v>
      </c>
      <c r="I443" s="32" t="n">
        <v>1026.9</v>
      </c>
      <c r="J443" s="32" t="n">
        <v>7.1199999999999</v>
      </c>
      <c r="K443" s="32" t="n">
        <v>-3.08</v>
      </c>
      <c r="L443" s="32" t="n">
        <v>0</v>
      </c>
      <c r="M443" s="6" t="s">
        <f>=I443+J443+K443+L443</f>
      </c>
      <c r="N443" s="30"/>
    </row>
    <row collapsed="false" customFormat="false" customHeight="false" hidden="false" ht="12.1" outlineLevel="0" r="444">
      <c r="A444" s="20" t="n">
        <v>46107.875752315</v>
      </c>
      <c r="B444" s="16" t="s">
        <v>310</v>
      </c>
      <c r="C444" s="16" t="s">
        <v>428</v>
      </c>
      <c r="D444" s="16" t="s">
        <v>283</v>
      </c>
      <c r="E444" s="16" t="s">
        <v>42</v>
      </c>
      <c r="F444" s="16" t="s">
        <v>19</v>
      </c>
      <c r="G444" s="7" t="n">
        <v>1</v>
      </c>
      <c r="H444" s="6" t="n">
        <v>103.74</v>
      </c>
      <c r="I444" s="6" t="n">
        <v>-329.696094</v>
      </c>
      <c r="J444" s="6" t="n">
        <v>-0.223906</v>
      </c>
      <c r="K444" s="6" t="n">
        <v>-0.99</v>
      </c>
      <c r="L444" s="6" t="n">
        <v>0</v>
      </c>
      <c r="M444" s="6" t="s">
        <f>=I444+J444+K444+L444</f>
      </c>
      <c r="N444" s="16"/>
    </row>
    <row collapsed="false" customFormat="false" customHeight="false" hidden="false" ht="12.1" outlineLevel="0" r="445">
      <c r="A445" s="29" t="n">
        <v>46107.876261574</v>
      </c>
      <c r="B445" s="30" t="s">
        <v>310</v>
      </c>
      <c r="C445" s="30" t="s">
        <v>428</v>
      </c>
      <c r="D445" s="30" t="s">
        <v>285</v>
      </c>
      <c r="E445" s="30" t="s">
        <v>42</v>
      </c>
      <c r="F445" s="30" t="s">
        <v>19</v>
      </c>
      <c r="G445" s="31" t="n">
        <v>-2</v>
      </c>
      <c r="H445" s="32" t="n">
        <v>103.55</v>
      </c>
      <c r="I445" s="32" t="n">
        <v>658.18451</v>
      </c>
      <c r="J445" s="32" t="n">
        <v>0.43548999999996</v>
      </c>
      <c r="K445" s="32" t="n">
        <v>-1.97</v>
      </c>
      <c r="L445" s="32" t="n">
        <v>0</v>
      </c>
      <c r="M445" s="6" t="s">
        <f>=I445+J445+K445+L445</f>
      </c>
      <c r="N445" s="30"/>
    </row>
    <row collapsed="false" customFormat="false" customHeight="false" hidden="false" ht="12.1" outlineLevel="0" r="446">
      <c r="A446" s="20" t="n">
        <v>46107.876909722</v>
      </c>
      <c r="B446" s="16" t="s">
        <v>16</v>
      </c>
      <c r="C446" s="16" t="s">
        <v>493</v>
      </c>
      <c r="D446" s="16" t="s">
        <v>283</v>
      </c>
      <c r="E446" s="16" t="s">
        <v>17</v>
      </c>
      <c r="F446" s="16" t="s">
        <v>19</v>
      </c>
      <c r="G446" s="7" t="n">
        <v>1</v>
      </c>
      <c r="H446" s="6" t="n">
        <v>3309</v>
      </c>
      <c r="I446" s="6" t="n">
        <v>-3309</v>
      </c>
      <c r="J446" s="6" t="n">
        <v>0</v>
      </c>
      <c r="K446" s="6" t="n">
        <v>-9.93</v>
      </c>
      <c r="L446" s="6" t="n">
        <v>0</v>
      </c>
      <c r="M446" s="6" t="s">
        <f>=I446+J446+K446+L446</f>
      </c>
      <c r="N446" s="16"/>
    </row>
    <row collapsed="false" customFormat="false" customHeight="false" hidden="false" ht="12.1" outlineLevel="0" r="447">
      <c r="A447" s="25" t="n">
        <v>46113.678576389</v>
      </c>
      <c r="B447" s="26" t="s">
        <v>384</v>
      </c>
      <c r="C447" s="26" t="s">
        <v>385</v>
      </c>
      <c r="D447" s="26" t="s">
        <v>384</v>
      </c>
      <c r="E447" s="26" t="s">
        <v>384</v>
      </c>
      <c r="F447" s="26" t="s">
        <v>19</v>
      </c>
      <c r="G447" s="27" t="n">
        <v>1</v>
      </c>
      <c r="H447" s="28" t="n">
        <v>-5</v>
      </c>
      <c r="I447" s="28" t="n">
        <v>-5</v>
      </c>
      <c r="J447" s="28" t="n">
        <v>0</v>
      </c>
      <c r="K447" s="28" t="n">
        <v>0</v>
      </c>
      <c r="L447" s="28" t="n">
        <v>0</v>
      </c>
      <c r="M447" s="6" t="s">
        <f>=I447+J447+K447+L447</f>
      </c>
      <c r="N447" s="26"/>
    </row>
    <row collapsed="false" customFormat="false" customHeight="false" hidden="false" ht="12.1" outlineLevel="0" r="448">
      <c r="A448" s="33" t="n">
        <v>46113.678576389</v>
      </c>
      <c r="B448" s="34" t="s">
        <v>381</v>
      </c>
      <c r="C448" s="34" t="s">
        <v>154</v>
      </c>
      <c r="D448" s="34" t="s">
        <v>381</v>
      </c>
      <c r="E448" s="34" t="s">
        <v>381</v>
      </c>
      <c r="F448" s="34" t="s">
        <v>19</v>
      </c>
      <c r="G448" s="35" t="n">
        <v>1</v>
      </c>
      <c r="H448" s="36" t="n">
        <v>-1</v>
      </c>
      <c r="I448" s="36" t="n">
        <v>-85.92</v>
      </c>
      <c r="J448" s="36" t="n">
        <v>0</v>
      </c>
      <c r="K448" s="36" t="n">
        <v>0</v>
      </c>
      <c r="L448" s="36" t="n">
        <v>0</v>
      </c>
      <c r="M448" s="6" t="s">
        <f>=I448+J448+K448+L448</f>
      </c>
      <c r="N448" s="34"/>
    </row>
    <row collapsed="false" customFormat="false" customHeight="false" hidden="false" ht="12.1" outlineLevel="0" r="449">
      <c r="A449" s="21" t="n">
        <v>46115.496284722</v>
      </c>
      <c r="B449" s="22" t="s">
        <v>411</v>
      </c>
      <c r="C449" s="22" t="s">
        <v>463</v>
      </c>
      <c r="D449" s="22" t="s">
        <v>411</v>
      </c>
      <c r="E449" s="22" t="s">
        <v>411</v>
      </c>
      <c r="F449" s="22" t="s">
        <v>19</v>
      </c>
      <c r="G449" s="23" t="n">
        <v>1</v>
      </c>
      <c r="H449" s="24" t="n">
        <v>1</v>
      </c>
      <c r="I449" s="24" t="n">
        <v>20.96</v>
      </c>
      <c r="J449" s="24" t="n">
        <v>0</v>
      </c>
      <c r="K449" s="24" t="n">
        <v>0</v>
      </c>
      <c r="L449" s="24" t="n">
        <v>0</v>
      </c>
      <c r="M449" s="6" t="s">
        <f>=I449+J449+K449+L449</f>
      </c>
      <c r="N449" s="22"/>
    </row>
    <row collapsed="false" customFormat="false" customHeight="false" hidden="false" ht="12.1" outlineLevel="0" r="450">
      <c r="A450" s="21" t="n">
        <v>46115.647916667</v>
      </c>
      <c r="B450" s="22" t="s">
        <v>411</v>
      </c>
      <c r="C450" s="22" t="s">
        <v>466</v>
      </c>
      <c r="D450" s="22" t="s">
        <v>411</v>
      </c>
      <c r="E450" s="22" t="s">
        <v>411</v>
      </c>
      <c r="F450" s="22" t="s">
        <v>19</v>
      </c>
      <c r="G450" s="23" t="n">
        <v>1</v>
      </c>
      <c r="H450" s="24" t="n">
        <v>1</v>
      </c>
      <c r="I450" s="24" t="n">
        <v>29.42</v>
      </c>
      <c r="J450" s="24" t="n">
        <v>0</v>
      </c>
      <c r="K450" s="24" t="n">
        <v>0</v>
      </c>
      <c r="L450" s="24" t="n">
        <v>0</v>
      </c>
      <c r="M450" s="6" t="s">
        <f>=I450+J450+K450+L450</f>
      </c>
      <c r="N450" s="22"/>
    </row>
    <row collapsed="false" customFormat="false" customHeight="false" hidden="false" ht="12.1" outlineLevel="0" r="451">
      <c r="A451" s="21" t="n">
        <v>46115.680462963</v>
      </c>
      <c r="B451" s="22" t="s">
        <v>448</v>
      </c>
      <c r="C451" s="22" t="s">
        <v>494</v>
      </c>
      <c r="D451" s="22" t="s">
        <v>448</v>
      </c>
      <c r="E451" s="22" t="s">
        <v>448</v>
      </c>
      <c r="F451" s="22" t="s">
        <v>19</v>
      </c>
      <c r="G451" s="23" t="n">
        <v>1</v>
      </c>
      <c r="H451" s="24" t="n">
        <v>1</v>
      </c>
      <c r="I451" s="24" t="n">
        <v>165</v>
      </c>
      <c r="J451" s="24" t="n">
        <v>0</v>
      </c>
      <c r="K451" s="24" t="n">
        <v>0</v>
      </c>
      <c r="L451" s="24" t="n">
        <v>0</v>
      </c>
      <c r="M451" s="6" t="s">
        <f>=I451+J451+K451+L451</f>
      </c>
      <c r="N451" s="22"/>
    </row>
    <row collapsed="false" customFormat="false" customHeight="false" hidden="false" ht="12.1" outlineLevel="0" r="452">
      <c r="A452" s="21" t="n">
        <v>46115.688229167</v>
      </c>
      <c r="B452" s="22" t="s">
        <v>411</v>
      </c>
      <c r="C452" s="22" t="s">
        <v>483</v>
      </c>
      <c r="D452" s="22" t="s">
        <v>411</v>
      </c>
      <c r="E452" s="22" t="s">
        <v>411</v>
      </c>
      <c r="F452" s="22" t="s">
        <v>19</v>
      </c>
      <c r="G452" s="23" t="n">
        <v>1</v>
      </c>
      <c r="H452" s="24" t="n">
        <v>1</v>
      </c>
      <c r="I452" s="24" t="n">
        <v>5.19</v>
      </c>
      <c r="J452" s="24" t="n">
        <v>0</v>
      </c>
      <c r="K452" s="24" t="n">
        <v>0</v>
      </c>
      <c r="L452" s="24" t="n">
        <v>0</v>
      </c>
      <c r="M452" s="6" t="s">
        <f>=I452+J452+K452+L452</f>
      </c>
      <c r="N452" s="22"/>
    </row>
    <row collapsed="false" customFormat="false" customHeight="false" hidden="false" ht="12.1" outlineLevel="0" r="453">
      <c r="A453" s="21" t="n">
        <v>46115.737974537</v>
      </c>
      <c r="B453" s="22" t="s">
        <v>411</v>
      </c>
      <c r="C453" s="22" t="s">
        <v>464</v>
      </c>
      <c r="D453" s="22" t="s">
        <v>411</v>
      </c>
      <c r="E453" s="22" t="s">
        <v>411</v>
      </c>
      <c r="F453" s="22" t="s">
        <v>19</v>
      </c>
      <c r="G453" s="23" t="n">
        <v>1</v>
      </c>
      <c r="H453" s="24" t="n">
        <v>1</v>
      </c>
      <c r="I453" s="24" t="n">
        <v>17.55</v>
      </c>
      <c r="J453" s="24" t="n">
        <v>0</v>
      </c>
      <c r="K453" s="24" t="n">
        <v>0</v>
      </c>
      <c r="L453" s="24" t="n">
        <v>0</v>
      </c>
      <c r="M453" s="6" t="s">
        <f>=I453+J453+K453+L453</f>
      </c>
      <c r="N453" s="22"/>
    </row>
    <row collapsed="false" customFormat="false" customHeight="false" hidden="false" ht="12.1" outlineLevel="0" r="454">
      <c r="A454" s="21" t="n">
        <v>46115.739895833</v>
      </c>
      <c r="B454" s="22" t="s">
        <v>411</v>
      </c>
      <c r="C454" s="22" t="s">
        <v>465</v>
      </c>
      <c r="D454" s="22" t="s">
        <v>411</v>
      </c>
      <c r="E454" s="22" t="s">
        <v>411</v>
      </c>
      <c r="F454" s="22" t="s">
        <v>19</v>
      </c>
      <c r="G454" s="23" t="n">
        <v>1</v>
      </c>
      <c r="H454" s="24" t="n">
        <v>1</v>
      </c>
      <c r="I454" s="24" t="n">
        <v>19.11</v>
      </c>
      <c r="J454" s="24" t="n">
        <v>0</v>
      </c>
      <c r="K454" s="24" t="n">
        <v>0</v>
      </c>
      <c r="L454" s="24" t="n">
        <v>0</v>
      </c>
      <c r="M454" s="6" t="s">
        <f>=I454+J454+K454+L454</f>
      </c>
      <c r="N454" s="22"/>
    </row>
    <row collapsed="false" customFormat="false" customHeight="false" hidden="false" ht="12.1" outlineLevel="0" r="455">
      <c r="A455" s="21" t="n">
        <v>46119.50525463</v>
      </c>
      <c r="B455" s="22" t="s">
        <v>411</v>
      </c>
      <c r="C455" s="22" t="s">
        <v>468</v>
      </c>
      <c r="D455" s="22" t="s">
        <v>411</v>
      </c>
      <c r="E455" s="22" t="s">
        <v>411</v>
      </c>
      <c r="F455" s="22" t="s">
        <v>19</v>
      </c>
      <c r="G455" s="23" t="n">
        <v>1</v>
      </c>
      <c r="H455" s="24" t="n">
        <v>1</v>
      </c>
      <c r="I455" s="24" t="n">
        <v>39.46</v>
      </c>
      <c r="J455" s="24" t="n">
        <v>0</v>
      </c>
      <c r="K455" s="24" t="n">
        <v>0</v>
      </c>
      <c r="L455" s="24" t="n">
        <v>0</v>
      </c>
      <c r="M455" s="6" t="s">
        <f>=I455+J455+K455+L455</f>
      </c>
      <c r="N455" s="22"/>
    </row>
    <row collapsed="false" customFormat="false" customHeight="false" hidden="false" ht="12.1" outlineLevel="0" r="456">
      <c r="A456" s="21" t="n">
        <v>46119.698715278</v>
      </c>
      <c r="B456" s="22" t="s">
        <v>411</v>
      </c>
      <c r="C456" s="22" t="s">
        <v>487</v>
      </c>
      <c r="D456" s="22" t="s">
        <v>411</v>
      </c>
      <c r="E456" s="22" t="s">
        <v>411</v>
      </c>
      <c r="F456" s="22" t="s">
        <v>19</v>
      </c>
      <c r="G456" s="23" t="n">
        <v>1</v>
      </c>
      <c r="H456" s="24" t="n">
        <v>1</v>
      </c>
      <c r="I456" s="24" t="n">
        <v>16.99</v>
      </c>
      <c r="J456" s="24" t="n">
        <v>0</v>
      </c>
      <c r="K456" s="24" t="n">
        <v>0</v>
      </c>
      <c r="L456" s="24" t="n">
        <v>0</v>
      </c>
      <c r="M456" s="6" t="s">
        <f>=I456+J456+K456+L456</f>
      </c>
      <c r="N456" s="22"/>
    </row>
    <row collapsed="false" customFormat="false" customHeight="false" hidden="false" ht="12.1" outlineLevel="0" r="457">
      <c r="A457" s="21" t="n">
        <v>46119.734363426</v>
      </c>
      <c r="B457" s="22" t="s">
        <v>411</v>
      </c>
      <c r="C457" s="22" t="s">
        <v>495</v>
      </c>
      <c r="D457" s="22" t="s">
        <v>411</v>
      </c>
      <c r="E457" s="22" t="s">
        <v>411</v>
      </c>
      <c r="F457" s="22" t="s">
        <v>19</v>
      </c>
      <c r="G457" s="23" t="n">
        <v>1</v>
      </c>
      <c r="H457" s="24" t="n">
        <v>1</v>
      </c>
      <c r="I457" s="24" t="n">
        <v>20.55</v>
      </c>
      <c r="J457" s="24" t="n">
        <v>0</v>
      </c>
      <c r="K457" s="24" t="n">
        <v>0</v>
      </c>
      <c r="L457" s="24" t="n">
        <v>0</v>
      </c>
      <c r="M457" s="6" t="s">
        <f>=I457+J457+K457+L457</f>
      </c>
      <c r="N457" s="22"/>
    </row>
    <row collapsed="false" customFormat="false" customHeight="false" hidden="false" ht="12.1" outlineLevel="0" r="458">
      <c r="A458" s="20" t="n">
        <v>46119.736574074</v>
      </c>
      <c r="B458" s="16" t="s">
        <v>310</v>
      </c>
      <c r="C458" s="16" t="s">
        <v>428</v>
      </c>
      <c r="D458" s="16" t="s">
        <v>283</v>
      </c>
      <c r="E458" s="16" t="s">
        <v>42</v>
      </c>
      <c r="F458" s="16" t="s">
        <v>19</v>
      </c>
      <c r="G458" s="7" t="n">
        <v>1</v>
      </c>
      <c r="H458" s="6" t="n">
        <v>103.82</v>
      </c>
      <c r="I458" s="6" t="n">
        <v>-329.950342</v>
      </c>
      <c r="J458" s="6" t="n">
        <v>-2.829658</v>
      </c>
      <c r="K458" s="6" t="n">
        <v>-0.99</v>
      </c>
      <c r="L458" s="6" t="n">
        <v>0</v>
      </c>
      <c r="M458" s="6" t="s">
        <f>=I458+J458+K458+L458</f>
      </c>
      <c r="N458" s="16"/>
    </row>
    <row collapsed="false" customFormat="false" customHeight="false" hidden="false" ht="12.1" outlineLevel="0" r="459">
      <c r="A459" s="21" t="n">
        <v>46121.550486111</v>
      </c>
      <c r="B459" s="22" t="s">
        <v>411</v>
      </c>
      <c r="C459" s="22" t="s">
        <v>412</v>
      </c>
      <c r="D459" s="22" t="s">
        <v>411</v>
      </c>
      <c r="E459" s="22" t="s">
        <v>411</v>
      </c>
      <c r="F459" s="22" t="s">
        <v>19</v>
      </c>
      <c r="G459" s="23" t="n">
        <v>1</v>
      </c>
      <c r="H459" s="24" t="n">
        <v>1</v>
      </c>
      <c r="I459" s="24" t="n">
        <v>1.15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/>
    </row>
    <row collapsed="false" customFormat="false" customHeight="false" hidden="false" ht="12.1" outlineLevel="0" r="460">
      <c r="A460" s="21" t="n">
        <v>46122.902696759</v>
      </c>
      <c r="B460" s="22" t="s">
        <v>374</v>
      </c>
      <c r="C460" s="22" t="s">
        <v>153</v>
      </c>
      <c r="D460" s="22" t="s">
        <v>374</v>
      </c>
      <c r="E460" s="22" t="s">
        <v>374</v>
      </c>
      <c r="F460" s="22" t="s">
        <v>19</v>
      </c>
      <c r="G460" s="23" t="n">
        <v>1</v>
      </c>
      <c r="H460" s="24" t="n">
        <v>1</v>
      </c>
      <c r="I460" s="24" t="n">
        <v>5000</v>
      </c>
      <c r="J460" s="24" t="n">
        <v>0</v>
      </c>
      <c r="K460" s="24" t="n">
        <v>0</v>
      </c>
      <c r="L460" s="24" t="n">
        <v>0</v>
      </c>
      <c r="M460" s="6" t="s">
        <f>=I460+J460+K460+L460</f>
      </c>
      <c r="N460" s="22"/>
    </row>
    <row collapsed="false" customFormat="false" customHeight="false" hidden="false" ht="12.1" outlineLevel="0" r="461">
      <c r="A461" s="20" t="n">
        <v>46123.487210648</v>
      </c>
      <c r="B461" s="16" t="s">
        <v>82</v>
      </c>
      <c r="C461" s="16" t="s">
        <v>496</v>
      </c>
      <c r="D461" s="16" t="s">
        <v>283</v>
      </c>
      <c r="E461" s="16" t="s">
        <v>42</v>
      </c>
      <c r="F461" s="16" t="s">
        <v>19</v>
      </c>
      <c r="G461" s="7" t="n">
        <v>1</v>
      </c>
      <c r="H461" s="6" t="n">
        <v>101.23</v>
      </c>
      <c r="I461" s="6" t="n">
        <v>-1012.3</v>
      </c>
      <c r="J461" s="6" t="n">
        <v>0</v>
      </c>
      <c r="K461" s="6" t="n">
        <v>-3.04</v>
      </c>
      <c r="L461" s="6" t="n">
        <v>0</v>
      </c>
      <c r="M461" s="6" t="s">
        <f>=I461+J461+K461+L461</f>
      </c>
      <c r="N461" s="16"/>
    </row>
    <row collapsed="false" customFormat="false" customHeight="false" hidden="false" ht="12.1" outlineLevel="0" r="462">
      <c r="A462" s="20" t="n">
        <v>46123.491759259</v>
      </c>
      <c r="B462" s="16" t="s">
        <v>47</v>
      </c>
      <c r="C462" s="16" t="s">
        <v>497</v>
      </c>
      <c r="D462" s="16" t="s">
        <v>283</v>
      </c>
      <c r="E462" s="16" t="s">
        <v>42</v>
      </c>
      <c r="F462" s="16" t="s">
        <v>19</v>
      </c>
      <c r="G462" s="7" t="n">
        <v>2</v>
      </c>
      <c r="H462" s="6" t="n">
        <v>104.71</v>
      </c>
      <c r="I462" s="6" t="n">
        <v>-2094.2</v>
      </c>
      <c r="J462" s="6" t="n">
        <v>-17.98</v>
      </c>
      <c r="K462" s="6" t="n">
        <v>-6.28</v>
      </c>
      <c r="L462" s="6" t="n">
        <v>0</v>
      </c>
      <c r="M462" s="6" t="s">
        <f>=I462+J462+K462+L462</f>
      </c>
      <c r="N462" s="16"/>
    </row>
    <row collapsed="false" customFormat="false" customHeight="false" hidden="false" ht="12.1" outlineLevel="0" r="463">
      <c r="A463" s="20" t="n">
        <v>46123.492372685</v>
      </c>
      <c r="B463" s="16" t="s">
        <v>322</v>
      </c>
      <c r="C463" s="16" t="s">
        <v>469</v>
      </c>
      <c r="D463" s="16" t="s">
        <v>283</v>
      </c>
      <c r="E463" s="16" t="s">
        <v>30</v>
      </c>
      <c r="F463" s="16" t="s">
        <v>19</v>
      </c>
      <c r="G463" s="7" t="n">
        <v>12</v>
      </c>
      <c r="H463" s="6" t="n">
        <v>155.47</v>
      </c>
      <c r="I463" s="6" t="n">
        <v>-1865.64</v>
      </c>
      <c r="J463" s="6" t="n">
        <v>0</v>
      </c>
      <c r="K463" s="6" t="n">
        <v>0</v>
      </c>
      <c r="L463" s="6" t="n">
        <v>0</v>
      </c>
      <c r="M463" s="6" t="s">
        <f>=I463+J463+K463+L463</f>
      </c>
      <c r="N463" s="16"/>
    </row>
    <row collapsed="false" customFormat="false" customHeight="false" hidden="false" ht="12.1" outlineLevel="0" r="464">
      <c r="A464" s="21" t="n">
        <v>46126.647430556</v>
      </c>
      <c r="B464" s="22" t="s">
        <v>411</v>
      </c>
      <c r="C464" s="22" t="s">
        <v>476</v>
      </c>
      <c r="D464" s="22" t="s">
        <v>411</v>
      </c>
      <c r="E464" s="22" t="s">
        <v>411</v>
      </c>
      <c r="F464" s="22" t="s">
        <v>19</v>
      </c>
      <c r="G464" s="23" t="n">
        <v>1</v>
      </c>
      <c r="H464" s="24" t="n">
        <v>1</v>
      </c>
      <c r="I464" s="24" t="n">
        <v>12.16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46126.81599537</v>
      </c>
      <c r="B465" s="22" t="s">
        <v>411</v>
      </c>
      <c r="C465" s="22" t="s">
        <v>488</v>
      </c>
      <c r="D465" s="22" t="s">
        <v>411</v>
      </c>
      <c r="E465" s="22" t="s">
        <v>411</v>
      </c>
      <c r="F465" s="22" t="s">
        <v>19</v>
      </c>
      <c r="G465" s="23" t="n">
        <v>1</v>
      </c>
      <c r="H465" s="24" t="n">
        <v>1</v>
      </c>
      <c r="I465" s="24" t="n">
        <v>21.37</v>
      </c>
      <c r="J465" s="24" t="n">
        <v>0</v>
      </c>
      <c r="K465" s="24" t="n">
        <v>0</v>
      </c>
      <c r="L465" s="24" t="n">
        <v>0</v>
      </c>
      <c r="M465" s="6" t="s">
        <f>=I465+J465+K465+L465</f>
      </c>
      <c r="N465" s="22"/>
    </row>
    <row collapsed="false" customFormat="false" customHeight="false" hidden="false" ht="12.1" outlineLevel="0" r="466">
      <c r="A466" s="21" t="n">
        <v>46128.495428241</v>
      </c>
      <c r="B466" s="22" t="s">
        <v>411</v>
      </c>
      <c r="C466" s="22" t="s">
        <v>489</v>
      </c>
      <c r="D466" s="22" t="s">
        <v>411</v>
      </c>
      <c r="E466" s="22" t="s">
        <v>411</v>
      </c>
      <c r="F466" s="22" t="s">
        <v>19</v>
      </c>
      <c r="G466" s="23" t="n">
        <v>1</v>
      </c>
      <c r="H466" s="24" t="n">
        <v>1</v>
      </c>
      <c r="I466" s="24" t="n">
        <v>86.16</v>
      </c>
      <c r="J466" s="24" t="n">
        <v>0</v>
      </c>
      <c r="K466" s="24" t="n">
        <v>0</v>
      </c>
      <c r="L466" s="24" t="n">
        <v>0</v>
      </c>
      <c r="M466" s="6" t="s">
        <f>=I466+J466+K466+L466</f>
      </c>
      <c r="N466" s="22"/>
    </row>
    <row collapsed="false" customFormat="false" customHeight="false" hidden="false" ht="12.1" outlineLevel="0" r="467">
      <c r="A467" s="21" t="n">
        <v>46129.471724537</v>
      </c>
      <c r="B467" s="22" t="s">
        <v>411</v>
      </c>
      <c r="C467" s="22" t="s">
        <v>498</v>
      </c>
      <c r="D467" s="22" t="s">
        <v>411</v>
      </c>
      <c r="E467" s="22" t="s">
        <v>411</v>
      </c>
      <c r="F467" s="22" t="s">
        <v>19</v>
      </c>
      <c r="G467" s="23" t="n">
        <v>1</v>
      </c>
      <c r="H467" s="24" t="n">
        <v>1</v>
      </c>
      <c r="I467" s="24" t="n">
        <v>21.37</v>
      </c>
      <c r="J467" s="24" t="n">
        <v>0</v>
      </c>
      <c r="K467" s="24" t="n">
        <v>0</v>
      </c>
      <c r="L467" s="24" t="n">
        <v>0</v>
      </c>
      <c r="M467" s="6" t="s">
        <f>=I467+J467+K467+L467</f>
      </c>
      <c r="N467" s="22"/>
    </row>
    <row collapsed="false" customFormat="false" customHeight="false" hidden="false" ht="12.1" outlineLevel="0" r="468">
      <c r="A468" s="21" t="n">
        <v>46129.775706019</v>
      </c>
      <c r="B468" s="22" t="s">
        <v>411</v>
      </c>
      <c r="C468" s="22" t="s">
        <v>443</v>
      </c>
      <c r="D468" s="22" t="s">
        <v>411</v>
      </c>
      <c r="E468" s="22" t="s">
        <v>411</v>
      </c>
      <c r="F468" s="22" t="s">
        <v>19</v>
      </c>
      <c r="G468" s="23" t="n">
        <v>1</v>
      </c>
      <c r="H468" s="24" t="n">
        <v>1</v>
      </c>
      <c r="I468" s="24" t="n">
        <v>24.25</v>
      </c>
      <c r="J468" s="24" t="n">
        <v>0</v>
      </c>
      <c r="K468" s="24" t="n">
        <v>0</v>
      </c>
      <c r="L468" s="24" t="n">
        <v>0</v>
      </c>
      <c r="M468" s="6" t="s">
        <f>=I468+J468+K468+L468</f>
      </c>
      <c r="N468" s="22"/>
    </row>
    <row collapsed="false" customFormat="false" customHeight="false" hidden="false" ht="12.1" outlineLevel="0" r="469">
      <c r="A469" s="29" t="n">
        <v>46130.691111111</v>
      </c>
      <c r="B469" s="30" t="s">
        <v>322</v>
      </c>
      <c r="C469" s="30" t="s">
        <v>469</v>
      </c>
      <c r="D469" s="30" t="s">
        <v>285</v>
      </c>
      <c r="E469" s="30" t="s">
        <v>30</v>
      </c>
      <c r="F469" s="30" t="s">
        <v>19</v>
      </c>
      <c r="G469" s="31" t="n">
        <v>-12</v>
      </c>
      <c r="H469" s="32" t="n">
        <v>155.82</v>
      </c>
      <c r="I469" s="32" t="n">
        <v>1869.84</v>
      </c>
      <c r="J469" s="32" t="n">
        <v>0</v>
      </c>
      <c r="K469" s="32" t="n">
        <v>0</v>
      </c>
      <c r="L469" s="32" t="n">
        <v>0</v>
      </c>
      <c r="M469" s="6" t="s">
        <f>=I469+J469+K469+L469</f>
      </c>
      <c r="N469" s="30"/>
    </row>
    <row collapsed="false" customFormat="false" customHeight="false" hidden="false" ht="12.1" outlineLevel="0" r="470">
      <c r="A470" s="20" t="n">
        <v>46130.691550926</v>
      </c>
      <c r="B470" s="16" t="s">
        <v>79</v>
      </c>
      <c r="C470" s="16" t="s">
        <v>499</v>
      </c>
      <c r="D470" s="16" t="s">
        <v>283</v>
      </c>
      <c r="E470" s="16" t="s">
        <v>42</v>
      </c>
      <c r="F470" s="16" t="s">
        <v>19</v>
      </c>
      <c r="G470" s="7" t="n">
        <v>1</v>
      </c>
      <c r="H470" s="6" t="n">
        <v>101.91</v>
      </c>
      <c r="I470" s="6" t="n">
        <v>-1019.1</v>
      </c>
      <c r="J470" s="6" t="n">
        <v>-13.7</v>
      </c>
      <c r="K470" s="6" t="n">
        <v>-3.06</v>
      </c>
      <c r="L470" s="6" t="n">
        <v>0</v>
      </c>
      <c r="M470" s="6" t="s">
        <f>=I470+J470+K470+L470</f>
      </c>
      <c r="N470" s="16"/>
    </row>
    <row collapsed="false" customFormat="false" customHeight="false" hidden="false" ht="12.1" outlineLevel="0" r="471">
      <c r="A471" s="20" t="n">
        <v>46130.695520833</v>
      </c>
      <c r="B471" s="16" t="s">
        <v>121</v>
      </c>
      <c r="C471" s="16" t="s">
        <v>500</v>
      </c>
      <c r="D471" s="16" t="s">
        <v>283</v>
      </c>
      <c r="E471" s="16" t="s">
        <v>42</v>
      </c>
      <c r="F471" s="16" t="s">
        <v>19</v>
      </c>
      <c r="G471" s="7" t="n">
        <v>1</v>
      </c>
      <c r="H471" s="6" t="n">
        <v>97.08</v>
      </c>
      <c r="I471" s="6" t="n">
        <v>-970.8</v>
      </c>
      <c r="J471" s="6" t="n">
        <v>-3.7900000000001</v>
      </c>
      <c r="K471" s="6" t="n">
        <v>-2.91</v>
      </c>
      <c r="L471" s="6" t="n">
        <v>0</v>
      </c>
      <c r="M471" s="6" t="s">
        <f>=I471+J471+K471+L471</f>
      </c>
      <c r="N471" s="16"/>
    </row>
    <row collapsed="false" customFormat="false" customHeight="false" hidden="false" ht="12.1" outlineLevel="0" r="472">
      <c r="A472" s="21" t="n">
        <v>46132.59962963</v>
      </c>
      <c r="B472" s="22" t="s">
        <v>411</v>
      </c>
      <c r="C472" s="22" t="s">
        <v>444</v>
      </c>
      <c r="D472" s="22" t="s">
        <v>411</v>
      </c>
      <c r="E472" s="22" t="s">
        <v>411</v>
      </c>
      <c r="F472" s="22" t="s">
        <v>19</v>
      </c>
      <c r="G472" s="23" t="n">
        <v>1</v>
      </c>
      <c r="H472" s="24" t="n">
        <v>1</v>
      </c>
      <c r="I472" s="24" t="n">
        <v>41.92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2"/>
    </row>
    <row collapsed="false" customFormat="false" customHeight="false" hidden="false" ht="12.1" outlineLevel="0" r="473">
      <c r="A473" s="29" t="n">
        <v>46132.92412037</v>
      </c>
      <c r="B473" s="30" t="s">
        <v>317</v>
      </c>
      <c r="C473" s="30" t="s">
        <v>437</v>
      </c>
      <c r="D473" s="30" t="s">
        <v>285</v>
      </c>
      <c r="E473" s="30" t="s">
        <v>42</v>
      </c>
      <c r="F473" s="30" t="s">
        <v>19</v>
      </c>
      <c r="G473" s="31" t="n">
        <v>-1</v>
      </c>
      <c r="H473" s="32" t="n">
        <v>104.44</v>
      </c>
      <c r="I473" s="32" t="n">
        <v>1044.4</v>
      </c>
      <c r="J473" s="32" t="n">
        <v>2.79</v>
      </c>
      <c r="K473" s="32" t="n">
        <v>-3.13</v>
      </c>
      <c r="L473" s="32" t="n">
        <v>0</v>
      </c>
      <c r="M473" s="6" t="s">
        <f>=I473+J473+K473+L473</f>
      </c>
      <c r="N473" s="30"/>
    </row>
    <row collapsed="false" customFormat="false" customHeight="false" hidden="false" ht="12.1" outlineLevel="0" r="474">
      <c r="A474" s="20" t="n">
        <v>46132.924814815</v>
      </c>
      <c r="B474" s="16" t="s">
        <v>51</v>
      </c>
      <c r="C474" s="16" t="s">
        <v>501</v>
      </c>
      <c r="D474" s="16" t="s">
        <v>283</v>
      </c>
      <c r="E474" s="16" t="s">
        <v>42</v>
      </c>
      <c r="F474" s="16" t="s">
        <v>19</v>
      </c>
      <c r="G474" s="7" t="n">
        <v>1</v>
      </c>
      <c r="H474" s="6" t="n">
        <v>86.04</v>
      </c>
      <c r="I474" s="6" t="n">
        <v>-860.4</v>
      </c>
      <c r="J474" s="6" t="n">
        <v>-46.58</v>
      </c>
      <c r="K474" s="6" t="n">
        <v>-2.58</v>
      </c>
      <c r="L474" s="6" t="n">
        <v>0</v>
      </c>
      <c r="M474" s="6" t="s">
        <f>=I474+J474+K474+L474</f>
      </c>
      <c r="N474" s="16"/>
    </row>
    <row collapsed="false" customFormat="false" customHeight="false" hidden="false" ht="12.1" outlineLevel="0" r="475">
      <c r="A475" s="29" t="n">
        <v>46132.925115741</v>
      </c>
      <c r="B475" s="30" t="s">
        <v>287</v>
      </c>
      <c r="C475" s="30" t="s">
        <v>375</v>
      </c>
      <c r="D475" s="30" t="s">
        <v>285</v>
      </c>
      <c r="E475" s="30" t="s">
        <v>30</v>
      </c>
      <c r="F475" s="30" t="s">
        <v>19</v>
      </c>
      <c r="G475" s="31" t="n">
        <v>-116</v>
      </c>
      <c r="H475" s="32" t="n">
        <v>6.49</v>
      </c>
      <c r="I475" s="32" t="n">
        <v>752.84</v>
      </c>
      <c r="J475" s="32" t="n">
        <v>0</v>
      </c>
      <c r="K475" s="32" t="n">
        <v>-2.22</v>
      </c>
      <c r="L475" s="32" t="n">
        <v>0</v>
      </c>
      <c r="M475" s="6" t="s">
        <f>=I475+J475+K475+L475</f>
      </c>
      <c r="N475" s="30"/>
    </row>
    <row collapsed="false" customFormat="false" customHeight="false" hidden="false" ht="12.1" outlineLevel="0" r="476">
      <c r="A476" s="20" t="n">
        <v>46132.925439815</v>
      </c>
      <c r="B476" s="16" t="s">
        <v>51</v>
      </c>
      <c r="C476" s="16" t="s">
        <v>501</v>
      </c>
      <c r="D476" s="16" t="s">
        <v>283</v>
      </c>
      <c r="E476" s="16" t="s">
        <v>42</v>
      </c>
      <c r="F476" s="16" t="s">
        <v>19</v>
      </c>
      <c r="G476" s="7" t="n">
        <v>1</v>
      </c>
      <c r="H476" s="6" t="n">
        <v>86.04</v>
      </c>
      <c r="I476" s="6" t="n">
        <v>-860.4</v>
      </c>
      <c r="J476" s="6" t="n">
        <v>-46.58</v>
      </c>
      <c r="K476" s="6" t="n">
        <v>-2.58</v>
      </c>
      <c r="L476" s="6" t="n">
        <v>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46133.478032407</v>
      </c>
      <c r="B477" s="22" t="s">
        <v>411</v>
      </c>
      <c r="C477" s="22" t="s">
        <v>446</v>
      </c>
      <c r="D477" s="22" t="s">
        <v>411</v>
      </c>
      <c r="E477" s="22" t="s">
        <v>411</v>
      </c>
      <c r="F477" s="22" t="s">
        <v>19</v>
      </c>
      <c r="G477" s="23" t="n">
        <v>1</v>
      </c>
      <c r="H477" s="24" t="n">
        <v>1</v>
      </c>
      <c r="I477" s="24" t="n">
        <v>40.28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/>
    </row>
    <row collapsed="false" customFormat="false" customHeight="false" hidden="false" ht="12.1" outlineLevel="0" r="478">
      <c r="A478" s="21" t="n">
        <v>46134.652905093</v>
      </c>
      <c r="B478" s="22" t="s">
        <v>411</v>
      </c>
      <c r="C478" s="22" t="s">
        <v>502</v>
      </c>
      <c r="D478" s="22" t="s">
        <v>411</v>
      </c>
      <c r="E478" s="22" t="s">
        <v>411</v>
      </c>
      <c r="F478" s="22" t="s">
        <v>19</v>
      </c>
      <c r="G478" s="23" t="n">
        <v>1</v>
      </c>
      <c r="H478" s="24" t="n">
        <v>1</v>
      </c>
      <c r="I478" s="24" t="n">
        <v>62.33</v>
      </c>
      <c r="J478" s="24" t="n">
        <v>0</v>
      </c>
      <c r="K478" s="24" t="n">
        <v>0</v>
      </c>
      <c r="L478" s="24" t="n">
        <v>0</v>
      </c>
      <c r="M478" s="6" t="s">
        <f>=I478+J478+K478+L478</f>
      </c>
      <c r="N478" s="22"/>
    </row>
    <row collapsed="false" customFormat="false" customHeight="false" hidden="false" ht="12.1" outlineLevel="0" r="479">
      <c r="A479" s="29" t="n">
        <v>46135.846041667</v>
      </c>
      <c r="B479" s="30" t="s">
        <v>317</v>
      </c>
      <c r="C479" s="30" t="s">
        <v>437</v>
      </c>
      <c r="D479" s="30" t="s">
        <v>285</v>
      </c>
      <c r="E479" s="30" t="s">
        <v>42</v>
      </c>
      <c r="F479" s="30" t="s">
        <v>19</v>
      </c>
      <c r="G479" s="31" t="n">
        <v>-1</v>
      </c>
      <c r="H479" s="32" t="n">
        <v>105.14</v>
      </c>
      <c r="I479" s="32" t="n">
        <v>1051.4</v>
      </c>
      <c r="J479" s="32" t="n">
        <v>4.8899999999999</v>
      </c>
      <c r="K479" s="32" t="n">
        <v>-3.15</v>
      </c>
      <c r="L479" s="32" t="n">
        <v>0</v>
      </c>
      <c r="M479" s="6" t="s">
        <f>=I479+J479+K479+L479</f>
      </c>
      <c r="N479" s="30"/>
    </row>
    <row collapsed="false" customFormat="false" customHeight="false" hidden="false" ht="12.1" outlineLevel="0" r="480">
      <c r="A480" s="29" t="n">
        <v>46135.84630787</v>
      </c>
      <c r="B480" s="30" t="s">
        <v>305</v>
      </c>
      <c r="C480" s="30" t="s">
        <v>417</v>
      </c>
      <c r="D480" s="30" t="s">
        <v>285</v>
      </c>
      <c r="E480" s="30" t="s">
        <v>42</v>
      </c>
      <c r="F480" s="30" t="s">
        <v>19</v>
      </c>
      <c r="G480" s="31" t="n">
        <v>-1</v>
      </c>
      <c r="H480" s="32" t="n">
        <v>96.81</v>
      </c>
      <c r="I480" s="32" t="n">
        <v>968.1</v>
      </c>
      <c r="J480" s="32" t="n">
        <v>52</v>
      </c>
      <c r="K480" s="32" t="n">
        <v>-2.9</v>
      </c>
      <c r="L480" s="32" t="n">
        <v>0</v>
      </c>
      <c r="M480" s="6" t="s">
        <f>=I480+J480+K480+L480</f>
      </c>
      <c r="N480" s="30"/>
    </row>
    <row collapsed="false" customFormat="false" customHeight="false" hidden="false" ht="12.1" outlineLevel="0" r="481">
      <c r="A481" s="21" t="n">
        <v>46136.615</v>
      </c>
      <c r="B481" s="22" t="s">
        <v>411</v>
      </c>
      <c r="C481" s="22" t="s">
        <v>492</v>
      </c>
      <c r="D481" s="22" t="s">
        <v>411</v>
      </c>
      <c r="E481" s="22" t="s">
        <v>411</v>
      </c>
      <c r="F481" s="22" t="s">
        <v>19</v>
      </c>
      <c r="G481" s="23" t="n">
        <v>1</v>
      </c>
      <c r="H481" s="24" t="n">
        <v>1</v>
      </c>
      <c r="I481" s="24" t="n">
        <v>19.73</v>
      </c>
      <c r="J481" s="24" t="n">
        <v>0</v>
      </c>
      <c r="K481" s="24" t="n">
        <v>0</v>
      </c>
      <c r="L481" s="24" t="n">
        <v>0</v>
      </c>
      <c r="M481" s="6" t="s">
        <f>=I481+J481+K481+L481</f>
      </c>
      <c r="N481" s="22"/>
    </row>
    <row collapsed="false" customFormat="false" customHeight="false" hidden="false" ht="12.1" outlineLevel="0" r="482">
      <c r="A482" s="20" t="n">
        <v>46136.672638889</v>
      </c>
      <c r="B482" s="16" t="s">
        <v>88</v>
      </c>
      <c r="C482" s="16" t="s">
        <v>503</v>
      </c>
      <c r="D482" s="16" t="s">
        <v>283</v>
      </c>
      <c r="E482" s="16" t="s">
        <v>42</v>
      </c>
      <c r="F482" s="16" t="s">
        <v>19</v>
      </c>
      <c r="G482" s="7" t="n">
        <v>2</v>
      </c>
      <c r="H482" s="6" t="n">
        <v>104.35</v>
      </c>
      <c r="I482" s="6" t="n">
        <v>-2087</v>
      </c>
      <c r="J482" s="6" t="n">
        <v>-5.2600000000002</v>
      </c>
      <c r="K482" s="6" t="n">
        <v>-6.26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46139.757453704</v>
      </c>
      <c r="B483" s="22" t="s">
        <v>448</v>
      </c>
      <c r="C483" s="22" t="s">
        <v>449</v>
      </c>
      <c r="D483" s="22" t="s">
        <v>448</v>
      </c>
      <c r="E483" s="22" t="s">
        <v>448</v>
      </c>
      <c r="F483" s="22" t="s">
        <v>19</v>
      </c>
      <c r="G483" s="23" t="n">
        <v>1</v>
      </c>
      <c r="H483" s="24" t="n">
        <v>1</v>
      </c>
      <c r="I483" s="24" t="n">
        <v>268.35</v>
      </c>
      <c r="J483" s="24" t="n">
        <v>0</v>
      </c>
      <c r="K483" s="24" t="n">
        <v>0</v>
      </c>
      <c r="L483" s="24" t="n">
        <v>0</v>
      </c>
      <c r="M483" s="6" t="s">
        <f>=I483+J483+K483+L483</f>
      </c>
      <c r="N483" s="22"/>
    </row>
    <row collapsed="false" customFormat="false" customHeight="false" hidden="false" ht="12.1" outlineLevel="0" r="484">
      <c r="A484" s="21" t="n">
        <v>46139.775590278</v>
      </c>
      <c r="B484" s="22" t="s">
        <v>411</v>
      </c>
      <c r="C484" s="22" t="s">
        <v>447</v>
      </c>
      <c r="D484" s="22" t="s">
        <v>411</v>
      </c>
      <c r="E484" s="22" t="s">
        <v>411</v>
      </c>
      <c r="F484" s="22" t="s">
        <v>19</v>
      </c>
      <c r="G484" s="23" t="n">
        <v>1</v>
      </c>
      <c r="H484" s="24" t="n">
        <v>1</v>
      </c>
      <c r="I484" s="24" t="n">
        <v>33.75</v>
      </c>
      <c r="J484" s="24" t="n">
        <v>0</v>
      </c>
      <c r="K484" s="24" t="n">
        <v>0</v>
      </c>
      <c r="L484" s="24" t="n">
        <v>0</v>
      </c>
      <c r="M484" s="6" t="s">
        <f>=I484+J484+K484+L484</f>
      </c>
      <c r="N484" s="22"/>
    </row>
    <row collapsed="false" customFormat="false" customHeight="false" hidden="false" ht="12.1" outlineLevel="0" r="485">
      <c r="A485" s="21" t="n">
        <v>46139.795</v>
      </c>
      <c r="B485" s="22" t="s">
        <v>411</v>
      </c>
      <c r="C485" s="22" t="s">
        <v>504</v>
      </c>
      <c r="D485" s="22" t="s">
        <v>411</v>
      </c>
      <c r="E485" s="22" t="s">
        <v>411</v>
      </c>
      <c r="F485" s="22" t="s">
        <v>19</v>
      </c>
      <c r="G485" s="23" t="n">
        <v>1</v>
      </c>
      <c r="H485" s="24" t="n">
        <v>1</v>
      </c>
      <c r="I485" s="24" t="n">
        <v>16.44</v>
      </c>
      <c r="J485" s="24" t="n">
        <v>0</v>
      </c>
      <c r="K485" s="24" t="n">
        <v>0</v>
      </c>
      <c r="L485" s="24" t="n">
        <v>0</v>
      </c>
      <c r="M485" s="6" t="s">
        <f>=I485+J485+K485+L485</f>
      </c>
      <c r="N485" s="22"/>
    </row>
    <row collapsed="false" customFormat="false" customHeight="false" hidden="false" ht="12.1" outlineLevel="0" r="486">
      <c r="A486" s="29" t="n">
        <v>46140.309375</v>
      </c>
      <c r="B486" s="30" t="s">
        <v>310</v>
      </c>
      <c r="C486" s="30" t="s">
        <v>428</v>
      </c>
      <c r="D486" s="30" t="s">
        <v>285</v>
      </c>
      <c r="E486" s="30" t="s">
        <v>42</v>
      </c>
      <c r="F486" s="30" t="s">
        <v>19</v>
      </c>
      <c r="G486" s="31" t="n">
        <v>-1</v>
      </c>
      <c r="H486" s="32" t="n">
        <v>104.09</v>
      </c>
      <c r="I486" s="32" t="n">
        <v>274.943326</v>
      </c>
      <c r="J486" s="32" t="n">
        <v>0.536674</v>
      </c>
      <c r="K486" s="32" t="n">
        <v>-0.82</v>
      </c>
      <c r="L486" s="32" t="n">
        <v>0</v>
      </c>
      <c r="M486" s="6" t="s">
        <f>=I486+J486+K486+L486</f>
      </c>
      <c r="N486" s="30"/>
    </row>
    <row collapsed="false" customFormat="false" customHeight="false" hidden="false" ht="12.1" outlineLevel="0" r="487">
      <c r="A487" s="29" t="n">
        <v>46140.309513889</v>
      </c>
      <c r="B487" s="30" t="s">
        <v>328</v>
      </c>
      <c r="C487" s="30" t="s">
        <v>482</v>
      </c>
      <c r="D487" s="30" t="s">
        <v>285</v>
      </c>
      <c r="E487" s="30" t="s">
        <v>42</v>
      </c>
      <c r="F487" s="30" t="s">
        <v>19</v>
      </c>
      <c r="G487" s="31" t="n">
        <v>-1</v>
      </c>
      <c r="H487" s="32" t="n">
        <v>98.94</v>
      </c>
      <c r="I487" s="32" t="n">
        <v>336.396</v>
      </c>
      <c r="J487" s="32" t="n">
        <v>2.914</v>
      </c>
      <c r="K487" s="32" t="n">
        <v>-1.01</v>
      </c>
      <c r="L487" s="32" t="n">
        <v>0</v>
      </c>
      <c r="M487" s="6" t="s">
        <f>=I487+J487+K487+L487</f>
      </c>
      <c r="N487" s="30"/>
    </row>
    <row collapsed="false" customFormat="false" customHeight="false" hidden="false" ht="12.1" outlineLevel="0" r="488">
      <c r="A488" s="20" t="n">
        <v>46140.310497685</v>
      </c>
      <c r="B488" s="16" t="s">
        <v>94</v>
      </c>
      <c r="C488" s="16" t="s">
        <v>505</v>
      </c>
      <c r="D488" s="16" t="s">
        <v>283</v>
      </c>
      <c r="E488" s="16" t="s">
        <v>42</v>
      </c>
      <c r="F488" s="16" t="s">
        <v>19</v>
      </c>
      <c r="G488" s="7" t="n">
        <v>1</v>
      </c>
      <c r="H488" s="6" t="n">
        <v>99.87</v>
      </c>
      <c r="I488" s="6" t="n">
        <v>-998.7</v>
      </c>
      <c r="J488" s="6" t="n">
        <v>-5.75</v>
      </c>
      <c r="K488" s="6" t="n">
        <v>-3</v>
      </c>
      <c r="L488" s="6" t="n">
        <v>0</v>
      </c>
      <c r="M488" s="6" t="s">
        <f>=I488+J488+K488+L488</f>
      </c>
      <c r="N488" s="16"/>
    </row>
    <row collapsed="false" customFormat="false" customHeight="false" hidden="false" ht="12.1" outlineLevel="0" r="489">
      <c r="A489" s="29" t="n">
        <v>46140.310729167</v>
      </c>
      <c r="B489" s="30" t="s">
        <v>310</v>
      </c>
      <c r="C489" s="30" t="s">
        <v>428</v>
      </c>
      <c r="D489" s="30" t="s">
        <v>285</v>
      </c>
      <c r="E489" s="30" t="s">
        <v>42</v>
      </c>
      <c r="F489" s="30" t="s">
        <v>19</v>
      </c>
      <c r="G489" s="31" t="n">
        <v>-4</v>
      </c>
      <c r="H489" s="32" t="n">
        <v>104.47</v>
      </c>
      <c r="I489" s="32" t="n">
        <v>1103.788232</v>
      </c>
      <c r="J489" s="32" t="n">
        <v>2.1617679999999</v>
      </c>
      <c r="K489" s="32" t="n">
        <v>-3.31</v>
      </c>
      <c r="L489" s="32" t="n">
        <v>0</v>
      </c>
      <c r="M489" s="6" t="s">
        <f>=I489+J489+K489+L489</f>
      </c>
      <c r="N489" s="30"/>
    </row>
    <row collapsed="false" customFormat="false" customHeight="false" hidden="false" ht="12.1" outlineLevel="0" r="490">
      <c r="A490" s="20" t="n">
        <v>46140.320358796</v>
      </c>
      <c r="B490" s="16" t="s">
        <v>62</v>
      </c>
      <c r="C490" s="16" t="s">
        <v>416</v>
      </c>
      <c r="D490" s="16" t="s">
        <v>283</v>
      </c>
      <c r="E490" s="16" t="s">
        <v>42</v>
      </c>
      <c r="F490" s="16" t="s">
        <v>19</v>
      </c>
      <c r="G490" s="7" t="n">
        <v>1</v>
      </c>
      <c r="H490" s="6" t="n">
        <v>99.39</v>
      </c>
      <c r="I490" s="6" t="n">
        <v>-993.9</v>
      </c>
      <c r="J490" s="6" t="n">
        <v>-4.9300000000001</v>
      </c>
      <c r="K490" s="6" t="n">
        <v>-2.98</v>
      </c>
      <c r="L490" s="6" t="n">
        <v>0</v>
      </c>
      <c r="M490" s="6" t="s">
        <f>=I490+J490+K490+L490</f>
      </c>
      <c r="N490" s="16"/>
    </row>
    <row collapsed="false" customFormat="false" customHeight="false" hidden="false" ht="12.1" outlineLevel="0" r="491">
      <c r="A491" s="21" t="n">
        <v>46140.721805556</v>
      </c>
      <c r="B491" s="22" t="s">
        <v>411</v>
      </c>
      <c r="C491" s="22" t="s">
        <v>506</v>
      </c>
      <c r="D491" s="22" t="s">
        <v>411</v>
      </c>
      <c r="E491" s="22" t="s">
        <v>411</v>
      </c>
      <c r="F491" s="22" t="s">
        <v>19</v>
      </c>
      <c r="G491" s="23" t="n">
        <v>1</v>
      </c>
      <c r="H491" s="24" t="n">
        <v>1</v>
      </c>
      <c r="I491" s="24" t="n">
        <v>33.7</v>
      </c>
      <c r="J491" s="24" t="n">
        <v>0</v>
      </c>
      <c r="K491" s="24" t="n">
        <v>0</v>
      </c>
      <c r="L491" s="24" t="n">
        <v>0</v>
      </c>
      <c r="M491" s="6" t="s">
        <f>=I491+J491+K491+L491</f>
      </c>
      <c r="N491" s="22"/>
    </row>
    <row collapsed="false" customFormat="false" customHeight="false" hidden="false" ht="12.1" outlineLevel="0" r="492">
      <c r="A492" s="29" t="n">
        <v>46142.919247685</v>
      </c>
      <c r="B492" s="30" t="s">
        <v>314</v>
      </c>
      <c r="C492" s="30" t="s">
        <v>433</v>
      </c>
      <c r="D492" s="30" t="s">
        <v>285</v>
      </c>
      <c r="E492" s="30" t="s">
        <v>42</v>
      </c>
      <c r="F492" s="30" t="s">
        <v>19</v>
      </c>
      <c r="G492" s="31" t="n">
        <v>-1</v>
      </c>
      <c r="H492" s="32" t="n">
        <v>109.67</v>
      </c>
      <c r="I492" s="32" t="n">
        <v>1096.7</v>
      </c>
      <c r="J492" s="32" t="n">
        <v>0.63999999999987</v>
      </c>
      <c r="K492" s="32" t="n">
        <v>-3.29</v>
      </c>
      <c r="L492" s="32" t="n">
        <v>0</v>
      </c>
      <c r="M492" s="6" t="s">
        <f>=I492+J492+K492+L492</f>
      </c>
      <c r="N492" s="30"/>
    </row>
    <row collapsed="false" customFormat="false" customHeight="false" hidden="false" ht="12.1" outlineLevel="0" r="493">
      <c r="A493" s="20" t="n">
        <v>46142.921226852</v>
      </c>
      <c r="B493" s="16" t="s">
        <v>112</v>
      </c>
      <c r="C493" s="16" t="s">
        <v>507</v>
      </c>
      <c r="D493" s="16" t="s">
        <v>283</v>
      </c>
      <c r="E493" s="16" t="s">
        <v>42</v>
      </c>
      <c r="F493" s="16" t="s">
        <v>19</v>
      </c>
      <c r="G493" s="7" t="n">
        <v>1</v>
      </c>
      <c r="H493" s="6" t="n">
        <v>98.54</v>
      </c>
      <c r="I493" s="6" t="n">
        <v>-985.4</v>
      </c>
      <c r="J493" s="6" t="n">
        <v>-4.6800000000001</v>
      </c>
      <c r="K493" s="6" t="n">
        <v>-2.96</v>
      </c>
      <c r="L493" s="6" t="n">
        <v>0</v>
      </c>
      <c r="M493" s="6" t="s">
        <f>=I493+J493+K493+L493</f>
      </c>
      <c r="N493" s="16"/>
    </row>
    <row collapsed="false" customFormat="false" customHeight="false" hidden="false" ht="12.1" outlineLevel="0" r="494">
      <c r="A494" s="21" t="n">
        <v>46146.744479167</v>
      </c>
      <c r="B494" s="22" t="s">
        <v>411</v>
      </c>
      <c r="C494" s="22" t="s">
        <v>464</v>
      </c>
      <c r="D494" s="22" t="s">
        <v>411</v>
      </c>
      <c r="E494" s="22" t="s">
        <v>411</v>
      </c>
      <c r="F494" s="22" t="s">
        <v>19</v>
      </c>
      <c r="G494" s="23" t="n">
        <v>1</v>
      </c>
      <c r="H494" s="24" t="n">
        <v>1</v>
      </c>
      <c r="I494" s="24" t="n">
        <v>17.55</v>
      </c>
      <c r="J494" s="24" t="n">
        <v>0</v>
      </c>
      <c r="K494" s="24" t="n">
        <v>0</v>
      </c>
      <c r="L494" s="24" t="n">
        <v>0</v>
      </c>
      <c r="M494" s="6" t="s">
        <f>=I494+J494+K494+L494</f>
      </c>
      <c r="N494" s="22"/>
    </row>
    <row collapsed="false" customFormat="false" customHeight="false" hidden="false" ht="12.1" outlineLevel="0" r="495">
      <c r="A495" s="21" t="n">
        <v>46146.748032407</v>
      </c>
      <c r="B495" s="22" t="s">
        <v>448</v>
      </c>
      <c r="C495" s="22" t="s">
        <v>508</v>
      </c>
      <c r="D495" s="22" t="s">
        <v>448</v>
      </c>
      <c r="E495" s="22" t="s">
        <v>448</v>
      </c>
      <c r="F495" s="22" t="s">
        <v>19</v>
      </c>
      <c r="G495" s="23" t="n">
        <v>1</v>
      </c>
      <c r="H495" s="24" t="n">
        <v>1</v>
      </c>
      <c r="I495" s="24" t="n">
        <v>1000</v>
      </c>
      <c r="J495" s="24" t="n">
        <v>0</v>
      </c>
      <c r="K495" s="24" t="n">
        <v>0</v>
      </c>
      <c r="L495" s="24" t="n">
        <v>0</v>
      </c>
      <c r="M495" s="6" t="s">
        <f>=I495+J495+K495+L495</f>
      </c>
      <c r="N495" s="22"/>
    </row>
    <row collapsed="false" customFormat="false" customHeight="false" hidden="false" ht="12.1" outlineLevel="0" r="496">
      <c r="A496" s="20" t="n">
        <v>46146.775162037</v>
      </c>
      <c r="B496" s="16" t="s">
        <v>115</v>
      </c>
      <c r="C496" s="16" t="s">
        <v>509</v>
      </c>
      <c r="D496" s="16" t="s">
        <v>283</v>
      </c>
      <c r="E496" s="16" t="s">
        <v>42</v>
      </c>
      <c r="F496" s="16" t="s">
        <v>19</v>
      </c>
      <c r="G496" s="7" t="n">
        <v>2</v>
      </c>
      <c r="H496" s="6" t="n">
        <v>98.97</v>
      </c>
      <c r="I496" s="6" t="n">
        <v>-1157.949</v>
      </c>
      <c r="J496" s="6" t="n">
        <v>-5.761</v>
      </c>
      <c r="K496" s="6" t="n">
        <v>-3.47</v>
      </c>
      <c r="L496" s="6" t="n">
        <v>0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46146.795706019</v>
      </c>
      <c r="B497" s="22" t="s">
        <v>411</v>
      </c>
      <c r="C497" s="22" t="s">
        <v>465</v>
      </c>
      <c r="D497" s="22" t="s">
        <v>411</v>
      </c>
      <c r="E497" s="22" t="s">
        <v>411</v>
      </c>
      <c r="F497" s="22" t="s">
        <v>19</v>
      </c>
      <c r="G497" s="23" t="n">
        <v>1</v>
      </c>
      <c r="H497" s="24" t="n">
        <v>1</v>
      </c>
      <c r="I497" s="24" t="n">
        <v>19.11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9" t="n">
        <v>46147.479652778</v>
      </c>
      <c r="B498" s="30" t="s">
        <v>88</v>
      </c>
      <c r="C498" s="30" t="s">
        <v>503</v>
      </c>
      <c r="D498" s="30" t="s">
        <v>285</v>
      </c>
      <c r="E498" s="30" t="s">
        <v>42</v>
      </c>
      <c r="F498" s="30" t="s">
        <v>19</v>
      </c>
      <c r="G498" s="31" t="n">
        <v>-2</v>
      </c>
      <c r="H498" s="32" t="n">
        <v>101.53</v>
      </c>
      <c r="I498" s="32" t="n">
        <v>2030.6</v>
      </c>
      <c r="J498" s="32" t="n">
        <v>17.1</v>
      </c>
      <c r="K498" s="32" t="n">
        <v>-6.09</v>
      </c>
      <c r="L498" s="32" t="n">
        <v>0</v>
      </c>
      <c r="M498" s="6" t="s">
        <f>=I498+J498+K498+L498</f>
      </c>
      <c r="N498" s="30"/>
    </row>
    <row collapsed="false" customFormat="false" customHeight="false" hidden="false" ht="12.1" outlineLevel="0" r="499">
      <c r="A499" s="20" t="n">
        <v>46147.487951389</v>
      </c>
      <c r="B499" s="16" t="s">
        <v>118</v>
      </c>
      <c r="C499" s="16" t="s">
        <v>510</v>
      </c>
      <c r="D499" s="16" t="s">
        <v>283</v>
      </c>
      <c r="E499" s="16" t="s">
        <v>42</v>
      </c>
      <c r="F499" s="16" t="s">
        <v>19</v>
      </c>
      <c r="G499" s="7" t="n">
        <v>2</v>
      </c>
      <c r="H499" s="6" t="n">
        <v>99.52</v>
      </c>
      <c r="I499" s="6" t="n">
        <v>-1990.4</v>
      </c>
      <c r="J499" s="6" t="n">
        <v>-5.8199999999999</v>
      </c>
      <c r="K499" s="6" t="n">
        <v>-5.97</v>
      </c>
      <c r="L499" s="6" t="n">
        <v>0</v>
      </c>
      <c r="M499" s="6" t="s">
        <f>=I499+J499+K499+L499</f>
      </c>
      <c r="N499" s="16"/>
    </row>
    <row collapsed="false" customFormat="false" customHeight="false" hidden="false" ht="12.1" outlineLevel="0" r="500">
      <c r="A500" s="29" t="n">
        <v>46147.491157407</v>
      </c>
      <c r="B500" s="30" t="s">
        <v>118</v>
      </c>
      <c r="C500" s="30" t="s">
        <v>510</v>
      </c>
      <c r="D500" s="30" t="s">
        <v>285</v>
      </c>
      <c r="E500" s="30" t="s">
        <v>42</v>
      </c>
      <c r="F500" s="30" t="s">
        <v>19</v>
      </c>
      <c r="G500" s="31" t="n">
        <v>-1</v>
      </c>
      <c r="H500" s="32" t="n">
        <v>100.03</v>
      </c>
      <c r="I500" s="32" t="n">
        <v>1000.3</v>
      </c>
      <c r="J500" s="32" t="n">
        <v>2.9100000000001</v>
      </c>
      <c r="K500" s="32" t="n">
        <v>-3</v>
      </c>
      <c r="L500" s="32" t="n">
        <v>0</v>
      </c>
      <c r="M500" s="6" t="s">
        <f>=I500+J500+K500+L500</f>
      </c>
      <c r="N500" s="30"/>
    </row>
    <row collapsed="false" customFormat="false" customHeight="false" hidden="false" ht="12.1" outlineLevel="0" r="501">
      <c r="A501" s="20" t="n">
        <v>46147.491655093</v>
      </c>
      <c r="B501" s="16" t="s">
        <v>88</v>
      </c>
      <c r="C501" s="16" t="s">
        <v>503</v>
      </c>
      <c r="D501" s="16" t="s">
        <v>283</v>
      </c>
      <c r="E501" s="16" t="s">
        <v>42</v>
      </c>
      <c r="F501" s="16" t="s">
        <v>19</v>
      </c>
      <c r="G501" s="7" t="n">
        <v>1</v>
      </c>
      <c r="H501" s="6" t="n">
        <v>102.79</v>
      </c>
      <c r="I501" s="6" t="n">
        <v>-1027.9</v>
      </c>
      <c r="J501" s="6" t="n">
        <v>-8.55</v>
      </c>
      <c r="K501" s="6" t="n">
        <v>-3.08</v>
      </c>
      <c r="L501" s="6" t="n">
        <v>0</v>
      </c>
      <c r="M501" s="6" t="s">
        <f>=I501+J501+K501+L501</f>
      </c>
      <c r="N501" s="16"/>
    </row>
    <row collapsed="false" customFormat="false" customHeight="false" hidden="false" ht="12.1" outlineLevel="0" r="502">
      <c r="A502" s="21" t="n">
        <v>46147.521469907</v>
      </c>
      <c r="B502" s="22" t="s">
        <v>411</v>
      </c>
      <c r="C502" s="22" t="s">
        <v>463</v>
      </c>
      <c r="D502" s="22" t="s">
        <v>411</v>
      </c>
      <c r="E502" s="22" t="s">
        <v>411</v>
      </c>
      <c r="F502" s="22" t="s">
        <v>19</v>
      </c>
      <c r="G502" s="23" t="n">
        <v>1</v>
      </c>
      <c r="H502" s="24" t="n">
        <v>1</v>
      </c>
      <c r="I502" s="24" t="n">
        <v>20.96</v>
      </c>
      <c r="J502" s="24" t="n">
        <v>0</v>
      </c>
      <c r="K502" s="24" t="n">
        <v>0</v>
      </c>
      <c r="L502" s="24" t="n">
        <v>0</v>
      </c>
      <c r="M502" s="6" t="s">
        <f>=I502+J502+K502+L502</f>
      </c>
      <c r="N502" s="22"/>
    </row>
    <row collapsed="false" customFormat="false" customHeight="false" hidden="false" ht="12.1" outlineLevel="0" r="503">
      <c r="A503" s="21" t="n">
        <v>46147.73537037</v>
      </c>
      <c r="B503" s="22" t="s">
        <v>374</v>
      </c>
      <c r="C503" s="22" t="s">
        <v>153</v>
      </c>
      <c r="D503" s="22" t="s">
        <v>374</v>
      </c>
      <c r="E503" s="22" t="s">
        <v>374</v>
      </c>
      <c r="F503" s="22" t="s">
        <v>19</v>
      </c>
      <c r="G503" s="23" t="n">
        <v>1</v>
      </c>
      <c r="H503" s="24" t="n">
        <v>1</v>
      </c>
      <c r="I503" s="24" t="n">
        <v>1500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2"/>
    </row>
    <row collapsed="false" customFormat="false" customHeight="false" hidden="false" ht="12.1" outlineLevel="0" r="504">
      <c r="A504" s="20" t="n">
        <v>46147.738310185</v>
      </c>
      <c r="B504" s="16" t="s">
        <v>127</v>
      </c>
      <c r="C504" s="16" t="s">
        <v>511</v>
      </c>
      <c r="D504" s="16" t="s">
        <v>283</v>
      </c>
      <c r="E504" s="16" t="s">
        <v>42</v>
      </c>
      <c r="F504" s="16" t="s">
        <v>19</v>
      </c>
      <c r="G504" s="7" t="n">
        <v>1</v>
      </c>
      <c r="H504" s="6" t="n">
        <v>92.2</v>
      </c>
      <c r="I504" s="6" t="n">
        <v>-922</v>
      </c>
      <c r="J504" s="6" t="n">
        <v>-13.5</v>
      </c>
      <c r="K504" s="6" t="n">
        <v>-2.77</v>
      </c>
      <c r="L504" s="6" t="n">
        <v>0</v>
      </c>
      <c r="M504" s="6" t="s">
        <f>=I504+J504+K504+L504</f>
      </c>
      <c r="N504" s="16"/>
    </row>
    <row collapsed="false" customFormat="false" customHeight="false" hidden="false" ht="12.1" outlineLevel="0" r="505">
      <c r="A505" s="20" t="n">
        <v>46147.73943287</v>
      </c>
      <c r="B505" s="16" t="s">
        <v>329</v>
      </c>
      <c r="C505" s="16" t="s">
        <v>512</v>
      </c>
      <c r="D505" s="16" t="s">
        <v>283</v>
      </c>
      <c r="E505" s="16" t="s">
        <v>42</v>
      </c>
      <c r="F505" s="16" t="s">
        <v>19</v>
      </c>
      <c r="G505" s="7" t="n">
        <v>2</v>
      </c>
      <c r="H505" s="6" t="n">
        <v>99.085</v>
      </c>
      <c r="I505" s="6" t="n">
        <v>-673.778</v>
      </c>
      <c r="J505" s="6" t="n">
        <v>-18.102</v>
      </c>
      <c r="K505" s="6" t="n">
        <v>-2.02</v>
      </c>
      <c r="L505" s="6" t="n">
        <v>0</v>
      </c>
      <c r="M505" s="6" t="s">
        <f>=I505+J505+K505+L505</f>
      </c>
      <c r="N505" s="16"/>
    </row>
    <row collapsed="false" customFormat="false" customHeight="false" hidden="false" ht="12.1" outlineLevel="0" r="506">
      <c r="A506" s="21" t="n">
        <v>46148.467592593</v>
      </c>
      <c r="B506" s="22" t="s">
        <v>411</v>
      </c>
      <c r="C506" s="22" t="s">
        <v>495</v>
      </c>
      <c r="D506" s="22" t="s">
        <v>411</v>
      </c>
      <c r="E506" s="22" t="s">
        <v>411</v>
      </c>
      <c r="F506" s="22" t="s">
        <v>19</v>
      </c>
      <c r="G506" s="23" t="n">
        <v>1</v>
      </c>
      <c r="H506" s="24" t="n">
        <v>1</v>
      </c>
      <c r="I506" s="24" t="n">
        <v>20.55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2"/>
    </row>
    <row collapsed="false" customFormat="false" customHeight="false" hidden="false" ht="12.1" outlineLevel="0" r="507">
      <c r="A507" s="21" t="n">
        <v>46148.633229167</v>
      </c>
      <c r="B507" s="22" t="s">
        <v>411</v>
      </c>
      <c r="C507" s="22" t="s">
        <v>487</v>
      </c>
      <c r="D507" s="22" t="s">
        <v>411</v>
      </c>
      <c r="E507" s="22" t="s">
        <v>411</v>
      </c>
      <c r="F507" s="22" t="s">
        <v>19</v>
      </c>
      <c r="G507" s="23" t="n">
        <v>1</v>
      </c>
      <c r="H507" s="24" t="n">
        <v>1</v>
      </c>
      <c r="I507" s="24" t="n">
        <v>16.99</v>
      </c>
      <c r="J507" s="24" t="n">
        <v>0</v>
      </c>
      <c r="K507" s="24" t="n">
        <v>0</v>
      </c>
      <c r="L507" s="24" t="n">
        <v>0</v>
      </c>
      <c r="M507" s="6" t="s">
        <f>=I507+J507+K507+L507</f>
      </c>
      <c r="N507" s="22"/>
    </row>
    <row collapsed="false" customFormat="false" customHeight="false" hidden="false" ht="12.1" outlineLevel="0" r="508">
      <c r="A508" s="21" t="n">
        <v>46148.639780093</v>
      </c>
      <c r="B508" s="22" t="s">
        <v>411</v>
      </c>
      <c r="C508" s="22" t="s">
        <v>468</v>
      </c>
      <c r="D508" s="22" t="s">
        <v>411</v>
      </c>
      <c r="E508" s="22" t="s">
        <v>411</v>
      </c>
      <c r="F508" s="22" t="s">
        <v>19</v>
      </c>
      <c r="G508" s="23" t="n">
        <v>1</v>
      </c>
      <c r="H508" s="24" t="n">
        <v>1</v>
      </c>
      <c r="I508" s="24" t="n">
        <v>39.46</v>
      </c>
      <c r="J508" s="24" t="n">
        <v>0</v>
      </c>
      <c r="K508" s="24" t="n">
        <v>0</v>
      </c>
      <c r="L508" s="24" t="n">
        <v>0</v>
      </c>
      <c r="M508" s="6" t="s">
        <f>=I508+J508+K508+L508</f>
      </c>
      <c r="N508" s="22"/>
    </row>
    <row collapsed="false" customFormat="false" customHeight="false" hidden="false" ht="12.1" outlineLevel="0" r="509">
      <c r="A509" s="21" t="n">
        <v>46149.770428241</v>
      </c>
      <c r="B509" s="22" t="s">
        <v>411</v>
      </c>
      <c r="C509" s="22" t="s">
        <v>513</v>
      </c>
      <c r="D509" s="22" t="s">
        <v>411</v>
      </c>
      <c r="E509" s="22" t="s">
        <v>411</v>
      </c>
      <c r="F509" s="22" t="s">
        <v>19</v>
      </c>
      <c r="G509" s="23" t="n">
        <v>1</v>
      </c>
      <c r="H509" s="24" t="n">
        <v>1</v>
      </c>
      <c r="I509" s="24" t="n">
        <v>17.47</v>
      </c>
      <c r="J509" s="24" t="n">
        <v>0</v>
      </c>
      <c r="K509" s="24" t="n">
        <v>0</v>
      </c>
      <c r="L509" s="24" t="n">
        <v>0</v>
      </c>
      <c r="M509" s="6" t="s">
        <f>=I509+J509+K509+L509</f>
      </c>
      <c r="N509" s="22"/>
    </row>
    <row collapsed="false" customFormat="false" customHeight="false" hidden="false" ht="12.1" outlineLevel="0" r="510">
      <c r="A510" s="33" t="n">
        <v>46150.897407407</v>
      </c>
      <c r="B510" s="34" t="s">
        <v>381</v>
      </c>
      <c r="C510" s="34" t="s">
        <v>154</v>
      </c>
      <c r="D510" s="34" t="s">
        <v>381</v>
      </c>
      <c r="E510" s="34" t="s">
        <v>381</v>
      </c>
      <c r="F510" s="34" t="s">
        <v>19</v>
      </c>
      <c r="G510" s="35" t="n">
        <v>1</v>
      </c>
      <c r="H510" s="36" t="n">
        <v>-1</v>
      </c>
      <c r="I510" s="36" t="n">
        <v>-19</v>
      </c>
      <c r="J510" s="36" t="n">
        <v>0</v>
      </c>
      <c r="K510" s="36" t="n">
        <v>0</v>
      </c>
      <c r="L510" s="36" t="n">
        <v>0</v>
      </c>
      <c r="M510" s="6" t="s">
        <f>=I510+J510+K510+L510</f>
      </c>
      <c r="N510" s="34"/>
    </row>
    <row collapsed="false" customFormat="false" customHeight="false" hidden="false" ht="12.1" outlineLevel="0" r="511">
      <c r="A511" s="25" t="n">
        <v>46150.897407407</v>
      </c>
      <c r="B511" s="26" t="s">
        <v>384</v>
      </c>
      <c r="C511" s="26" t="s">
        <v>385</v>
      </c>
      <c r="D511" s="26" t="s">
        <v>384</v>
      </c>
      <c r="E511" s="26" t="s">
        <v>384</v>
      </c>
      <c r="F511" s="26" t="s">
        <v>19</v>
      </c>
      <c r="G511" s="27" t="n">
        <v>1</v>
      </c>
      <c r="H511" s="28" t="n">
        <v>-3</v>
      </c>
      <c r="I511" s="28" t="n">
        <v>-3</v>
      </c>
      <c r="J511" s="28" t="n">
        <v>0</v>
      </c>
      <c r="K511" s="28" t="n">
        <v>0</v>
      </c>
      <c r="L511" s="28" t="n">
        <v>0</v>
      </c>
      <c r="M511" s="6" t="s">
        <f>=I511+J511+K511+L511</f>
      </c>
      <c r="N511" s="26"/>
    </row>
    <row collapsed="false" customFormat="false" customHeight="false" hidden="false" ht="12.1" outlineLevel="0" r="512">
      <c r="A512" s="21" t="n">
        <v>46154.686840278</v>
      </c>
      <c r="B512" s="22" t="s">
        <v>411</v>
      </c>
      <c r="C512" s="22" t="s">
        <v>514</v>
      </c>
      <c r="D512" s="22" t="s">
        <v>411</v>
      </c>
      <c r="E512" s="22" t="s">
        <v>411</v>
      </c>
      <c r="F512" s="22" t="s">
        <v>19</v>
      </c>
      <c r="G512" s="23" t="n">
        <v>1</v>
      </c>
      <c r="H512" s="24" t="n">
        <v>1</v>
      </c>
      <c r="I512" s="24" t="n">
        <v>15</v>
      </c>
      <c r="J512" s="24" t="n">
        <v>0</v>
      </c>
      <c r="K512" s="24" t="n">
        <v>0</v>
      </c>
      <c r="L512" s="24" t="n">
        <v>0</v>
      </c>
      <c r="M512" s="6" t="s">
        <f>=I512+J512+K512+L512</f>
      </c>
      <c r="N512" s="22"/>
    </row>
    <row collapsed="false" customFormat="false" customHeight="false" hidden="false" ht="12.1" outlineLevel="0" r="513">
      <c r="A513" s="21" t="n">
        <v>46155.4996875</v>
      </c>
      <c r="B513" s="22" t="s">
        <v>411</v>
      </c>
      <c r="C513" s="22" t="s">
        <v>476</v>
      </c>
      <c r="D513" s="22" t="s">
        <v>411</v>
      </c>
      <c r="E513" s="22" t="s">
        <v>411</v>
      </c>
      <c r="F513" s="22" t="s">
        <v>19</v>
      </c>
      <c r="G513" s="23" t="n">
        <v>1</v>
      </c>
      <c r="H513" s="24" t="n">
        <v>1</v>
      </c>
      <c r="I513" s="24" t="n">
        <v>11.74</v>
      </c>
      <c r="J513" s="24" t="n">
        <v>0</v>
      </c>
      <c r="K513" s="24" t="n">
        <v>0</v>
      </c>
      <c r="L513" s="24" t="n">
        <v>0</v>
      </c>
      <c r="M513" s="6" t="s">
        <f>=I513+J513+K513+L513</f>
      </c>
      <c r="N513" s="22"/>
    </row>
    <row collapsed="false" customFormat="false" customHeight="false" hidden="false" ht="12.1" outlineLevel="0" r="514">
      <c r="A514" s="21" t="n">
        <v>46155.718009259</v>
      </c>
      <c r="B514" s="22" t="s">
        <v>411</v>
      </c>
      <c r="C514" s="22" t="s">
        <v>515</v>
      </c>
      <c r="D514" s="22" t="s">
        <v>411</v>
      </c>
      <c r="E514" s="22" t="s">
        <v>411</v>
      </c>
      <c r="F514" s="22" t="s">
        <v>19</v>
      </c>
      <c r="G514" s="23" t="n">
        <v>1</v>
      </c>
      <c r="H514" s="24" t="n">
        <v>1</v>
      </c>
      <c r="I514" s="24" t="n">
        <v>14.08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2"/>
    </row>
    <row collapsed="false" customFormat="false" customHeight="false" hidden="false" ht="12.1" outlineLevel="0" r="515">
      <c r="A515" s="21" t="n">
        <v>46156.644293981</v>
      </c>
      <c r="B515" s="22" t="s">
        <v>411</v>
      </c>
      <c r="C515" s="22" t="s">
        <v>488</v>
      </c>
      <c r="D515" s="22" t="s">
        <v>411</v>
      </c>
      <c r="E515" s="22" t="s">
        <v>411</v>
      </c>
      <c r="F515" s="22" t="s">
        <v>19</v>
      </c>
      <c r="G515" s="23" t="n">
        <v>1</v>
      </c>
      <c r="H515" s="24" t="n">
        <v>1</v>
      </c>
      <c r="I515" s="24" t="n">
        <v>21.37</v>
      </c>
      <c r="J515" s="24" t="n">
        <v>0</v>
      </c>
      <c r="K515" s="24" t="n">
        <v>0</v>
      </c>
      <c r="L515" s="24" t="n">
        <v>0</v>
      </c>
      <c r="M515" s="6" t="s">
        <f>=I515+J515+K515+L515</f>
      </c>
      <c r="N515" s="22"/>
    </row>
    <row collapsed="false" customFormat="false" customHeight="false" hidden="false" ht="12.1" outlineLevel="0" r="516">
      <c r="A516" s="21" t="n">
        <v>46156.64662037</v>
      </c>
      <c r="B516" s="22" t="s">
        <v>411</v>
      </c>
      <c r="C516" s="22" t="s">
        <v>516</v>
      </c>
      <c r="D516" s="22" t="s">
        <v>411</v>
      </c>
      <c r="E516" s="22" t="s">
        <v>411</v>
      </c>
      <c r="F516" s="22" t="s">
        <v>19</v>
      </c>
      <c r="G516" s="23" t="n">
        <v>1</v>
      </c>
      <c r="H516" s="24" t="n">
        <v>1</v>
      </c>
      <c r="I516" s="24" t="n">
        <v>17.26</v>
      </c>
      <c r="J516" s="24" t="n">
        <v>0</v>
      </c>
      <c r="K516" s="24" t="n">
        <v>0</v>
      </c>
      <c r="L516" s="24" t="n">
        <v>0</v>
      </c>
      <c r="M516" s="6" t="s">
        <f>=I516+J516+K516+L516</f>
      </c>
      <c r="N516" s="22"/>
    </row>
    <row collapsed="false" customFormat="false" customHeight="false" hidden="false" ht="12.1" outlineLevel="0" r="517">
      <c r="A517" s="21" t="n">
        <v>46157.401782407</v>
      </c>
      <c r="B517" s="22" t="s">
        <v>411</v>
      </c>
      <c r="C517" s="22" t="s">
        <v>412</v>
      </c>
      <c r="D517" s="22" t="s">
        <v>411</v>
      </c>
      <c r="E517" s="22" t="s">
        <v>411</v>
      </c>
      <c r="F517" s="22" t="s">
        <v>19</v>
      </c>
      <c r="G517" s="23" t="n">
        <v>1</v>
      </c>
      <c r="H517" s="24" t="n">
        <v>1</v>
      </c>
      <c r="I517" s="24" t="n">
        <v>0.15</v>
      </c>
      <c r="J517" s="24" t="n">
        <v>0</v>
      </c>
      <c r="K517" s="24" t="n">
        <v>0</v>
      </c>
      <c r="L517" s="24" t="n">
        <v>0</v>
      </c>
      <c r="M517" s="6" t="s">
        <f>=I517+J517+K517+L517</f>
      </c>
      <c r="N517" s="22"/>
    </row>
    <row collapsed="false" customFormat="false" customHeight="false" hidden="false" ht="12.1" outlineLevel="0" r="518">
      <c r="A518" s="21" t="n">
        <v>46160.499606481</v>
      </c>
      <c r="B518" s="22" t="s">
        <v>411</v>
      </c>
      <c r="C518" s="22" t="s">
        <v>489</v>
      </c>
      <c r="D518" s="22" t="s">
        <v>411</v>
      </c>
      <c r="E518" s="22" t="s">
        <v>411</v>
      </c>
      <c r="F518" s="22" t="s">
        <v>19</v>
      </c>
      <c r="G518" s="23" t="n">
        <v>1</v>
      </c>
      <c r="H518" s="24" t="n">
        <v>1</v>
      </c>
      <c r="I518" s="24" t="n">
        <v>82.88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2"/>
    </row>
    <row collapsed="false" customFormat="false" customHeight="false" hidden="false" ht="12.1" outlineLevel="0" r="519">
      <c r="A519" s="21" t="n">
        <v>46160.695590278</v>
      </c>
      <c r="B519" s="22" t="s">
        <v>411</v>
      </c>
      <c r="C519" s="22" t="s">
        <v>443</v>
      </c>
      <c r="D519" s="22" t="s">
        <v>411</v>
      </c>
      <c r="E519" s="22" t="s">
        <v>411</v>
      </c>
      <c r="F519" s="22" t="s">
        <v>19</v>
      </c>
      <c r="G519" s="23" t="n">
        <v>1</v>
      </c>
      <c r="H519" s="24" t="n">
        <v>1</v>
      </c>
      <c r="I519" s="24" t="n">
        <v>24.25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2"/>
    </row>
    <row collapsed="false" customFormat="false" customHeight="false" hidden="false" ht="12.1" outlineLevel="0" r="520">
      <c r="A520" s="21" t="n">
        <v>46160.697534722</v>
      </c>
      <c r="B520" s="22" t="s">
        <v>411</v>
      </c>
      <c r="C520" s="22" t="s">
        <v>517</v>
      </c>
      <c r="D520" s="22" t="s">
        <v>411</v>
      </c>
      <c r="E520" s="22" t="s">
        <v>411</v>
      </c>
      <c r="F520" s="22" t="s">
        <v>19</v>
      </c>
      <c r="G520" s="23" t="n">
        <v>1</v>
      </c>
      <c r="H520" s="24" t="n">
        <v>1</v>
      </c>
      <c r="I520" s="24" t="n">
        <v>14.38</v>
      </c>
      <c r="J520" s="24" t="n">
        <v>0</v>
      </c>
      <c r="K520" s="24" t="n">
        <v>0</v>
      </c>
      <c r="L520" s="24" t="n">
        <v>0</v>
      </c>
      <c r="M520" s="6" t="s">
        <f>=I520+J520+K520+L520</f>
      </c>
      <c r="N520" s="22"/>
    </row>
    <row collapsed="false" customFormat="false" customHeight="false" hidden="false" ht="12.1" outlineLevel="0" r="521">
      <c r="A521" s="21" t="n">
        <v>46160.769756944</v>
      </c>
      <c r="B521" s="22" t="s">
        <v>411</v>
      </c>
      <c r="C521" s="22" t="s">
        <v>498</v>
      </c>
      <c r="D521" s="22" t="s">
        <v>411</v>
      </c>
      <c r="E521" s="22" t="s">
        <v>411</v>
      </c>
      <c r="F521" s="22" t="s">
        <v>19</v>
      </c>
      <c r="G521" s="23" t="n">
        <v>1</v>
      </c>
      <c r="H521" s="24" t="n">
        <v>1</v>
      </c>
      <c r="I521" s="24" t="n">
        <v>21.37</v>
      </c>
      <c r="J521" s="24" t="n">
        <v>0</v>
      </c>
      <c r="K521" s="24" t="n">
        <v>0</v>
      </c>
      <c r="L521" s="24" t="n">
        <v>0</v>
      </c>
      <c r="M521" s="6" t="s">
        <f>=I521+J521+K521+L521</f>
      </c>
      <c r="N521" s="22"/>
    </row>
    <row collapsed="false" customFormat="false" customHeight="false" hidden="false" ht="12.1" outlineLevel="0" r="522">
      <c r="A522" s="21" t="n">
        <v>46162.740104167</v>
      </c>
      <c r="B522" s="22" t="s">
        <v>374</v>
      </c>
      <c r="C522" s="22" t="s">
        <v>153</v>
      </c>
      <c r="D522" s="22" t="s">
        <v>374</v>
      </c>
      <c r="E522" s="22" t="s">
        <v>374</v>
      </c>
      <c r="F522" s="22" t="s">
        <v>19</v>
      </c>
      <c r="G522" s="23" t="n">
        <v>1</v>
      </c>
      <c r="H522" s="24" t="n">
        <v>1</v>
      </c>
      <c r="I522" s="24" t="n">
        <v>1500</v>
      </c>
      <c r="J522" s="24" t="n">
        <v>0</v>
      </c>
      <c r="K522" s="24" t="n">
        <v>0</v>
      </c>
      <c r="L522" s="24" t="n">
        <v>0</v>
      </c>
      <c r="M522" s="6" t="s">
        <f>=I522+J522+K522+L522</f>
      </c>
      <c r="N522" s="22"/>
    </row>
    <row collapsed="false" customFormat="false" customHeight="false" hidden="false" ht="12.1" outlineLevel="0" r="523">
      <c r="A523" s="20" t="n">
        <v>46162.741018519</v>
      </c>
      <c r="B523" s="16" t="s">
        <v>91</v>
      </c>
      <c r="C523" s="16" t="s">
        <v>518</v>
      </c>
      <c r="D523" s="16" t="s">
        <v>283</v>
      </c>
      <c r="E523" s="16" t="s">
        <v>42</v>
      </c>
      <c r="F523" s="16" t="s">
        <v>19</v>
      </c>
      <c r="G523" s="7" t="n">
        <v>1</v>
      </c>
      <c r="H523" s="6" t="n">
        <v>101.1</v>
      </c>
      <c r="I523" s="6" t="n">
        <v>-1011</v>
      </c>
      <c r="J523" s="6" t="n">
        <v>-18.41</v>
      </c>
      <c r="K523" s="6" t="n">
        <v>-3.03</v>
      </c>
      <c r="L523" s="6" t="n">
        <v>0</v>
      </c>
      <c r="M523" s="6" t="s">
        <f>=I523+J523+K523+L523</f>
      </c>
      <c r="N523" s="16"/>
    </row>
    <row collapsed="false" customFormat="false" customHeight="false" hidden="false" ht="12.1" outlineLevel="0" r="524">
      <c r="A524" s="29" t="n">
        <v>46162.74224537</v>
      </c>
      <c r="B524" s="30" t="s">
        <v>329</v>
      </c>
      <c r="C524" s="30" t="s">
        <v>512</v>
      </c>
      <c r="D524" s="30" t="s">
        <v>285</v>
      </c>
      <c r="E524" s="30" t="s">
        <v>42</v>
      </c>
      <c r="F524" s="30" t="s">
        <v>19</v>
      </c>
      <c r="G524" s="31" t="n">
        <v>-1</v>
      </c>
      <c r="H524" s="32" t="n">
        <v>99.36</v>
      </c>
      <c r="I524" s="32" t="n">
        <v>337.824</v>
      </c>
      <c r="J524" s="32" t="n">
        <v>10.936</v>
      </c>
      <c r="K524" s="32" t="n">
        <v>-1.01</v>
      </c>
      <c r="L524" s="32" t="n">
        <v>0</v>
      </c>
      <c r="M524" s="6" t="s">
        <f>=I524+J524+K524+L524</f>
      </c>
      <c r="N524" s="30"/>
    </row>
    <row collapsed="false" customFormat="false" customHeight="false" hidden="false" ht="12.1" outlineLevel="0" r="525">
      <c r="A525" s="20" t="n">
        <v>46162.743275463</v>
      </c>
      <c r="B525" s="16" t="s">
        <v>136</v>
      </c>
      <c r="C525" s="16" t="s">
        <v>519</v>
      </c>
      <c r="D525" s="16" t="s">
        <v>283</v>
      </c>
      <c r="E525" s="16" t="s">
        <v>42</v>
      </c>
      <c r="F525" s="16" t="s">
        <v>19</v>
      </c>
      <c r="G525" s="7" t="n">
        <v>1</v>
      </c>
      <c r="H525" s="6" t="n">
        <v>90.35</v>
      </c>
      <c r="I525" s="6" t="n">
        <v>-903.5</v>
      </c>
      <c r="J525" s="6" t="n">
        <v>0</v>
      </c>
      <c r="K525" s="6" t="n">
        <v>-2.71</v>
      </c>
      <c r="L525" s="6" t="n">
        <v>0</v>
      </c>
      <c r="M525" s="6" t="s">
        <f>=I525+J525+K525+L525</f>
      </c>
      <c r="N525" s="16"/>
    </row>
    <row collapsed="false" customFormat="false" customHeight="false" hidden="false" ht="12.1" outlineLevel="0" r="526">
      <c r="A526" s="20" t="n">
        <v>46162.743506944</v>
      </c>
      <c r="B526" s="16" t="s">
        <v>29</v>
      </c>
      <c r="C526" s="16" t="s">
        <v>462</v>
      </c>
      <c r="D526" s="16" t="s">
        <v>283</v>
      </c>
      <c r="E526" s="16" t="s">
        <v>30</v>
      </c>
      <c r="F526" s="16" t="s">
        <v>19</v>
      </c>
      <c r="G526" s="7" t="n">
        <v>15</v>
      </c>
      <c r="H526" s="6" t="n">
        <v>9.53</v>
      </c>
      <c r="I526" s="6" t="n">
        <v>-142.95</v>
      </c>
      <c r="J526" s="6" t="n">
        <v>0</v>
      </c>
      <c r="K526" s="6" t="n">
        <v>0</v>
      </c>
      <c r="L526" s="6" t="n">
        <v>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46162.743680556</v>
      </c>
      <c r="B527" s="16" t="s">
        <v>33</v>
      </c>
      <c r="C527" s="16" t="s">
        <v>410</v>
      </c>
      <c r="D527" s="16" t="s">
        <v>283</v>
      </c>
      <c r="E527" s="16" t="s">
        <v>30</v>
      </c>
      <c r="F527" s="16" t="s">
        <v>19</v>
      </c>
      <c r="G527" s="7" t="n">
        <v>9</v>
      </c>
      <c r="H527" s="6" t="n">
        <v>12.65</v>
      </c>
      <c r="I527" s="6" t="n">
        <v>-113.85</v>
      </c>
      <c r="J527" s="6" t="n">
        <v>0</v>
      </c>
      <c r="K527" s="6" t="n">
        <v>0</v>
      </c>
      <c r="L527" s="6" t="n">
        <v>0</v>
      </c>
      <c r="M527" s="6" t="s">
        <f>=I527+J527+K527+L527</f>
      </c>
      <c r="N527" s="16"/>
    </row>
    <row collapsed="false" customFormat="false" customHeight="false" hidden="false" ht="12.1" outlineLevel="0" r="528">
      <c r="A528" s="21" t="n">
        <v>46163.371608796</v>
      </c>
      <c r="B528" s="22" t="s">
        <v>411</v>
      </c>
      <c r="C528" s="22" t="s">
        <v>520</v>
      </c>
      <c r="D528" s="22" t="s">
        <v>411</v>
      </c>
      <c r="E528" s="22" t="s">
        <v>411</v>
      </c>
      <c r="F528" s="22" t="s">
        <v>19</v>
      </c>
      <c r="G528" s="23" t="n">
        <v>1</v>
      </c>
      <c r="H528" s="24" t="n">
        <v>1</v>
      </c>
      <c r="I528" s="24" t="n">
        <v>16.44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2"/>
    </row>
    <row collapsed="false" customFormat="false" customHeight="false" hidden="false" ht="12.1" outlineLevel="0" r="529">
      <c r="A529" s="21" t="n">
        <v>46163.397546296</v>
      </c>
      <c r="B529" s="22" t="s">
        <v>411</v>
      </c>
      <c r="C529" s="22" t="s">
        <v>446</v>
      </c>
      <c r="D529" s="22" t="s">
        <v>411</v>
      </c>
      <c r="E529" s="22" t="s">
        <v>411</v>
      </c>
      <c r="F529" s="22" t="s">
        <v>19</v>
      </c>
      <c r="G529" s="23" t="n">
        <v>1</v>
      </c>
      <c r="H529" s="24" t="n">
        <v>1</v>
      </c>
      <c r="I529" s="24" t="n">
        <v>40.28</v>
      </c>
      <c r="J529" s="24" t="n">
        <v>0</v>
      </c>
      <c r="K529" s="24" t="n">
        <v>0</v>
      </c>
      <c r="L529" s="24" t="n">
        <v>0</v>
      </c>
      <c r="M529" s="6" t="s">
        <f>=I529+J529+K529+L529</f>
      </c>
      <c r="N529" s="22"/>
    </row>
    <row collapsed="false" customFormat="false" customHeight="false" hidden="false" ht="12.1" outlineLevel="0" r="530">
      <c r="A530" s="21" t="n">
        <v>46166.436851852</v>
      </c>
      <c r="B530" s="22" t="s">
        <v>374</v>
      </c>
      <c r="C530" s="22" t="s">
        <v>153</v>
      </c>
      <c r="D530" s="22" t="s">
        <v>374</v>
      </c>
      <c r="E530" s="22" t="s">
        <v>374</v>
      </c>
      <c r="F530" s="22" t="s">
        <v>19</v>
      </c>
      <c r="G530" s="23" t="n">
        <v>1</v>
      </c>
      <c r="H530" s="24" t="n">
        <v>1</v>
      </c>
      <c r="I530" s="24" t="n">
        <v>1000</v>
      </c>
      <c r="J530" s="24" t="n">
        <v>0</v>
      </c>
      <c r="K530" s="24" t="n">
        <v>0</v>
      </c>
      <c r="L530" s="24" t="n">
        <v>0</v>
      </c>
      <c r="M530" s="6" t="s">
        <f>=I530+J530+K530+L530</f>
      </c>
      <c r="N530" s="22"/>
    </row>
    <row collapsed="false" customFormat="false" customHeight="false" hidden="false" ht="12.1" outlineLevel="0" r="531">
      <c r="A531" s="20" t="n">
        <v>46166.646134259</v>
      </c>
      <c r="B531" s="16" t="s">
        <v>109</v>
      </c>
      <c r="C531" s="16" t="s">
        <v>521</v>
      </c>
      <c r="D531" s="16" t="s">
        <v>283</v>
      </c>
      <c r="E531" s="16" t="s">
        <v>42</v>
      </c>
      <c r="F531" s="16" t="s">
        <v>19</v>
      </c>
      <c r="G531" s="7" t="n">
        <v>1</v>
      </c>
      <c r="H531" s="6" t="n">
        <v>100.19</v>
      </c>
      <c r="I531" s="6" t="n">
        <v>-1001.9</v>
      </c>
      <c r="J531" s="6" t="n">
        <v>0</v>
      </c>
      <c r="K531" s="6" t="n">
        <v>-3.01</v>
      </c>
      <c r="L531" s="6" t="n">
        <v>0</v>
      </c>
      <c r="M531" s="6" t="s">
        <f>=I531+J531+K531+L531</f>
      </c>
      <c r="N531" s="16"/>
    </row>
    <row collapsed="false" customFormat="false" customHeight="false" hidden="false" ht="12.1" outlineLevel="0" r="532">
      <c r="A532" s="21" t="n">
        <v>46167.757719907</v>
      </c>
      <c r="B532" s="22" t="s">
        <v>448</v>
      </c>
      <c r="C532" s="22" t="s">
        <v>522</v>
      </c>
      <c r="D532" s="22" t="s">
        <v>448</v>
      </c>
      <c r="E532" s="22" t="s">
        <v>448</v>
      </c>
      <c r="F532" s="22" t="s">
        <v>19</v>
      </c>
      <c r="G532" s="23" t="n">
        <v>1</v>
      </c>
      <c r="H532" s="24" t="n">
        <v>1</v>
      </c>
      <c r="I532" s="24" t="n">
        <v>166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/>
    </row>
    <row collapsed="false" customFormat="false" customHeight="false" hidden="false" ht="12.1" outlineLevel="0" r="533">
      <c r="A533" s="21" t="n">
        <v>46167.760960648</v>
      </c>
      <c r="B533" s="22" t="s">
        <v>411</v>
      </c>
      <c r="C533" s="22" t="s">
        <v>523</v>
      </c>
      <c r="D533" s="22" t="s">
        <v>411</v>
      </c>
      <c r="E533" s="22" t="s">
        <v>411</v>
      </c>
      <c r="F533" s="22" t="s">
        <v>19</v>
      </c>
      <c r="G533" s="23" t="n">
        <v>1</v>
      </c>
      <c r="H533" s="24" t="n">
        <v>1</v>
      </c>
      <c r="I533" s="24" t="n">
        <v>17.3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2"/>
    </row>
    <row collapsed="false" customFormat="false" customHeight="false" hidden="false" ht="12.1" outlineLevel="0" r="534">
      <c r="A534" s="21" t="n">
        <v>46167.762696759</v>
      </c>
      <c r="B534" s="22" t="s">
        <v>411</v>
      </c>
      <c r="C534" s="22" t="s">
        <v>492</v>
      </c>
      <c r="D534" s="22" t="s">
        <v>411</v>
      </c>
      <c r="E534" s="22" t="s">
        <v>411</v>
      </c>
      <c r="F534" s="22" t="s">
        <v>19</v>
      </c>
      <c r="G534" s="23" t="n">
        <v>1</v>
      </c>
      <c r="H534" s="24" t="n">
        <v>1</v>
      </c>
      <c r="I534" s="24" t="n">
        <v>19.73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1" t="n">
        <v>46168.455532407</v>
      </c>
      <c r="B535" s="22" t="s">
        <v>411</v>
      </c>
      <c r="C535" s="22" t="s">
        <v>524</v>
      </c>
      <c r="D535" s="22" t="s">
        <v>411</v>
      </c>
      <c r="E535" s="22" t="s">
        <v>411</v>
      </c>
      <c r="F535" s="22" t="s">
        <v>19</v>
      </c>
      <c r="G535" s="23" t="n">
        <v>1</v>
      </c>
      <c r="H535" s="24" t="n">
        <v>1</v>
      </c>
      <c r="I535" s="24" t="n">
        <v>15.62</v>
      </c>
      <c r="J535" s="24" t="n">
        <v>0</v>
      </c>
      <c r="K535" s="24" t="n">
        <v>0</v>
      </c>
      <c r="L535" s="24" t="n">
        <v>0</v>
      </c>
      <c r="M535" s="6" t="s">
        <f>=I535+J535+K535+L535</f>
      </c>
      <c r="N535" s="22"/>
    </row>
    <row collapsed="false" customFormat="false" customHeight="false" hidden="false" ht="12.1" outlineLevel="0" r="536">
      <c r="A536" s="21" t="n">
        <v>46168.464236111</v>
      </c>
      <c r="B536" s="22" t="s">
        <v>411</v>
      </c>
      <c r="C536" s="22" t="s">
        <v>525</v>
      </c>
      <c r="D536" s="22" t="s">
        <v>411</v>
      </c>
      <c r="E536" s="22" t="s">
        <v>411</v>
      </c>
      <c r="F536" s="22" t="s">
        <v>19</v>
      </c>
      <c r="G536" s="23" t="n">
        <v>1</v>
      </c>
      <c r="H536" s="24" t="n">
        <v>1</v>
      </c>
      <c r="I536" s="24" t="n">
        <v>19.73</v>
      </c>
      <c r="J536" s="24" t="n">
        <v>0</v>
      </c>
      <c r="K536" s="24" t="n">
        <v>0</v>
      </c>
      <c r="L536" s="24" t="n">
        <v>0</v>
      </c>
      <c r="M536" s="6" t="s">
        <f>=I536+J536+K536+L536</f>
      </c>
      <c r="N536" s="22"/>
    </row>
    <row collapsed="false" customFormat="false" customHeight="false" hidden="false" ht="12.1" outlineLevel="0" r="537">
      <c r="A537" s="21" t="n">
        <v>46168.510069444</v>
      </c>
      <c r="B537" s="22" t="s">
        <v>411</v>
      </c>
      <c r="C537" s="22" t="s">
        <v>526</v>
      </c>
      <c r="D537" s="22" t="s">
        <v>411</v>
      </c>
      <c r="E537" s="22" t="s">
        <v>411</v>
      </c>
      <c r="F537" s="22" t="s">
        <v>19</v>
      </c>
      <c r="G537" s="23" t="n">
        <v>1</v>
      </c>
      <c r="H537" s="24" t="n">
        <v>1</v>
      </c>
      <c r="I537" s="24" t="n">
        <v>11.44</v>
      </c>
      <c r="J537" s="24" t="n">
        <v>0</v>
      </c>
      <c r="K537" s="24" t="n">
        <v>0</v>
      </c>
      <c r="L537" s="24" t="n">
        <v>0</v>
      </c>
      <c r="M537" s="6" t="s">
        <f>=I537+J537+K537+L537</f>
      </c>
      <c r="N537" s="22"/>
    </row>
    <row collapsed="false" customFormat="false" customHeight="false" hidden="false" ht="12.1" outlineLevel="0" r="538">
      <c r="A538" s="21" t="n">
        <v>46168.5628125</v>
      </c>
      <c r="B538" s="22" t="s">
        <v>374</v>
      </c>
      <c r="C538" s="22" t="s">
        <v>153</v>
      </c>
      <c r="D538" s="22" t="s">
        <v>374</v>
      </c>
      <c r="E538" s="22" t="s">
        <v>374</v>
      </c>
      <c r="F538" s="22" t="s">
        <v>19</v>
      </c>
      <c r="G538" s="23" t="n">
        <v>1</v>
      </c>
      <c r="H538" s="24" t="n">
        <v>1</v>
      </c>
      <c r="I538" s="24" t="n">
        <v>1000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/>
    </row>
    <row collapsed="false" customFormat="false" customHeight="false" hidden="false" ht="12.1" outlineLevel="0" r="539">
      <c r="A539" s="20" t="n">
        <v>46168.564756944</v>
      </c>
      <c r="B539" s="16" t="s">
        <v>62</v>
      </c>
      <c r="C539" s="16" t="s">
        <v>416</v>
      </c>
      <c r="D539" s="16" t="s">
        <v>283</v>
      </c>
      <c r="E539" s="16" t="s">
        <v>42</v>
      </c>
      <c r="F539" s="16" t="s">
        <v>19</v>
      </c>
      <c r="G539" s="7" t="n">
        <v>1</v>
      </c>
      <c r="H539" s="6" t="n">
        <v>98.84</v>
      </c>
      <c r="I539" s="6" t="n">
        <v>-988.4</v>
      </c>
      <c r="J539" s="6" t="n">
        <v>-3.84</v>
      </c>
      <c r="K539" s="6" t="n">
        <v>-2.97</v>
      </c>
      <c r="L539" s="6" t="n">
        <v>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46168.565601852</v>
      </c>
      <c r="B540" s="16" t="s">
        <v>24</v>
      </c>
      <c r="C540" s="16" t="s">
        <v>473</v>
      </c>
      <c r="D540" s="16" t="s">
        <v>283</v>
      </c>
      <c r="E540" s="16" t="s">
        <v>17</v>
      </c>
      <c r="F540" s="16" t="s">
        <v>19</v>
      </c>
      <c r="G540" s="7" t="n">
        <v>5</v>
      </c>
      <c r="H540" s="6" t="n">
        <v>46.79</v>
      </c>
      <c r="I540" s="6" t="n">
        <v>-233.95</v>
      </c>
      <c r="J540" s="6" t="n">
        <v>0</v>
      </c>
      <c r="K540" s="6" t="n">
        <v>-0.7</v>
      </c>
      <c r="L540" s="6" t="n">
        <v>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46168.690810185</v>
      </c>
      <c r="B541" s="22" t="s">
        <v>411</v>
      </c>
      <c r="C541" s="22" t="s">
        <v>527</v>
      </c>
      <c r="D541" s="22" t="s">
        <v>411</v>
      </c>
      <c r="E541" s="22" t="s">
        <v>411</v>
      </c>
      <c r="F541" s="22" t="s">
        <v>19</v>
      </c>
      <c r="G541" s="23" t="n">
        <v>1</v>
      </c>
      <c r="H541" s="24" t="n">
        <v>1</v>
      </c>
      <c r="I541" s="24" t="n">
        <v>19.73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46168.704618056</v>
      </c>
      <c r="B542" s="22" t="s">
        <v>448</v>
      </c>
      <c r="C542" s="22" t="s">
        <v>528</v>
      </c>
      <c r="D542" s="22" t="s">
        <v>448</v>
      </c>
      <c r="E542" s="22" t="s">
        <v>448</v>
      </c>
      <c r="F542" s="22" t="s">
        <v>19</v>
      </c>
      <c r="G542" s="23" t="n">
        <v>1</v>
      </c>
      <c r="H542" s="24" t="n">
        <v>1</v>
      </c>
      <c r="I542" s="24" t="n">
        <v>165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/>
    </row>
    <row collapsed="false" customFormat="false" customHeight="false" hidden="false" ht="12.1" outlineLevel="0" r="543">
      <c r="A543" s="20" t="n">
        <v>46168.711238426</v>
      </c>
      <c r="B543" s="16" t="s">
        <v>33</v>
      </c>
      <c r="C543" s="16" t="s">
        <v>410</v>
      </c>
      <c r="D543" s="16" t="s">
        <v>283</v>
      </c>
      <c r="E543" s="16" t="s">
        <v>30</v>
      </c>
      <c r="F543" s="16" t="s">
        <v>19</v>
      </c>
      <c r="G543" s="7" t="n">
        <v>11</v>
      </c>
      <c r="H543" s="6" t="n">
        <v>12.66</v>
      </c>
      <c r="I543" s="6" t="n">
        <v>-139.26</v>
      </c>
      <c r="J543" s="6" t="n">
        <v>0</v>
      </c>
      <c r="K543" s="6" t="n">
        <v>0</v>
      </c>
      <c r="L543" s="6" t="n">
        <v>0</v>
      </c>
      <c r="M543" s="6" t="s">
        <f>=I543+J543+K543+L543</f>
      </c>
      <c r="N543" s="16"/>
    </row>
    <row collapsed="false" customFormat="false" customHeight="false" hidden="false" ht="12.1" outlineLevel="0" r="544">
      <c r="A544" s="20" t="n">
        <v>46168.7115625</v>
      </c>
      <c r="B544" s="16" t="s">
        <v>29</v>
      </c>
      <c r="C544" s="16" t="s">
        <v>462</v>
      </c>
      <c r="D544" s="16" t="s">
        <v>283</v>
      </c>
      <c r="E544" s="16" t="s">
        <v>30</v>
      </c>
      <c r="F544" s="16" t="s">
        <v>19</v>
      </c>
      <c r="G544" s="7" t="n">
        <v>10</v>
      </c>
      <c r="H544" s="6" t="n">
        <v>9.62</v>
      </c>
      <c r="I544" s="6" t="n">
        <v>-96.2</v>
      </c>
      <c r="J544" s="6" t="n">
        <v>0</v>
      </c>
      <c r="K544" s="6" t="n">
        <v>0</v>
      </c>
      <c r="L544" s="6" t="n">
        <v>0</v>
      </c>
      <c r="M544" s="6" t="s">
        <f>=I544+J544+K544+L544</f>
      </c>
      <c r="N544" s="16"/>
    </row>
    <row collapsed="false" customFormat="false" customHeight="false" hidden="false" ht="12.1" outlineLevel="0" r="545">
      <c r="A545" s="21" t="n">
        <v>46168.724976852</v>
      </c>
      <c r="B545" s="22" t="s">
        <v>411</v>
      </c>
      <c r="C545" s="22" t="s">
        <v>504</v>
      </c>
      <c r="D545" s="22" t="s">
        <v>411</v>
      </c>
      <c r="E545" s="22" t="s">
        <v>411</v>
      </c>
      <c r="F545" s="22" t="s">
        <v>19</v>
      </c>
      <c r="G545" s="23" t="n">
        <v>1</v>
      </c>
      <c r="H545" s="24" t="n">
        <v>1</v>
      </c>
      <c r="I545" s="24" t="n">
        <v>16.44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/>
    </row>
    <row collapsed="false" customFormat="false" customHeight="false" hidden="false" ht="12.1" outlineLevel="0" r="546">
      <c r="A546" s="21" t="n">
        <v>46169.711875</v>
      </c>
      <c r="B546" s="22" t="s">
        <v>411</v>
      </c>
      <c r="C546" s="22" t="s">
        <v>529</v>
      </c>
      <c r="D546" s="22" t="s">
        <v>411</v>
      </c>
      <c r="E546" s="22" t="s">
        <v>411</v>
      </c>
      <c r="F546" s="22" t="s">
        <v>19</v>
      </c>
      <c r="G546" s="23" t="n">
        <v>1</v>
      </c>
      <c r="H546" s="24" t="n">
        <v>1</v>
      </c>
      <c r="I546" s="24" t="n">
        <v>61.08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/>
    </row>
    <row collapsed="false" customFormat="false" customHeight="false" hidden="false" ht="12.1" outlineLevel="0" r="547">
      <c r="A547" s="25" t="n">
        <v>46170.418912037</v>
      </c>
      <c r="B547" s="26" t="s">
        <v>384</v>
      </c>
      <c r="C547" s="26" t="s">
        <v>530</v>
      </c>
      <c r="D547" s="26" t="s">
        <v>384</v>
      </c>
      <c r="E547" s="26" t="s">
        <v>384</v>
      </c>
      <c r="F547" s="26" t="s">
        <v>19</v>
      </c>
      <c r="G547" s="27" t="n">
        <v>1</v>
      </c>
      <c r="H547" s="28" t="n">
        <v>-6</v>
      </c>
      <c r="I547" s="28" t="n">
        <v>-6</v>
      </c>
      <c r="J547" s="28" t="n">
        <v>0</v>
      </c>
      <c r="K547" s="28" t="n">
        <v>0</v>
      </c>
      <c r="L547" s="28" t="n">
        <v>0</v>
      </c>
      <c r="M547" s="6" t="s">
        <f>=I547+J547+K547+L547</f>
      </c>
      <c r="N547" s="26"/>
    </row>
    <row collapsed="false" customFormat="false" customHeight="false" hidden="false" ht="12.1" outlineLevel="0" r="548">
      <c r="A548" s="21" t="n">
        <v>46170.418912037</v>
      </c>
      <c r="B548" s="22" t="s">
        <v>411</v>
      </c>
      <c r="C548" s="22" t="s">
        <v>531</v>
      </c>
      <c r="D548" s="22" t="s">
        <v>411</v>
      </c>
      <c r="E548" s="22" t="s">
        <v>411</v>
      </c>
      <c r="F548" s="22" t="s">
        <v>19</v>
      </c>
      <c r="G548" s="23" t="n">
        <v>1</v>
      </c>
      <c r="H548" s="24" t="n">
        <v>1</v>
      </c>
      <c r="I548" s="24" t="n">
        <v>45</v>
      </c>
      <c r="J548" s="24" t="n">
        <v>0</v>
      </c>
      <c r="K548" s="24" t="n">
        <v>0</v>
      </c>
      <c r="L548" s="24" t="n">
        <v>0</v>
      </c>
      <c r="M548" s="6" t="s">
        <f>=I548+J548+K548+L548</f>
      </c>
      <c r="N548" s="22"/>
    </row>
    <row collapsed="false" customFormat="false" customHeight="false" hidden="false" ht="12.1" outlineLevel="0" r="549">
      <c r="A549" s="21" t="n">
        <v>46170.672708333</v>
      </c>
      <c r="B549" s="22" t="s">
        <v>411</v>
      </c>
      <c r="C549" s="22" t="s">
        <v>506</v>
      </c>
      <c r="D549" s="22" t="s">
        <v>411</v>
      </c>
      <c r="E549" s="22" t="s">
        <v>411</v>
      </c>
      <c r="F549" s="22" t="s">
        <v>19</v>
      </c>
      <c r="G549" s="23" t="n">
        <v>1</v>
      </c>
      <c r="H549" s="24" t="n">
        <v>1</v>
      </c>
      <c r="I549" s="24" t="n">
        <v>33.7</v>
      </c>
      <c r="J549" s="24" t="n">
        <v>0</v>
      </c>
      <c r="K549" s="24" t="n">
        <v>0</v>
      </c>
      <c r="L549" s="24" t="n">
        <v>0</v>
      </c>
      <c r="M549" s="6" t="s">
        <f>=I549+J549+K549+L549</f>
      </c>
      <c r="N549" s="22"/>
    </row>
    <row collapsed="false" customFormat="false" customHeight="false" hidden="false" ht="12.1" outlineLevel="0" r="550">
      <c r="A550" s="29" t="n">
        <v>46171.8528125</v>
      </c>
      <c r="B550" s="30" t="s">
        <v>329</v>
      </c>
      <c r="C550" s="30" t="s">
        <v>512</v>
      </c>
      <c r="D550" s="30" t="s">
        <v>285</v>
      </c>
      <c r="E550" s="30" t="s">
        <v>42</v>
      </c>
      <c r="F550" s="30" t="s">
        <v>19</v>
      </c>
      <c r="G550" s="31" t="n">
        <v>-1</v>
      </c>
      <c r="H550" s="32" t="n">
        <v>99.31</v>
      </c>
      <c r="I550" s="32" t="n">
        <v>173.7925</v>
      </c>
      <c r="J550" s="32" t="n">
        <v>0.44750000000002</v>
      </c>
      <c r="K550" s="32" t="n">
        <v>-0.52</v>
      </c>
      <c r="L550" s="32" t="n">
        <v>0</v>
      </c>
      <c r="M550" s="6" t="s">
        <f>=I550+J550+K550+L550</f>
      </c>
      <c r="N550" s="30"/>
    </row>
    <row collapsed="false" customFormat="false" customHeight="false" hidden="false" ht="12.1" outlineLevel="0" r="551">
      <c r="A551" s="20" t="n">
        <v>46171.853032407</v>
      </c>
      <c r="B551" s="16" t="s">
        <v>16</v>
      </c>
      <c r="C551" s="16" t="s">
        <v>493</v>
      </c>
      <c r="D551" s="16" t="s">
        <v>283</v>
      </c>
      <c r="E551" s="16" t="s">
        <v>17</v>
      </c>
      <c r="F551" s="16" t="s">
        <v>19</v>
      </c>
      <c r="G551" s="7" t="n">
        <v>1</v>
      </c>
      <c r="H551" s="6" t="n">
        <v>301.14</v>
      </c>
      <c r="I551" s="6" t="n">
        <v>-301.14</v>
      </c>
      <c r="J551" s="6" t="n">
        <v>0</v>
      </c>
      <c r="K551" s="6" t="n">
        <v>-0.9</v>
      </c>
      <c r="L551" s="6" t="n">
        <v>0</v>
      </c>
      <c r="M551" s="6" t="s">
        <f>=I551+J551+K551+L551</f>
      </c>
      <c r="N551" s="16"/>
    </row>
    <row collapsed="false" customFormat="false" customHeight="false" hidden="false" ht="12.1" outlineLevel="0" r="552">
      <c r="A552" s="21" t="n">
        <v>46174.692060185</v>
      </c>
      <c r="B552" s="22" t="s">
        <v>411</v>
      </c>
      <c r="C552" s="22" t="s">
        <v>463</v>
      </c>
      <c r="D552" s="22" t="s">
        <v>411</v>
      </c>
      <c r="E552" s="22" t="s">
        <v>411</v>
      </c>
      <c r="F552" s="22" t="s">
        <v>19</v>
      </c>
      <c r="G552" s="23" t="n">
        <v>1</v>
      </c>
      <c r="H552" s="24" t="n">
        <v>1</v>
      </c>
      <c r="I552" s="24" t="n">
        <v>20.96</v>
      </c>
      <c r="J552" s="24" t="n">
        <v>0</v>
      </c>
      <c r="K552" s="24" t="n">
        <v>0</v>
      </c>
      <c r="L552" s="24" t="n">
        <v>0</v>
      </c>
      <c r="M552" s="6" t="s">
        <f>=I552+J552+K552+L552</f>
      </c>
      <c r="N552" s="22"/>
    </row>
    <row collapsed="false" customFormat="false" customHeight="false" hidden="false" ht="12.1" outlineLevel="0" r="553">
      <c r="A553" s="21" t="n">
        <v>46175.50712963</v>
      </c>
      <c r="B553" s="22" t="s">
        <v>411</v>
      </c>
      <c r="C553" s="22" t="s">
        <v>513</v>
      </c>
      <c r="D553" s="22" t="s">
        <v>411</v>
      </c>
      <c r="E553" s="22" t="s">
        <v>411</v>
      </c>
      <c r="F553" s="22" t="s">
        <v>19</v>
      </c>
      <c r="G553" s="23" t="n">
        <v>1</v>
      </c>
      <c r="H553" s="24" t="n">
        <v>1</v>
      </c>
      <c r="I553" s="24" t="n">
        <v>17.47</v>
      </c>
      <c r="J553" s="24" t="n">
        <v>0</v>
      </c>
      <c r="K553" s="24" t="n">
        <v>0</v>
      </c>
      <c r="L553" s="24" t="n">
        <v>0</v>
      </c>
      <c r="M553" s="6" t="s">
        <f>=I553+J553+K553+L553</f>
      </c>
      <c r="N553" s="22"/>
    </row>
    <row collapsed="false" customFormat="false" customHeight="false" hidden="false" ht="12.1" outlineLevel="0" r="554">
      <c r="A554" s="21" t="n">
        <v>46178.515231481</v>
      </c>
      <c r="B554" s="22" t="s">
        <v>411</v>
      </c>
      <c r="C554" s="22" t="s">
        <v>495</v>
      </c>
      <c r="D554" s="22" t="s">
        <v>411</v>
      </c>
      <c r="E554" s="22" t="s">
        <v>411</v>
      </c>
      <c r="F554" s="22" t="s">
        <v>19</v>
      </c>
      <c r="G554" s="23" t="n">
        <v>1</v>
      </c>
      <c r="H554" s="24" t="n">
        <v>1</v>
      </c>
      <c r="I554" s="24" t="n">
        <v>20.55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2"/>
    </row>
    <row collapsed="false" customFormat="false" customHeight="false" hidden="false" ht="12.1" outlineLevel="0"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 t="s">
        <v>532</v>
      </c>
      <c r="M555" s="5" t="s">
        <f>=SUM(M2:M554)</f>
      </c>
      <c r="N555" s="4"/>
    </row>
  </sheetData>
  <autoFilter ref="A1:N55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146</v>
      </c>
      <c r="B1" s="38" t="s">
        <v>533</v>
      </c>
      <c r="C1" s="38" t="s">
        <v>0</v>
      </c>
      <c r="D1" s="38" t="s">
        <v>2</v>
      </c>
      <c r="E1" s="38" t="s">
        <v>534</v>
      </c>
      <c r="F1" s="38" t="s">
        <v>3</v>
      </c>
      <c r="G1" s="38" t="s">
        <v>535</v>
      </c>
      <c r="H1" s="38" t="s">
        <v>536</v>
      </c>
      <c r="I1" s="38" t="s">
        <v>537</v>
      </c>
      <c r="J1" s="38" t="s">
        <v>538</v>
      </c>
      <c r="K1" s="38" t="s">
        <v>539</v>
      </c>
      <c r="L1" s="38" t="s">
        <v>540</v>
      </c>
      <c r="M1" s="38" t="s">
        <v>541</v>
      </c>
      <c r="N1" s="38" t="s">
        <v>542</v>
      </c>
    </row>
    <row collapsed="false" customFormat="false" customHeight="false" hidden="false" ht="12.1" outlineLevel="0" r="2">
      <c r="A2" s="37" t="n">
        <v>45817</v>
      </c>
      <c r="B2" s="16" t="s">
        <v>543</v>
      </c>
      <c r="C2" s="16" t="s">
        <v>289</v>
      </c>
      <c r="D2" s="16" t="s">
        <v>544</v>
      </c>
      <c r="E2" s="7" t="n">
        <v>300</v>
      </c>
      <c r="F2" s="16" t="s">
        <v>19</v>
      </c>
      <c r="G2" s="6" t="n">
        <v>0.3538</v>
      </c>
      <c r="H2" s="6" t="n">
        <v>3.276</v>
      </c>
      <c r="I2" s="6" t="n">
        <v>3.61</v>
      </c>
      <c r="J2" s="6" t="n">
        <v>14</v>
      </c>
      <c r="K2" s="6" t="n">
        <v>106.127</v>
      </c>
      <c r="L2" s="6" t="n">
        <v>92.13</v>
      </c>
      <c r="M2" s="6" t="n">
        <v>8.51</v>
      </c>
      <c r="N2" s="6" t="n">
        <v>9.37</v>
      </c>
    </row>
    <row collapsed="false" customFormat="false" customHeight="false" hidden="false" ht="12.1" outlineLevel="0" r="3">
      <c r="A3" s="37" t="n">
        <v>45849</v>
      </c>
      <c r="B3" s="16" t="s">
        <v>543</v>
      </c>
      <c r="C3" s="16" t="s">
        <v>297</v>
      </c>
      <c r="D3" s="16" t="s">
        <v>545</v>
      </c>
      <c r="E3" s="7" t="n">
        <v>43</v>
      </c>
      <c r="F3" s="16" t="s">
        <v>19</v>
      </c>
      <c r="G3" s="6" t="n">
        <v>25.58</v>
      </c>
      <c r="H3" s="6" t="n">
        <v>72.79</v>
      </c>
      <c r="I3" s="6" t="n">
        <v>93.65</v>
      </c>
      <c r="J3" s="6" t="n">
        <v>143</v>
      </c>
      <c r="K3" s="6" t="n">
        <v>1099.94</v>
      </c>
      <c r="L3" s="6" t="n">
        <v>956.94</v>
      </c>
      <c r="M3" s="6" t="n">
        <v>23.76</v>
      </c>
      <c r="N3" s="6" t="n">
        <v>30.57</v>
      </c>
    </row>
    <row collapsed="false" customFormat="false" customHeight="false" hidden="false" ht="12.1" outlineLevel="0" r="4">
      <c r="A4" s="37" t="n">
        <v>45858</v>
      </c>
      <c r="B4" s="16" t="s">
        <v>543</v>
      </c>
      <c r="C4" s="16" t="s">
        <v>298</v>
      </c>
      <c r="D4" s="16" t="s">
        <v>546</v>
      </c>
      <c r="E4" s="7" t="n">
        <v>8</v>
      </c>
      <c r="F4" s="16" t="s">
        <v>19</v>
      </c>
      <c r="G4" s="6" t="n">
        <v>14.68</v>
      </c>
      <c r="H4" s="6" t="n">
        <v>418.25</v>
      </c>
      <c r="I4" s="6" t="n">
        <v>414.74</v>
      </c>
      <c r="J4" s="6" t="n">
        <v>15</v>
      </c>
      <c r="K4" s="6" t="n">
        <v>117.44</v>
      </c>
      <c r="L4" s="6" t="n">
        <v>102.44</v>
      </c>
      <c r="M4" s="6" t="n">
        <v>3.09</v>
      </c>
      <c r="N4" s="6" t="n">
        <v>3.06</v>
      </c>
    </row>
    <row collapsed="false" customFormat="false" customHeight="false" hidden="false" ht="12.1" outlineLevel="0" r="5">
      <c r="A5" s="37" t="n">
        <v>45869</v>
      </c>
      <c r="B5" s="16" t="s">
        <v>543</v>
      </c>
      <c r="C5" s="16" t="s">
        <v>36</v>
      </c>
      <c r="D5" s="16" t="s">
        <v>37</v>
      </c>
      <c r="E5" s="7" t="n">
        <v>89</v>
      </c>
      <c r="F5" s="16" t="s">
        <v>19</v>
      </c>
      <c r="G5" s="6" t="n">
        <v>1.65</v>
      </c>
      <c r="H5" s="6" t="n">
        <v>99.91</v>
      </c>
      <c r="I5" s="6" t="n">
        <v>99.76</v>
      </c>
      <c r="J5" s="6" t="n">
        <v>19</v>
      </c>
      <c r="K5" s="6" t="n">
        <v>146.85</v>
      </c>
      <c r="L5" s="6" t="n">
        <v>127.85</v>
      </c>
      <c r="M5" s="6" t="n">
        <v>1.44</v>
      </c>
      <c r="N5" s="6" t="n">
        <v>1.44</v>
      </c>
    </row>
    <row collapsed="false" customFormat="false" customHeight="false" hidden="false" ht="12.1" outlineLevel="0" r="6">
      <c r="A6" s="37" t="n">
        <v>45898</v>
      </c>
      <c r="B6" s="16" t="s">
        <v>543</v>
      </c>
      <c r="C6" s="16" t="s">
        <v>36</v>
      </c>
      <c r="D6" s="16" t="s">
        <v>37</v>
      </c>
      <c r="E6" s="7" t="n">
        <v>241</v>
      </c>
      <c r="F6" s="16" t="s">
        <v>19</v>
      </c>
      <c r="G6" s="6" t="n">
        <v>1.43</v>
      </c>
      <c r="H6" s="6" t="n">
        <v>100.53</v>
      </c>
      <c r="I6" s="6" t="n">
        <v>100.57</v>
      </c>
      <c r="J6" s="6" t="n">
        <v>45</v>
      </c>
      <c r="K6" s="6" t="n">
        <v>344.63</v>
      </c>
      <c r="L6" s="6" t="n">
        <v>299.63</v>
      </c>
      <c r="M6" s="6" t="n">
        <v>1.24</v>
      </c>
      <c r="N6" s="6" t="n">
        <v>1.24</v>
      </c>
    </row>
    <row collapsed="false" customFormat="false" customHeight="false" hidden="false" ht="12.1" outlineLevel="0" r="7">
      <c r="A7" s="37" t="n">
        <v>45929</v>
      </c>
      <c r="B7" s="16" t="s">
        <v>543</v>
      </c>
      <c r="C7" s="16" t="s">
        <v>36</v>
      </c>
      <c r="D7" s="16" t="s">
        <v>37</v>
      </c>
      <c r="E7" s="7" t="n">
        <v>244</v>
      </c>
      <c r="F7" s="16" t="s">
        <v>19</v>
      </c>
      <c r="G7" s="6" t="n">
        <v>1.58</v>
      </c>
      <c r="H7" s="6" t="n">
        <v>101.54</v>
      </c>
      <c r="I7" s="6" t="n">
        <v>100.57</v>
      </c>
      <c r="J7" s="6" t="n">
        <v>50</v>
      </c>
      <c r="K7" s="6" t="n">
        <v>385.52</v>
      </c>
      <c r="L7" s="6" t="n">
        <v>335.52</v>
      </c>
      <c r="M7" s="6" t="n">
        <v>1.37</v>
      </c>
      <c r="N7" s="6" t="n">
        <v>1.35</v>
      </c>
    </row>
    <row collapsed="false" customFormat="false" customHeight="false" hidden="false" ht="12.1" outlineLevel="0" r="8">
      <c r="A8" s="37" t="n">
        <v>45960</v>
      </c>
      <c r="B8" s="16" t="s">
        <v>543</v>
      </c>
      <c r="C8" s="16" t="s">
        <v>36</v>
      </c>
      <c r="D8" s="16" t="s">
        <v>37</v>
      </c>
      <c r="E8" s="7" t="n">
        <v>247</v>
      </c>
      <c r="F8" s="16" t="s">
        <v>19</v>
      </c>
      <c r="G8" s="6" t="n">
        <v>1.37</v>
      </c>
      <c r="H8" s="6" t="n">
        <v>101.1</v>
      </c>
      <c r="I8" s="6" t="n">
        <v>100.56</v>
      </c>
      <c r="J8" s="6" t="n">
        <v>44</v>
      </c>
      <c r="K8" s="6" t="n">
        <v>338.39</v>
      </c>
      <c r="L8" s="6" t="n">
        <v>294.39</v>
      </c>
      <c r="M8" s="6" t="n">
        <v>1.19</v>
      </c>
      <c r="N8" s="6" t="n">
        <v>1.18</v>
      </c>
    </row>
    <row collapsed="false" customFormat="false" customHeight="false" hidden="false" ht="12.1" outlineLevel="0" r="9">
      <c r="A9" s="37" t="n">
        <v>45988</v>
      </c>
      <c r="B9" s="16" t="s">
        <v>543</v>
      </c>
      <c r="C9" s="16" t="s">
        <v>36</v>
      </c>
      <c r="D9" s="16" t="s">
        <v>37</v>
      </c>
      <c r="E9" s="7" t="n">
        <v>203</v>
      </c>
      <c r="F9" s="16" t="s">
        <v>19</v>
      </c>
      <c r="G9" s="6" t="n">
        <v>1.37</v>
      </c>
      <c r="H9" s="6" t="n">
        <v>101.19</v>
      </c>
      <c r="I9" s="6" t="n">
        <v>100.76</v>
      </c>
      <c r="J9" s="6" t="n">
        <v>36</v>
      </c>
      <c r="K9" s="6" t="n">
        <v>278.11</v>
      </c>
      <c r="L9" s="6" t="n">
        <v>242.11</v>
      </c>
      <c r="M9" s="6" t="n">
        <v>1.18</v>
      </c>
      <c r="N9" s="6" t="n">
        <v>1.18</v>
      </c>
    </row>
    <row collapsed="false" customFormat="false" customHeight="false" hidden="false" ht="12.1" outlineLevel="0" r="10">
      <c r="A10" s="37" t="n">
        <v>46020</v>
      </c>
      <c r="B10" s="16" t="s">
        <v>543</v>
      </c>
      <c r="C10" s="16" t="s">
        <v>36</v>
      </c>
      <c r="D10" s="16" t="s">
        <v>37</v>
      </c>
      <c r="E10" s="7" t="n">
        <v>22</v>
      </c>
      <c r="F10" s="16" t="s">
        <v>19</v>
      </c>
      <c r="G10" s="6" t="n">
        <v>1.6</v>
      </c>
      <c r="H10" s="6" t="n">
        <v>100.96</v>
      </c>
      <c r="I10" s="6" t="n">
        <v>100.86</v>
      </c>
      <c r="J10" s="6" t="n">
        <v>5</v>
      </c>
      <c r="K10" s="6" t="n">
        <v>35.2</v>
      </c>
      <c r="L10" s="6" t="n">
        <v>30.2</v>
      </c>
      <c r="M10" s="6" t="n">
        <v>1.36</v>
      </c>
      <c r="N10" s="6" t="n">
        <v>1.36</v>
      </c>
    </row>
    <row collapsed="false" customFormat="false" customHeight="false" hidden="false" ht="12.1" outlineLevel="0" r="11">
      <c r="A11" s="37" t="n">
        <v>46051</v>
      </c>
      <c r="B11" s="16" t="s">
        <v>543</v>
      </c>
      <c r="C11" s="16" t="s">
        <v>36</v>
      </c>
      <c r="D11" s="16" t="s">
        <v>37</v>
      </c>
      <c r="E11" s="7" t="n">
        <v>15</v>
      </c>
      <c r="F11" s="16" t="s">
        <v>19</v>
      </c>
      <c r="G11" s="6" t="n">
        <v>1.32</v>
      </c>
      <c r="H11" s="6" t="n">
        <v>101.23</v>
      </c>
      <c r="I11" s="6" t="n">
        <v>100.42</v>
      </c>
      <c r="J11" s="6" t="n">
        <v>3</v>
      </c>
      <c r="K11" s="6" t="n">
        <v>19.8</v>
      </c>
      <c r="L11" s="6" t="n">
        <v>16.8</v>
      </c>
      <c r="M11" s="6" t="n">
        <v>1.12</v>
      </c>
      <c r="N11" s="6" t="n">
        <v>1.11</v>
      </c>
    </row>
    <row collapsed="false" customFormat="false" customHeight="false" hidden="false" ht="12.1" outlineLevel="0" r="12">
      <c r="A12" s="37" t="n">
        <v>46080</v>
      </c>
      <c r="B12" s="16" t="s">
        <v>543</v>
      </c>
      <c r="C12" s="16" t="s">
        <v>36</v>
      </c>
      <c r="D12" s="16" t="s">
        <v>37</v>
      </c>
      <c r="E12" s="7" t="n">
        <v>14</v>
      </c>
      <c r="F12" s="16" t="s">
        <v>19</v>
      </c>
      <c r="G12" s="6" t="n">
        <v>1.09</v>
      </c>
      <c r="H12" s="6" t="n">
        <v>100.15</v>
      </c>
      <c r="I12" s="6" t="n">
        <v>100.39</v>
      </c>
      <c r="J12" s="6" t="n">
        <v>2</v>
      </c>
      <c r="K12" s="6" t="n">
        <v>15.26</v>
      </c>
      <c r="L12" s="6" t="n">
        <v>13.26</v>
      </c>
      <c r="M12" s="6" t="n">
        <v>0.94</v>
      </c>
      <c r="N12" s="6" t="n">
        <v>0.95</v>
      </c>
    </row>
    <row collapsed="false" customFormat="false" customHeight="false" hidden="false" ht="12.1" outlineLevel="0" r="13">
      <c r="A13" s="37" t="n">
        <v>46112</v>
      </c>
      <c r="B13" s="16" t="s">
        <v>543</v>
      </c>
      <c r="C13" s="16" t="s">
        <v>36</v>
      </c>
      <c r="D13" s="16" t="s">
        <v>37</v>
      </c>
      <c r="E13" s="7" t="n">
        <v>1</v>
      </c>
      <c r="F13" s="16" t="s">
        <v>19</v>
      </c>
      <c r="G13" s="6" t="n">
        <v>1.15</v>
      </c>
      <c r="H13" s="6" t="n">
        <v>100.62</v>
      </c>
      <c r="I13" s="6" t="n">
        <v>100.37</v>
      </c>
      <c r="J13" s="6" t="n">
        <v>0</v>
      </c>
      <c r="K13" s="6" t="n">
        <v>1.15</v>
      </c>
      <c r="L13" s="6" t="n">
        <v>1.15</v>
      </c>
      <c r="M13" s="6" t="n">
        <v>1.15</v>
      </c>
      <c r="N13" s="6" t="n">
        <v>1.14</v>
      </c>
    </row>
    <row collapsed="false" customFormat="false" customHeight="false" hidden="false" ht="12.1" outlineLevel="0" r="14">
      <c r="A14" s="37" t="n">
        <v>46142</v>
      </c>
      <c r="B14" s="16" t="s">
        <v>543</v>
      </c>
      <c r="C14" s="16" t="s">
        <v>36</v>
      </c>
      <c r="D14" s="16" t="s">
        <v>37</v>
      </c>
      <c r="E14" s="7" t="n">
        <v>1</v>
      </c>
      <c r="F14" s="16" t="s">
        <v>19</v>
      </c>
      <c r="G14" s="6" t="n">
        <v>1.15</v>
      </c>
      <c r="H14" s="6" t="n">
        <v>100.8</v>
      </c>
      <c r="I14" s="6" t="n">
        <v>100.37</v>
      </c>
      <c r="J14" s="6" t="n">
        <v>0</v>
      </c>
      <c r="K14" s="6" t="n">
        <v>1.15</v>
      </c>
      <c r="L14" s="6" t="n">
        <v>1.15</v>
      </c>
      <c r="M14" s="6" t="n">
        <v>1.15</v>
      </c>
      <c r="N14" s="6" t="n">
        <v>1.14</v>
      </c>
    </row>
    <row collapsed="false" customFormat="false" customHeight="false" hidden="false" ht="12.1" outlineLevel="0" r="15">
      <c r="A15" s="37" t="n">
        <v>46167</v>
      </c>
      <c r="B15" s="16" t="s">
        <v>543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4.5</v>
      </c>
      <c r="H15" s="6" t="n">
        <v>303.22</v>
      </c>
      <c r="I15" s="6" t="n">
        <v>331.89</v>
      </c>
      <c r="J15" s="6" t="n">
        <v>6</v>
      </c>
      <c r="K15" s="6" t="n">
        <v>45</v>
      </c>
      <c r="L15" s="6" t="n">
        <v>39</v>
      </c>
      <c r="M15" s="6" t="n">
        <v>1.18</v>
      </c>
      <c r="N15" s="6" t="n">
        <v>1.29</v>
      </c>
    </row>
    <row collapsed="false" customFormat="false" customHeight="false" hidden="false" ht="12.1" outlineLevel="0" r="16">
      <c r="A16" s="37"/>
      <c r="B16" s="16"/>
      <c r="C16" s="16"/>
      <c r="D16" s="16"/>
      <c r="E16" s="7"/>
      <c r="F16" s="16"/>
      <c r="G16" s="6"/>
      <c r="H16" s="6"/>
      <c r="I16" s="6"/>
      <c r="J16" s="6"/>
      <c r="K16" s="6"/>
      <c r="L16" s="6"/>
      <c r="M16" s="6"/>
      <c r="N16" s="6"/>
    </row>
    <row collapsed="false" customFormat="false" customHeight="false" hidden="false" ht="12.1" outlineLevel="0" r="17">
      <c r="A17" s="37" t="n">
        <v>46171</v>
      </c>
      <c r="B17" s="16" t="s">
        <v>543</v>
      </c>
      <c r="C17" s="16" t="s">
        <v>36</v>
      </c>
      <c r="D17" s="16" t="s">
        <v>37</v>
      </c>
      <c r="E17" s="7" t="n">
        <v>1</v>
      </c>
      <c r="F17" s="16" t="s">
        <v>19</v>
      </c>
      <c r="G17" s="6" t="n">
        <v>1.08</v>
      </c>
      <c r="H17" s="6" t="n">
        <v>101.38</v>
      </c>
      <c r="I17" s="6" t="n">
        <v>100.37</v>
      </c>
      <c r="J17" s="6" t="n">
        <v>0</v>
      </c>
      <c r="K17" s="6" t="n">
        <v>1.08</v>
      </c>
      <c r="L17" s="6" t="n">
        <v>1.08</v>
      </c>
      <c r="M17" s="6" t="n">
        <v>1.08</v>
      </c>
      <c r="N17" s="6" t="n">
        <v>1.07</v>
      </c>
    </row>
    <row collapsed="false" customFormat="false" customHeight="false" hidden="false" ht="12.1" outlineLevel="0" r="18">
      <c r="A18" s="37" t="n">
        <v>46210</v>
      </c>
      <c r="B18" s="16" t="s">
        <v>543</v>
      </c>
      <c r="C18" s="16" t="s">
        <v>21</v>
      </c>
      <c r="D18" s="16" t="s">
        <v>22</v>
      </c>
      <c r="E18" s="7" t="n">
        <v>1</v>
      </c>
      <c r="F18" s="16" t="s">
        <v>19</v>
      </c>
      <c r="G18" s="6" t="n">
        <v>245</v>
      </c>
      <c r="H18" s="6" t="n">
        <v>2437.5</v>
      </c>
      <c r="I18" s="6" t="n">
        <v>2425.76</v>
      </c>
      <c r="J18" s="6" t="n">
        <v>32</v>
      </c>
      <c r="K18" s="6" t="n">
        <v>245</v>
      </c>
      <c r="L18" s="6" t="n">
        <v>213</v>
      </c>
      <c r="M18" s="6" t="n">
        <v>8.78</v>
      </c>
      <c r="N18" s="6" t="n">
        <v>8.74</v>
      </c>
    </row>
    <row collapsed="false" customFormat="false" customHeight="false" hidden="false" ht="12.1" outlineLevel="0" r="19">
      <c r="A19" s="37" t="n">
        <v>46244</v>
      </c>
      <c r="B19" s="16" t="s">
        <v>543</v>
      </c>
      <c r="C19" s="16" t="s">
        <v>16</v>
      </c>
      <c r="D19" s="16" t="s">
        <v>18</v>
      </c>
      <c r="E19" s="7" t="n">
        <v>11</v>
      </c>
      <c r="F19" s="16" t="s">
        <v>19</v>
      </c>
      <c r="G19" s="6" t="n">
        <v>4.6</v>
      </c>
      <c r="H19" s="6" t="n">
        <v>297</v>
      </c>
      <c r="I19" s="6" t="n">
        <v>329.18</v>
      </c>
      <c r="J19" s="6" t="n">
        <v>7</v>
      </c>
      <c r="K19" s="6" t="n">
        <v>50.6</v>
      </c>
      <c r="L19" s="6" t="n">
        <v>43.6</v>
      </c>
      <c r="M19" s="6" t="n">
        <v>1.2</v>
      </c>
      <c r="N19" s="6" t="n">
        <v>1.33</v>
      </c>
    </row>
  </sheetData>
  <autoFilter ref="A1:N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146</v>
      </c>
      <c r="B1" s="38" t="s">
        <v>533</v>
      </c>
      <c r="C1" s="38" t="s">
        <v>0</v>
      </c>
      <c r="D1" s="38" t="s">
        <v>2</v>
      </c>
      <c r="E1" s="38" t="s">
        <v>6</v>
      </c>
      <c r="F1" s="38" t="s">
        <v>534</v>
      </c>
      <c r="G1" s="38" t="s">
        <v>547</v>
      </c>
      <c r="H1" s="38" t="s">
        <v>538</v>
      </c>
      <c r="I1" s="38" t="s">
        <v>539</v>
      </c>
      <c r="J1" s="38" t="s">
        <v>540</v>
      </c>
    </row>
    <row collapsed="false" customFormat="false" customHeight="false" hidden="false" ht="12.1" outlineLevel="0" r="2">
      <c r="A2" s="39" t="n">
        <v>45990</v>
      </c>
      <c r="B2" s="16" t="s">
        <v>543</v>
      </c>
      <c r="C2" s="16" t="s">
        <v>302</v>
      </c>
      <c r="D2" s="16" t="s">
        <v>548</v>
      </c>
      <c r="E2" s="6" t="n">
        <v>1000</v>
      </c>
      <c r="F2" s="7" t="n">
        <v>3</v>
      </c>
      <c r="G2" s="6" t="n">
        <v>12.12</v>
      </c>
      <c r="H2" s="6" t="n">
        <v>5</v>
      </c>
      <c r="I2" s="6" t="n">
        <v>36.36</v>
      </c>
      <c r="J2" s="6" t="n">
        <v>31.36</v>
      </c>
    </row>
    <row collapsed="false" customFormat="false" customHeight="false" hidden="false" ht="12.1" outlineLevel="0" r="3">
      <c r="A3" s="39" t="n">
        <v>46000</v>
      </c>
      <c r="B3" s="16" t="s">
        <v>543</v>
      </c>
      <c r="C3" s="16" t="s">
        <v>316</v>
      </c>
      <c r="D3" s="16" t="s">
        <v>549</v>
      </c>
      <c r="E3" s="6" t="n">
        <v>1000</v>
      </c>
      <c r="F3" s="7" t="n">
        <v>1</v>
      </c>
      <c r="G3" s="6" t="n">
        <v>20.96</v>
      </c>
      <c r="H3" s="6" t="n">
        <v>3</v>
      </c>
      <c r="I3" s="6" t="n">
        <v>20.96</v>
      </c>
      <c r="J3" s="6" t="n">
        <v>17.96</v>
      </c>
    </row>
    <row collapsed="false" customFormat="false" customHeight="false" hidden="false" ht="12.1" outlineLevel="0" r="4">
      <c r="A4" s="39" t="n">
        <v>46008</v>
      </c>
      <c r="B4" s="16" t="s">
        <v>543</v>
      </c>
      <c r="C4" s="16" t="s">
        <v>85</v>
      </c>
      <c r="D4" s="16" t="s">
        <v>86</v>
      </c>
      <c r="E4" s="6" t="n">
        <v>1000</v>
      </c>
      <c r="F4" s="7" t="n">
        <v>1</v>
      </c>
      <c r="G4" s="6" t="n">
        <v>24.25</v>
      </c>
      <c r="H4" s="6" t="n">
        <v>3</v>
      </c>
      <c r="I4" s="6" t="n">
        <v>24.25</v>
      </c>
      <c r="J4" s="6" t="n">
        <v>21.25</v>
      </c>
    </row>
    <row collapsed="false" customFormat="false" customHeight="false" hidden="false" ht="12.1" outlineLevel="0" r="5">
      <c r="A5" s="39" t="n">
        <v>46008</v>
      </c>
      <c r="B5" s="16" t="s">
        <v>543</v>
      </c>
      <c r="C5" s="16" t="s">
        <v>317</v>
      </c>
      <c r="D5" s="16" t="s">
        <v>550</v>
      </c>
      <c r="E5" s="6" t="n">
        <v>1000</v>
      </c>
      <c r="F5" s="7" t="n">
        <v>1</v>
      </c>
      <c r="G5" s="6" t="n">
        <v>20.96</v>
      </c>
      <c r="H5" s="6" t="n">
        <v>3</v>
      </c>
      <c r="I5" s="6" t="n">
        <v>20.96</v>
      </c>
      <c r="J5" s="6" t="n">
        <v>17.96</v>
      </c>
    </row>
    <row collapsed="false" customFormat="false" customHeight="false" hidden="false" ht="12.1" outlineLevel="0" r="6">
      <c r="A6" s="39" t="n">
        <v>46011</v>
      </c>
      <c r="B6" s="16" t="s">
        <v>543</v>
      </c>
      <c r="C6" s="16" t="s">
        <v>55</v>
      </c>
      <c r="D6" s="16" t="s">
        <v>56</v>
      </c>
      <c r="E6" s="6" t="n">
        <v>1000</v>
      </c>
      <c r="F6" s="7" t="n">
        <v>2</v>
      </c>
      <c r="G6" s="6" t="n">
        <v>20.14</v>
      </c>
      <c r="H6" s="6" t="n">
        <v>5</v>
      </c>
      <c r="I6" s="6" t="n">
        <v>40.28</v>
      </c>
      <c r="J6" s="6" t="n">
        <v>35.28</v>
      </c>
    </row>
    <row collapsed="false" customFormat="false" customHeight="false" hidden="false" ht="12.1" outlineLevel="0" r="7">
      <c r="A7" s="39" t="n">
        <v>46016</v>
      </c>
      <c r="B7" s="16" t="s">
        <v>543</v>
      </c>
      <c r="C7" s="16" t="s">
        <v>310</v>
      </c>
      <c r="D7" s="16" t="s">
        <v>551</v>
      </c>
      <c r="E7" s="6" t="n">
        <v>536.52</v>
      </c>
      <c r="F7" s="7" t="n">
        <v>4</v>
      </c>
      <c r="G7" s="6" t="n">
        <v>11.02</v>
      </c>
      <c r="H7" s="6" t="n">
        <v>6</v>
      </c>
      <c r="I7" s="6" t="n">
        <v>44.08</v>
      </c>
      <c r="J7" s="6" t="n">
        <v>38.08</v>
      </c>
    </row>
    <row collapsed="false" customFormat="false" customHeight="false" hidden="false" ht="12.1" outlineLevel="0" r="8">
      <c r="A8" s="39" t="n">
        <v>46017</v>
      </c>
      <c r="B8" s="16" t="s">
        <v>543</v>
      </c>
      <c r="C8" s="16" t="s">
        <v>311</v>
      </c>
      <c r="D8" s="16" t="s">
        <v>552</v>
      </c>
      <c r="E8" s="6" t="n">
        <v>1000</v>
      </c>
      <c r="F8" s="7" t="n">
        <v>5</v>
      </c>
      <c r="G8" s="6" t="n">
        <v>20.55</v>
      </c>
      <c r="H8" s="6" t="n">
        <v>13</v>
      </c>
      <c r="I8" s="6" t="n">
        <v>102.75</v>
      </c>
      <c r="J8" s="6" t="n">
        <v>89.75</v>
      </c>
    </row>
    <row collapsed="false" customFormat="false" customHeight="false" hidden="false" ht="12.1" outlineLevel="0" r="9">
      <c r="A9" s="39" t="n">
        <v>46019</v>
      </c>
      <c r="B9" s="16" t="s">
        <v>543</v>
      </c>
      <c r="C9" s="16" t="s">
        <v>318</v>
      </c>
      <c r="D9" s="16" t="s">
        <v>553</v>
      </c>
      <c r="E9" s="6" t="n">
        <v>667.5999999999999</v>
      </c>
      <c r="F9" s="7" t="n">
        <v>1</v>
      </c>
      <c r="G9" s="6" t="n">
        <v>14.82</v>
      </c>
      <c r="H9" s="6" t="n">
        <v>2</v>
      </c>
      <c r="I9" s="6" t="n">
        <v>14.82</v>
      </c>
      <c r="J9" s="6" t="n">
        <v>12.82</v>
      </c>
    </row>
    <row collapsed="false" customFormat="false" customHeight="false" hidden="false" ht="12.1" outlineLevel="0" r="10">
      <c r="A10" s="39" t="n">
        <v>46022</v>
      </c>
      <c r="B10" s="16" t="s">
        <v>543</v>
      </c>
      <c r="C10" s="16" t="s">
        <v>106</v>
      </c>
      <c r="D10" s="16" t="s">
        <v>107</v>
      </c>
      <c r="E10" s="6" t="n">
        <v>1000</v>
      </c>
      <c r="F10" s="7" t="n">
        <v>1</v>
      </c>
      <c r="G10" s="6" t="n">
        <v>29.42</v>
      </c>
      <c r="H10" s="6" t="n">
        <v>4</v>
      </c>
      <c r="I10" s="6" t="n">
        <v>29.42</v>
      </c>
      <c r="J10" s="6" t="n">
        <v>25.42</v>
      </c>
    </row>
    <row collapsed="false" customFormat="false" customHeight="false" hidden="false" ht="12.1" outlineLevel="0" r="11">
      <c r="A11" s="39" t="n">
        <v>46023</v>
      </c>
      <c r="B11" s="16" t="s">
        <v>543</v>
      </c>
      <c r="C11" s="16" t="s">
        <v>100</v>
      </c>
      <c r="D11" s="16" t="s">
        <v>101</v>
      </c>
      <c r="E11" s="6" t="n">
        <v>1000</v>
      </c>
      <c r="F11" s="7" t="n">
        <v>1</v>
      </c>
      <c r="G11" s="6" t="n">
        <v>20.96</v>
      </c>
      <c r="H11" s="6" t="n">
        <v>3</v>
      </c>
      <c r="I11" s="6" t="n">
        <v>20.96</v>
      </c>
      <c r="J11" s="6" t="n">
        <v>17.96</v>
      </c>
    </row>
    <row collapsed="false" customFormat="false" customHeight="false" hidden="false" ht="12.1" outlineLevel="0" r="12">
      <c r="A12" s="39" t="n">
        <v>46024</v>
      </c>
      <c r="B12" s="16" t="s">
        <v>543</v>
      </c>
      <c r="C12" s="16" t="s">
        <v>314</v>
      </c>
      <c r="D12" s="16" t="s">
        <v>554</v>
      </c>
      <c r="E12" s="6" t="n">
        <v>1000</v>
      </c>
      <c r="F12" s="7" t="n">
        <v>1</v>
      </c>
      <c r="G12" s="6" t="n">
        <v>19.11</v>
      </c>
      <c r="H12" s="6" t="n">
        <v>2</v>
      </c>
      <c r="I12" s="6" t="n">
        <v>19.11</v>
      </c>
      <c r="J12" s="6" t="n">
        <v>17.11</v>
      </c>
    </row>
    <row collapsed="false" customFormat="false" customHeight="false" hidden="false" ht="12.1" outlineLevel="0" r="13">
      <c r="A13" s="39" t="n">
        <v>46024</v>
      </c>
      <c r="B13" s="16" t="s">
        <v>543</v>
      </c>
      <c r="C13" s="16" t="s">
        <v>313</v>
      </c>
      <c r="D13" s="16" t="s">
        <v>555</v>
      </c>
      <c r="E13" s="6" t="n">
        <v>1000</v>
      </c>
      <c r="F13" s="7" t="n">
        <v>1</v>
      </c>
      <c r="G13" s="6" t="n">
        <v>17.55</v>
      </c>
      <c r="H13" s="6" t="n">
        <v>2</v>
      </c>
      <c r="I13" s="6" t="n">
        <v>17.55</v>
      </c>
      <c r="J13" s="6" t="n">
        <v>15.55</v>
      </c>
    </row>
    <row collapsed="false" customFormat="false" customHeight="false" hidden="false" ht="12.1" outlineLevel="0" r="14">
      <c r="A14" s="39" t="n">
        <v>46027</v>
      </c>
      <c r="B14" s="16" t="s">
        <v>543</v>
      </c>
      <c r="C14" s="16" t="s">
        <v>58</v>
      </c>
      <c r="D14" s="16" t="s">
        <v>59</v>
      </c>
      <c r="E14" s="6" t="n">
        <v>1000</v>
      </c>
      <c r="F14" s="7" t="n">
        <v>2</v>
      </c>
      <c r="G14" s="6" t="n">
        <v>19.73</v>
      </c>
      <c r="H14" s="6" t="n">
        <v>5</v>
      </c>
      <c r="I14" s="6" t="n">
        <v>39.46</v>
      </c>
      <c r="J14" s="6" t="n">
        <v>34.46</v>
      </c>
    </row>
    <row collapsed="false" customFormat="false" customHeight="false" hidden="false" ht="12.1" outlineLevel="0" r="15">
      <c r="A15" s="39" t="n">
        <v>46030</v>
      </c>
      <c r="B15" s="16" t="s">
        <v>543</v>
      </c>
      <c r="C15" s="16" t="s">
        <v>316</v>
      </c>
      <c r="D15" s="16" t="s">
        <v>549</v>
      </c>
      <c r="E15" s="6" t="n">
        <v>1000</v>
      </c>
      <c r="F15" s="7" t="n">
        <v>2</v>
      </c>
      <c r="G15" s="6" t="n">
        <v>20.96</v>
      </c>
      <c r="H15" s="6" t="n">
        <v>5</v>
      </c>
      <c r="I15" s="6" t="n">
        <v>41.92</v>
      </c>
      <c r="J15" s="6" t="n">
        <v>36.92</v>
      </c>
    </row>
    <row collapsed="false" customFormat="false" customHeight="false" hidden="false" ht="12.1" outlineLevel="0" r="16">
      <c r="A16" s="39" t="n">
        <v>46032</v>
      </c>
      <c r="B16" s="16" t="s">
        <v>543</v>
      </c>
      <c r="C16" s="16" t="s">
        <v>66</v>
      </c>
      <c r="D16" s="16" t="s">
        <v>67</v>
      </c>
      <c r="E16" s="6" t="n">
        <v>100</v>
      </c>
      <c r="F16" s="7" t="n">
        <v>1</v>
      </c>
      <c r="G16" s="6" t="n">
        <v>11.81</v>
      </c>
      <c r="H16" s="6" t="n">
        <v>2</v>
      </c>
      <c r="I16" s="6" t="n">
        <v>11.81</v>
      </c>
      <c r="J16" s="6" t="n">
        <v>9.81</v>
      </c>
    </row>
    <row collapsed="false" customFormat="false" customHeight="false" hidden="false" ht="12.1" outlineLevel="0" r="17">
      <c r="A17" s="39" t="n">
        <v>46038</v>
      </c>
      <c r="B17" s="16" t="s">
        <v>543</v>
      </c>
      <c r="C17" s="16" t="s">
        <v>85</v>
      </c>
      <c r="D17" s="16" t="s">
        <v>86</v>
      </c>
      <c r="E17" s="6" t="n">
        <v>1000</v>
      </c>
      <c r="F17" s="7" t="n">
        <v>1</v>
      </c>
      <c r="G17" s="6" t="n">
        <v>24.25</v>
      </c>
      <c r="H17" s="6" t="n">
        <v>3</v>
      </c>
      <c r="I17" s="6" t="n">
        <v>24.25</v>
      </c>
      <c r="J17" s="6" t="n">
        <v>21.25</v>
      </c>
    </row>
    <row collapsed="false" customFormat="false" customHeight="false" hidden="false" ht="12.1" outlineLevel="0" r="18">
      <c r="A18" s="39" t="n">
        <v>46038</v>
      </c>
      <c r="B18" s="16" t="s">
        <v>543</v>
      </c>
      <c r="C18" s="16" t="s">
        <v>317</v>
      </c>
      <c r="D18" s="16" t="s">
        <v>550</v>
      </c>
      <c r="E18" s="6" t="n">
        <v>1000</v>
      </c>
      <c r="F18" s="7" t="n">
        <v>1</v>
      </c>
      <c r="G18" s="6" t="n">
        <v>20.96</v>
      </c>
      <c r="H18" s="6" t="n">
        <v>3</v>
      </c>
      <c r="I18" s="6" t="n">
        <v>20.96</v>
      </c>
      <c r="J18" s="6" t="n">
        <v>17.96</v>
      </c>
    </row>
    <row collapsed="false" customFormat="false" customHeight="false" hidden="false" ht="12.1" outlineLevel="0" r="19">
      <c r="A19" s="39" t="n">
        <v>46041</v>
      </c>
      <c r="B19" s="16" t="s">
        <v>543</v>
      </c>
      <c r="C19" s="16" t="s">
        <v>55</v>
      </c>
      <c r="D19" s="16" t="s">
        <v>56</v>
      </c>
      <c r="E19" s="6" t="n">
        <v>1000</v>
      </c>
      <c r="F19" s="7" t="n">
        <v>2</v>
      </c>
      <c r="G19" s="6" t="n">
        <v>20.14</v>
      </c>
      <c r="H19" s="6" t="n">
        <v>5</v>
      </c>
      <c r="I19" s="6" t="n">
        <v>40.28</v>
      </c>
      <c r="J19" s="6" t="n">
        <v>35.28</v>
      </c>
    </row>
    <row collapsed="false" customFormat="false" customHeight="false" hidden="false" ht="12.1" outlineLevel="0" r="20">
      <c r="A20" s="39" t="n">
        <v>46047</v>
      </c>
      <c r="B20" s="16" t="s">
        <v>543</v>
      </c>
      <c r="C20" s="16" t="s">
        <v>310</v>
      </c>
      <c r="D20" s="16" t="s">
        <v>551</v>
      </c>
      <c r="E20" s="6" t="n">
        <v>483.66999999999996</v>
      </c>
      <c r="F20" s="7" t="n">
        <v>4</v>
      </c>
      <c r="G20" s="6" t="n">
        <v>10.27</v>
      </c>
      <c r="H20" s="6" t="n">
        <v>5</v>
      </c>
      <c r="I20" s="6" t="n">
        <v>41.08</v>
      </c>
      <c r="J20" s="6" t="n">
        <v>36.08</v>
      </c>
    </row>
    <row collapsed="false" customFormat="false" customHeight="false" hidden="false" ht="12.1" outlineLevel="0" r="21">
      <c r="A21" s="39" t="n">
        <v>46053</v>
      </c>
      <c r="B21" s="16" t="s">
        <v>543</v>
      </c>
      <c r="C21" s="16" t="s">
        <v>100</v>
      </c>
      <c r="D21" s="16" t="s">
        <v>101</v>
      </c>
      <c r="E21" s="6" t="n">
        <v>1000</v>
      </c>
      <c r="F21" s="7" t="n">
        <v>1</v>
      </c>
      <c r="G21" s="6" t="n">
        <v>20.96</v>
      </c>
      <c r="H21" s="6" t="n">
        <v>3</v>
      </c>
      <c r="I21" s="6" t="n">
        <v>20.96</v>
      </c>
      <c r="J21" s="6" t="n">
        <v>17.96</v>
      </c>
    </row>
    <row collapsed="false" customFormat="false" customHeight="false" hidden="false" ht="12.1" outlineLevel="0" r="22">
      <c r="A22" s="39" t="n">
        <v>46054</v>
      </c>
      <c r="B22" s="16" t="s">
        <v>543</v>
      </c>
      <c r="C22" s="16" t="s">
        <v>313</v>
      </c>
      <c r="D22" s="16" t="s">
        <v>555</v>
      </c>
      <c r="E22" s="6" t="n">
        <v>1000</v>
      </c>
      <c r="F22" s="7" t="n">
        <v>1</v>
      </c>
      <c r="G22" s="6" t="n">
        <v>17.55</v>
      </c>
      <c r="H22" s="6" t="n">
        <v>2</v>
      </c>
      <c r="I22" s="6" t="n">
        <v>17.55</v>
      </c>
      <c r="J22" s="6" t="n">
        <v>15.55</v>
      </c>
    </row>
    <row collapsed="false" customFormat="false" customHeight="false" hidden="false" ht="12.1" outlineLevel="0" r="23">
      <c r="A23" s="39" t="n">
        <v>46054</v>
      </c>
      <c r="B23" s="16" t="s">
        <v>543</v>
      </c>
      <c r="C23" s="16" t="s">
        <v>314</v>
      </c>
      <c r="D23" s="16" t="s">
        <v>554</v>
      </c>
      <c r="E23" s="6" t="n">
        <v>1000</v>
      </c>
      <c r="F23" s="7" t="n">
        <v>1</v>
      </c>
      <c r="G23" s="6" t="n">
        <v>19.11</v>
      </c>
      <c r="H23" s="6" t="n">
        <v>2</v>
      </c>
      <c r="I23" s="6" t="n">
        <v>19.11</v>
      </c>
      <c r="J23" s="6" t="n">
        <v>17.11</v>
      </c>
    </row>
    <row collapsed="false" customFormat="false" customHeight="false" hidden="false" ht="12.1" outlineLevel="0" r="24">
      <c r="A24" s="39" t="n">
        <v>46057</v>
      </c>
      <c r="B24" s="16" t="s">
        <v>543</v>
      </c>
      <c r="C24" s="16" t="s">
        <v>58</v>
      </c>
      <c r="D24" s="16" t="s">
        <v>59</v>
      </c>
      <c r="E24" s="6" t="n">
        <v>1000</v>
      </c>
      <c r="F24" s="7" t="n">
        <v>2</v>
      </c>
      <c r="G24" s="6" t="n">
        <v>19.73</v>
      </c>
      <c r="H24" s="6" t="n">
        <v>5</v>
      </c>
      <c r="I24" s="6" t="n">
        <v>39.46</v>
      </c>
      <c r="J24" s="6" t="n">
        <v>34.46</v>
      </c>
    </row>
    <row collapsed="false" customFormat="false" customHeight="false" hidden="false" ht="12.1" outlineLevel="0" r="25">
      <c r="A25" s="39" t="n">
        <v>46060</v>
      </c>
      <c r="B25" s="16" t="s">
        <v>543</v>
      </c>
      <c r="C25" s="16" t="s">
        <v>316</v>
      </c>
      <c r="D25" s="16" t="s">
        <v>549</v>
      </c>
      <c r="E25" s="6" t="n">
        <v>1000</v>
      </c>
      <c r="F25" s="7" t="n">
        <v>1</v>
      </c>
      <c r="G25" s="6" t="n">
        <v>20.96</v>
      </c>
      <c r="H25" s="6" t="n">
        <v>3</v>
      </c>
      <c r="I25" s="6" t="n">
        <v>20.96</v>
      </c>
      <c r="J25" s="6" t="n">
        <v>17.96</v>
      </c>
    </row>
    <row collapsed="false" customFormat="false" customHeight="false" hidden="false" ht="12.1" outlineLevel="0" r="26">
      <c r="A26" s="39" t="n">
        <v>46062</v>
      </c>
      <c r="B26" s="16" t="s">
        <v>543</v>
      </c>
      <c r="C26" s="16" t="s">
        <v>305</v>
      </c>
      <c r="D26" s="16" t="s">
        <v>556</v>
      </c>
      <c r="E26" s="6" t="n">
        <v>1000</v>
      </c>
      <c r="F26" s="7" t="n">
        <v>1</v>
      </c>
      <c r="G26" s="6" t="n">
        <v>129.64</v>
      </c>
      <c r="H26" s="6" t="n">
        <v>17</v>
      </c>
      <c r="I26" s="6" t="n">
        <v>129.64</v>
      </c>
      <c r="J26" s="6" t="n">
        <v>112.64</v>
      </c>
    </row>
    <row collapsed="false" customFormat="false" customHeight="false" hidden="false" ht="12.1" outlineLevel="0" r="27">
      <c r="A27" s="39" t="n">
        <v>46062</v>
      </c>
      <c r="B27" s="16" t="s">
        <v>543</v>
      </c>
      <c r="C27" s="16" t="s">
        <v>66</v>
      </c>
      <c r="D27" s="16" t="s">
        <v>67</v>
      </c>
      <c r="E27" s="6" t="n">
        <v>100</v>
      </c>
      <c r="F27" s="7" t="n">
        <v>1</v>
      </c>
      <c r="G27" s="6" t="n">
        <v>11.9</v>
      </c>
      <c r="H27" s="6" t="n">
        <v>2</v>
      </c>
      <c r="I27" s="6" t="n">
        <v>11.9</v>
      </c>
      <c r="J27" s="6" t="n">
        <v>9.9</v>
      </c>
    </row>
    <row collapsed="false" customFormat="false" customHeight="false" hidden="false" ht="12.1" outlineLevel="0" r="28">
      <c r="A28" s="39" t="n">
        <v>46068</v>
      </c>
      <c r="B28" s="16" t="s">
        <v>543</v>
      </c>
      <c r="C28" s="16" t="s">
        <v>317</v>
      </c>
      <c r="D28" s="16" t="s">
        <v>550</v>
      </c>
      <c r="E28" s="6" t="n">
        <v>1000</v>
      </c>
      <c r="F28" s="7" t="n">
        <v>2</v>
      </c>
      <c r="G28" s="6" t="n">
        <v>20.96</v>
      </c>
      <c r="H28" s="6" t="n">
        <v>5</v>
      </c>
      <c r="I28" s="6" t="n">
        <v>41.92</v>
      </c>
      <c r="J28" s="6" t="n">
        <v>36.92</v>
      </c>
    </row>
    <row collapsed="false" customFormat="false" customHeight="false" hidden="false" ht="12.1" outlineLevel="0" r="29">
      <c r="A29" s="39" t="n">
        <v>46068</v>
      </c>
      <c r="B29" s="16" t="s">
        <v>543</v>
      </c>
      <c r="C29" s="16" t="s">
        <v>85</v>
      </c>
      <c r="D29" s="16" t="s">
        <v>86</v>
      </c>
      <c r="E29" s="6" t="n">
        <v>1000</v>
      </c>
      <c r="F29" s="7" t="n">
        <v>1</v>
      </c>
      <c r="G29" s="6" t="n">
        <v>24.25</v>
      </c>
      <c r="H29" s="6" t="n">
        <v>3</v>
      </c>
      <c r="I29" s="6" t="n">
        <v>24.25</v>
      </c>
      <c r="J29" s="6" t="n">
        <v>21.25</v>
      </c>
    </row>
    <row collapsed="false" customFormat="false" customHeight="false" hidden="false" ht="12.1" outlineLevel="0" r="30">
      <c r="A30" s="39" t="n">
        <v>46071</v>
      </c>
      <c r="B30" s="16" t="s">
        <v>543</v>
      </c>
      <c r="C30" s="16" t="s">
        <v>55</v>
      </c>
      <c r="D30" s="16" t="s">
        <v>56</v>
      </c>
      <c r="E30" s="6" t="n">
        <v>1000</v>
      </c>
      <c r="F30" s="7" t="n">
        <v>2</v>
      </c>
      <c r="G30" s="6" t="n">
        <v>20.14</v>
      </c>
      <c r="H30" s="6" t="n">
        <v>5</v>
      </c>
      <c r="I30" s="6" t="n">
        <v>40.28</v>
      </c>
      <c r="J30" s="6" t="n">
        <v>35.28</v>
      </c>
    </row>
    <row collapsed="false" customFormat="false" customHeight="false" hidden="false" ht="12.1" outlineLevel="0" r="31">
      <c r="A31" s="39" t="n">
        <v>46077</v>
      </c>
      <c r="B31" s="16" t="s">
        <v>543</v>
      </c>
      <c r="C31" s="16" t="s">
        <v>325</v>
      </c>
      <c r="D31" s="16" t="s">
        <v>557</v>
      </c>
      <c r="E31" s="6" t="n">
        <v>100</v>
      </c>
      <c r="F31" s="7" t="n">
        <v>1</v>
      </c>
      <c r="G31" s="6" t="n">
        <v>383.23</v>
      </c>
      <c r="H31" s="6" t="n">
        <v>50</v>
      </c>
      <c r="I31" s="6" t="n">
        <v>383.23</v>
      </c>
      <c r="J31" s="6" t="n">
        <v>333.23</v>
      </c>
    </row>
    <row collapsed="false" customFormat="false" customHeight="false" hidden="false" ht="12.1" outlineLevel="0" r="32">
      <c r="A32" s="39" t="n">
        <v>46078</v>
      </c>
      <c r="B32" s="16" t="s">
        <v>543</v>
      </c>
      <c r="C32" s="16" t="s">
        <v>310</v>
      </c>
      <c r="D32" s="16" t="s">
        <v>551</v>
      </c>
      <c r="E32" s="6" t="n">
        <v>417.91</v>
      </c>
      <c r="F32" s="7" t="n">
        <v>5</v>
      </c>
      <c r="G32" s="6" t="n">
        <v>8.87</v>
      </c>
      <c r="H32" s="6" t="n">
        <v>6</v>
      </c>
      <c r="I32" s="6" t="n">
        <v>44.35</v>
      </c>
      <c r="J32" s="6" t="n">
        <v>38.35</v>
      </c>
    </row>
    <row collapsed="false" customFormat="false" customHeight="false" hidden="false" ht="12.1" outlineLevel="0" r="33">
      <c r="A33" s="39" t="n">
        <v>46083</v>
      </c>
      <c r="B33" s="16" t="s">
        <v>543</v>
      </c>
      <c r="C33" s="16" t="s">
        <v>100</v>
      </c>
      <c r="D33" s="16" t="s">
        <v>101</v>
      </c>
      <c r="E33" s="6" t="n">
        <v>1000</v>
      </c>
      <c r="F33" s="7" t="n">
        <v>1</v>
      </c>
      <c r="G33" s="6" t="n">
        <v>20.96</v>
      </c>
      <c r="H33" s="6" t="n">
        <v>3</v>
      </c>
      <c r="I33" s="6" t="n">
        <v>20.96</v>
      </c>
      <c r="J33" s="6" t="n">
        <v>17.96</v>
      </c>
    </row>
    <row collapsed="false" customFormat="false" customHeight="false" hidden="false" ht="12.1" outlineLevel="0" r="34">
      <c r="A34" s="39" t="n">
        <v>46084</v>
      </c>
      <c r="B34" s="16" t="s">
        <v>543</v>
      </c>
      <c r="C34" s="16" t="s">
        <v>314</v>
      </c>
      <c r="D34" s="16" t="s">
        <v>554</v>
      </c>
      <c r="E34" s="6" t="n">
        <v>1000</v>
      </c>
      <c r="F34" s="7" t="n">
        <v>1</v>
      </c>
      <c r="G34" s="6" t="n">
        <v>19.11</v>
      </c>
      <c r="H34" s="6" t="n">
        <v>2</v>
      </c>
      <c r="I34" s="6" t="n">
        <v>19.11</v>
      </c>
      <c r="J34" s="6" t="n">
        <v>17.11</v>
      </c>
    </row>
    <row collapsed="false" customFormat="false" customHeight="false" hidden="false" ht="12.1" outlineLevel="0" r="35">
      <c r="A35" s="39" t="n">
        <v>46084</v>
      </c>
      <c r="B35" s="16" t="s">
        <v>543</v>
      </c>
      <c r="C35" s="16" t="s">
        <v>313</v>
      </c>
      <c r="D35" s="16" t="s">
        <v>555</v>
      </c>
      <c r="E35" s="6" t="n">
        <v>1000</v>
      </c>
      <c r="F35" s="7" t="n">
        <v>1</v>
      </c>
      <c r="G35" s="6" t="n">
        <v>17.55</v>
      </c>
      <c r="H35" s="6" t="n">
        <v>2</v>
      </c>
      <c r="I35" s="6" t="n">
        <v>17.55</v>
      </c>
      <c r="J35" s="6" t="n">
        <v>15.55</v>
      </c>
    </row>
    <row collapsed="false" customFormat="false" customHeight="false" hidden="false" ht="12.1" outlineLevel="0" r="36">
      <c r="A36" s="39" t="n">
        <v>46084</v>
      </c>
      <c r="B36" s="16" t="s">
        <v>543</v>
      </c>
      <c r="C36" s="16" t="s">
        <v>328</v>
      </c>
      <c r="D36" s="16" t="s">
        <v>558</v>
      </c>
      <c r="E36" s="6" t="n">
        <v>505</v>
      </c>
      <c r="F36" s="7" t="n">
        <v>1</v>
      </c>
      <c r="G36" s="6" t="n">
        <v>5.19</v>
      </c>
      <c r="H36" s="6" t="n">
        <v>1</v>
      </c>
      <c r="I36" s="6" t="n">
        <v>5.19</v>
      </c>
      <c r="J36" s="6" t="n">
        <v>4.19</v>
      </c>
    </row>
    <row collapsed="false" customFormat="false" customHeight="false" hidden="false" ht="12.1" outlineLevel="0" r="37">
      <c r="A37" s="39" t="n">
        <v>46085</v>
      </c>
      <c r="B37" s="16" t="s">
        <v>543</v>
      </c>
      <c r="C37" s="16" t="s">
        <v>103</v>
      </c>
      <c r="D37" s="16" t="s">
        <v>104</v>
      </c>
      <c r="E37" s="6" t="n">
        <v>1000</v>
      </c>
      <c r="F37" s="7" t="n">
        <v>1</v>
      </c>
      <c r="G37" s="6" t="n">
        <v>16.99</v>
      </c>
      <c r="H37" s="6" t="n">
        <v>2</v>
      </c>
      <c r="I37" s="6" t="n">
        <v>16.99</v>
      </c>
      <c r="J37" s="6" t="n">
        <v>14.99</v>
      </c>
    </row>
    <row collapsed="false" customFormat="false" customHeight="false" hidden="false" ht="12.1" outlineLevel="0" r="38">
      <c r="A38" s="39" t="n">
        <v>46087</v>
      </c>
      <c r="B38" s="16" t="s">
        <v>543</v>
      </c>
      <c r="C38" s="16" t="s">
        <v>58</v>
      </c>
      <c r="D38" s="16" t="s">
        <v>59</v>
      </c>
      <c r="E38" s="6" t="n">
        <v>1000</v>
      </c>
      <c r="F38" s="7" t="n">
        <v>2</v>
      </c>
      <c r="G38" s="6" t="n">
        <v>19.73</v>
      </c>
      <c r="H38" s="6" t="n">
        <v>5</v>
      </c>
      <c r="I38" s="6" t="n">
        <v>39.46</v>
      </c>
      <c r="J38" s="6" t="n">
        <v>34.46</v>
      </c>
    </row>
    <row collapsed="false" customFormat="false" customHeight="false" hidden="false" ht="12.1" outlineLevel="0" r="39">
      <c r="A39" s="39" t="n">
        <v>46092</v>
      </c>
      <c r="B39" s="16" t="s">
        <v>543</v>
      </c>
      <c r="C39" s="16" t="s">
        <v>66</v>
      </c>
      <c r="D39" s="16" t="s">
        <v>67</v>
      </c>
      <c r="E39" s="6" t="n">
        <v>100</v>
      </c>
      <c r="F39" s="7" t="n">
        <v>1</v>
      </c>
      <c r="G39" s="6" t="n">
        <v>12.24</v>
      </c>
      <c r="H39" s="6" t="n">
        <v>2</v>
      </c>
      <c r="I39" s="6" t="n">
        <v>12.24</v>
      </c>
      <c r="J39" s="6" t="n">
        <v>10.24</v>
      </c>
    </row>
    <row collapsed="false" customFormat="false" customHeight="false" hidden="false" ht="12.1" outlineLevel="0" r="40">
      <c r="A40" s="39" t="n">
        <v>46095</v>
      </c>
      <c r="B40" s="16" t="s">
        <v>543</v>
      </c>
      <c r="C40" s="16" t="s">
        <v>73</v>
      </c>
      <c r="D40" s="16" t="s">
        <v>74</v>
      </c>
      <c r="E40" s="6" t="n">
        <v>1000</v>
      </c>
      <c r="F40" s="7" t="n">
        <v>1</v>
      </c>
      <c r="G40" s="6" t="n">
        <v>21.37</v>
      </c>
      <c r="H40" s="6" t="n">
        <v>3</v>
      </c>
      <c r="I40" s="6" t="n">
        <v>21.37</v>
      </c>
      <c r="J40" s="6" t="n">
        <v>18.37</v>
      </c>
    </row>
    <row collapsed="false" customFormat="false" customHeight="false" hidden="false" ht="12.1" outlineLevel="0" r="41">
      <c r="A41" s="39" t="n">
        <v>46096</v>
      </c>
      <c r="B41" s="16" t="s">
        <v>543</v>
      </c>
      <c r="C41" s="16" t="s">
        <v>41</v>
      </c>
      <c r="D41" s="16" t="s">
        <v>43</v>
      </c>
      <c r="E41" s="6" t="n">
        <v>100</v>
      </c>
      <c r="F41" s="7" t="n">
        <v>1</v>
      </c>
      <c r="G41" s="6" t="n">
        <v>89.35</v>
      </c>
      <c r="H41" s="6" t="n">
        <v>12</v>
      </c>
      <c r="I41" s="6" t="n">
        <v>89.35</v>
      </c>
      <c r="J41" s="6" t="n">
        <v>77.35</v>
      </c>
    </row>
    <row collapsed="false" customFormat="false" customHeight="false" hidden="false" ht="12.1" outlineLevel="0" r="42">
      <c r="A42" s="39" t="n">
        <v>46098</v>
      </c>
      <c r="B42" s="16" t="s">
        <v>543</v>
      </c>
      <c r="C42" s="16" t="s">
        <v>317</v>
      </c>
      <c r="D42" s="16" t="s">
        <v>550</v>
      </c>
      <c r="E42" s="6" t="n">
        <v>1000</v>
      </c>
      <c r="F42" s="7" t="n">
        <v>2</v>
      </c>
      <c r="G42" s="6" t="n">
        <v>20.96</v>
      </c>
      <c r="H42" s="6" t="n">
        <v>5</v>
      </c>
      <c r="I42" s="6" t="n">
        <v>41.92</v>
      </c>
      <c r="J42" s="6" t="n">
        <v>36.92</v>
      </c>
    </row>
    <row collapsed="false" customFormat="false" customHeight="false" hidden="false" ht="12.1" outlineLevel="0" r="43">
      <c r="A43" s="39" t="n">
        <v>46098</v>
      </c>
      <c r="B43" s="16" t="s">
        <v>543</v>
      </c>
      <c r="C43" s="16" t="s">
        <v>85</v>
      </c>
      <c r="D43" s="16" t="s">
        <v>86</v>
      </c>
      <c r="E43" s="6" t="n">
        <v>1000</v>
      </c>
      <c r="F43" s="7" t="n">
        <v>1</v>
      </c>
      <c r="G43" s="6" t="n">
        <v>24.25</v>
      </c>
      <c r="H43" s="6" t="n">
        <v>3</v>
      </c>
      <c r="I43" s="6" t="n">
        <v>24.25</v>
      </c>
      <c r="J43" s="6" t="n">
        <v>21.25</v>
      </c>
    </row>
    <row collapsed="false" customFormat="false" customHeight="false" hidden="false" ht="12.1" outlineLevel="0" r="44">
      <c r="A44" s="39" t="n">
        <v>46101</v>
      </c>
      <c r="B44" s="16" t="s">
        <v>543</v>
      </c>
      <c r="C44" s="16" t="s">
        <v>55</v>
      </c>
      <c r="D44" s="16" t="s">
        <v>56</v>
      </c>
      <c r="E44" s="6" t="n">
        <v>1000</v>
      </c>
      <c r="F44" s="7" t="n">
        <v>2</v>
      </c>
      <c r="G44" s="6" t="n">
        <v>20.14</v>
      </c>
      <c r="H44" s="6" t="n">
        <v>5</v>
      </c>
      <c r="I44" s="6" t="n">
        <v>40.28</v>
      </c>
      <c r="J44" s="6" t="n">
        <v>35.28</v>
      </c>
    </row>
    <row collapsed="false" customFormat="false" customHeight="false" hidden="false" ht="12.1" outlineLevel="0" r="45">
      <c r="A45" s="39" t="n">
        <v>46105</v>
      </c>
      <c r="B45" s="16" t="s">
        <v>543</v>
      </c>
      <c r="C45" s="16" t="s">
        <v>70</v>
      </c>
      <c r="D45" s="16" t="s">
        <v>71</v>
      </c>
      <c r="E45" s="6" t="n">
        <v>1000</v>
      </c>
      <c r="F45" s="7" t="n">
        <v>1</v>
      </c>
      <c r="G45" s="6" t="n">
        <v>19.73</v>
      </c>
      <c r="H45" s="6" t="n">
        <v>3</v>
      </c>
      <c r="I45" s="6" t="n">
        <v>19.73</v>
      </c>
      <c r="J45" s="6" t="n">
        <v>16.73</v>
      </c>
    </row>
    <row collapsed="false" customFormat="false" customHeight="false" hidden="false" ht="12.1" outlineLevel="0" r="46">
      <c r="A46" s="39" t="n">
        <v>46105</v>
      </c>
      <c r="B46" s="16" t="s">
        <v>543</v>
      </c>
      <c r="C46" s="16" t="s">
        <v>133</v>
      </c>
      <c r="D46" s="16" t="s">
        <v>134</v>
      </c>
      <c r="E46" s="6" t="n">
        <v>1000</v>
      </c>
      <c r="F46" s="7" t="n">
        <v>1</v>
      </c>
      <c r="G46" s="6" t="n">
        <v>59.84</v>
      </c>
      <c r="H46" s="6" t="n">
        <v>8</v>
      </c>
      <c r="I46" s="6" t="n">
        <v>59.84</v>
      </c>
      <c r="J46" s="6" t="n">
        <v>51.84</v>
      </c>
    </row>
    <row collapsed="false" customFormat="false" customHeight="false" hidden="false" ht="12.1" outlineLevel="0" r="47">
      <c r="A47" s="39" t="n">
        <v>46106</v>
      </c>
      <c r="B47" s="16" t="s">
        <v>543</v>
      </c>
      <c r="C47" s="16" t="s">
        <v>310</v>
      </c>
      <c r="D47" s="16" t="s">
        <v>551</v>
      </c>
      <c r="E47" s="6" t="n">
        <v>367.65000000000003</v>
      </c>
      <c r="F47" s="7" t="n">
        <v>5</v>
      </c>
      <c r="G47" s="6" t="n">
        <v>7.05</v>
      </c>
      <c r="H47" s="6" t="n">
        <v>5</v>
      </c>
      <c r="I47" s="6" t="n">
        <v>35.25</v>
      </c>
      <c r="J47" s="6" t="n">
        <v>30.25</v>
      </c>
    </row>
    <row collapsed="false" customFormat="false" customHeight="false" hidden="false" ht="12.1" outlineLevel="0" r="48">
      <c r="A48" s="39" t="n">
        <v>46113</v>
      </c>
      <c r="B48" s="16" t="s">
        <v>543</v>
      </c>
      <c r="C48" s="16" t="s">
        <v>100</v>
      </c>
      <c r="D48" s="16" t="s">
        <v>101</v>
      </c>
      <c r="E48" s="6" t="n">
        <v>1000</v>
      </c>
      <c r="F48" s="7" t="n">
        <v>1</v>
      </c>
      <c r="G48" s="6" t="n">
        <v>20.96</v>
      </c>
      <c r="H48" s="6" t="n">
        <v>3</v>
      </c>
      <c r="I48" s="6" t="n">
        <v>20.96</v>
      </c>
      <c r="J48" s="6" t="n">
        <v>17.96</v>
      </c>
    </row>
    <row collapsed="false" customFormat="false" customHeight="false" hidden="false" ht="12.1" outlineLevel="0" r="49">
      <c r="A49" s="39" t="n">
        <v>46113</v>
      </c>
      <c r="B49" s="16" t="s">
        <v>543</v>
      </c>
      <c r="C49" s="16" t="s">
        <v>106</v>
      </c>
      <c r="D49" s="16" t="s">
        <v>107</v>
      </c>
      <c r="E49" s="6" t="n">
        <v>1000</v>
      </c>
      <c r="F49" s="7" t="n">
        <v>1</v>
      </c>
      <c r="G49" s="6" t="n">
        <v>29.42</v>
      </c>
      <c r="H49" s="6" t="n">
        <v>4</v>
      </c>
      <c r="I49" s="6" t="n">
        <v>29.42</v>
      </c>
      <c r="J49" s="6" t="n">
        <v>25.42</v>
      </c>
    </row>
    <row collapsed="false" customFormat="false" customHeight="false" hidden="false" ht="12.1" outlineLevel="0" r="50">
      <c r="A50" s="39" t="n">
        <v>46114</v>
      </c>
      <c r="B50" s="16" t="s">
        <v>543</v>
      </c>
      <c r="C50" s="16" t="s">
        <v>313</v>
      </c>
      <c r="D50" s="16" t="s">
        <v>555</v>
      </c>
      <c r="E50" s="6" t="n">
        <v>1000</v>
      </c>
      <c r="F50" s="7" t="n">
        <v>1</v>
      </c>
      <c r="G50" s="6" t="n">
        <v>17.55</v>
      </c>
      <c r="H50" s="6" t="n">
        <v>2</v>
      </c>
      <c r="I50" s="6" t="n">
        <v>17.55</v>
      </c>
      <c r="J50" s="6" t="n">
        <v>15.55</v>
      </c>
    </row>
    <row collapsed="false" customFormat="false" customHeight="false" hidden="false" ht="12.1" outlineLevel="0" r="51">
      <c r="A51" s="39" t="n">
        <v>46114</v>
      </c>
      <c r="B51" s="16" t="s">
        <v>543</v>
      </c>
      <c r="C51" s="16" t="s">
        <v>314</v>
      </c>
      <c r="D51" s="16" t="s">
        <v>554</v>
      </c>
      <c r="E51" s="6" t="n">
        <v>1000</v>
      </c>
      <c r="F51" s="7" t="n">
        <v>1</v>
      </c>
      <c r="G51" s="6" t="n">
        <v>19.11</v>
      </c>
      <c r="H51" s="6" t="n">
        <v>2</v>
      </c>
      <c r="I51" s="6" t="n">
        <v>19.11</v>
      </c>
      <c r="J51" s="6" t="n">
        <v>17.11</v>
      </c>
    </row>
    <row collapsed="false" customFormat="false" customHeight="false" hidden="false" ht="12.1" outlineLevel="0" r="52">
      <c r="A52" s="39" t="n">
        <v>46114</v>
      </c>
      <c r="B52" s="16" t="s">
        <v>543</v>
      </c>
      <c r="C52" s="16" t="s">
        <v>328</v>
      </c>
      <c r="D52" s="16" t="s">
        <v>558</v>
      </c>
      <c r="E52" s="6" t="n">
        <v>505</v>
      </c>
      <c r="F52" s="7" t="n">
        <v>1</v>
      </c>
      <c r="G52" s="6" t="n">
        <v>5.19</v>
      </c>
      <c r="H52" s="6" t="n">
        <v>1</v>
      </c>
      <c r="I52" s="6" t="n">
        <v>5.19</v>
      </c>
      <c r="J52" s="6" t="n">
        <v>4.19</v>
      </c>
    </row>
    <row collapsed="false" customFormat="false" customHeight="false" hidden="false" ht="12.1" outlineLevel="0" r="53">
      <c r="A53" s="39" t="n">
        <v>46116</v>
      </c>
      <c r="B53" s="16" t="s">
        <v>543</v>
      </c>
      <c r="C53" s="16" t="s">
        <v>103</v>
      </c>
      <c r="D53" s="16" t="s">
        <v>104</v>
      </c>
      <c r="E53" s="6" t="n">
        <v>1000</v>
      </c>
      <c r="F53" s="7" t="n">
        <v>1</v>
      </c>
      <c r="G53" s="6" t="n">
        <v>16.99</v>
      </c>
      <c r="H53" s="6" t="n">
        <v>2</v>
      </c>
      <c r="I53" s="6" t="n">
        <v>16.99</v>
      </c>
      <c r="J53" s="6" t="n">
        <v>14.99</v>
      </c>
    </row>
    <row collapsed="false" customFormat="false" customHeight="false" hidden="false" ht="12.1" outlineLevel="0" r="54">
      <c r="A54" s="39" t="n">
        <v>46116</v>
      </c>
      <c r="B54" s="16" t="s">
        <v>543</v>
      </c>
      <c r="C54" s="16" t="s">
        <v>97</v>
      </c>
      <c r="D54" s="16" t="s">
        <v>98</v>
      </c>
      <c r="E54" s="6" t="n">
        <v>1000</v>
      </c>
      <c r="F54" s="7" t="n">
        <v>1</v>
      </c>
      <c r="G54" s="6" t="n">
        <v>20.55</v>
      </c>
      <c r="H54" s="6" t="n">
        <v>3</v>
      </c>
      <c r="I54" s="6" t="n">
        <v>20.55</v>
      </c>
      <c r="J54" s="6" t="n">
        <v>17.55</v>
      </c>
    </row>
    <row collapsed="false" customFormat="false" customHeight="false" hidden="false" ht="12.1" outlineLevel="0" r="55">
      <c r="A55" s="39" t="n">
        <v>46117</v>
      </c>
      <c r="B55" s="16" t="s">
        <v>543</v>
      </c>
      <c r="C55" s="16" t="s">
        <v>58</v>
      </c>
      <c r="D55" s="16" t="s">
        <v>59</v>
      </c>
      <c r="E55" s="6" t="n">
        <v>1000</v>
      </c>
      <c r="F55" s="7" t="n">
        <v>2</v>
      </c>
      <c r="G55" s="6" t="n">
        <v>19.73</v>
      </c>
      <c r="H55" s="6" t="n">
        <v>5</v>
      </c>
      <c r="I55" s="6" t="n">
        <v>39.46</v>
      </c>
      <c r="J55" s="6" t="n">
        <v>34.46</v>
      </c>
    </row>
    <row collapsed="false" customFormat="false" customHeight="false" hidden="false" ht="12.1" outlineLevel="0" r="56">
      <c r="A56" s="39" t="n">
        <v>46122</v>
      </c>
      <c r="B56" s="16" t="s">
        <v>543</v>
      </c>
      <c r="C56" s="16" t="s">
        <v>66</v>
      </c>
      <c r="D56" s="16" t="s">
        <v>67</v>
      </c>
      <c r="E56" s="6" t="n">
        <v>100</v>
      </c>
      <c r="F56" s="7" t="n">
        <v>1</v>
      </c>
      <c r="G56" s="6" t="n">
        <v>12.29</v>
      </c>
      <c r="H56" s="6" t="n">
        <v>2</v>
      </c>
      <c r="I56" s="6" t="n">
        <v>12.29</v>
      </c>
      <c r="J56" s="6" t="n">
        <v>10.29</v>
      </c>
    </row>
    <row collapsed="false" customFormat="false" customHeight="false" hidden="false" ht="12.1" outlineLevel="0" r="57">
      <c r="A57" s="39" t="n">
        <v>46125</v>
      </c>
      <c r="B57" s="16" t="s">
        <v>543</v>
      </c>
      <c r="C57" s="16" t="s">
        <v>82</v>
      </c>
      <c r="D57" s="16" t="s">
        <v>83</v>
      </c>
      <c r="E57" s="6" t="n">
        <v>1000</v>
      </c>
      <c r="F57" s="7" t="n">
        <v>1</v>
      </c>
      <c r="G57" s="6" t="n">
        <v>17.26</v>
      </c>
      <c r="H57" s="6" t="n">
        <v>2</v>
      </c>
      <c r="I57" s="6" t="n">
        <v>17.26</v>
      </c>
      <c r="J57" s="6" t="n">
        <v>15.26</v>
      </c>
    </row>
    <row collapsed="false" customFormat="false" customHeight="false" hidden="false" ht="12.1" outlineLevel="0" r="58">
      <c r="A58" s="39" t="n">
        <v>46125</v>
      </c>
      <c r="B58" s="16" t="s">
        <v>543</v>
      </c>
      <c r="C58" s="16" t="s">
        <v>73</v>
      </c>
      <c r="D58" s="16" t="s">
        <v>74</v>
      </c>
      <c r="E58" s="6" t="n">
        <v>1000</v>
      </c>
      <c r="F58" s="7" t="n">
        <v>1</v>
      </c>
      <c r="G58" s="6" t="n">
        <v>21.37</v>
      </c>
      <c r="H58" s="6" t="n">
        <v>3</v>
      </c>
      <c r="I58" s="6" t="n">
        <v>21.37</v>
      </c>
      <c r="J58" s="6" t="n">
        <v>18.37</v>
      </c>
    </row>
    <row collapsed="false" customFormat="false" customHeight="false" hidden="false" ht="12.1" outlineLevel="0" r="59">
      <c r="A59" s="39" t="n">
        <v>46126</v>
      </c>
      <c r="B59" s="16" t="s">
        <v>543</v>
      </c>
      <c r="C59" s="16" t="s">
        <v>41</v>
      </c>
      <c r="D59" s="16" t="s">
        <v>43</v>
      </c>
      <c r="E59" s="6" t="n">
        <v>100</v>
      </c>
      <c r="F59" s="7" t="n">
        <v>1</v>
      </c>
      <c r="G59" s="6" t="n">
        <v>86.16</v>
      </c>
      <c r="H59" s="6" t="n">
        <v>11</v>
      </c>
      <c r="I59" s="6" t="n">
        <v>86.16</v>
      </c>
      <c r="J59" s="6" t="n">
        <v>75.16</v>
      </c>
    </row>
    <row collapsed="false" customFormat="false" customHeight="false" hidden="false" ht="12.1" outlineLevel="0" r="60">
      <c r="A60" s="39" t="n">
        <v>46127</v>
      </c>
      <c r="B60" s="16" t="s">
        <v>543</v>
      </c>
      <c r="C60" s="16" t="s">
        <v>76</v>
      </c>
      <c r="D60" s="16" t="s">
        <v>77</v>
      </c>
      <c r="E60" s="6" t="n">
        <v>1000</v>
      </c>
      <c r="F60" s="7" t="n">
        <v>1</v>
      </c>
      <c r="G60" s="6" t="n">
        <v>21.37</v>
      </c>
      <c r="H60" s="6" t="n">
        <v>3</v>
      </c>
      <c r="I60" s="6" t="n">
        <v>21.37</v>
      </c>
      <c r="J60" s="6" t="n">
        <v>18.37</v>
      </c>
    </row>
    <row collapsed="false" customFormat="false" customHeight="false" hidden="false" ht="12.1" outlineLevel="0" r="61">
      <c r="A61" s="39" t="n">
        <v>46128</v>
      </c>
      <c r="B61" s="16" t="s">
        <v>543</v>
      </c>
      <c r="C61" s="16" t="s">
        <v>317</v>
      </c>
      <c r="D61" s="16" t="s">
        <v>550</v>
      </c>
      <c r="E61" s="6" t="n">
        <v>1000</v>
      </c>
      <c r="F61" s="7" t="n">
        <v>2</v>
      </c>
      <c r="G61" s="6" t="n">
        <v>20.96</v>
      </c>
      <c r="H61" s="6" t="n">
        <v>5</v>
      </c>
      <c r="I61" s="6" t="n">
        <v>41.92</v>
      </c>
      <c r="J61" s="6" t="n">
        <v>36.92</v>
      </c>
    </row>
    <row collapsed="false" customFormat="false" customHeight="false" hidden="false" ht="12.1" outlineLevel="0" r="62">
      <c r="A62" s="39" t="n">
        <v>46128</v>
      </c>
      <c r="B62" s="16" t="s">
        <v>543</v>
      </c>
      <c r="C62" s="16" t="s">
        <v>85</v>
      </c>
      <c r="D62" s="16" t="s">
        <v>86</v>
      </c>
      <c r="E62" s="6" t="n">
        <v>1000</v>
      </c>
      <c r="F62" s="7" t="n">
        <v>1</v>
      </c>
      <c r="G62" s="6" t="n">
        <v>24.25</v>
      </c>
      <c r="H62" s="6" t="n">
        <v>3</v>
      </c>
      <c r="I62" s="6" t="n">
        <v>24.25</v>
      </c>
      <c r="J62" s="6" t="n">
        <v>21.25</v>
      </c>
    </row>
    <row collapsed="false" customFormat="false" customHeight="false" hidden="false" ht="12.1" outlineLevel="0" r="63">
      <c r="A63" s="39" t="n">
        <v>46131</v>
      </c>
      <c r="B63" s="16" t="s">
        <v>543</v>
      </c>
      <c r="C63" s="16" t="s">
        <v>55</v>
      </c>
      <c r="D63" s="16" t="s">
        <v>56</v>
      </c>
      <c r="E63" s="6" t="n">
        <v>1000</v>
      </c>
      <c r="F63" s="7" t="n">
        <v>2</v>
      </c>
      <c r="G63" s="6" t="n">
        <v>20.14</v>
      </c>
      <c r="H63" s="6" t="n">
        <v>5</v>
      </c>
      <c r="I63" s="6" t="n">
        <v>40.28</v>
      </c>
      <c r="J63" s="6" t="n">
        <v>35.28</v>
      </c>
    </row>
    <row collapsed="false" customFormat="false" customHeight="false" hidden="false" ht="12.1" outlineLevel="0" r="64">
      <c r="A64" s="39" t="n">
        <v>46133</v>
      </c>
      <c r="B64" s="16" t="s">
        <v>543</v>
      </c>
      <c r="C64" s="16" t="s">
        <v>124</v>
      </c>
      <c r="D64" s="16" t="s">
        <v>125</v>
      </c>
      <c r="E64" s="6" t="n">
        <v>1000</v>
      </c>
      <c r="F64" s="7" t="n">
        <v>1</v>
      </c>
      <c r="G64" s="6" t="n">
        <v>62.33</v>
      </c>
      <c r="H64" s="6" t="n">
        <v>8</v>
      </c>
      <c r="I64" s="6" t="n">
        <v>62.33</v>
      </c>
      <c r="J64" s="6" t="n">
        <v>54.33</v>
      </c>
    </row>
    <row collapsed="false" customFormat="false" customHeight="false" hidden="false" ht="12.1" outlineLevel="0" r="65">
      <c r="A65" s="39" t="n">
        <v>46135</v>
      </c>
      <c r="B65" s="16" t="s">
        <v>543</v>
      </c>
      <c r="C65" s="16" t="s">
        <v>70</v>
      </c>
      <c r="D65" s="16" t="s">
        <v>71</v>
      </c>
      <c r="E65" s="6" t="n">
        <v>1000</v>
      </c>
      <c r="F65" s="7" t="n">
        <v>1</v>
      </c>
      <c r="G65" s="6" t="n">
        <v>19.73</v>
      </c>
      <c r="H65" s="6" t="n">
        <v>3</v>
      </c>
      <c r="I65" s="6" t="n">
        <v>19.73</v>
      </c>
      <c r="J65" s="6" t="n">
        <v>16.73</v>
      </c>
    </row>
    <row collapsed="false" customFormat="false" customHeight="false" hidden="false" ht="12.1" outlineLevel="0" r="66">
      <c r="A66" s="39" t="n">
        <v>46137</v>
      </c>
      <c r="B66" s="16" t="s">
        <v>543</v>
      </c>
      <c r="C66" s="16" t="s">
        <v>79</v>
      </c>
      <c r="D66" s="16" t="s">
        <v>80</v>
      </c>
      <c r="E66" s="6" t="n">
        <v>1000</v>
      </c>
      <c r="F66" s="7" t="n">
        <v>1</v>
      </c>
      <c r="G66" s="6" t="n">
        <v>16.44</v>
      </c>
      <c r="H66" s="6" t="n">
        <v>2</v>
      </c>
      <c r="I66" s="6" t="n">
        <v>16.44</v>
      </c>
      <c r="J66" s="6" t="n">
        <v>14.44</v>
      </c>
    </row>
    <row collapsed="false" customFormat="false" customHeight="false" hidden="false" ht="12.1" outlineLevel="0" r="67">
      <c r="A67" s="39" t="n">
        <v>46137</v>
      </c>
      <c r="B67" s="16" t="s">
        <v>543</v>
      </c>
      <c r="C67" s="16" t="s">
        <v>310</v>
      </c>
      <c r="D67" s="16" t="s">
        <v>551</v>
      </c>
      <c r="E67" s="6" t="n">
        <v>317.80999999999995</v>
      </c>
      <c r="F67" s="7" t="n">
        <v>5</v>
      </c>
      <c r="G67" s="6" t="n">
        <v>6.75</v>
      </c>
      <c r="H67" s="6" t="n">
        <v>4</v>
      </c>
      <c r="I67" s="6" t="n">
        <v>33.75</v>
      </c>
      <c r="J67" s="6" t="n">
        <v>29.75</v>
      </c>
    </row>
    <row collapsed="false" customFormat="false" customHeight="false" hidden="false" ht="12.1" outlineLevel="0" r="68">
      <c r="A68" s="39" t="n">
        <v>46139</v>
      </c>
      <c r="B68" s="16" t="s">
        <v>543</v>
      </c>
      <c r="C68" s="16" t="s">
        <v>47</v>
      </c>
      <c r="D68" s="16" t="s">
        <v>48</v>
      </c>
      <c r="E68" s="6" t="n">
        <v>1000</v>
      </c>
      <c r="F68" s="7" t="n">
        <v>2</v>
      </c>
      <c r="G68" s="6" t="n">
        <v>16.85</v>
      </c>
      <c r="H68" s="6" t="n">
        <v>4</v>
      </c>
      <c r="I68" s="6" t="n">
        <v>33.7</v>
      </c>
      <c r="J68" s="6" t="n">
        <v>29.7</v>
      </c>
    </row>
    <row collapsed="false" customFormat="false" customHeight="false" hidden="false" ht="12.1" outlineLevel="0" r="69">
      <c r="A69" s="39" t="n">
        <v>46143</v>
      </c>
      <c r="B69" s="16" t="s">
        <v>543</v>
      </c>
      <c r="C69" s="16" t="s">
        <v>100</v>
      </c>
      <c r="D69" s="16" t="s">
        <v>101</v>
      </c>
      <c r="E69" s="6" t="n">
        <v>1000</v>
      </c>
      <c r="F69" s="7" t="n">
        <v>1</v>
      </c>
      <c r="G69" s="6" t="n">
        <v>20.96</v>
      </c>
      <c r="H69" s="6" t="n">
        <v>3</v>
      </c>
      <c r="I69" s="6" t="n">
        <v>20.96</v>
      </c>
      <c r="J69" s="6" t="n">
        <v>17.96</v>
      </c>
    </row>
    <row collapsed="false" customFormat="false" customHeight="false" hidden="false" ht="12.1" outlineLevel="0" r="70">
      <c r="A70" s="39" t="n">
        <v>46144</v>
      </c>
      <c r="B70" s="16" t="s">
        <v>543</v>
      </c>
      <c r="C70" s="16" t="s">
        <v>313</v>
      </c>
      <c r="D70" s="16" t="s">
        <v>555</v>
      </c>
      <c r="E70" s="6" t="n">
        <v>1000</v>
      </c>
      <c r="F70" s="7" t="n">
        <v>1</v>
      </c>
      <c r="G70" s="6" t="n">
        <v>17.55</v>
      </c>
      <c r="H70" s="6" t="n">
        <v>2</v>
      </c>
      <c r="I70" s="6" t="n">
        <v>17.55</v>
      </c>
      <c r="J70" s="6" t="n">
        <v>15.55</v>
      </c>
    </row>
    <row collapsed="false" customFormat="false" customHeight="false" hidden="false" ht="12.1" outlineLevel="0" r="71">
      <c r="A71" s="39" t="n">
        <v>46146</v>
      </c>
      <c r="B71" s="16" t="s">
        <v>543</v>
      </c>
      <c r="C71" s="16" t="s">
        <v>97</v>
      </c>
      <c r="D71" s="16" t="s">
        <v>98</v>
      </c>
      <c r="E71" s="6" t="n">
        <v>1000</v>
      </c>
      <c r="F71" s="7" t="n">
        <v>1</v>
      </c>
      <c r="G71" s="6" t="n">
        <v>20.55</v>
      </c>
      <c r="H71" s="6" t="n">
        <v>3</v>
      </c>
      <c r="I71" s="6" t="n">
        <v>20.55</v>
      </c>
      <c r="J71" s="6" t="n">
        <v>17.55</v>
      </c>
    </row>
    <row collapsed="false" customFormat="false" customHeight="false" hidden="false" ht="12.1" outlineLevel="0" r="72">
      <c r="A72" s="39" t="n">
        <v>46147</v>
      </c>
      <c r="B72" s="16" t="s">
        <v>543</v>
      </c>
      <c r="C72" s="16" t="s">
        <v>103</v>
      </c>
      <c r="D72" s="16" t="s">
        <v>104</v>
      </c>
      <c r="E72" s="6" t="n">
        <v>1000</v>
      </c>
      <c r="F72" s="7" t="n">
        <v>1</v>
      </c>
      <c r="G72" s="6" t="n">
        <v>16.99</v>
      </c>
      <c r="H72" s="6" t="n">
        <v>2</v>
      </c>
      <c r="I72" s="6" t="n">
        <v>16.99</v>
      </c>
      <c r="J72" s="6" t="n">
        <v>14.99</v>
      </c>
    </row>
    <row collapsed="false" customFormat="false" customHeight="false" hidden="false" ht="12.1" outlineLevel="0" r="73">
      <c r="A73" s="39" t="n">
        <v>46147</v>
      </c>
      <c r="B73" s="16" t="s">
        <v>543</v>
      </c>
      <c r="C73" s="16" t="s">
        <v>58</v>
      </c>
      <c r="D73" s="16" t="s">
        <v>59</v>
      </c>
      <c r="E73" s="6" t="n">
        <v>1000</v>
      </c>
      <c r="F73" s="7" t="n">
        <v>2</v>
      </c>
      <c r="G73" s="6" t="n">
        <v>19.73</v>
      </c>
      <c r="H73" s="6" t="n">
        <v>5</v>
      </c>
      <c r="I73" s="6" t="n">
        <v>39.46</v>
      </c>
      <c r="J73" s="6" t="n">
        <v>34.46</v>
      </c>
    </row>
    <row collapsed="false" customFormat="false" customHeight="false" hidden="false" ht="12.1" outlineLevel="0" r="74">
      <c r="A74" s="39" t="n">
        <v>46150</v>
      </c>
      <c r="B74" s="16" t="s">
        <v>543</v>
      </c>
      <c r="C74" s="16" t="s">
        <v>127</v>
      </c>
      <c r="D74" s="16" t="s">
        <v>128</v>
      </c>
      <c r="E74" s="6" t="n">
        <v>1000</v>
      </c>
      <c r="F74" s="7" t="n">
        <v>1</v>
      </c>
      <c r="G74" s="6" t="n">
        <v>15</v>
      </c>
      <c r="H74" s="6" t="n">
        <v>2</v>
      </c>
      <c r="I74" s="6" t="n">
        <v>15</v>
      </c>
      <c r="J74" s="6" t="n">
        <v>13</v>
      </c>
    </row>
    <row collapsed="false" customFormat="false" customHeight="false" hidden="false" ht="12.1" outlineLevel="0" r="75">
      <c r="A75" s="39" t="n">
        <v>46152</v>
      </c>
      <c r="B75" s="16" t="s">
        <v>543</v>
      </c>
      <c r="C75" s="16" t="s">
        <v>66</v>
      </c>
      <c r="D75" s="16" t="s">
        <v>67</v>
      </c>
      <c r="E75" s="6" t="n">
        <v>100</v>
      </c>
      <c r="F75" s="7" t="n">
        <v>1</v>
      </c>
      <c r="G75" s="6" t="n">
        <v>11.82</v>
      </c>
      <c r="H75" s="6" t="n">
        <v>2</v>
      </c>
      <c r="I75" s="6" t="n">
        <v>11.82</v>
      </c>
      <c r="J75" s="6" t="n">
        <v>9.82</v>
      </c>
    </row>
    <row collapsed="false" customFormat="false" customHeight="false" hidden="false" ht="12.1" outlineLevel="0" r="76">
      <c r="A76" s="39" t="n">
        <v>46154</v>
      </c>
      <c r="B76" s="16" t="s">
        <v>543</v>
      </c>
      <c r="C76" s="16" t="s">
        <v>121</v>
      </c>
      <c r="D76" s="16" t="s">
        <v>122</v>
      </c>
      <c r="E76" s="6" t="n">
        <v>1000</v>
      </c>
      <c r="F76" s="7" t="n">
        <v>1</v>
      </c>
      <c r="G76" s="6" t="n">
        <v>14.08</v>
      </c>
      <c r="H76" s="6" t="n">
        <v>2</v>
      </c>
      <c r="I76" s="6" t="n">
        <v>14.08</v>
      </c>
      <c r="J76" s="6" t="n">
        <v>12.08</v>
      </c>
    </row>
    <row collapsed="false" customFormat="false" customHeight="false" hidden="false" ht="12.1" outlineLevel="0" r="77">
      <c r="A77" s="39" t="n">
        <v>46155</v>
      </c>
      <c r="B77" s="16" t="s">
        <v>543</v>
      </c>
      <c r="C77" s="16" t="s">
        <v>73</v>
      </c>
      <c r="D77" s="16" t="s">
        <v>74</v>
      </c>
      <c r="E77" s="6" t="n">
        <v>1000</v>
      </c>
      <c r="F77" s="7" t="n">
        <v>1</v>
      </c>
      <c r="G77" s="6" t="n">
        <v>21.37</v>
      </c>
      <c r="H77" s="6" t="n">
        <v>3</v>
      </c>
      <c r="I77" s="6" t="n">
        <v>21.37</v>
      </c>
      <c r="J77" s="6" t="n">
        <v>18.37</v>
      </c>
    </row>
    <row collapsed="false" customFormat="false" customHeight="false" hidden="false" ht="12.1" outlineLevel="0" r="78">
      <c r="A78" s="39" t="n">
        <v>46155</v>
      </c>
      <c r="B78" s="16" t="s">
        <v>543</v>
      </c>
      <c r="C78" s="16" t="s">
        <v>82</v>
      </c>
      <c r="D78" s="16" t="s">
        <v>83</v>
      </c>
      <c r="E78" s="6" t="n">
        <v>1000</v>
      </c>
      <c r="F78" s="7" t="n">
        <v>1</v>
      </c>
      <c r="G78" s="6" t="n">
        <v>17.26</v>
      </c>
      <c r="H78" s="6" t="n">
        <v>2</v>
      </c>
      <c r="I78" s="6" t="n">
        <v>17.26</v>
      </c>
      <c r="J78" s="6" t="n">
        <v>15.26</v>
      </c>
    </row>
    <row collapsed="false" customFormat="false" customHeight="false" hidden="false" ht="12.1" outlineLevel="0" r="79">
      <c r="A79" s="39" t="n">
        <v>46156</v>
      </c>
      <c r="B79" s="16" t="s">
        <v>543</v>
      </c>
      <c r="C79" s="16" t="s">
        <v>41</v>
      </c>
      <c r="D79" s="16" t="s">
        <v>43</v>
      </c>
      <c r="E79" s="6" t="n">
        <v>100</v>
      </c>
      <c r="F79" s="7" t="n">
        <v>1</v>
      </c>
      <c r="G79" s="6" t="n">
        <v>82.89</v>
      </c>
      <c r="H79" s="6" t="n">
        <v>11</v>
      </c>
      <c r="I79" s="6" t="n">
        <v>82.89</v>
      </c>
      <c r="J79" s="6" t="n">
        <v>71.89</v>
      </c>
    </row>
    <row collapsed="false" customFormat="false" customHeight="false" hidden="false" ht="12.1" outlineLevel="0" r="80">
      <c r="A80" s="39" t="n">
        <v>46157</v>
      </c>
      <c r="B80" s="16" t="s">
        <v>543</v>
      </c>
      <c r="C80" s="16" t="s">
        <v>76</v>
      </c>
      <c r="D80" s="16" t="s">
        <v>77</v>
      </c>
      <c r="E80" s="6" t="n">
        <v>1000</v>
      </c>
      <c r="F80" s="7" t="n">
        <v>1</v>
      </c>
      <c r="G80" s="6" t="n">
        <v>21.37</v>
      </c>
      <c r="H80" s="6" t="n">
        <v>3</v>
      </c>
      <c r="I80" s="6" t="n">
        <v>21.37</v>
      </c>
      <c r="J80" s="6" t="n">
        <v>18.37</v>
      </c>
    </row>
    <row collapsed="false" customFormat="false" customHeight="false" hidden="false" ht="12.1" outlineLevel="0" r="81">
      <c r="A81" s="39" t="n">
        <v>46158</v>
      </c>
      <c r="B81" s="16" t="s">
        <v>543</v>
      </c>
      <c r="C81" s="16" t="s">
        <v>85</v>
      </c>
      <c r="D81" s="16" t="s">
        <v>86</v>
      </c>
      <c r="E81" s="6" t="n">
        <v>1000</v>
      </c>
      <c r="F81" s="7" t="n">
        <v>1</v>
      </c>
      <c r="G81" s="6" t="n">
        <v>24.25</v>
      </c>
      <c r="H81" s="6" t="n">
        <v>3</v>
      </c>
      <c r="I81" s="6" t="n">
        <v>24.25</v>
      </c>
      <c r="J81" s="6" t="n">
        <v>21.25</v>
      </c>
    </row>
    <row collapsed="false" customFormat="false" customHeight="false" hidden="false" ht="12.1" outlineLevel="0" r="82">
      <c r="A82" s="39" t="n">
        <v>46158</v>
      </c>
      <c r="B82" s="16" t="s">
        <v>543</v>
      </c>
      <c r="C82" s="16" t="s">
        <v>94</v>
      </c>
      <c r="D82" s="16" t="s">
        <v>95</v>
      </c>
      <c r="E82" s="6" t="n">
        <v>1000</v>
      </c>
      <c r="F82" s="7" t="n">
        <v>1</v>
      </c>
      <c r="G82" s="6" t="n">
        <v>14.38</v>
      </c>
      <c r="H82" s="6" t="n">
        <v>2</v>
      </c>
      <c r="I82" s="6" t="n">
        <v>14.38</v>
      </c>
      <c r="J82" s="6" t="n">
        <v>12.38</v>
      </c>
    </row>
    <row collapsed="false" customFormat="false" customHeight="false" hidden="false" ht="12.1" outlineLevel="0" r="83">
      <c r="A83" s="39" t="n">
        <v>46161</v>
      </c>
      <c r="B83" s="16" t="s">
        <v>543</v>
      </c>
      <c r="C83" s="16" t="s">
        <v>62</v>
      </c>
      <c r="D83" s="16" t="s">
        <v>63</v>
      </c>
      <c r="E83" s="6" t="n">
        <v>1000</v>
      </c>
      <c r="F83" s="7" t="n">
        <v>1</v>
      </c>
      <c r="G83" s="6" t="n">
        <v>16.44</v>
      </c>
      <c r="H83" s="6" t="n">
        <v>2</v>
      </c>
      <c r="I83" s="6" t="n">
        <v>16.44</v>
      </c>
      <c r="J83" s="6" t="n">
        <v>14.44</v>
      </c>
    </row>
    <row collapsed="false" customFormat="false" customHeight="false" hidden="false" ht="12.1" outlineLevel="0" r="84">
      <c r="A84" s="39" t="n">
        <v>46161</v>
      </c>
      <c r="B84" s="16" t="s">
        <v>543</v>
      </c>
      <c r="C84" s="16" t="s">
        <v>55</v>
      </c>
      <c r="D84" s="16" t="s">
        <v>56</v>
      </c>
      <c r="E84" s="6" t="n">
        <v>1000</v>
      </c>
      <c r="F84" s="7" t="n">
        <v>2</v>
      </c>
      <c r="G84" s="6" t="n">
        <v>20.14</v>
      </c>
      <c r="H84" s="6" t="n">
        <v>5</v>
      </c>
      <c r="I84" s="6" t="n">
        <v>40.28</v>
      </c>
      <c r="J84" s="6" t="n">
        <v>35.28</v>
      </c>
    </row>
    <row collapsed="false" customFormat="false" customHeight="false" hidden="false" ht="12.1" outlineLevel="0" r="85">
      <c r="A85" s="39" t="n">
        <v>46164</v>
      </c>
      <c r="B85" s="16" t="s">
        <v>543</v>
      </c>
      <c r="C85" s="16" t="s">
        <v>88</v>
      </c>
      <c r="D85" s="16" t="s">
        <v>89</v>
      </c>
      <c r="E85" s="6" t="n">
        <v>1000</v>
      </c>
      <c r="F85" s="7" t="n">
        <v>1</v>
      </c>
      <c r="G85" s="6" t="n">
        <v>19.73</v>
      </c>
      <c r="H85" s="6" t="n">
        <v>3</v>
      </c>
      <c r="I85" s="6" t="n">
        <v>19.73</v>
      </c>
      <c r="J85" s="6" t="n">
        <v>16.73</v>
      </c>
    </row>
    <row collapsed="false" customFormat="false" customHeight="false" hidden="false" ht="12.1" outlineLevel="0" r="86">
      <c r="A86" s="39" t="n">
        <v>46164</v>
      </c>
      <c r="B86" s="16" t="s">
        <v>543</v>
      </c>
      <c r="C86" s="16" t="s">
        <v>91</v>
      </c>
      <c r="D86" s="16" t="s">
        <v>92</v>
      </c>
      <c r="E86" s="6" t="n">
        <v>1000</v>
      </c>
      <c r="F86" s="7" t="n">
        <v>1</v>
      </c>
      <c r="G86" s="6" t="n">
        <v>19.73</v>
      </c>
      <c r="H86" s="6" t="n">
        <v>3</v>
      </c>
      <c r="I86" s="6" t="n">
        <v>19.73</v>
      </c>
      <c r="J86" s="6" t="n">
        <v>16.73</v>
      </c>
    </row>
    <row collapsed="false" customFormat="false" customHeight="false" hidden="false" ht="12.1" outlineLevel="0" r="87">
      <c r="A87" s="39" t="n">
        <v>46165</v>
      </c>
      <c r="B87" s="16" t="s">
        <v>543</v>
      </c>
      <c r="C87" s="16" t="s">
        <v>70</v>
      </c>
      <c r="D87" s="16" t="s">
        <v>71</v>
      </c>
      <c r="E87" s="6" t="n">
        <v>1000</v>
      </c>
      <c r="F87" s="7" t="n">
        <v>1</v>
      </c>
      <c r="G87" s="6" t="n">
        <v>19.73</v>
      </c>
      <c r="H87" s="6" t="n">
        <v>3</v>
      </c>
      <c r="I87" s="6" t="n">
        <v>19.73</v>
      </c>
      <c r="J87" s="6" t="n">
        <v>16.73</v>
      </c>
    </row>
    <row collapsed="false" customFormat="false" customHeight="false" hidden="false" ht="12.1" outlineLevel="0" r="88">
      <c r="A88" s="39" t="n">
        <v>46166</v>
      </c>
      <c r="B88" s="16" t="s">
        <v>543</v>
      </c>
      <c r="C88" s="16" t="s">
        <v>112</v>
      </c>
      <c r="D88" s="16" t="s">
        <v>113</v>
      </c>
      <c r="E88" s="6" t="n">
        <v>1000</v>
      </c>
      <c r="F88" s="7" t="n">
        <v>1</v>
      </c>
      <c r="G88" s="6" t="n">
        <v>15.62</v>
      </c>
      <c r="H88" s="6" t="n">
        <v>2</v>
      </c>
      <c r="I88" s="6" t="n">
        <v>15.62</v>
      </c>
      <c r="J88" s="6" t="n">
        <v>13.62</v>
      </c>
    </row>
    <row collapsed="false" customFormat="false" customHeight="false" hidden="false" ht="12.1" outlineLevel="0" r="89">
      <c r="A89" s="39" t="n">
        <v>46166</v>
      </c>
      <c r="B89" s="16" t="s">
        <v>543</v>
      </c>
      <c r="C89" s="16" t="s">
        <v>115</v>
      </c>
      <c r="D89" s="16" t="s">
        <v>116</v>
      </c>
      <c r="E89" s="6" t="n">
        <v>585</v>
      </c>
      <c r="F89" s="7" t="n">
        <v>2</v>
      </c>
      <c r="G89" s="6" t="n">
        <v>8.65</v>
      </c>
      <c r="H89" s="6" t="n">
        <v>2</v>
      </c>
      <c r="I89" s="6" t="n">
        <v>17.3</v>
      </c>
      <c r="J89" s="6" t="n">
        <v>15.3</v>
      </c>
    </row>
    <row collapsed="false" customFormat="false" customHeight="false" hidden="false" ht="12.1" outlineLevel="0" r="90">
      <c r="A90" s="39" t="n">
        <v>46166</v>
      </c>
      <c r="B90" s="16" t="s">
        <v>543</v>
      </c>
      <c r="C90" s="16" t="s">
        <v>329</v>
      </c>
      <c r="D90" s="16" t="s">
        <v>559</v>
      </c>
      <c r="E90" s="6" t="n">
        <v>340</v>
      </c>
      <c r="F90" s="7" t="n">
        <v>1</v>
      </c>
      <c r="G90" s="6" t="n">
        <v>11.44</v>
      </c>
      <c r="H90" s="6" t="n">
        <v>1</v>
      </c>
      <c r="I90" s="6" t="n">
        <v>11.44</v>
      </c>
      <c r="J90" s="6" t="n">
        <v>10.44</v>
      </c>
    </row>
    <row collapsed="false" customFormat="false" customHeight="false" hidden="false" ht="12.1" outlineLevel="0" r="91">
      <c r="A91" s="39" t="n">
        <v>46167</v>
      </c>
      <c r="B91" s="16" t="s">
        <v>543</v>
      </c>
      <c r="C91" s="16" t="s">
        <v>79</v>
      </c>
      <c r="D91" s="16" t="s">
        <v>80</v>
      </c>
      <c r="E91" s="6" t="n">
        <v>1000</v>
      </c>
      <c r="F91" s="7" t="n">
        <v>1</v>
      </c>
      <c r="G91" s="6" t="n">
        <v>16.44</v>
      </c>
      <c r="H91" s="6" t="n">
        <v>2</v>
      </c>
      <c r="I91" s="6" t="n">
        <v>16.44</v>
      </c>
      <c r="J91" s="6" t="n">
        <v>14.44</v>
      </c>
    </row>
    <row collapsed="false" customFormat="false" customHeight="false" hidden="false" ht="12.1" outlineLevel="0" r="92">
      <c r="A92" s="39" t="n">
        <v>46167</v>
      </c>
      <c r="B92" s="16" t="s">
        <v>543</v>
      </c>
      <c r="C92" s="16" t="s">
        <v>109</v>
      </c>
      <c r="D92" s="16" t="s">
        <v>110</v>
      </c>
      <c r="E92" s="6" t="n">
        <v>1000</v>
      </c>
      <c r="F92" s="7" t="n">
        <v>1</v>
      </c>
      <c r="G92" s="6" t="n">
        <v>19.32</v>
      </c>
      <c r="H92" s="6" t="n">
        <v>3</v>
      </c>
      <c r="I92" s="6" t="n">
        <v>19.32</v>
      </c>
      <c r="J92" s="6" t="n">
        <v>16.32</v>
      </c>
    </row>
    <row collapsed="false" customFormat="false" customHeight="false" hidden="false" ht="12.1" outlineLevel="0" r="93">
      <c r="A93" s="39" t="n">
        <v>46168</v>
      </c>
      <c r="B93" s="16" t="s">
        <v>543</v>
      </c>
      <c r="C93" s="16" t="s">
        <v>139</v>
      </c>
      <c r="D93" s="16" t="s">
        <v>140</v>
      </c>
      <c r="E93" s="6" t="n">
        <v>1000</v>
      </c>
      <c r="F93" s="7" t="n">
        <v>1</v>
      </c>
      <c r="G93" s="6" t="n">
        <v>61.08</v>
      </c>
      <c r="H93" s="6" t="n">
        <v>8</v>
      </c>
      <c r="I93" s="6" t="n">
        <v>61.08</v>
      </c>
      <c r="J93" s="6" t="n">
        <v>53.08</v>
      </c>
    </row>
    <row collapsed="false" customFormat="false" customHeight="false" hidden="false" ht="12.1" outlineLevel="0" r="94">
      <c r="A94" s="39" t="n">
        <v>46169</v>
      </c>
      <c r="B94" s="16" t="s">
        <v>543</v>
      </c>
      <c r="C94" s="16" t="s">
        <v>47</v>
      </c>
      <c r="D94" s="16" t="s">
        <v>48</v>
      </c>
      <c r="E94" s="6" t="n">
        <v>1000</v>
      </c>
      <c r="F94" s="7" t="n">
        <v>2</v>
      </c>
      <c r="G94" s="6" t="n">
        <v>16.85</v>
      </c>
      <c r="H94" s="6" t="n">
        <v>4</v>
      </c>
      <c r="I94" s="6" t="n">
        <v>33.7</v>
      </c>
      <c r="J94" s="6" t="n">
        <v>29.7</v>
      </c>
    </row>
    <row collapsed="false" customFormat="false" customHeight="false" hidden="false" ht="12.1" outlineLevel="0" r="95">
      <c r="A95" s="39" t="n">
        <v>46172</v>
      </c>
      <c r="B95" s="16" t="s">
        <v>543</v>
      </c>
      <c r="C95" s="16" t="s">
        <v>118</v>
      </c>
      <c r="D95" s="16" t="s">
        <v>119</v>
      </c>
      <c r="E95" s="6" t="n">
        <v>1000</v>
      </c>
      <c r="F95" s="7" t="n">
        <v>1</v>
      </c>
      <c r="G95" s="6" t="n">
        <v>17.47</v>
      </c>
      <c r="H95" s="6" t="n">
        <v>2</v>
      </c>
      <c r="I95" s="6" t="n">
        <v>17.47</v>
      </c>
      <c r="J95" s="6" t="n">
        <v>15.47</v>
      </c>
    </row>
    <row collapsed="false" customFormat="false" customHeight="false" hidden="false" ht="12.1" outlineLevel="0" r="96">
      <c r="A96" s="39" t="n">
        <v>46173</v>
      </c>
      <c r="B96" s="16" t="s">
        <v>543</v>
      </c>
      <c r="C96" s="16" t="s">
        <v>100</v>
      </c>
      <c r="D96" s="16" t="s">
        <v>101</v>
      </c>
      <c r="E96" s="6" t="n">
        <v>1000</v>
      </c>
      <c r="F96" s="7" t="n">
        <v>1</v>
      </c>
      <c r="G96" s="6" t="n">
        <v>20.96</v>
      </c>
      <c r="H96" s="6" t="n">
        <v>3</v>
      </c>
      <c r="I96" s="6" t="n">
        <v>20.96</v>
      </c>
      <c r="J96" s="6" t="n">
        <v>17.96</v>
      </c>
    </row>
    <row collapsed="false" customFormat="false" customHeight="false" hidden="false" ht="12.1" outlineLevel="0" r="97">
      <c r="A97" s="39" t="n">
        <v>46176</v>
      </c>
      <c r="B97" s="16" t="s">
        <v>543</v>
      </c>
      <c r="C97" s="16" t="s">
        <v>97</v>
      </c>
      <c r="D97" s="16" t="s">
        <v>98</v>
      </c>
      <c r="E97" s="6" t="n">
        <v>1000</v>
      </c>
      <c r="F97" s="7" t="n">
        <v>1</v>
      </c>
      <c r="G97" s="6" t="n">
        <v>20.55</v>
      </c>
      <c r="H97" s="6" t="n">
        <v>3</v>
      </c>
      <c r="I97" s="6" t="n">
        <v>20.55</v>
      </c>
      <c r="J97" s="6" t="n">
        <v>17.55</v>
      </c>
    </row>
    <row collapsed="false" customFormat="false" customHeight="false" hidden="false" ht="12.1" outlineLevel="0" r="98">
      <c r="A98" s="39" t="n">
        <v>46177</v>
      </c>
      <c r="B98" s="16" t="s">
        <v>543</v>
      </c>
      <c r="C98" s="16" t="s">
        <v>58</v>
      </c>
      <c r="D98" s="16" t="s">
        <v>59</v>
      </c>
      <c r="E98" s="6" t="n">
        <v>1000</v>
      </c>
      <c r="F98" s="7" t="n">
        <v>2</v>
      </c>
      <c r="G98" s="6" t="n">
        <v>19.73</v>
      </c>
      <c r="H98" s="6" t="n">
        <v>5</v>
      </c>
      <c r="I98" s="6" t="n">
        <v>39.46</v>
      </c>
      <c r="J98" s="6" t="n">
        <v>34.46</v>
      </c>
    </row>
    <row collapsed="false" customFormat="false" customHeight="false" hidden="false" ht="12.1" outlineLevel="0" r="99">
      <c r="A99" s="39"/>
      <c r="B99" s="16"/>
      <c r="C99" s="16"/>
      <c r="D99" s="16"/>
      <c r="E99" s="6"/>
      <c r="F99" s="7"/>
      <c r="G99" s="6"/>
      <c r="H99" s="6"/>
      <c r="I99" s="6"/>
      <c r="J99" s="6"/>
    </row>
    <row collapsed="false" customFormat="false" customHeight="false" hidden="false" ht="12.1" outlineLevel="0" r="100">
      <c r="A100" s="39" t="n">
        <v>46178</v>
      </c>
      <c r="B100" s="16" t="s">
        <v>543</v>
      </c>
      <c r="C100" s="16" t="s">
        <v>103</v>
      </c>
      <c r="D100" s="16" t="s">
        <v>104</v>
      </c>
      <c r="E100" s="6" t="n">
        <v>1000</v>
      </c>
      <c r="F100" s="7" t="n">
        <v>1</v>
      </c>
      <c r="G100" s="6" t="n">
        <v>16.99</v>
      </c>
      <c r="H100" s="6" t="n">
        <v>2</v>
      </c>
      <c r="I100" s="6" t="n">
        <v>16.99</v>
      </c>
      <c r="J100" s="6" t="n">
        <v>14.99</v>
      </c>
    </row>
    <row collapsed="false" customFormat="false" customHeight="false" hidden="false" ht="12.1" outlineLevel="0" r="101">
      <c r="A101" s="39" t="n">
        <v>46180</v>
      </c>
      <c r="B101" s="16" t="s">
        <v>543</v>
      </c>
      <c r="C101" s="16" t="s">
        <v>127</v>
      </c>
      <c r="D101" s="16" t="s">
        <v>128</v>
      </c>
      <c r="E101" s="6" t="n">
        <v>1000</v>
      </c>
      <c r="F101" s="7" t="n">
        <v>1</v>
      </c>
      <c r="G101" s="6" t="n">
        <v>15</v>
      </c>
      <c r="H101" s="6" t="n">
        <v>2</v>
      </c>
      <c r="I101" s="6" t="n">
        <v>15</v>
      </c>
      <c r="J101" s="6" t="n">
        <v>13</v>
      </c>
    </row>
    <row collapsed="false" customFormat="false" customHeight="false" hidden="false" ht="12.1" outlineLevel="0" r="102">
      <c r="A102" s="39" t="n">
        <v>46182</v>
      </c>
      <c r="B102" s="16" t="s">
        <v>543</v>
      </c>
      <c r="C102" s="16" t="s">
        <v>66</v>
      </c>
      <c r="D102" s="16" t="s">
        <v>67</v>
      </c>
      <c r="E102" s="6" t="n">
        <v>100</v>
      </c>
      <c r="F102" s="7" t="n">
        <v>1</v>
      </c>
      <c r="G102" s="6" t="n">
        <v>11.61</v>
      </c>
      <c r="H102" s="6" t="n">
        <v>2</v>
      </c>
      <c r="I102" s="6" t="n">
        <v>11.61</v>
      </c>
      <c r="J102" s="6" t="n">
        <v>9.61</v>
      </c>
    </row>
    <row collapsed="false" customFormat="false" customHeight="false" hidden="false" ht="12.1" outlineLevel="0" r="103">
      <c r="A103" s="39" t="n">
        <v>46184</v>
      </c>
      <c r="B103" s="16" t="s">
        <v>543</v>
      </c>
      <c r="C103" s="16" t="s">
        <v>121</v>
      </c>
      <c r="D103" s="16" t="s">
        <v>122</v>
      </c>
      <c r="E103" s="6" t="n">
        <v>1000</v>
      </c>
      <c r="F103" s="7" t="n">
        <v>1</v>
      </c>
      <c r="G103" s="6" t="n">
        <v>13.81</v>
      </c>
      <c r="H103" s="6" t="n">
        <v>2</v>
      </c>
      <c r="I103" s="6" t="n">
        <v>13.81</v>
      </c>
      <c r="J103" s="6" t="n">
        <v>11.81</v>
      </c>
    </row>
    <row collapsed="false" customFormat="false" customHeight="false" hidden="false" ht="12.1" outlineLevel="0" r="104">
      <c r="A104" s="39" t="n">
        <v>46185</v>
      </c>
      <c r="B104" s="16" t="s">
        <v>543</v>
      </c>
      <c r="C104" s="16" t="s">
        <v>73</v>
      </c>
      <c r="D104" s="16" t="s">
        <v>74</v>
      </c>
      <c r="E104" s="6" t="n">
        <v>1000</v>
      </c>
      <c r="F104" s="7" t="n">
        <v>1</v>
      </c>
      <c r="G104" s="6" t="n">
        <v>21.37</v>
      </c>
      <c r="H104" s="6" t="n">
        <v>3</v>
      </c>
      <c r="I104" s="6" t="n">
        <v>21.37</v>
      </c>
      <c r="J104" s="6" t="n">
        <v>18.37</v>
      </c>
    </row>
    <row collapsed="false" customFormat="false" customHeight="false" hidden="false" ht="12.1" outlineLevel="0" r="105">
      <c r="A105" s="39" t="n">
        <v>46185</v>
      </c>
      <c r="B105" s="16" t="s">
        <v>543</v>
      </c>
      <c r="C105" s="16" t="s">
        <v>82</v>
      </c>
      <c r="D105" s="16" t="s">
        <v>83</v>
      </c>
      <c r="E105" s="6" t="n">
        <v>1000</v>
      </c>
      <c r="F105" s="7" t="n">
        <v>1</v>
      </c>
      <c r="G105" s="6" t="n">
        <v>17.26</v>
      </c>
      <c r="H105" s="6" t="n">
        <v>2</v>
      </c>
      <c r="I105" s="6" t="n">
        <v>17.26</v>
      </c>
      <c r="J105" s="6" t="n">
        <v>15.26</v>
      </c>
    </row>
    <row collapsed="false" customFormat="false" customHeight="false" hidden="false" ht="12.1" outlineLevel="0" r="106">
      <c r="A106" s="39" t="n">
        <v>46186</v>
      </c>
      <c r="B106" s="16" t="s">
        <v>543</v>
      </c>
      <c r="C106" s="16" t="s">
        <v>41</v>
      </c>
      <c r="D106" s="16" t="s">
        <v>43</v>
      </c>
      <c r="E106" s="6" t="n">
        <v>100</v>
      </c>
      <c r="F106" s="7" t="n">
        <v>1</v>
      </c>
      <c r="G106" s="6" t="n">
        <v>83.02</v>
      </c>
      <c r="H106" s="6" t="n">
        <v>11</v>
      </c>
      <c r="I106" s="6" t="n">
        <v>83.02</v>
      </c>
      <c r="J106" s="6" t="n">
        <v>72.02</v>
      </c>
    </row>
    <row collapsed="false" customFormat="false" customHeight="false" hidden="false" ht="12.1" outlineLevel="0" r="107">
      <c r="A107" s="39" t="n">
        <v>46187</v>
      </c>
      <c r="B107" s="16" t="s">
        <v>543</v>
      </c>
      <c r="C107" s="16" t="s">
        <v>76</v>
      </c>
      <c r="D107" s="16" t="s">
        <v>77</v>
      </c>
      <c r="E107" s="6" t="n">
        <v>1000</v>
      </c>
      <c r="F107" s="7" t="n">
        <v>1</v>
      </c>
      <c r="G107" s="6" t="n">
        <v>21.37</v>
      </c>
      <c r="H107" s="6" t="n">
        <v>3</v>
      </c>
      <c r="I107" s="6" t="n">
        <v>21.37</v>
      </c>
      <c r="J107" s="6" t="n">
        <v>18.37</v>
      </c>
    </row>
    <row collapsed="false" customFormat="false" customHeight="false" hidden="false" ht="12.1" outlineLevel="0" r="108">
      <c r="A108" s="39" t="n">
        <v>46188</v>
      </c>
      <c r="B108" s="16" t="s">
        <v>543</v>
      </c>
      <c r="C108" s="16" t="s">
        <v>94</v>
      </c>
      <c r="D108" s="16" t="s">
        <v>95</v>
      </c>
      <c r="E108" s="6" t="n">
        <v>1000</v>
      </c>
      <c r="F108" s="7" t="n">
        <v>1</v>
      </c>
      <c r="G108" s="6" t="n">
        <v>14.38</v>
      </c>
      <c r="H108" s="6" t="n">
        <v>2</v>
      </c>
      <c r="I108" s="6" t="n">
        <v>14.38</v>
      </c>
      <c r="J108" s="6" t="n">
        <v>12.38</v>
      </c>
    </row>
    <row collapsed="false" customFormat="false" customHeight="false" hidden="false" ht="12.1" outlineLevel="0" r="109">
      <c r="A109" s="39" t="n">
        <v>46188</v>
      </c>
      <c r="B109" s="16" t="s">
        <v>543</v>
      </c>
      <c r="C109" s="16" t="s">
        <v>85</v>
      </c>
      <c r="D109" s="16" t="s">
        <v>86</v>
      </c>
      <c r="E109" s="6" t="n">
        <v>1000</v>
      </c>
      <c r="F109" s="7" t="n">
        <v>1</v>
      </c>
      <c r="G109" s="6" t="n">
        <v>24.25</v>
      </c>
      <c r="H109" s="6" t="n">
        <v>3</v>
      </c>
      <c r="I109" s="6" t="n">
        <v>24.25</v>
      </c>
      <c r="J109" s="6" t="n">
        <v>21.25</v>
      </c>
    </row>
    <row collapsed="false" customFormat="false" customHeight="false" hidden="false" ht="12.1" outlineLevel="0" r="110">
      <c r="A110" s="39" t="n">
        <v>46191</v>
      </c>
      <c r="B110" s="16" t="s">
        <v>543</v>
      </c>
      <c r="C110" s="16" t="s">
        <v>62</v>
      </c>
      <c r="D110" s="16" t="s">
        <v>63</v>
      </c>
      <c r="E110" s="6" t="n">
        <v>1000</v>
      </c>
      <c r="F110" s="7" t="n">
        <v>2</v>
      </c>
      <c r="G110" s="6" t="n">
        <v>16.44</v>
      </c>
      <c r="H110" s="6" t="n">
        <v>4</v>
      </c>
      <c r="I110" s="6" t="n">
        <v>32.88</v>
      </c>
      <c r="J110" s="6" t="n">
        <v>28.88</v>
      </c>
    </row>
    <row collapsed="false" customFormat="false" customHeight="false" hidden="false" ht="12.1" outlineLevel="0" r="111">
      <c r="A111" s="39" t="n">
        <v>46191</v>
      </c>
      <c r="B111" s="16" t="s">
        <v>543</v>
      </c>
      <c r="C111" s="16" t="s">
        <v>55</v>
      </c>
      <c r="D111" s="16" t="s">
        <v>56</v>
      </c>
      <c r="E111" s="6" t="n">
        <v>1000</v>
      </c>
      <c r="F111" s="7" t="n">
        <v>2</v>
      </c>
      <c r="G111" s="6" t="n">
        <v>20.14</v>
      </c>
      <c r="H111" s="6" t="n">
        <v>5</v>
      </c>
      <c r="I111" s="6" t="n">
        <v>40.28</v>
      </c>
      <c r="J111" s="6" t="n">
        <v>35.28</v>
      </c>
    </row>
    <row collapsed="false" customFormat="false" customHeight="false" hidden="false" ht="12.1" outlineLevel="0" r="112">
      <c r="A112" s="39" t="n">
        <v>46194</v>
      </c>
      <c r="B112" s="16" t="s">
        <v>543</v>
      </c>
      <c r="C112" s="16" t="s">
        <v>91</v>
      </c>
      <c r="D112" s="16" t="s">
        <v>92</v>
      </c>
      <c r="E112" s="6" t="n">
        <v>1000</v>
      </c>
      <c r="F112" s="7" t="n">
        <v>1</v>
      </c>
      <c r="G112" s="6" t="n">
        <v>19.73</v>
      </c>
      <c r="H112" s="6" t="n">
        <v>3</v>
      </c>
      <c r="I112" s="6" t="n">
        <v>19.73</v>
      </c>
      <c r="J112" s="6" t="n">
        <v>16.73</v>
      </c>
    </row>
    <row collapsed="false" customFormat="false" customHeight="false" hidden="false" ht="12.1" outlineLevel="0" r="113">
      <c r="A113" s="39" t="n">
        <v>46194</v>
      </c>
      <c r="B113" s="16" t="s">
        <v>543</v>
      </c>
      <c r="C113" s="16" t="s">
        <v>88</v>
      </c>
      <c r="D113" s="16" t="s">
        <v>89</v>
      </c>
      <c r="E113" s="6" t="n">
        <v>1000</v>
      </c>
      <c r="F113" s="7" t="n">
        <v>1</v>
      </c>
      <c r="G113" s="6" t="n">
        <v>19.73</v>
      </c>
      <c r="H113" s="6" t="n">
        <v>3</v>
      </c>
      <c r="I113" s="6" t="n">
        <v>19.73</v>
      </c>
      <c r="J113" s="6" t="n">
        <v>16.73</v>
      </c>
    </row>
    <row collapsed="false" customFormat="false" customHeight="false" hidden="false" ht="12.1" outlineLevel="0" r="114">
      <c r="A114" s="39" t="n">
        <v>46195</v>
      </c>
      <c r="B114" s="16" t="s">
        <v>543</v>
      </c>
      <c r="C114" s="16" t="s">
        <v>70</v>
      </c>
      <c r="D114" s="16" t="s">
        <v>71</v>
      </c>
      <c r="E114" s="6" t="n">
        <v>1000</v>
      </c>
      <c r="F114" s="7" t="n">
        <v>1</v>
      </c>
      <c r="G114" s="6" t="n">
        <v>19.73</v>
      </c>
      <c r="H114" s="6" t="n">
        <v>3</v>
      </c>
      <c r="I114" s="6" t="n">
        <v>19.73</v>
      </c>
      <c r="J114" s="6" t="n">
        <v>16.73</v>
      </c>
    </row>
    <row collapsed="false" customFormat="false" customHeight="false" hidden="false" ht="12.1" outlineLevel="0" r="115">
      <c r="A115" s="39" t="n">
        <v>46196</v>
      </c>
      <c r="B115" s="16" t="s">
        <v>543</v>
      </c>
      <c r="C115" s="16" t="s">
        <v>130</v>
      </c>
      <c r="D115" s="16" t="s">
        <v>131</v>
      </c>
      <c r="E115" s="6" t="n">
        <v>1000</v>
      </c>
      <c r="F115" s="7" t="n">
        <v>1</v>
      </c>
      <c r="G115" s="6" t="n">
        <v>59.84</v>
      </c>
      <c r="H115" s="6" t="n">
        <v>8</v>
      </c>
      <c r="I115" s="6" t="n">
        <v>59.84</v>
      </c>
      <c r="J115" s="6" t="n">
        <v>51.84</v>
      </c>
    </row>
    <row collapsed="false" customFormat="false" customHeight="false" hidden="false" ht="12.1" outlineLevel="0" r="116">
      <c r="A116" s="39" t="n">
        <v>46196</v>
      </c>
      <c r="B116" s="16" t="s">
        <v>543</v>
      </c>
      <c r="C116" s="16" t="s">
        <v>115</v>
      </c>
      <c r="D116" s="16" t="s">
        <v>116</v>
      </c>
      <c r="E116" s="6" t="n">
        <v>502</v>
      </c>
      <c r="F116" s="7" t="n">
        <v>2</v>
      </c>
      <c r="G116" s="6" t="n">
        <v>7.43</v>
      </c>
      <c r="H116" s="6" t="n">
        <v>2</v>
      </c>
      <c r="I116" s="6" t="n">
        <v>14.86</v>
      </c>
      <c r="J116" s="6" t="n">
        <v>12.86</v>
      </c>
    </row>
    <row collapsed="false" customFormat="false" customHeight="false" hidden="false" ht="12.1" outlineLevel="0" r="117">
      <c r="A117" s="39" t="n">
        <v>46196</v>
      </c>
      <c r="B117" s="16" t="s">
        <v>543</v>
      </c>
      <c r="C117" s="16" t="s">
        <v>112</v>
      </c>
      <c r="D117" s="16" t="s">
        <v>113</v>
      </c>
      <c r="E117" s="6" t="n">
        <v>1000</v>
      </c>
      <c r="F117" s="7" t="n">
        <v>1</v>
      </c>
      <c r="G117" s="6" t="n">
        <v>15.62</v>
      </c>
      <c r="H117" s="6" t="n">
        <v>2</v>
      </c>
      <c r="I117" s="6" t="n">
        <v>15.62</v>
      </c>
      <c r="J117" s="6" t="n">
        <v>13.62</v>
      </c>
    </row>
    <row collapsed="false" customFormat="false" customHeight="false" hidden="false" ht="12.1" outlineLevel="0" r="118">
      <c r="A118" s="39" t="n">
        <v>46197</v>
      </c>
      <c r="B118" s="16" t="s">
        <v>543</v>
      </c>
      <c r="C118" s="16" t="s">
        <v>79</v>
      </c>
      <c r="D118" s="16" t="s">
        <v>80</v>
      </c>
      <c r="E118" s="6" t="n">
        <v>1000</v>
      </c>
      <c r="F118" s="7" t="n">
        <v>1</v>
      </c>
      <c r="G118" s="6" t="n">
        <v>16.44</v>
      </c>
      <c r="H118" s="6" t="n">
        <v>2</v>
      </c>
      <c r="I118" s="6" t="n">
        <v>16.44</v>
      </c>
      <c r="J118" s="6" t="n">
        <v>14.44</v>
      </c>
    </row>
    <row collapsed="false" customFormat="false" customHeight="false" hidden="false" ht="12.1" outlineLevel="0" r="119">
      <c r="A119" s="39" t="n">
        <v>46197</v>
      </c>
      <c r="B119" s="16" t="s">
        <v>543</v>
      </c>
      <c r="C119" s="16" t="s">
        <v>109</v>
      </c>
      <c r="D119" s="16" t="s">
        <v>110</v>
      </c>
      <c r="E119" s="6" t="n">
        <v>1000</v>
      </c>
      <c r="F119" s="7" t="n">
        <v>1</v>
      </c>
      <c r="G119" s="6" t="n">
        <v>19.32</v>
      </c>
      <c r="H119" s="6" t="n">
        <v>3</v>
      </c>
      <c r="I119" s="6" t="n">
        <v>19.32</v>
      </c>
      <c r="J119" s="6" t="n">
        <v>16.32</v>
      </c>
    </row>
    <row collapsed="false" customFormat="false" customHeight="false" hidden="false" ht="12.1" outlineLevel="0" r="120">
      <c r="A120" s="39" t="n">
        <v>46199</v>
      </c>
      <c r="B120" s="16" t="s">
        <v>543</v>
      </c>
      <c r="C120" s="16" t="s">
        <v>47</v>
      </c>
      <c r="D120" s="16" t="s">
        <v>48</v>
      </c>
      <c r="E120" s="6" t="n">
        <v>1000</v>
      </c>
      <c r="F120" s="7" t="n">
        <v>2</v>
      </c>
      <c r="G120" s="6" t="n">
        <v>16.85</v>
      </c>
      <c r="H120" s="6" t="n">
        <v>4</v>
      </c>
      <c r="I120" s="6" t="n">
        <v>33.7</v>
      </c>
      <c r="J120" s="6" t="n">
        <v>29.7</v>
      </c>
    </row>
    <row collapsed="false" customFormat="false" customHeight="false" hidden="false" ht="12.1" outlineLevel="0" r="121">
      <c r="A121" s="39" t="n">
        <v>46202</v>
      </c>
      <c r="B121" s="16" t="s">
        <v>543</v>
      </c>
      <c r="C121" s="16" t="s">
        <v>118</v>
      </c>
      <c r="D121" s="16" t="s">
        <v>119</v>
      </c>
      <c r="E121" s="6" t="n">
        <v>1000</v>
      </c>
      <c r="F121" s="7" t="n">
        <v>1</v>
      </c>
      <c r="G121" s="6" t="n">
        <v>17.47</v>
      </c>
      <c r="H121" s="6" t="n">
        <v>2</v>
      </c>
      <c r="I121" s="6" t="n">
        <v>17.47</v>
      </c>
      <c r="J121" s="6" t="n">
        <v>15.47</v>
      </c>
    </row>
    <row collapsed="false" customFormat="false" customHeight="false" hidden="false" ht="12.1" outlineLevel="0" r="122">
      <c r="A122" s="39" t="n">
        <v>46203</v>
      </c>
      <c r="B122" s="16" t="s">
        <v>543</v>
      </c>
      <c r="C122" s="16" t="s">
        <v>100</v>
      </c>
      <c r="D122" s="16" t="s">
        <v>101</v>
      </c>
      <c r="E122" s="6" t="n">
        <v>1000</v>
      </c>
      <c r="F122" s="7" t="n">
        <v>1</v>
      </c>
      <c r="G122" s="6" t="n">
        <v>20.96</v>
      </c>
      <c r="H122" s="6" t="n">
        <v>3</v>
      </c>
      <c r="I122" s="6" t="n">
        <v>20.96</v>
      </c>
      <c r="J122" s="6" t="n">
        <v>17.96</v>
      </c>
    </row>
    <row collapsed="false" customFormat="false" customHeight="false" hidden="false" ht="12.1" outlineLevel="0" r="123">
      <c r="A123" s="39" t="n">
        <v>46204</v>
      </c>
      <c r="B123" s="16" t="s">
        <v>543</v>
      </c>
      <c r="C123" s="16" t="s">
        <v>106</v>
      </c>
      <c r="D123" s="16" t="s">
        <v>107</v>
      </c>
      <c r="E123" s="6" t="n">
        <v>1000</v>
      </c>
      <c r="F123" s="7" t="n">
        <v>1</v>
      </c>
      <c r="G123" s="6" t="n">
        <v>29.42</v>
      </c>
      <c r="H123" s="6" t="n">
        <v>4</v>
      </c>
      <c r="I123" s="6" t="n">
        <v>29.42</v>
      </c>
      <c r="J123" s="6" t="n">
        <v>25.42</v>
      </c>
    </row>
    <row collapsed="false" customFormat="false" customHeight="false" hidden="false" ht="12.1" outlineLevel="0" r="124">
      <c r="A124" s="39" t="n">
        <v>46206</v>
      </c>
      <c r="B124" s="16" t="s">
        <v>543</v>
      </c>
      <c r="C124" s="16" t="s">
        <v>97</v>
      </c>
      <c r="D124" s="16" t="s">
        <v>98</v>
      </c>
      <c r="E124" s="6" t="n">
        <v>1000</v>
      </c>
      <c r="F124" s="7" t="n">
        <v>1</v>
      </c>
      <c r="G124" s="6" t="n">
        <v>20.55</v>
      </c>
      <c r="H124" s="6" t="n">
        <v>3</v>
      </c>
      <c r="I124" s="6" t="n">
        <v>20.55</v>
      </c>
      <c r="J124" s="6" t="n">
        <v>17.55</v>
      </c>
    </row>
    <row collapsed="false" customFormat="false" customHeight="false" hidden="false" ht="12.1" outlineLevel="0" r="125">
      <c r="A125" s="39" t="n">
        <v>46207</v>
      </c>
      <c r="B125" s="16" t="s">
        <v>543</v>
      </c>
      <c r="C125" s="16" t="s">
        <v>58</v>
      </c>
      <c r="D125" s="16" t="s">
        <v>59</v>
      </c>
      <c r="E125" s="6" t="n">
        <v>1000</v>
      </c>
      <c r="F125" s="7" t="n">
        <v>2</v>
      </c>
      <c r="G125" s="6" t="n">
        <v>19.73</v>
      </c>
      <c r="H125" s="6" t="n">
        <v>5</v>
      </c>
      <c r="I125" s="6" t="n">
        <v>39.46</v>
      </c>
      <c r="J125" s="6" t="n">
        <v>34.46</v>
      </c>
    </row>
    <row collapsed="false" customFormat="false" customHeight="false" hidden="false" ht="12.1" outlineLevel="0" r="126">
      <c r="A126" s="39" t="n">
        <v>46209</v>
      </c>
      <c r="B126" s="16" t="s">
        <v>543</v>
      </c>
      <c r="C126" s="16" t="s">
        <v>103</v>
      </c>
      <c r="D126" s="16" t="s">
        <v>104</v>
      </c>
      <c r="E126" s="6" t="n">
        <v>1000</v>
      </c>
      <c r="F126" s="7" t="n">
        <v>1</v>
      </c>
      <c r="G126" s="6" t="n">
        <v>16.99</v>
      </c>
      <c r="H126" s="6" t="n">
        <v>2</v>
      </c>
      <c r="I126" s="6" t="n">
        <v>16.99</v>
      </c>
      <c r="J126" s="6" t="n">
        <v>14.99</v>
      </c>
    </row>
    <row collapsed="false" customFormat="false" customHeight="false" hidden="false" ht="12.1" outlineLevel="0" r="127">
      <c r="A127" s="39" t="n">
        <v>46210</v>
      </c>
      <c r="B127" s="16" t="s">
        <v>543</v>
      </c>
      <c r="C127" s="16" t="s">
        <v>127</v>
      </c>
      <c r="D127" s="16" t="s">
        <v>128</v>
      </c>
      <c r="E127" s="6" t="n">
        <v>1000</v>
      </c>
      <c r="F127" s="7" t="n">
        <v>1</v>
      </c>
      <c r="G127" s="6" t="n">
        <v>15</v>
      </c>
      <c r="H127" s="6" t="n">
        <v>2</v>
      </c>
      <c r="I127" s="6" t="n">
        <v>15</v>
      </c>
      <c r="J127" s="6" t="n">
        <v>13</v>
      </c>
    </row>
    <row collapsed="false" customFormat="false" customHeight="false" hidden="false" ht="12.1" outlineLevel="0" r="128">
      <c r="A128" s="39" t="n">
        <v>46212</v>
      </c>
      <c r="B128" s="16" t="s">
        <v>543</v>
      </c>
      <c r="C128" s="16" t="s">
        <v>66</v>
      </c>
      <c r="D128" s="16" t="s">
        <v>67</v>
      </c>
      <c r="E128" s="6" t="n">
        <v>100</v>
      </c>
      <c r="F128" s="7" t="n">
        <v>1</v>
      </c>
      <c r="G128" s="6" t="n">
        <v>11.61</v>
      </c>
      <c r="H128" s="6" t="n">
        <v>2</v>
      </c>
      <c r="I128" s="6" t="n">
        <v>11.61</v>
      </c>
      <c r="J128" s="6" t="n">
        <v>9.61</v>
      </c>
    </row>
    <row collapsed="false" customFormat="false" customHeight="false" hidden="false" ht="12.1" outlineLevel="0" r="129">
      <c r="A129" s="39" t="n">
        <v>46214</v>
      </c>
      <c r="B129" s="16" t="s">
        <v>543</v>
      </c>
      <c r="C129" s="16" t="s">
        <v>121</v>
      </c>
      <c r="D129" s="16" t="s">
        <v>122</v>
      </c>
      <c r="E129" s="6" t="n">
        <v>1000</v>
      </c>
      <c r="F129" s="7" t="n">
        <v>1</v>
      </c>
      <c r="G129" s="6" t="n">
        <v>13.81</v>
      </c>
      <c r="H129" s="6" t="n">
        <v>2</v>
      </c>
      <c r="I129" s="6" t="n">
        <v>13.81</v>
      </c>
      <c r="J129" s="6" t="n">
        <v>11.81</v>
      </c>
    </row>
    <row collapsed="false" customFormat="false" customHeight="false" hidden="false" ht="12.1" outlineLevel="0" r="130">
      <c r="A130" s="39" t="n">
        <v>46215</v>
      </c>
      <c r="B130" s="16" t="s">
        <v>543</v>
      </c>
      <c r="C130" s="16" t="s">
        <v>73</v>
      </c>
      <c r="D130" s="16" t="s">
        <v>74</v>
      </c>
      <c r="E130" s="6" t="n">
        <v>1000</v>
      </c>
      <c r="F130" s="7" t="n">
        <v>1</v>
      </c>
      <c r="G130" s="6" t="n">
        <v>21.37</v>
      </c>
      <c r="H130" s="6" t="n">
        <v>3</v>
      </c>
      <c r="I130" s="6" t="n">
        <v>21.37</v>
      </c>
      <c r="J130" s="6" t="n">
        <v>18.37</v>
      </c>
    </row>
    <row collapsed="false" customFormat="false" customHeight="false" hidden="false" ht="12.1" outlineLevel="0" r="131">
      <c r="A131" s="39" t="n">
        <v>46215</v>
      </c>
      <c r="B131" s="16" t="s">
        <v>543</v>
      </c>
      <c r="C131" s="16" t="s">
        <v>82</v>
      </c>
      <c r="D131" s="16" t="s">
        <v>83</v>
      </c>
      <c r="E131" s="6" t="n">
        <v>1000</v>
      </c>
      <c r="F131" s="7" t="n">
        <v>1</v>
      </c>
      <c r="G131" s="6" t="n">
        <v>17.26</v>
      </c>
      <c r="H131" s="6" t="n">
        <v>2</v>
      </c>
      <c r="I131" s="6" t="n">
        <v>17.26</v>
      </c>
      <c r="J131" s="6" t="n">
        <v>15.26</v>
      </c>
    </row>
    <row collapsed="false" customFormat="false" customHeight="false" hidden="false" ht="12.1" outlineLevel="0" r="132">
      <c r="A132" s="39" t="n">
        <v>46216</v>
      </c>
      <c r="B132" s="16" t="s">
        <v>543</v>
      </c>
      <c r="C132" s="16" t="s">
        <v>41</v>
      </c>
      <c r="D132" s="16" t="s">
        <v>43</v>
      </c>
      <c r="E132" s="6" t="n">
        <v>100</v>
      </c>
      <c r="F132" s="7" t="n">
        <v>1</v>
      </c>
      <c r="G132" s="6" t="n">
        <v>83.02</v>
      </c>
      <c r="H132" s="6" t="n">
        <v>11</v>
      </c>
      <c r="I132" s="6" t="n">
        <v>83.02</v>
      </c>
      <c r="J132" s="6" t="n">
        <v>72.02</v>
      </c>
    </row>
    <row collapsed="false" customFormat="false" customHeight="false" hidden="false" ht="12.1" outlineLevel="0" r="133">
      <c r="A133" s="39" t="n">
        <v>46217</v>
      </c>
      <c r="B133" s="16" t="s">
        <v>543</v>
      </c>
      <c r="C133" s="16" t="s">
        <v>76</v>
      </c>
      <c r="D133" s="16" t="s">
        <v>77</v>
      </c>
      <c r="E133" s="6" t="n">
        <v>1000</v>
      </c>
      <c r="F133" s="7" t="n">
        <v>1</v>
      </c>
      <c r="G133" s="6" t="n">
        <v>21.37</v>
      </c>
      <c r="H133" s="6" t="n">
        <v>3</v>
      </c>
      <c r="I133" s="6" t="n">
        <v>21.37</v>
      </c>
      <c r="J133" s="6" t="n">
        <v>18.37</v>
      </c>
    </row>
    <row collapsed="false" customFormat="false" customHeight="false" hidden="false" ht="12.1" outlineLevel="0" r="134">
      <c r="A134" s="39" t="n">
        <v>46218</v>
      </c>
      <c r="B134" s="16" t="s">
        <v>543</v>
      </c>
      <c r="C134" s="16" t="s">
        <v>85</v>
      </c>
      <c r="D134" s="16" t="s">
        <v>86</v>
      </c>
      <c r="E134" s="6" t="n">
        <v>1000</v>
      </c>
      <c r="F134" s="7" t="n">
        <v>1</v>
      </c>
      <c r="G134" s="6" t="n">
        <v>24.25</v>
      </c>
      <c r="H134" s="6" t="n">
        <v>3</v>
      </c>
      <c r="I134" s="6" t="n">
        <v>24.25</v>
      </c>
      <c r="J134" s="6" t="n">
        <v>21.25</v>
      </c>
    </row>
    <row collapsed="false" customFormat="false" customHeight="false" hidden="false" ht="12.1" outlineLevel="0" r="135">
      <c r="A135" s="39" t="n">
        <v>46218</v>
      </c>
      <c r="B135" s="16" t="s">
        <v>543</v>
      </c>
      <c r="C135" s="16" t="s">
        <v>94</v>
      </c>
      <c r="D135" s="16" t="s">
        <v>95</v>
      </c>
      <c r="E135" s="6" t="n">
        <v>1000</v>
      </c>
      <c r="F135" s="7" t="n">
        <v>1</v>
      </c>
      <c r="G135" s="6" t="n">
        <v>14.38</v>
      </c>
      <c r="H135" s="6" t="n">
        <v>2</v>
      </c>
      <c r="I135" s="6" t="n">
        <v>14.38</v>
      </c>
      <c r="J135" s="6" t="n">
        <v>12.38</v>
      </c>
    </row>
    <row collapsed="false" customFormat="false" customHeight="false" hidden="false" ht="12.1" outlineLevel="0" r="136">
      <c r="A136" s="39" t="n">
        <v>46221</v>
      </c>
      <c r="B136" s="16" t="s">
        <v>543</v>
      </c>
      <c r="C136" s="16" t="s">
        <v>62</v>
      </c>
      <c r="D136" s="16" t="s">
        <v>63</v>
      </c>
      <c r="E136" s="6" t="n">
        <v>1000</v>
      </c>
      <c r="F136" s="7" t="n">
        <v>2</v>
      </c>
      <c r="G136" s="6" t="n">
        <v>16.44</v>
      </c>
      <c r="H136" s="6" t="n">
        <v>4</v>
      </c>
      <c r="I136" s="6" t="n">
        <v>32.88</v>
      </c>
      <c r="J136" s="6" t="n">
        <v>28.88</v>
      </c>
    </row>
    <row collapsed="false" customFormat="false" customHeight="false" hidden="false" ht="12.1" outlineLevel="0" r="137">
      <c r="A137" s="39" t="n">
        <v>46221</v>
      </c>
      <c r="B137" s="16" t="s">
        <v>543</v>
      </c>
      <c r="C137" s="16" t="s">
        <v>55</v>
      </c>
      <c r="D137" s="16" t="s">
        <v>56</v>
      </c>
      <c r="E137" s="6" t="n">
        <v>1000</v>
      </c>
      <c r="F137" s="7" t="n">
        <v>2</v>
      </c>
      <c r="G137" s="6" t="n">
        <v>20.14</v>
      </c>
      <c r="H137" s="6" t="n">
        <v>5</v>
      </c>
      <c r="I137" s="6" t="n">
        <v>40.28</v>
      </c>
      <c r="J137" s="6" t="n">
        <v>35.28</v>
      </c>
    </row>
    <row collapsed="false" customFormat="false" customHeight="false" hidden="false" ht="12.1" outlineLevel="0" r="138">
      <c r="A138" s="39" t="n">
        <v>46224</v>
      </c>
      <c r="B138" s="16" t="s">
        <v>543</v>
      </c>
      <c r="C138" s="16" t="s">
        <v>91</v>
      </c>
      <c r="D138" s="16" t="s">
        <v>92</v>
      </c>
      <c r="E138" s="6" t="n">
        <v>1000</v>
      </c>
      <c r="F138" s="7" t="n">
        <v>1</v>
      </c>
      <c r="G138" s="6" t="n">
        <v>19.73</v>
      </c>
      <c r="H138" s="6" t="n">
        <v>3</v>
      </c>
      <c r="I138" s="6" t="n">
        <v>19.73</v>
      </c>
      <c r="J138" s="6" t="n">
        <v>16.73</v>
      </c>
    </row>
    <row collapsed="false" customFormat="false" customHeight="false" hidden="false" ht="12.1" outlineLevel="0" r="139">
      <c r="A139" s="39" t="n">
        <v>46224</v>
      </c>
      <c r="B139" s="16" t="s">
        <v>543</v>
      </c>
      <c r="C139" s="16" t="s">
        <v>88</v>
      </c>
      <c r="D139" s="16" t="s">
        <v>89</v>
      </c>
      <c r="E139" s="6" t="n">
        <v>1000</v>
      </c>
      <c r="F139" s="7" t="n">
        <v>1</v>
      </c>
      <c r="G139" s="6" t="n">
        <v>19.73</v>
      </c>
      <c r="H139" s="6" t="n">
        <v>3</v>
      </c>
      <c r="I139" s="6" t="n">
        <v>19.73</v>
      </c>
      <c r="J139" s="6" t="n">
        <v>16.73</v>
      </c>
    </row>
    <row collapsed="false" customFormat="false" customHeight="false" hidden="false" ht="12.1" outlineLevel="0" r="140">
      <c r="A140" s="39" t="n">
        <v>46225</v>
      </c>
      <c r="B140" s="16" t="s">
        <v>543</v>
      </c>
      <c r="C140" s="16" t="s">
        <v>70</v>
      </c>
      <c r="D140" s="16" t="s">
        <v>71</v>
      </c>
      <c r="E140" s="6" t="n">
        <v>1000</v>
      </c>
      <c r="F140" s="7" t="n">
        <v>1</v>
      </c>
      <c r="G140" s="6" t="n">
        <v>19.73</v>
      </c>
      <c r="H140" s="6" t="n">
        <v>3</v>
      </c>
      <c r="I140" s="6" t="n">
        <v>19.73</v>
      </c>
      <c r="J140" s="6" t="n">
        <v>16.73</v>
      </c>
    </row>
    <row collapsed="false" customFormat="false" customHeight="false" hidden="false" ht="12.1" outlineLevel="0" r="141">
      <c r="A141" s="39" t="n">
        <v>46226</v>
      </c>
      <c r="B141" s="16" t="s">
        <v>543</v>
      </c>
      <c r="C141" s="16" t="s">
        <v>112</v>
      </c>
      <c r="D141" s="16" t="s">
        <v>113</v>
      </c>
      <c r="E141" s="6" t="n">
        <v>1000</v>
      </c>
      <c r="F141" s="7" t="n">
        <v>1</v>
      </c>
      <c r="G141" s="6" t="n">
        <v>14.32</v>
      </c>
      <c r="H141" s="6" t="n">
        <v>2</v>
      </c>
      <c r="I141" s="6" t="n">
        <v>14.32</v>
      </c>
      <c r="J141" s="6" t="n">
        <v>12.32</v>
      </c>
    </row>
    <row collapsed="false" customFormat="false" customHeight="false" hidden="false" ht="12.1" outlineLevel="0" r="142">
      <c r="A142" s="39" t="n">
        <v>46226</v>
      </c>
      <c r="B142" s="16" t="s">
        <v>543</v>
      </c>
      <c r="C142" s="16" t="s">
        <v>115</v>
      </c>
      <c r="D142" s="16" t="s">
        <v>116</v>
      </c>
      <c r="E142" s="6" t="n">
        <v>502</v>
      </c>
      <c r="F142" s="7" t="n">
        <v>2</v>
      </c>
      <c r="G142" s="6" t="n">
        <v>6.2</v>
      </c>
      <c r="H142" s="6" t="n">
        <v>2</v>
      </c>
      <c r="I142" s="6" t="n">
        <v>12.4</v>
      </c>
      <c r="J142" s="6" t="n">
        <v>10.4</v>
      </c>
    </row>
    <row collapsed="false" customFormat="false" customHeight="false" hidden="false" ht="12.1" outlineLevel="0" r="143">
      <c r="A143" s="39" t="n">
        <v>46227</v>
      </c>
      <c r="B143" s="16" t="s">
        <v>543</v>
      </c>
      <c r="C143" s="16" t="s">
        <v>79</v>
      </c>
      <c r="D143" s="16" t="s">
        <v>80</v>
      </c>
      <c r="E143" s="6" t="n">
        <v>1000</v>
      </c>
      <c r="F143" s="7" t="n">
        <v>1</v>
      </c>
      <c r="G143" s="6" t="n">
        <v>16.44</v>
      </c>
      <c r="H143" s="6" t="n">
        <v>2</v>
      </c>
      <c r="I143" s="6" t="n">
        <v>16.44</v>
      </c>
      <c r="J143" s="6" t="n">
        <v>14.44</v>
      </c>
    </row>
    <row collapsed="false" customFormat="false" customHeight="false" hidden="false" ht="12.1" outlineLevel="0" r="144">
      <c r="A144" s="39" t="n">
        <v>46227</v>
      </c>
      <c r="B144" s="16" t="s">
        <v>543</v>
      </c>
      <c r="C144" s="16" t="s">
        <v>109</v>
      </c>
      <c r="D144" s="16" t="s">
        <v>110</v>
      </c>
      <c r="E144" s="6" t="n">
        <v>1000</v>
      </c>
      <c r="F144" s="7" t="n">
        <v>1</v>
      </c>
      <c r="G144" s="6" t="n">
        <v>19.32</v>
      </c>
      <c r="H144" s="6" t="n">
        <v>3</v>
      </c>
      <c r="I144" s="6" t="n">
        <v>19.32</v>
      </c>
      <c r="J144" s="6" t="n">
        <v>16.32</v>
      </c>
    </row>
    <row collapsed="false" customFormat="false" customHeight="false" hidden="false" ht="12.1" outlineLevel="0" r="145">
      <c r="A145" s="39" t="n">
        <v>46229</v>
      </c>
      <c r="B145" s="16" t="s">
        <v>543</v>
      </c>
      <c r="C145" s="16" t="s">
        <v>47</v>
      </c>
      <c r="D145" s="16" t="s">
        <v>48</v>
      </c>
      <c r="E145" s="6" t="n">
        <v>1000</v>
      </c>
      <c r="F145" s="7" t="n">
        <v>2</v>
      </c>
      <c r="G145" s="6" t="n">
        <v>16.85</v>
      </c>
      <c r="H145" s="6" t="n">
        <v>4</v>
      </c>
      <c r="I145" s="6" t="n">
        <v>33.7</v>
      </c>
      <c r="J145" s="6" t="n">
        <v>29.7</v>
      </c>
    </row>
    <row collapsed="false" customFormat="false" customHeight="false" hidden="false" ht="12.1" outlineLevel="0" r="146">
      <c r="A146" s="39" t="n">
        <v>46232</v>
      </c>
      <c r="B146" s="16" t="s">
        <v>543</v>
      </c>
      <c r="C146" s="16" t="s">
        <v>118</v>
      </c>
      <c r="D146" s="16" t="s">
        <v>119</v>
      </c>
      <c r="E146" s="6" t="n">
        <v>1000</v>
      </c>
      <c r="F146" s="7" t="n">
        <v>1</v>
      </c>
      <c r="G146" s="6" t="n">
        <v>17.47</v>
      </c>
      <c r="H146" s="6" t="n">
        <v>2</v>
      </c>
      <c r="I146" s="6" t="n">
        <v>17.47</v>
      </c>
      <c r="J146" s="6" t="n">
        <v>15.47</v>
      </c>
    </row>
    <row collapsed="false" customFormat="false" customHeight="false" hidden="false" ht="12.1" outlineLevel="0" r="147">
      <c r="A147" s="39" t="n">
        <v>46233</v>
      </c>
      <c r="B147" s="16" t="s">
        <v>543</v>
      </c>
      <c r="C147" s="16" t="s">
        <v>100</v>
      </c>
      <c r="D147" s="16" t="s">
        <v>101</v>
      </c>
      <c r="E147" s="6" t="n">
        <v>1000</v>
      </c>
      <c r="F147" s="7" t="n">
        <v>1</v>
      </c>
      <c r="G147" s="6" t="n">
        <v>20.96</v>
      </c>
      <c r="H147" s="6" t="n">
        <v>3</v>
      </c>
      <c r="I147" s="6" t="n">
        <v>20.96</v>
      </c>
      <c r="J147" s="6" t="n">
        <v>17.96</v>
      </c>
    </row>
    <row collapsed="false" customFormat="false" customHeight="false" hidden="false" ht="12.1" outlineLevel="0" r="148">
      <c r="A148" s="39" t="n">
        <v>46236</v>
      </c>
      <c r="B148" s="16" t="s">
        <v>543</v>
      </c>
      <c r="C148" s="16" t="s">
        <v>97</v>
      </c>
      <c r="D148" s="16" t="s">
        <v>98</v>
      </c>
      <c r="E148" s="6" t="n">
        <v>1000</v>
      </c>
      <c r="F148" s="7" t="n">
        <v>1</v>
      </c>
      <c r="G148" s="6" t="n">
        <v>20.55</v>
      </c>
      <c r="H148" s="6" t="n">
        <v>3</v>
      </c>
      <c r="I148" s="6" t="n">
        <v>20.55</v>
      </c>
      <c r="J148" s="6" t="n">
        <v>17.55</v>
      </c>
    </row>
    <row collapsed="false" customFormat="false" customHeight="false" hidden="false" ht="12.1" outlineLevel="0" r="149">
      <c r="A149" s="39" t="n">
        <v>46237</v>
      </c>
      <c r="B149" s="16" t="s">
        <v>543</v>
      </c>
      <c r="C149" s="16" t="s">
        <v>58</v>
      </c>
      <c r="D149" s="16" t="s">
        <v>59</v>
      </c>
      <c r="E149" s="6" t="n">
        <v>1000</v>
      </c>
      <c r="F149" s="7" t="n">
        <v>2</v>
      </c>
      <c r="G149" s="6" t="n">
        <v>19.73</v>
      </c>
      <c r="H149" s="6" t="n">
        <v>5</v>
      </c>
      <c r="I149" s="6" t="n">
        <v>39.46</v>
      </c>
      <c r="J149" s="6" t="n">
        <v>34.46</v>
      </c>
    </row>
    <row collapsed="false" customFormat="false" customHeight="false" hidden="false" ht="12.1" outlineLevel="0" r="150">
      <c r="A150" s="39" t="n">
        <v>46240</v>
      </c>
      <c r="B150" s="16" t="s">
        <v>543</v>
      </c>
      <c r="C150" s="16" t="s">
        <v>127</v>
      </c>
      <c r="D150" s="16" t="s">
        <v>128</v>
      </c>
      <c r="E150" s="6" t="n">
        <v>1000</v>
      </c>
      <c r="F150" s="7" t="n">
        <v>1</v>
      </c>
      <c r="G150" s="6" t="n">
        <v>15</v>
      </c>
      <c r="H150" s="6" t="n">
        <v>2</v>
      </c>
      <c r="I150" s="6" t="n">
        <v>15</v>
      </c>
      <c r="J150" s="6" t="n">
        <v>13</v>
      </c>
    </row>
    <row collapsed="false" customFormat="false" customHeight="false" hidden="false" ht="12.1" outlineLevel="0" r="151">
      <c r="A151" s="39" t="n">
        <v>46240</v>
      </c>
      <c r="B151" s="16" t="s">
        <v>543</v>
      </c>
      <c r="C151" s="16" t="s">
        <v>103</v>
      </c>
      <c r="D151" s="16" t="s">
        <v>104</v>
      </c>
      <c r="E151" s="6" t="n">
        <v>1000</v>
      </c>
      <c r="F151" s="7" t="n">
        <v>1</v>
      </c>
      <c r="G151" s="6" t="n">
        <v>16.99</v>
      </c>
      <c r="H151" s="6" t="n">
        <v>2</v>
      </c>
      <c r="I151" s="6" t="n">
        <v>16.99</v>
      </c>
      <c r="J151" s="6" t="n">
        <v>14.99</v>
      </c>
    </row>
    <row collapsed="false" customFormat="false" customHeight="false" hidden="false" ht="12.1" outlineLevel="0" r="152">
      <c r="A152" s="39" t="n">
        <v>46242</v>
      </c>
      <c r="B152" s="16" t="s">
        <v>543</v>
      </c>
      <c r="C152" s="16" t="s">
        <v>66</v>
      </c>
      <c r="D152" s="16" t="s">
        <v>67</v>
      </c>
      <c r="E152" s="6" t="n">
        <v>100</v>
      </c>
      <c r="F152" s="7" t="n">
        <v>1</v>
      </c>
      <c r="G152" s="6" t="n">
        <v>11.61</v>
      </c>
      <c r="H152" s="6" t="n">
        <v>2</v>
      </c>
      <c r="I152" s="6" t="n">
        <v>11.61</v>
      </c>
      <c r="J152" s="6" t="n">
        <v>9.61</v>
      </c>
    </row>
    <row collapsed="false" customFormat="false" customHeight="false" hidden="false" ht="12.1" outlineLevel="0" r="153">
      <c r="A153" s="39" t="n">
        <v>46244</v>
      </c>
      <c r="B153" s="16" t="s">
        <v>543</v>
      </c>
      <c r="C153" s="16" t="s">
        <v>121</v>
      </c>
      <c r="D153" s="16" t="s">
        <v>122</v>
      </c>
      <c r="E153" s="6" t="n">
        <v>1000</v>
      </c>
      <c r="F153" s="7" t="n">
        <v>1</v>
      </c>
      <c r="G153" s="6" t="n">
        <v>13.81</v>
      </c>
      <c r="H153" s="6" t="n">
        <v>2</v>
      </c>
      <c r="I153" s="6" t="n">
        <v>13.81</v>
      </c>
      <c r="J153" s="6" t="n">
        <v>11.81</v>
      </c>
    </row>
    <row collapsed="false" customFormat="false" customHeight="false" hidden="false" ht="12.1" outlineLevel="0" r="154">
      <c r="A154" s="39" t="n">
        <v>46245</v>
      </c>
      <c r="B154" s="16" t="s">
        <v>543</v>
      </c>
      <c r="C154" s="16" t="s">
        <v>82</v>
      </c>
      <c r="D154" s="16" t="s">
        <v>83</v>
      </c>
      <c r="E154" s="6" t="n">
        <v>1000</v>
      </c>
      <c r="F154" s="7" t="n">
        <v>1</v>
      </c>
      <c r="G154" s="6" t="n">
        <v>17.26</v>
      </c>
      <c r="H154" s="6" t="n">
        <v>2</v>
      </c>
      <c r="I154" s="6" t="n">
        <v>17.26</v>
      </c>
      <c r="J154" s="6" t="n">
        <v>15.26</v>
      </c>
    </row>
    <row collapsed="false" customFormat="false" customHeight="false" hidden="false" ht="12.1" outlineLevel="0" r="155">
      <c r="A155" s="39" t="n">
        <v>46245</v>
      </c>
      <c r="B155" s="16" t="s">
        <v>543</v>
      </c>
      <c r="C155" s="16" t="s">
        <v>73</v>
      </c>
      <c r="D155" s="16" t="s">
        <v>74</v>
      </c>
      <c r="E155" s="6" t="n">
        <v>1000</v>
      </c>
      <c r="F155" s="7" t="n">
        <v>1</v>
      </c>
      <c r="G155" s="6" t="n">
        <v>21.37</v>
      </c>
      <c r="H155" s="6" t="n">
        <v>3</v>
      </c>
      <c r="I155" s="6" t="n">
        <v>21.37</v>
      </c>
      <c r="J155" s="6" t="n">
        <v>18.37</v>
      </c>
    </row>
    <row collapsed="false" customFormat="false" customHeight="false" hidden="false" ht="12.1" outlineLevel="0" r="156">
      <c r="A156" s="39" t="n">
        <v>46246</v>
      </c>
      <c r="B156" s="16" t="s">
        <v>543</v>
      </c>
      <c r="C156" s="16" t="s">
        <v>41</v>
      </c>
      <c r="D156" s="16" t="s">
        <v>43</v>
      </c>
      <c r="E156" s="6" t="n">
        <v>100</v>
      </c>
      <c r="F156" s="7" t="n">
        <v>1</v>
      </c>
      <c r="G156" s="6" t="n">
        <v>83.02</v>
      </c>
      <c r="H156" s="6" t="n">
        <v>11</v>
      </c>
      <c r="I156" s="6" t="n">
        <v>83.02</v>
      </c>
      <c r="J156" s="6" t="n">
        <v>72.02</v>
      </c>
    </row>
    <row collapsed="false" customFormat="false" customHeight="false" hidden="false" ht="12.1" outlineLevel="0" r="157">
      <c r="A157" s="39" t="n">
        <v>46246</v>
      </c>
      <c r="B157" s="16" t="s">
        <v>543</v>
      </c>
      <c r="C157" s="16" t="s">
        <v>51</v>
      </c>
      <c r="D157" s="16" t="s">
        <v>52</v>
      </c>
      <c r="E157" s="6" t="n">
        <v>1000</v>
      </c>
      <c r="F157" s="7" t="n">
        <v>2</v>
      </c>
      <c r="G157" s="6" t="n">
        <v>124.66</v>
      </c>
      <c r="H157" s="6" t="n">
        <v>32</v>
      </c>
      <c r="I157" s="6" t="n">
        <v>249.32</v>
      </c>
      <c r="J157" s="6" t="n">
        <v>217.32</v>
      </c>
    </row>
    <row collapsed="false" customFormat="false" customHeight="false" hidden="false" ht="12.1" outlineLevel="0" r="158">
      <c r="A158" s="39" t="n">
        <v>46247</v>
      </c>
      <c r="B158" s="16" t="s">
        <v>543</v>
      </c>
      <c r="C158" s="16" t="s">
        <v>76</v>
      </c>
      <c r="D158" s="16" t="s">
        <v>77</v>
      </c>
      <c r="E158" s="6" t="n">
        <v>1000</v>
      </c>
      <c r="F158" s="7" t="n">
        <v>1</v>
      </c>
      <c r="G158" s="6" t="n">
        <v>21.37</v>
      </c>
      <c r="H158" s="6" t="n">
        <v>3</v>
      </c>
      <c r="I158" s="6" t="n">
        <v>21.37</v>
      </c>
      <c r="J158" s="6" t="n">
        <v>18.37</v>
      </c>
    </row>
    <row collapsed="false" customFormat="false" customHeight="false" hidden="false" ht="12.1" outlineLevel="0" r="159">
      <c r="A159" s="39" t="n">
        <v>46248</v>
      </c>
      <c r="B159" s="16" t="s">
        <v>543</v>
      </c>
      <c r="C159" s="16" t="s">
        <v>85</v>
      </c>
      <c r="D159" s="16" t="s">
        <v>86</v>
      </c>
      <c r="E159" s="6" t="n">
        <v>1000</v>
      </c>
      <c r="F159" s="7" t="n">
        <v>1</v>
      </c>
      <c r="G159" s="6" t="n">
        <v>24.25</v>
      </c>
      <c r="H159" s="6" t="n">
        <v>3</v>
      </c>
      <c r="I159" s="6" t="n">
        <v>24.25</v>
      </c>
      <c r="J159" s="6" t="n">
        <v>21.25</v>
      </c>
    </row>
    <row collapsed="false" customFormat="false" customHeight="false" hidden="false" ht="12.1" outlineLevel="0" r="160">
      <c r="A160" s="39" t="n">
        <v>46248</v>
      </c>
      <c r="B160" s="16" t="s">
        <v>543</v>
      </c>
      <c r="C160" s="16" t="s">
        <v>94</v>
      </c>
      <c r="D160" s="16" t="s">
        <v>95</v>
      </c>
      <c r="E160" s="6" t="n">
        <v>1000</v>
      </c>
      <c r="F160" s="7" t="n">
        <v>1</v>
      </c>
      <c r="G160" s="6" t="n">
        <v>14.38</v>
      </c>
      <c r="H160" s="6" t="n">
        <v>2</v>
      </c>
      <c r="I160" s="6" t="n">
        <v>14.38</v>
      </c>
      <c r="J160" s="6" t="n">
        <v>12.38</v>
      </c>
    </row>
    <row collapsed="false" customFormat="false" customHeight="false" hidden="false" ht="12.1" outlineLevel="0" r="161">
      <c r="A161" s="39" t="n">
        <v>46251</v>
      </c>
      <c r="B161" s="16" t="s">
        <v>543</v>
      </c>
      <c r="C161" s="16" t="s">
        <v>55</v>
      </c>
      <c r="D161" s="16" t="s">
        <v>56</v>
      </c>
      <c r="E161" s="6" t="n">
        <v>1000</v>
      </c>
      <c r="F161" s="7" t="n">
        <v>2</v>
      </c>
      <c r="G161" s="6" t="n">
        <v>20.14</v>
      </c>
      <c r="H161" s="6" t="n">
        <v>5</v>
      </c>
      <c r="I161" s="6" t="n">
        <v>40.28</v>
      </c>
      <c r="J161" s="6" t="n">
        <v>35.28</v>
      </c>
    </row>
    <row collapsed="false" customFormat="false" customHeight="false" hidden="false" ht="12.1" outlineLevel="0" r="162">
      <c r="A162" s="39" t="n">
        <v>46251</v>
      </c>
      <c r="B162" s="16" t="s">
        <v>543</v>
      </c>
      <c r="C162" s="16" t="s">
        <v>62</v>
      </c>
      <c r="D162" s="16" t="s">
        <v>63</v>
      </c>
      <c r="E162" s="6" t="n">
        <v>1000</v>
      </c>
      <c r="F162" s="7" t="n">
        <v>2</v>
      </c>
      <c r="G162" s="6" t="n">
        <v>16.44</v>
      </c>
      <c r="H162" s="6" t="n">
        <v>4</v>
      </c>
      <c r="I162" s="6" t="n">
        <v>32.88</v>
      </c>
      <c r="J162" s="6" t="n">
        <v>28.88</v>
      </c>
    </row>
    <row collapsed="false" customFormat="false" customHeight="false" hidden="false" ht="12.1" outlineLevel="0" r="163">
      <c r="A163" s="39" t="n">
        <v>46253</v>
      </c>
      <c r="B163" s="16" t="s">
        <v>543</v>
      </c>
      <c r="C163" s="16" t="s">
        <v>136</v>
      </c>
      <c r="D163" s="16" t="s">
        <v>137</v>
      </c>
      <c r="E163" s="6" t="n">
        <v>1000</v>
      </c>
      <c r="F163" s="7" t="n">
        <v>1</v>
      </c>
      <c r="G163" s="6" t="n">
        <v>42.86</v>
      </c>
      <c r="H163" s="6" t="n">
        <v>6</v>
      </c>
      <c r="I163" s="6" t="n">
        <v>42.86</v>
      </c>
      <c r="J163" s="6" t="n">
        <v>36.86</v>
      </c>
    </row>
    <row collapsed="false" customFormat="false" customHeight="false" hidden="false" ht="12.1" outlineLevel="0" r="164">
      <c r="A164" s="39" t="n">
        <v>46254</v>
      </c>
      <c r="B164" s="16" t="s">
        <v>543</v>
      </c>
      <c r="C164" s="16" t="s">
        <v>88</v>
      </c>
      <c r="D164" s="16" t="s">
        <v>89</v>
      </c>
      <c r="E164" s="6" t="n">
        <v>1000</v>
      </c>
      <c r="F164" s="7" t="n">
        <v>1</v>
      </c>
      <c r="G164" s="6" t="n">
        <v>19.73</v>
      </c>
      <c r="H164" s="6" t="n">
        <v>3</v>
      </c>
      <c r="I164" s="6" t="n">
        <v>19.73</v>
      </c>
      <c r="J164" s="6" t="n">
        <v>16.73</v>
      </c>
    </row>
    <row collapsed="false" customFormat="false" customHeight="false" hidden="false" ht="12.1" outlineLevel="0" r="165">
      <c r="A165" s="39" t="n">
        <v>46254</v>
      </c>
      <c r="B165" s="16" t="s">
        <v>543</v>
      </c>
      <c r="C165" s="16" t="s">
        <v>91</v>
      </c>
      <c r="D165" s="16" t="s">
        <v>92</v>
      </c>
      <c r="E165" s="6" t="n">
        <v>1000</v>
      </c>
      <c r="F165" s="7" t="n">
        <v>1</v>
      </c>
      <c r="G165" s="6" t="n">
        <v>19.73</v>
      </c>
      <c r="H165" s="6" t="n">
        <v>3</v>
      </c>
      <c r="I165" s="6" t="n">
        <v>19.73</v>
      </c>
      <c r="J165" s="6" t="n">
        <v>16.73</v>
      </c>
    </row>
    <row collapsed="false" customFormat="false" customHeight="false" hidden="false" ht="12.1" outlineLevel="0" r="166">
      <c r="A166" s="39" t="n">
        <v>46255</v>
      </c>
      <c r="B166" s="16" t="s">
        <v>543</v>
      </c>
      <c r="C166" s="16" t="s">
        <v>70</v>
      </c>
      <c r="D166" s="16" t="s">
        <v>71</v>
      </c>
      <c r="E166" s="6" t="n">
        <v>1000</v>
      </c>
      <c r="F166" s="7" t="n">
        <v>1</v>
      </c>
      <c r="G166" s="6" t="n">
        <v>19.73</v>
      </c>
      <c r="H166" s="6" t="n">
        <v>3</v>
      </c>
      <c r="I166" s="6" t="n">
        <v>19.73</v>
      </c>
      <c r="J166" s="6" t="n">
        <v>16.73</v>
      </c>
    </row>
    <row collapsed="false" customFormat="false" customHeight="false" hidden="false" ht="12.1" outlineLevel="0" r="167">
      <c r="A167" s="39" t="n">
        <v>46256</v>
      </c>
      <c r="B167" s="16" t="s">
        <v>543</v>
      </c>
      <c r="C167" s="16" t="s">
        <v>112</v>
      </c>
      <c r="D167" s="16" t="s">
        <v>113</v>
      </c>
      <c r="E167" s="6" t="n">
        <v>1000</v>
      </c>
      <c r="F167" s="7" t="n">
        <v>1</v>
      </c>
      <c r="G167" s="6" t="n">
        <v>13.02</v>
      </c>
      <c r="H167" s="6" t="n">
        <v>2</v>
      </c>
      <c r="I167" s="6" t="n">
        <v>13.02</v>
      </c>
      <c r="J167" s="6" t="n">
        <v>11.02</v>
      </c>
    </row>
    <row collapsed="false" customFormat="false" customHeight="false" hidden="false" ht="12.1" outlineLevel="0" r="168">
      <c r="A168" s="39" t="n">
        <v>46256</v>
      </c>
      <c r="B168" s="16" t="s">
        <v>543</v>
      </c>
      <c r="C168" s="16" t="s">
        <v>115</v>
      </c>
      <c r="D168" s="16" t="s">
        <v>116</v>
      </c>
      <c r="E168" s="6" t="n">
        <v>502</v>
      </c>
      <c r="F168" s="7" t="n">
        <v>2</v>
      </c>
      <c r="G168" s="6" t="n">
        <v>4.97</v>
      </c>
      <c r="H168" s="6" t="n">
        <v>1</v>
      </c>
      <c r="I168" s="6" t="n">
        <v>9.94</v>
      </c>
      <c r="J168" s="6" t="n">
        <v>8.94</v>
      </c>
    </row>
    <row collapsed="false" customFormat="false" customHeight="false" hidden="false" ht="12.1" outlineLevel="0" r="169">
      <c r="A169" s="39" t="n">
        <v>46257</v>
      </c>
      <c r="B169" s="16" t="s">
        <v>543</v>
      </c>
      <c r="C169" s="16" t="s">
        <v>109</v>
      </c>
      <c r="D169" s="16" t="s">
        <v>110</v>
      </c>
      <c r="E169" s="6" t="n">
        <v>1000</v>
      </c>
      <c r="F169" s="7" t="n">
        <v>1</v>
      </c>
      <c r="G169" s="6" t="n">
        <v>19.32</v>
      </c>
      <c r="H169" s="6" t="n">
        <v>3</v>
      </c>
      <c r="I169" s="6" t="n">
        <v>19.32</v>
      </c>
      <c r="J169" s="6" t="n">
        <v>16.32</v>
      </c>
    </row>
    <row collapsed="false" customFormat="false" customHeight="false" hidden="false" ht="12.1" outlineLevel="0" r="170">
      <c r="A170" s="39" t="n">
        <v>46257</v>
      </c>
      <c r="B170" s="16" t="s">
        <v>543</v>
      </c>
      <c r="C170" s="16" t="s">
        <v>79</v>
      </c>
      <c r="D170" s="16" t="s">
        <v>80</v>
      </c>
      <c r="E170" s="6" t="n">
        <v>1000</v>
      </c>
      <c r="F170" s="7" t="n">
        <v>1</v>
      </c>
      <c r="G170" s="6" t="n">
        <v>16.44</v>
      </c>
      <c r="H170" s="6" t="n">
        <v>2</v>
      </c>
      <c r="I170" s="6" t="n">
        <v>16.44</v>
      </c>
      <c r="J170" s="6" t="n">
        <v>14.44</v>
      </c>
    </row>
    <row collapsed="false" customFormat="false" customHeight="false" hidden="false" ht="12.1" outlineLevel="0" r="171">
      <c r="A171" s="39" t="n">
        <v>46259</v>
      </c>
      <c r="B171" s="16" t="s">
        <v>543</v>
      </c>
      <c r="C171" s="16" t="s">
        <v>47</v>
      </c>
      <c r="D171" s="16" t="s">
        <v>48</v>
      </c>
      <c r="E171" s="6" t="n">
        <v>1000</v>
      </c>
      <c r="F171" s="7" t="n">
        <v>2</v>
      </c>
      <c r="G171" s="6" t="n">
        <v>16.85</v>
      </c>
      <c r="H171" s="6" t="n">
        <v>4</v>
      </c>
      <c r="I171" s="6" t="n">
        <v>33.7</v>
      </c>
      <c r="J171" s="6" t="n">
        <v>29.7</v>
      </c>
    </row>
    <row collapsed="false" customFormat="false" customHeight="false" hidden="false" ht="12.1" outlineLevel="0" r="172">
      <c r="A172" s="39" t="n">
        <v>46262</v>
      </c>
      <c r="B172" s="16" t="s">
        <v>543</v>
      </c>
      <c r="C172" s="16" t="s">
        <v>118</v>
      </c>
      <c r="D172" s="16" t="s">
        <v>119</v>
      </c>
      <c r="E172" s="6" t="n">
        <v>1000</v>
      </c>
      <c r="F172" s="7" t="n">
        <v>1</v>
      </c>
      <c r="G172" s="6" t="n">
        <v>17.47</v>
      </c>
      <c r="H172" s="6" t="n">
        <v>2</v>
      </c>
      <c r="I172" s="6" t="n">
        <v>17.47</v>
      </c>
      <c r="J172" s="6" t="n">
        <v>15.47</v>
      </c>
    </row>
    <row collapsed="false" customFormat="false" customHeight="false" hidden="false" ht="12.1" outlineLevel="0" r="173">
      <c r="A173" s="39" t="n">
        <v>46266</v>
      </c>
      <c r="B173" s="16" t="s">
        <v>543</v>
      </c>
      <c r="C173" s="16" t="s">
        <v>97</v>
      </c>
      <c r="D173" s="16" t="s">
        <v>98</v>
      </c>
      <c r="E173" s="6" t="n">
        <v>1000</v>
      </c>
      <c r="F173" s="7" t="n">
        <v>1</v>
      </c>
      <c r="G173" s="6" t="n">
        <v>20.55</v>
      </c>
      <c r="H173" s="6" t="n">
        <v>3</v>
      </c>
      <c r="I173" s="6" t="n">
        <v>20.55</v>
      </c>
      <c r="J173" s="6" t="n">
        <v>17.55</v>
      </c>
    </row>
    <row collapsed="false" customFormat="false" customHeight="false" hidden="false" ht="12.1" outlineLevel="0" r="174">
      <c r="A174" s="39" t="n">
        <v>46270</v>
      </c>
      <c r="B174" s="16" t="s">
        <v>543</v>
      </c>
      <c r="C174" s="16" t="s">
        <v>127</v>
      </c>
      <c r="D174" s="16" t="s">
        <v>128</v>
      </c>
      <c r="E174" s="6" t="n">
        <v>1000</v>
      </c>
      <c r="F174" s="7" t="n">
        <v>1</v>
      </c>
      <c r="G174" s="6" t="n">
        <v>15</v>
      </c>
      <c r="H174" s="6" t="n">
        <v>2</v>
      </c>
      <c r="I174" s="6" t="n">
        <v>15</v>
      </c>
      <c r="J174" s="6" t="n">
        <v>13</v>
      </c>
    </row>
    <row collapsed="false" customFormat="false" customHeight="false" hidden="false" ht="12.1" outlineLevel="0" r="175">
      <c r="A175" s="39" t="n">
        <v>46271</v>
      </c>
      <c r="B175" s="16" t="s">
        <v>543</v>
      </c>
      <c r="C175" s="16" t="s">
        <v>103</v>
      </c>
      <c r="D175" s="16" t="s">
        <v>104</v>
      </c>
      <c r="E175" s="6" t="n">
        <v>1000</v>
      </c>
      <c r="F175" s="7" t="n">
        <v>1</v>
      </c>
      <c r="G175" s="6" t="n">
        <v>16.99</v>
      </c>
      <c r="H175" s="6" t="n">
        <v>2</v>
      </c>
      <c r="I175" s="6" t="n">
        <v>16.99</v>
      </c>
      <c r="J175" s="6" t="n">
        <v>14.99</v>
      </c>
    </row>
    <row collapsed="false" customFormat="false" customHeight="false" hidden="false" ht="12.1" outlineLevel="0" r="176">
      <c r="A176" s="39" t="n">
        <v>46272</v>
      </c>
      <c r="B176" s="16" t="s">
        <v>543</v>
      </c>
      <c r="C176" s="16" t="s">
        <v>66</v>
      </c>
      <c r="D176" s="16" t="s">
        <v>67</v>
      </c>
      <c r="E176" s="6" t="n">
        <v>100</v>
      </c>
      <c r="F176" s="7" t="n">
        <v>1</v>
      </c>
      <c r="G176" s="6" t="n">
        <v>11.61</v>
      </c>
      <c r="H176" s="6" t="n">
        <v>2</v>
      </c>
      <c r="I176" s="6" t="n">
        <v>11.61</v>
      </c>
      <c r="J176" s="6" t="n">
        <v>9.61</v>
      </c>
    </row>
    <row collapsed="false" customFormat="false" customHeight="false" hidden="false" ht="12.1" outlineLevel="0" r="177">
      <c r="A177" s="39" t="n">
        <v>46274</v>
      </c>
      <c r="B177" s="16" t="s">
        <v>543</v>
      </c>
      <c r="C177" s="16" t="s">
        <v>121</v>
      </c>
      <c r="D177" s="16" t="s">
        <v>122</v>
      </c>
      <c r="E177" s="6" t="n">
        <v>1000</v>
      </c>
      <c r="F177" s="7" t="n">
        <v>1</v>
      </c>
      <c r="G177" s="6" t="n">
        <v>13.81</v>
      </c>
      <c r="H177" s="6" t="n">
        <v>2</v>
      </c>
      <c r="I177" s="6" t="n">
        <v>13.81</v>
      </c>
      <c r="J177" s="6" t="n">
        <v>11.81</v>
      </c>
    </row>
    <row collapsed="false" customFormat="false" customHeight="false" hidden="false" ht="12.1" outlineLevel="0" r="178">
      <c r="A178" s="39" t="n">
        <v>46275</v>
      </c>
      <c r="B178" s="16" t="s">
        <v>543</v>
      </c>
      <c r="C178" s="16" t="s">
        <v>73</v>
      </c>
      <c r="D178" s="16" t="s">
        <v>74</v>
      </c>
      <c r="E178" s="6" t="n">
        <v>1000</v>
      </c>
      <c r="F178" s="7" t="n">
        <v>1</v>
      </c>
      <c r="G178" s="6" t="n">
        <v>21.37</v>
      </c>
      <c r="H178" s="6" t="n">
        <v>3</v>
      </c>
      <c r="I178" s="6" t="n">
        <v>21.37</v>
      </c>
      <c r="J178" s="6" t="n">
        <v>18.37</v>
      </c>
    </row>
    <row collapsed="false" customFormat="false" customHeight="false" hidden="false" ht="12.1" outlineLevel="0" r="179">
      <c r="A179" s="39" t="n">
        <v>46275</v>
      </c>
      <c r="B179" s="16" t="s">
        <v>543</v>
      </c>
      <c r="C179" s="16" t="s">
        <v>82</v>
      </c>
      <c r="D179" s="16" t="s">
        <v>83</v>
      </c>
      <c r="E179" s="6" t="n">
        <v>1000</v>
      </c>
      <c r="F179" s="7" t="n">
        <v>1</v>
      </c>
      <c r="G179" s="6" t="n">
        <v>16.7</v>
      </c>
      <c r="H179" s="6" t="n">
        <v>2</v>
      </c>
      <c r="I179" s="6" t="n">
        <v>16.7</v>
      </c>
      <c r="J179" s="6" t="n">
        <v>14.7</v>
      </c>
    </row>
    <row collapsed="false" customFormat="false" customHeight="false" hidden="false" ht="12.1" outlineLevel="0" r="180">
      <c r="A180" s="39" t="n">
        <v>46276</v>
      </c>
      <c r="B180" s="16" t="s">
        <v>543</v>
      </c>
      <c r="C180" s="16" t="s">
        <v>41</v>
      </c>
      <c r="D180" s="16" t="s">
        <v>43</v>
      </c>
      <c r="E180" s="6" t="n">
        <v>100</v>
      </c>
      <c r="F180" s="7" t="n">
        <v>1</v>
      </c>
      <c r="G180" s="6" t="n">
        <v>83.02</v>
      </c>
      <c r="H180" s="6" t="n">
        <v>11</v>
      </c>
      <c r="I180" s="6" t="n">
        <v>83.02</v>
      </c>
      <c r="J180" s="6" t="n">
        <v>72.02</v>
      </c>
    </row>
    <row collapsed="false" customFormat="false" customHeight="false" hidden="false" ht="12.1" outlineLevel="0" r="181">
      <c r="A181" s="39" t="n">
        <v>46277</v>
      </c>
      <c r="B181" s="16" t="s">
        <v>543</v>
      </c>
      <c r="C181" s="16" t="s">
        <v>76</v>
      </c>
      <c r="D181" s="16" t="s">
        <v>77</v>
      </c>
      <c r="E181" s="6" t="n">
        <v>1000</v>
      </c>
      <c r="F181" s="7" t="n">
        <v>1</v>
      </c>
      <c r="G181" s="6" t="n">
        <v>21.37</v>
      </c>
      <c r="H181" s="6" t="n">
        <v>3</v>
      </c>
      <c r="I181" s="6" t="n">
        <v>21.37</v>
      </c>
      <c r="J181" s="6" t="n">
        <v>18.37</v>
      </c>
    </row>
    <row collapsed="false" customFormat="false" customHeight="false" hidden="false" ht="12.1" outlineLevel="0" r="182">
      <c r="A182" s="39" t="n">
        <v>46278</v>
      </c>
      <c r="B182" s="16" t="s">
        <v>543</v>
      </c>
      <c r="C182" s="16" t="s">
        <v>94</v>
      </c>
      <c r="D182" s="16" t="s">
        <v>95</v>
      </c>
      <c r="E182" s="6" t="n">
        <v>1000</v>
      </c>
      <c r="F182" s="7" t="n">
        <v>1</v>
      </c>
      <c r="G182" s="6" t="n">
        <v>14.38</v>
      </c>
      <c r="H182" s="6" t="n">
        <v>2</v>
      </c>
      <c r="I182" s="6" t="n">
        <v>14.38</v>
      </c>
      <c r="J182" s="6" t="n">
        <v>12.38</v>
      </c>
    </row>
    <row collapsed="false" customFormat="false" customHeight="false" hidden="false" ht="12.1" outlineLevel="0" r="183">
      <c r="A183" s="39" t="n">
        <v>46278</v>
      </c>
      <c r="B183" s="16" t="s">
        <v>543</v>
      </c>
      <c r="C183" s="16" t="s">
        <v>85</v>
      </c>
      <c r="D183" s="16" t="s">
        <v>86</v>
      </c>
      <c r="E183" s="6" t="n">
        <v>1000</v>
      </c>
      <c r="F183" s="7" t="n">
        <v>1</v>
      </c>
      <c r="G183" s="6" t="n">
        <v>24.25</v>
      </c>
      <c r="H183" s="6" t="n">
        <v>3</v>
      </c>
      <c r="I183" s="6" t="n">
        <v>24.25</v>
      </c>
      <c r="J183" s="6" t="n">
        <v>21.25</v>
      </c>
    </row>
    <row collapsed="false" customFormat="false" customHeight="false" hidden="false" ht="12.1" outlineLevel="0" r="184">
      <c r="A184" s="39" t="n">
        <v>46281</v>
      </c>
      <c r="B184" s="16" t="s">
        <v>543</v>
      </c>
      <c r="C184" s="16" t="s">
        <v>55</v>
      </c>
      <c r="D184" s="16" t="s">
        <v>56</v>
      </c>
      <c r="E184" s="6" t="n">
        <v>1000</v>
      </c>
      <c r="F184" s="7" t="n">
        <v>2</v>
      </c>
      <c r="G184" s="6" t="n">
        <v>20.14</v>
      </c>
      <c r="H184" s="6" t="n">
        <v>5</v>
      </c>
      <c r="I184" s="6" t="n">
        <v>40.28</v>
      </c>
      <c r="J184" s="6" t="n">
        <v>35.28</v>
      </c>
    </row>
    <row collapsed="false" customFormat="false" customHeight="false" hidden="false" ht="12.1" outlineLevel="0" r="185">
      <c r="A185" s="39" t="n">
        <v>46281</v>
      </c>
      <c r="B185" s="16" t="s">
        <v>543</v>
      </c>
      <c r="C185" s="16" t="s">
        <v>62</v>
      </c>
      <c r="D185" s="16" t="s">
        <v>63</v>
      </c>
      <c r="E185" s="6" t="n">
        <v>1000</v>
      </c>
      <c r="F185" s="7" t="n">
        <v>2</v>
      </c>
      <c r="G185" s="6" t="n">
        <v>16.44</v>
      </c>
      <c r="H185" s="6" t="n">
        <v>4</v>
      </c>
      <c r="I185" s="6" t="n">
        <v>32.88</v>
      </c>
      <c r="J185" s="6" t="n">
        <v>28.88</v>
      </c>
    </row>
    <row collapsed="false" customFormat="false" customHeight="false" hidden="false" ht="12.1" outlineLevel="0" r="186">
      <c r="A186" s="39" t="n">
        <v>46284</v>
      </c>
      <c r="B186" s="16" t="s">
        <v>543</v>
      </c>
      <c r="C186" s="16" t="s">
        <v>91</v>
      </c>
      <c r="D186" s="16" t="s">
        <v>92</v>
      </c>
      <c r="E186" s="6" t="n">
        <v>1000</v>
      </c>
      <c r="F186" s="7" t="n">
        <v>1</v>
      </c>
      <c r="G186" s="6" t="n">
        <v>19.73</v>
      </c>
      <c r="H186" s="6" t="n">
        <v>3</v>
      </c>
      <c r="I186" s="6" t="n">
        <v>19.73</v>
      </c>
      <c r="J186" s="6" t="n">
        <v>16.73</v>
      </c>
    </row>
    <row collapsed="false" customFormat="false" customHeight="false" hidden="false" ht="12.1" outlineLevel="0" r="187">
      <c r="A187" s="39" t="n">
        <v>46284</v>
      </c>
      <c r="B187" s="16" t="s">
        <v>543</v>
      </c>
      <c r="C187" s="16" t="s">
        <v>88</v>
      </c>
      <c r="D187" s="16" t="s">
        <v>89</v>
      </c>
      <c r="E187" s="6" t="n">
        <v>1000</v>
      </c>
      <c r="F187" s="7" t="n">
        <v>1</v>
      </c>
      <c r="G187" s="6" t="n">
        <v>19.73</v>
      </c>
      <c r="H187" s="6" t="n">
        <v>3</v>
      </c>
      <c r="I187" s="6" t="n">
        <v>19.73</v>
      </c>
      <c r="J187" s="6" t="n">
        <v>16.73</v>
      </c>
    </row>
    <row collapsed="false" customFormat="false" customHeight="false" hidden="false" ht="12.1" outlineLevel="0" r="188">
      <c r="A188" s="39" t="n">
        <v>46285</v>
      </c>
      <c r="B188" s="16" t="s">
        <v>543</v>
      </c>
      <c r="C188" s="16" t="s">
        <v>70</v>
      </c>
      <c r="D188" s="16" t="s">
        <v>71</v>
      </c>
      <c r="E188" s="6" t="n">
        <v>1000</v>
      </c>
      <c r="F188" s="7" t="n">
        <v>1</v>
      </c>
      <c r="G188" s="6" t="n">
        <v>19.73</v>
      </c>
      <c r="H188" s="6" t="n">
        <v>3</v>
      </c>
      <c r="I188" s="6" t="n">
        <v>19.73</v>
      </c>
      <c r="J188" s="6" t="n">
        <v>16.73</v>
      </c>
    </row>
    <row collapsed="false" customFormat="false" customHeight="false" hidden="false" ht="12.1" outlineLevel="0" r="189">
      <c r="A189" s="39" t="n">
        <v>46286</v>
      </c>
      <c r="B189" s="16" t="s">
        <v>543</v>
      </c>
      <c r="C189" s="16" t="s">
        <v>115</v>
      </c>
      <c r="D189" s="16" t="s">
        <v>116</v>
      </c>
      <c r="E189" s="6" t="n">
        <v>502</v>
      </c>
      <c r="F189" s="7" t="n">
        <v>2</v>
      </c>
      <c r="G189" s="6" t="n">
        <v>3.73</v>
      </c>
      <c r="H189" s="6" t="n">
        <v>1</v>
      </c>
      <c r="I189" s="6" t="n">
        <v>7.46</v>
      </c>
      <c r="J189" s="6" t="n">
        <v>6.46</v>
      </c>
    </row>
    <row collapsed="false" customFormat="false" customHeight="false" hidden="false" ht="12.1" outlineLevel="0" r="190">
      <c r="A190" s="39" t="n">
        <v>46286</v>
      </c>
      <c r="B190" s="16" t="s">
        <v>543</v>
      </c>
      <c r="C190" s="16" t="s">
        <v>112</v>
      </c>
      <c r="D190" s="16" t="s">
        <v>113</v>
      </c>
      <c r="E190" s="6" t="n">
        <v>1000</v>
      </c>
      <c r="F190" s="7" t="n">
        <v>1</v>
      </c>
      <c r="G190" s="6" t="n">
        <v>11.73</v>
      </c>
      <c r="H190" s="6" t="n">
        <v>2</v>
      </c>
      <c r="I190" s="6" t="n">
        <v>11.73</v>
      </c>
      <c r="J190" s="6" t="n">
        <v>9.73</v>
      </c>
    </row>
    <row collapsed="false" customFormat="false" customHeight="false" hidden="false" ht="12.1" outlineLevel="0" r="191">
      <c r="A191" s="39" t="n">
        <v>46287</v>
      </c>
      <c r="B191" s="16" t="s">
        <v>543</v>
      </c>
      <c r="C191" s="16" t="s">
        <v>79</v>
      </c>
      <c r="D191" s="16" t="s">
        <v>80</v>
      </c>
      <c r="E191" s="6" t="n">
        <v>1000</v>
      </c>
      <c r="F191" s="7" t="n">
        <v>1</v>
      </c>
      <c r="G191" s="6" t="n">
        <v>16.44</v>
      </c>
      <c r="H191" s="6" t="n">
        <v>2</v>
      </c>
      <c r="I191" s="6" t="n">
        <v>16.44</v>
      </c>
      <c r="J191" s="6" t="n">
        <v>14.44</v>
      </c>
    </row>
    <row collapsed="false" customFormat="false" customHeight="false" hidden="false" ht="12.1" outlineLevel="0" r="192">
      <c r="A192" s="39" t="n">
        <v>46287</v>
      </c>
      <c r="B192" s="16" t="s">
        <v>543</v>
      </c>
      <c r="C192" s="16" t="s">
        <v>133</v>
      </c>
      <c r="D192" s="16" t="s">
        <v>134</v>
      </c>
      <c r="E192" s="6" t="n">
        <v>1000</v>
      </c>
      <c r="F192" s="7" t="n">
        <v>1</v>
      </c>
      <c r="G192" s="6" t="n">
        <v>59.84</v>
      </c>
      <c r="H192" s="6" t="n">
        <v>8</v>
      </c>
      <c r="I192" s="6" t="n">
        <v>59.84</v>
      </c>
      <c r="J192" s="6" t="n">
        <v>51.84</v>
      </c>
    </row>
    <row collapsed="false" customFormat="false" customHeight="false" hidden="false" ht="12.1" outlineLevel="0" r="193">
      <c r="A193" s="39" t="n">
        <v>46287</v>
      </c>
      <c r="B193" s="16" t="s">
        <v>543</v>
      </c>
      <c r="C193" s="16" t="s">
        <v>109</v>
      </c>
      <c r="D193" s="16" t="s">
        <v>110</v>
      </c>
      <c r="E193" s="6" t="n">
        <v>1000</v>
      </c>
      <c r="F193" s="7" t="n">
        <v>1</v>
      </c>
      <c r="G193" s="6" t="n">
        <v>19.32</v>
      </c>
      <c r="H193" s="6" t="n">
        <v>3</v>
      </c>
      <c r="I193" s="6" t="n">
        <v>19.32</v>
      </c>
      <c r="J193" s="6" t="n">
        <v>16.32</v>
      </c>
    </row>
    <row collapsed="false" customFormat="false" customHeight="false" hidden="false" ht="12.1" outlineLevel="0" r="194">
      <c r="A194" s="39" t="n">
        <v>46289</v>
      </c>
      <c r="B194" s="16" t="s">
        <v>543</v>
      </c>
      <c r="C194" s="16" t="s">
        <v>47</v>
      </c>
      <c r="D194" s="16" t="s">
        <v>48</v>
      </c>
      <c r="E194" s="6" t="n">
        <v>1000</v>
      </c>
      <c r="F194" s="7" t="n">
        <v>2</v>
      </c>
      <c r="G194" s="6" t="n">
        <v>16.85</v>
      </c>
      <c r="H194" s="6" t="n">
        <v>4</v>
      </c>
      <c r="I194" s="6" t="n">
        <v>33.7</v>
      </c>
      <c r="J194" s="6" t="n">
        <v>29.7</v>
      </c>
    </row>
    <row collapsed="false" customFormat="false" customHeight="false" hidden="false" ht="12.1" outlineLevel="0" r="195">
      <c r="A195" s="39" t="n">
        <v>46292</v>
      </c>
      <c r="B195" s="16" t="s">
        <v>543</v>
      </c>
      <c r="C195" s="16" t="s">
        <v>118</v>
      </c>
      <c r="D195" s="16" t="s">
        <v>119</v>
      </c>
      <c r="E195" s="6" t="n">
        <v>1000</v>
      </c>
      <c r="F195" s="7" t="n">
        <v>1</v>
      </c>
      <c r="G195" s="6" t="n">
        <v>17.47</v>
      </c>
      <c r="H195" s="6" t="n">
        <v>2</v>
      </c>
      <c r="I195" s="6" t="n">
        <v>17.47</v>
      </c>
      <c r="J195" s="6" t="n">
        <v>15.47</v>
      </c>
    </row>
    <row collapsed="false" customFormat="false" customHeight="false" hidden="false" ht="12.1" outlineLevel="0" r="196">
      <c r="A196" s="39" t="n">
        <v>46296</v>
      </c>
      <c r="B196" s="16" t="s">
        <v>543</v>
      </c>
      <c r="C196" s="16" t="s">
        <v>97</v>
      </c>
      <c r="D196" s="16" t="s">
        <v>98</v>
      </c>
      <c r="E196" s="6" t="n">
        <v>1000</v>
      </c>
      <c r="F196" s="7" t="n">
        <v>1</v>
      </c>
      <c r="G196" s="6" t="n">
        <v>20.55</v>
      </c>
      <c r="H196" s="6" t="n">
        <v>3</v>
      </c>
      <c r="I196" s="6" t="n">
        <v>20.55</v>
      </c>
      <c r="J196" s="6" t="n">
        <v>17.55</v>
      </c>
    </row>
    <row collapsed="false" customFormat="false" customHeight="false" hidden="false" ht="12.1" outlineLevel="0" r="197">
      <c r="A197" s="39" t="n">
        <v>46300</v>
      </c>
      <c r="B197" s="16" t="s">
        <v>543</v>
      </c>
      <c r="C197" s="16" t="s">
        <v>127</v>
      </c>
      <c r="D197" s="16" t="s">
        <v>128</v>
      </c>
      <c r="E197" s="6" t="n">
        <v>1000</v>
      </c>
      <c r="F197" s="7" t="n">
        <v>1</v>
      </c>
      <c r="G197" s="6" t="n">
        <v>15</v>
      </c>
      <c r="H197" s="6" t="n">
        <v>2</v>
      </c>
      <c r="I197" s="6" t="n">
        <v>15</v>
      </c>
      <c r="J197" s="6" t="n">
        <v>13</v>
      </c>
    </row>
    <row collapsed="false" customFormat="false" customHeight="false" hidden="false" ht="12.1" outlineLevel="0" r="198">
      <c r="A198" s="39" t="n">
        <v>46302</v>
      </c>
      <c r="B198" s="16" t="s">
        <v>543</v>
      </c>
      <c r="C198" s="16" t="s">
        <v>66</v>
      </c>
      <c r="D198" s="16" t="s">
        <v>67</v>
      </c>
      <c r="E198" s="6" t="n">
        <v>100</v>
      </c>
      <c r="F198" s="7" t="n">
        <v>1</v>
      </c>
      <c r="G198" s="6" t="n">
        <v>11.61</v>
      </c>
      <c r="H198" s="6" t="n">
        <v>2</v>
      </c>
      <c r="I198" s="6" t="n">
        <v>11.61</v>
      </c>
      <c r="J198" s="6" t="n">
        <v>9.61</v>
      </c>
    </row>
    <row collapsed="false" customFormat="false" customHeight="false" hidden="false" ht="12.1" outlineLevel="0" r="199">
      <c r="A199" s="39" t="n">
        <v>46302</v>
      </c>
      <c r="B199" s="16" t="s">
        <v>543</v>
      </c>
      <c r="C199" s="16" t="s">
        <v>103</v>
      </c>
      <c r="D199" s="16" t="s">
        <v>104</v>
      </c>
      <c r="E199" s="6" t="n">
        <v>1000</v>
      </c>
      <c r="F199" s="7" t="n">
        <v>1</v>
      </c>
      <c r="G199" s="6" t="n">
        <v>16.99</v>
      </c>
      <c r="H199" s="6" t="n">
        <v>2</v>
      </c>
      <c r="I199" s="6" t="n">
        <v>16.99</v>
      </c>
      <c r="J199" s="6" t="n">
        <v>14.99</v>
      </c>
    </row>
    <row collapsed="false" customFormat="false" customHeight="false" hidden="false" ht="12.1" outlineLevel="0" r="200">
      <c r="A200" s="39" t="n">
        <v>46304</v>
      </c>
      <c r="B200" s="16" t="s">
        <v>543</v>
      </c>
      <c r="C200" s="16" t="s">
        <v>121</v>
      </c>
      <c r="D200" s="16" t="s">
        <v>122</v>
      </c>
      <c r="E200" s="6" t="n">
        <v>1000</v>
      </c>
      <c r="F200" s="7" t="n">
        <v>1</v>
      </c>
      <c r="G200" s="6" t="n">
        <v>13.81</v>
      </c>
      <c r="H200" s="6" t="n">
        <v>2</v>
      </c>
      <c r="I200" s="6" t="n">
        <v>13.81</v>
      </c>
      <c r="J200" s="6" t="n">
        <v>11.81</v>
      </c>
    </row>
    <row collapsed="false" customFormat="false" customHeight="false" hidden="false" ht="12.1" outlineLevel="0" r="201">
      <c r="A201" s="39" t="n">
        <v>46305</v>
      </c>
      <c r="B201" s="16" t="s">
        <v>543</v>
      </c>
      <c r="C201" s="16" t="s">
        <v>82</v>
      </c>
      <c r="D201" s="16" t="s">
        <v>83</v>
      </c>
      <c r="E201" s="6" t="n">
        <v>1000</v>
      </c>
      <c r="F201" s="7" t="n">
        <v>1</v>
      </c>
      <c r="G201" s="6" t="n">
        <v>16.15</v>
      </c>
      <c r="H201" s="6" t="n">
        <v>2</v>
      </c>
      <c r="I201" s="6" t="n">
        <v>16.15</v>
      </c>
      <c r="J201" s="6" t="n">
        <v>14.15</v>
      </c>
    </row>
    <row collapsed="false" customFormat="false" customHeight="false" hidden="false" ht="12.1" outlineLevel="0" r="202">
      <c r="A202" s="39" t="n">
        <v>46305</v>
      </c>
      <c r="B202" s="16" t="s">
        <v>543</v>
      </c>
      <c r="C202" s="16" t="s">
        <v>73</v>
      </c>
      <c r="D202" s="16" t="s">
        <v>74</v>
      </c>
      <c r="E202" s="6" t="n">
        <v>1000</v>
      </c>
      <c r="F202" s="7" t="n">
        <v>1</v>
      </c>
      <c r="G202" s="6" t="n">
        <v>21.37</v>
      </c>
      <c r="H202" s="6" t="n">
        <v>3</v>
      </c>
      <c r="I202" s="6" t="n">
        <v>21.37</v>
      </c>
      <c r="J202" s="6" t="n">
        <v>18.37</v>
      </c>
    </row>
    <row collapsed="false" customFormat="false" customHeight="false" hidden="false" ht="12.1" outlineLevel="0" r="203">
      <c r="A203" s="39" t="n">
        <v>46306</v>
      </c>
      <c r="B203" s="16" t="s">
        <v>543</v>
      </c>
      <c r="C203" s="16" t="s">
        <v>41</v>
      </c>
      <c r="D203" s="16" t="s">
        <v>43</v>
      </c>
      <c r="E203" s="6" t="n">
        <v>100</v>
      </c>
      <c r="F203" s="7" t="n">
        <v>1</v>
      </c>
      <c r="G203" s="6" t="n">
        <v>83.02</v>
      </c>
      <c r="H203" s="6" t="n">
        <v>11</v>
      </c>
      <c r="I203" s="6" t="n">
        <v>83.02</v>
      </c>
      <c r="J203" s="6" t="n">
        <v>72.02</v>
      </c>
    </row>
    <row collapsed="false" customFormat="false" customHeight="false" hidden="false" ht="12.1" outlineLevel="0" r="204">
      <c r="A204" s="39" t="n">
        <v>46307</v>
      </c>
      <c r="B204" s="16" t="s">
        <v>543</v>
      </c>
      <c r="C204" s="16" t="s">
        <v>76</v>
      </c>
      <c r="D204" s="16" t="s">
        <v>77</v>
      </c>
      <c r="E204" s="6" t="n">
        <v>1000</v>
      </c>
      <c r="F204" s="7" t="n">
        <v>1</v>
      </c>
      <c r="G204" s="6" t="n">
        <v>21.37</v>
      </c>
      <c r="H204" s="6" t="n">
        <v>3</v>
      </c>
      <c r="I204" s="6" t="n">
        <v>21.37</v>
      </c>
      <c r="J204" s="6" t="n">
        <v>18.37</v>
      </c>
    </row>
    <row collapsed="false" customFormat="false" customHeight="false" hidden="false" ht="12.1" outlineLevel="0" r="205">
      <c r="A205" s="39" t="n">
        <v>46308</v>
      </c>
      <c r="B205" s="16" t="s">
        <v>543</v>
      </c>
      <c r="C205" s="16" t="s">
        <v>94</v>
      </c>
      <c r="D205" s="16" t="s">
        <v>95</v>
      </c>
      <c r="E205" s="6" t="n">
        <v>1000</v>
      </c>
      <c r="F205" s="7" t="n">
        <v>1</v>
      </c>
      <c r="G205" s="6" t="n">
        <v>14.38</v>
      </c>
      <c r="H205" s="6" t="n">
        <v>2</v>
      </c>
      <c r="I205" s="6" t="n">
        <v>14.38</v>
      </c>
      <c r="J205" s="6" t="n">
        <v>12.38</v>
      </c>
    </row>
    <row collapsed="false" customFormat="false" customHeight="false" hidden="false" ht="12.1" outlineLevel="0" r="206">
      <c r="A206" s="39" t="n">
        <v>46311</v>
      </c>
      <c r="B206" s="16" t="s">
        <v>543</v>
      </c>
      <c r="C206" s="16" t="s">
        <v>55</v>
      </c>
      <c r="D206" s="16" t="s">
        <v>56</v>
      </c>
      <c r="E206" s="6" t="n">
        <v>1000</v>
      </c>
      <c r="F206" s="7" t="n">
        <v>2</v>
      </c>
      <c r="G206" s="6" t="n">
        <v>20.14</v>
      </c>
      <c r="H206" s="6" t="n">
        <v>5</v>
      </c>
      <c r="I206" s="6" t="n">
        <v>40.28</v>
      </c>
      <c r="J206" s="6" t="n">
        <v>35.28</v>
      </c>
    </row>
    <row collapsed="false" customFormat="false" customHeight="false" hidden="false" ht="12.1" outlineLevel="0" r="207">
      <c r="A207" s="39" t="n">
        <v>46311</v>
      </c>
      <c r="B207" s="16" t="s">
        <v>543</v>
      </c>
      <c r="C207" s="16" t="s">
        <v>62</v>
      </c>
      <c r="D207" s="16" t="s">
        <v>63</v>
      </c>
      <c r="E207" s="6" t="n">
        <v>1000</v>
      </c>
      <c r="F207" s="7" t="n">
        <v>2</v>
      </c>
      <c r="G207" s="6" t="n">
        <v>16.44</v>
      </c>
      <c r="H207" s="6" t="n">
        <v>4</v>
      </c>
      <c r="I207" s="6" t="n">
        <v>32.88</v>
      </c>
      <c r="J207" s="6" t="n">
        <v>28.88</v>
      </c>
    </row>
    <row collapsed="false" customFormat="false" customHeight="false" hidden="false" ht="12.1" outlineLevel="0" r="208">
      <c r="A208" s="39" t="n">
        <v>46314</v>
      </c>
      <c r="B208" s="16" t="s">
        <v>543</v>
      </c>
      <c r="C208" s="16" t="s">
        <v>91</v>
      </c>
      <c r="D208" s="16" t="s">
        <v>92</v>
      </c>
      <c r="E208" s="6" t="n">
        <v>1000</v>
      </c>
      <c r="F208" s="7" t="n">
        <v>1</v>
      </c>
      <c r="G208" s="6" t="n">
        <v>19.73</v>
      </c>
      <c r="H208" s="6" t="n">
        <v>3</v>
      </c>
      <c r="I208" s="6" t="n">
        <v>19.73</v>
      </c>
      <c r="J208" s="6" t="n">
        <v>16.73</v>
      </c>
    </row>
    <row collapsed="false" customFormat="false" customHeight="false" hidden="false" ht="12.1" outlineLevel="0" r="209">
      <c r="A209" s="39" t="n">
        <v>46314</v>
      </c>
      <c r="B209" s="16" t="s">
        <v>543</v>
      </c>
      <c r="C209" s="16" t="s">
        <v>88</v>
      </c>
      <c r="D209" s="16" t="s">
        <v>89</v>
      </c>
      <c r="E209" s="6" t="n">
        <v>1000</v>
      </c>
      <c r="F209" s="7" t="n">
        <v>1</v>
      </c>
      <c r="G209" s="6" t="n">
        <v>19.73</v>
      </c>
      <c r="H209" s="6" t="n">
        <v>3</v>
      </c>
      <c r="I209" s="6" t="n">
        <v>19.73</v>
      </c>
      <c r="J209" s="6" t="n">
        <v>16.73</v>
      </c>
    </row>
    <row collapsed="false" customFormat="false" customHeight="false" hidden="false" ht="12.1" outlineLevel="0" r="210">
      <c r="A210" s="39" t="n">
        <v>46315</v>
      </c>
      <c r="B210" s="16" t="s">
        <v>543</v>
      </c>
      <c r="C210" s="16" t="s">
        <v>70</v>
      </c>
      <c r="D210" s="16" t="s">
        <v>71</v>
      </c>
      <c r="E210" s="6" t="n">
        <v>1000</v>
      </c>
      <c r="F210" s="7" t="n">
        <v>1</v>
      </c>
      <c r="G210" s="6" t="n">
        <v>19.73</v>
      </c>
      <c r="H210" s="6" t="n">
        <v>3</v>
      </c>
      <c r="I210" s="6" t="n">
        <v>19.73</v>
      </c>
      <c r="J210" s="6" t="n">
        <v>16.73</v>
      </c>
    </row>
    <row collapsed="false" customFormat="false" customHeight="false" hidden="false" ht="12.1" outlineLevel="0" r="211">
      <c r="A211" s="39" t="n">
        <v>46315</v>
      </c>
      <c r="B211" s="16" t="s">
        <v>543</v>
      </c>
      <c r="C211" s="16" t="s">
        <v>124</v>
      </c>
      <c r="D211" s="16" t="s">
        <v>125</v>
      </c>
      <c r="E211" s="6" t="n">
        <v>1000</v>
      </c>
      <c r="F211" s="7" t="n">
        <v>1</v>
      </c>
      <c r="G211" s="6" t="n">
        <v>62.33</v>
      </c>
      <c r="H211" s="6" t="n">
        <v>8</v>
      </c>
      <c r="I211" s="6" t="n">
        <v>62.33</v>
      </c>
      <c r="J211" s="6" t="n">
        <v>54.33</v>
      </c>
    </row>
    <row collapsed="false" customFormat="false" customHeight="false" hidden="false" ht="12.1" outlineLevel="0" r="212">
      <c r="A212" s="39" t="n">
        <v>46316</v>
      </c>
      <c r="B212" s="16" t="s">
        <v>543</v>
      </c>
      <c r="C212" s="16" t="s">
        <v>115</v>
      </c>
      <c r="D212" s="16" t="s">
        <v>116</v>
      </c>
      <c r="E212" s="6" t="n">
        <v>502</v>
      </c>
      <c r="F212" s="7" t="n">
        <v>2</v>
      </c>
      <c r="G212" s="6" t="n">
        <v>2.49</v>
      </c>
      <c r="H212" s="6" t="n">
        <v>1</v>
      </c>
      <c r="I212" s="6" t="n">
        <v>4.98</v>
      </c>
      <c r="J212" s="6" t="n">
        <v>3.98</v>
      </c>
    </row>
    <row collapsed="false" customFormat="false" customHeight="false" hidden="false" ht="12.1" outlineLevel="0" r="213">
      <c r="A213" s="39" t="n">
        <v>46316</v>
      </c>
      <c r="B213" s="16" t="s">
        <v>543</v>
      </c>
      <c r="C213" s="16" t="s">
        <v>112</v>
      </c>
      <c r="D213" s="16" t="s">
        <v>113</v>
      </c>
      <c r="E213" s="6" t="n">
        <v>1000</v>
      </c>
      <c r="F213" s="7" t="n">
        <v>1</v>
      </c>
      <c r="G213" s="6" t="n">
        <v>10.43</v>
      </c>
      <c r="H213" s="6" t="n">
        <v>1</v>
      </c>
      <c r="I213" s="6" t="n">
        <v>10.43</v>
      </c>
      <c r="J213" s="6" t="n">
        <v>9.43</v>
      </c>
    </row>
    <row collapsed="false" customFormat="false" customHeight="false" hidden="false" ht="12.1" outlineLevel="0" r="214">
      <c r="A214" s="39" t="n">
        <v>46317</v>
      </c>
      <c r="B214" s="16" t="s">
        <v>543</v>
      </c>
      <c r="C214" s="16" t="s">
        <v>109</v>
      </c>
      <c r="D214" s="16" t="s">
        <v>110</v>
      </c>
      <c r="E214" s="6" t="n">
        <v>1000</v>
      </c>
      <c r="F214" s="7" t="n">
        <v>1</v>
      </c>
      <c r="G214" s="6" t="n">
        <v>19.32</v>
      </c>
      <c r="H214" s="6" t="n">
        <v>3</v>
      </c>
      <c r="I214" s="6" t="n">
        <v>19.32</v>
      </c>
      <c r="J214" s="6" t="n">
        <v>16.32</v>
      </c>
    </row>
    <row collapsed="false" customFormat="false" customHeight="false" hidden="false" ht="12.1" outlineLevel="0" r="215">
      <c r="A215" s="39" t="n">
        <v>46317</v>
      </c>
      <c r="B215" s="16" t="s">
        <v>543</v>
      </c>
      <c r="C215" s="16" t="s">
        <v>79</v>
      </c>
      <c r="D215" s="16" t="s">
        <v>80</v>
      </c>
      <c r="E215" s="6" t="n">
        <v>1000</v>
      </c>
      <c r="F215" s="7" t="n">
        <v>1</v>
      </c>
      <c r="G215" s="6" t="n">
        <v>16.44</v>
      </c>
      <c r="H215" s="6" t="n">
        <v>2</v>
      </c>
      <c r="I215" s="6" t="n">
        <v>16.44</v>
      </c>
      <c r="J215" s="6" t="n">
        <v>14.44</v>
      </c>
    </row>
    <row collapsed="false" customFormat="false" customHeight="false" hidden="false" ht="12.1" outlineLevel="0" r="216">
      <c r="A216" s="39" t="n">
        <v>46319</v>
      </c>
      <c r="B216" s="16" t="s">
        <v>543</v>
      </c>
      <c r="C216" s="16" t="s">
        <v>47</v>
      </c>
      <c r="D216" s="16" t="s">
        <v>48</v>
      </c>
      <c r="E216" s="6" t="n">
        <v>1000</v>
      </c>
      <c r="F216" s="7" t="n">
        <v>2</v>
      </c>
      <c r="G216" s="6" t="n">
        <v>16.85</v>
      </c>
      <c r="H216" s="6" t="n">
        <v>4</v>
      </c>
      <c r="I216" s="6" t="n">
        <v>33.7</v>
      </c>
      <c r="J216" s="6" t="n">
        <v>29.7</v>
      </c>
    </row>
    <row collapsed="false" customFormat="false" customHeight="false" hidden="false" ht="12.1" outlineLevel="0" r="217">
      <c r="A217" s="39" t="n">
        <v>46326</v>
      </c>
      <c r="B217" s="16" t="s">
        <v>543</v>
      </c>
      <c r="C217" s="16" t="s">
        <v>97</v>
      </c>
      <c r="D217" s="16" t="s">
        <v>98</v>
      </c>
      <c r="E217" s="6" t="n">
        <v>1000</v>
      </c>
      <c r="F217" s="7" t="n">
        <v>1</v>
      </c>
      <c r="G217" s="6" t="n">
        <v>20.55</v>
      </c>
      <c r="H217" s="6" t="n">
        <v>3</v>
      </c>
      <c r="I217" s="6" t="n">
        <v>20.55</v>
      </c>
      <c r="J217" s="6" t="n">
        <v>17.55</v>
      </c>
    </row>
    <row collapsed="false" customFormat="false" customHeight="false" hidden="false" ht="12.1" outlineLevel="0" r="218">
      <c r="A218" s="39" t="n">
        <v>46330</v>
      </c>
      <c r="B218" s="16" t="s">
        <v>543</v>
      </c>
      <c r="C218" s="16" t="s">
        <v>127</v>
      </c>
      <c r="D218" s="16" t="s">
        <v>128</v>
      </c>
      <c r="E218" s="6" t="n">
        <v>1000</v>
      </c>
      <c r="F218" s="7" t="n">
        <v>1</v>
      </c>
      <c r="G218" s="6" t="n">
        <v>15</v>
      </c>
      <c r="H218" s="6" t="n">
        <v>2</v>
      </c>
      <c r="I218" s="6" t="n">
        <v>15</v>
      </c>
      <c r="J218" s="6" t="n">
        <v>13</v>
      </c>
    </row>
    <row collapsed="false" customFormat="false" customHeight="false" hidden="false" ht="12.1" outlineLevel="0" r="219">
      <c r="A219" s="39" t="n">
        <v>46332</v>
      </c>
      <c r="B219" s="16" t="s">
        <v>543</v>
      </c>
      <c r="C219" s="16" t="s">
        <v>66</v>
      </c>
      <c r="D219" s="16" t="s">
        <v>67</v>
      </c>
      <c r="E219" s="6" t="n">
        <v>100</v>
      </c>
      <c r="F219" s="7" t="n">
        <v>1</v>
      </c>
      <c r="G219" s="6" t="n">
        <v>11.61</v>
      </c>
      <c r="H219" s="6" t="n">
        <v>2</v>
      </c>
      <c r="I219" s="6" t="n">
        <v>11.61</v>
      </c>
      <c r="J219" s="6" t="n">
        <v>9.61</v>
      </c>
    </row>
    <row collapsed="false" customFormat="false" customHeight="false" hidden="false" ht="12.1" outlineLevel="0" r="220">
      <c r="A220" s="39" t="n">
        <v>46333</v>
      </c>
      <c r="B220" s="16" t="s">
        <v>543</v>
      </c>
      <c r="C220" s="16" t="s">
        <v>103</v>
      </c>
      <c r="D220" s="16" t="s">
        <v>104</v>
      </c>
      <c r="E220" s="6" t="n">
        <v>1000</v>
      </c>
      <c r="F220" s="7" t="n">
        <v>1</v>
      </c>
      <c r="G220" s="6" t="n">
        <v>16.99</v>
      </c>
      <c r="H220" s="6" t="n">
        <v>2</v>
      </c>
      <c r="I220" s="6" t="n">
        <v>16.99</v>
      </c>
      <c r="J220" s="6" t="n">
        <v>14.99</v>
      </c>
    </row>
    <row collapsed="false" customFormat="false" customHeight="false" hidden="false" ht="12.1" outlineLevel="0" r="221">
      <c r="A221" s="39" t="n">
        <v>46334</v>
      </c>
      <c r="B221" s="16" t="s">
        <v>543</v>
      </c>
      <c r="C221" s="16" t="s">
        <v>121</v>
      </c>
      <c r="D221" s="16" t="s">
        <v>122</v>
      </c>
      <c r="E221" s="6" t="n">
        <v>1000</v>
      </c>
      <c r="F221" s="7" t="n">
        <v>1</v>
      </c>
      <c r="G221" s="6" t="n">
        <v>13.81</v>
      </c>
      <c r="H221" s="6" t="n">
        <v>2</v>
      </c>
      <c r="I221" s="6" t="n">
        <v>13.81</v>
      </c>
      <c r="J221" s="6" t="n">
        <v>11.81</v>
      </c>
    </row>
    <row collapsed="false" customFormat="false" customHeight="false" hidden="false" ht="12.1" outlineLevel="0" r="222">
      <c r="A222" s="39" t="n">
        <v>46335</v>
      </c>
      <c r="B222" s="16" t="s">
        <v>543</v>
      </c>
      <c r="C222" s="16" t="s">
        <v>73</v>
      </c>
      <c r="D222" s="16" t="s">
        <v>74</v>
      </c>
      <c r="E222" s="6" t="n">
        <v>1000</v>
      </c>
      <c r="F222" s="7" t="n">
        <v>1</v>
      </c>
      <c r="G222" s="6" t="n">
        <v>21.37</v>
      </c>
      <c r="H222" s="6" t="n">
        <v>3</v>
      </c>
      <c r="I222" s="6" t="n">
        <v>21.37</v>
      </c>
      <c r="J222" s="6" t="n">
        <v>18.37</v>
      </c>
    </row>
    <row collapsed="false" customFormat="false" customHeight="false" hidden="false" ht="12.1" outlineLevel="0" r="223">
      <c r="A223" s="39" t="n">
        <v>46335</v>
      </c>
      <c r="B223" s="16" t="s">
        <v>543</v>
      </c>
      <c r="C223" s="16" t="s">
        <v>82</v>
      </c>
      <c r="D223" s="16" t="s">
        <v>83</v>
      </c>
      <c r="E223" s="6" t="n">
        <v>1000</v>
      </c>
      <c r="F223" s="7" t="n">
        <v>1</v>
      </c>
      <c r="G223" s="6" t="n">
        <v>15.59</v>
      </c>
      <c r="H223" s="6" t="n">
        <v>2</v>
      </c>
      <c r="I223" s="6" t="n">
        <v>15.59</v>
      </c>
      <c r="J223" s="6" t="n">
        <v>13.59</v>
      </c>
    </row>
    <row collapsed="false" customFormat="false" customHeight="false" hidden="false" ht="12.1" outlineLevel="0" r="224">
      <c r="A224" s="39" t="n">
        <v>46336</v>
      </c>
      <c r="B224" s="16" t="s">
        <v>543</v>
      </c>
      <c r="C224" s="16" t="s">
        <v>41</v>
      </c>
      <c r="D224" s="16" t="s">
        <v>43</v>
      </c>
      <c r="E224" s="6" t="n">
        <v>100</v>
      </c>
      <c r="F224" s="7" t="n">
        <v>1</v>
      </c>
      <c r="G224" s="6" t="n">
        <v>83.02</v>
      </c>
      <c r="H224" s="6" t="n">
        <v>11</v>
      </c>
      <c r="I224" s="6" t="n">
        <v>83.02</v>
      </c>
      <c r="J224" s="6" t="n">
        <v>72.02</v>
      </c>
    </row>
    <row collapsed="false" customFormat="false" customHeight="false" hidden="false" ht="12.1" outlineLevel="0" r="225">
      <c r="A225" s="39" t="n">
        <v>46337</v>
      </c>
      <c r="B225" s="16" t="s">
        <v>543</v>
      </c>
      <c r="C225" s="16" t="s">
        <v>76</v>
      </c>
      <c r="D225" s="16" t="s">
        <v>77</v>
      </c>
      <c r="E225" s="6" t="n">
        <v>1000</v>
      </c>
      <c r="F225" s="7" t="n">
        <v>1</v>
      </c>
      <c r="G225" s="6" t="n">
        <v>21.37</v>
      </c>
      <c r="H225" s="6" t="n">
        <v>3</v>
      </c>
      <c r="I225" s="6" t="n">
        <v>21.37</v>
      </c>
      <c r="J225" s="6" t="n">
        <v>18.37</v>
      </c>
    </row>
    <row collapsed="false" customFormat="false" customHeight="false" hidden="false" ht="12.1" outlineLevel="0" r="226">
      <c r="A226" s="39" t="n">
        <v>46338</v>
      </c>
      <c r="B226" s="16" t="s">
        <v>543</v>
      </c>
      <c r="C226" s="16" t="s">
        <v>94</v>
      </c>
      <c r="D226" s="16" t="s">
        <v>95</v>
      </c>
      <c r="E226" s="6" t="n">
        <v>1000</v>
      </c>
      <c r="F226" s="7" t="n">
        <v>1</v>
      </c>
      <c r="G226" s="6" t="n">
        <v>14.38</v>
      </c>
      <c r="H226" s="6" t="n">
        <v>2</v>
      </c>
      <c r="I226" s="6" t="n">
        <v>14.38</v>
      </c>
      <c r="J226" s="6" t="n">
        <v>12.38</v>
      </c>
    </row>
    <row collapsed="false" customFormat="false" customHeight="false" hidden="false" ht="12.1" outlineLevel="0" r="227">
      <c r="A227" s="39" t="n">
        <v>46341</v>
      </c>
      <c r="B227" s="16" t="s">
        <v>543</v>
      </c>
      <c r="C227" s="16" t="s">
        <v>55</v>
      </c>
      <c r="D227" s="16" t="s">
        <v>56</v>
      </c>
      <c r="E227" s="6" t="n">
        <v>1000</v>
      </c>
      <c r="F227" s="7" t="n">
        <v>2</v>
      </c>
      <c r="G227" s="6" t="n">
        <v>20.14</v>
      </c>
      <c r="H227" s="6" t="n">
        <v>5</v>
      </c>
      <c r="I227" s="6" t="n">
        <v>40.28</v>
      </c>
      <c r="J227" s="6" t="n">
        <v>35.28</v>
      </c>
    </row>
    <row collapsed="false" customFormat="false" customHeight="false" hidden="false" ht="12.1" outlineLevel="0" r="228">
      <c r="A228" s="39" t="n">
        <v>46341</v>
      </c>
      <c r="B228" s="16" t="s">
        <v>543</v>
      </c>
      <c r="C228" s="16" t="s">
        <v>62</v>
      </c>
      <c r="D228" s="16" t="s">
        <v>63</v>
      </c>
      <c r="E228" s="6" t="n">
        <v>1000</v>
      </c>
      <c r="F228" s="7" t="n">
        <v>2</v>
      </c>
      <c r="G228" s="6" t="n">
        <v>16.44</v>
      </c>
      <c r="H228" s="6" t="n">
        <v>4</v>
      </c>
      <c r="I228" s="6" t="n">
        <v>32.88</v>
      </c>
      <c r="J228" s="6" t="n">
        <v>28.88</v>
      </c>
    </row>
    <row collapsed="false" customFormat="false" customHeight="false" hidden="false" ht="12.1" outlineLevel="0" r="229">
      <c r="A229" s="39" t="n">
        <v>46344</v>
      </c>
      <c r="B229" s="16" t="s">
        <v>543</v>
      </c>
      <c r="C229" s="16" t="s">
        <v>136</v>
      </c>
      <c r="D229" s="16" t="s">
        <v>137</v>
      </c>
      <c r="E229" s="6" t="n">
        <v>1000</v>
      </c>
      <c r="F229" s="7" t="n">
        <v>1</v>
      </c>
      <c r="G229" s="6" t="n">
        <v>42.86</v>
      </c>
      <c r="H229" s="6" t="n">
        <v>6</v>
      </c>
      <c r="I229" s="6" t="n">
        <v>42.86</v>
      </c>
      <c r="J229" s="6" t="n">
        <v>36.86</v>
      </c>
    </row>
    <row collapsed="false" customFormat="false" customHeight="false" hidden="false" ht="12.1" outlineLevel="0" r="230">
      <c r="A230" s="39" t="n">
        <v>46344</v>
      </c>
      <c r="B230" s="16" t="s">
        <v>543</v>
      </c>
      <c r="C230" s="16" t="s">
        <v>88</v>
      </c>
      <c r="D230" s="16" t="s">
        <v>89</v>
      </c>
      <c r="E230" s="6" t="n">
        <v>1000</v>
      </c>
      <c r="F230" s="7" t="n">
        <v>1</v>
      </c>
      <c r="G230" s="6" t="n">
        <v>19.73</v>
      </c>
      <c r="H230" s="6" t="n">
        <v>3</v>
      </c>
      <c r="I230" s="6" t="n">
        <v>19.73</v>
      </c>
      <c r="J230" s="6" t="n">
        <v>16.73</v>
      </c>
    </row>
    <row collapsed="false" customFormat="false" customHeight="false" hidden="false" ht="12.1" outlineLevel="0" r="231">
      <c r="A231" s="39" t="n">
        <v>46344</v>
      </c>
      <c r="B231" s="16" t="s">
        <v>543</v>
      </c>
      <c r="C231" s="16" t="s">
        <v>91</v>
      </c>
      <c r="D231" s="16" t="s">
        <v>92</v>
      </c>
      <c r="E231" s="6" t="n">
        <v>1000</v>
      </c>
      <c r="F231" s="7" t="n">
        <v>1</v>
      </c>
      <c r="G231" s="6" t="n">
        <v>19.73</v>
      </c>
      <c r="H231" s="6" t="n">
        <v>3</v>
      </c>
      <c r="I231" s="6" t="n">
        <v>19.73</v>
      </c>
      <c r="J231" s="6" t="n">
        <v>16.73</v>
      </c>
    </row>
    <row collapsed="false" customFormat="false" customHeight="false" hidden="false" ht="12.1" outlineLevel="0" r="232">
      <c r="A232" s="39" t="n">
        <v>46345</v>
      </c>
      <c r="B232" s="16" t="s">
        <v>543</v>
      </c>
      <c r="C232" s="16" t="s">
        <v>70</v>
      </c>
      <c r="D232" s="16" t="s">
        <v>71</v>
      </c>
      <c r="E232" s="6" t="n">
        <v>1000</v>
      </c>
      <c r="F232" s="7" t="n">
        <v>1</v>
      </c>
      <c r="G232" s="6" t="n">
        <v>19.73</v>
      </c>
      <c r="H232" s="6" t="n">
        <v>3</v>
      </c>
      <c r="I232" s="6" t="n">
        <v>19.73</v>
      </c>
      <c r="J232" s="6" t="n">
        <v>16.73</v>
      </c>
    </row>
    <row collapsed="false" customFormat="false" customHeight="false" hidden="false" ht="12.1" outlineLevel="0" r="233">
      <c r="A233" s="39" t="n">
        <v>46346</v>
      </c>
      <c r="B233" s="16" t="s">
        <v>543</v>
      </c>
      <c r="C233" s="16" t="s">
        <v>112</v>
      </c>
      <c r="D233" s="16" t="s">
        <v>113</v>
      </c>
      <c r="E233" s="6" t="n">
        <v>1000</v>
      </c>
      <c r="F233" s="7" t="n">
        <v>1</v>
      </c>
      <c r="G233" s="6" t="n">
        <v>9.14</v>
      </c>
      <c r="H233" s="6" t="n">
        <v>1</v>
      </c>
      <c r="I233" s="6" t="n">
        <v>9.14</v>
      </c>
      <c r="J233" s="6" t="n">
        <v>8.14</v>
      </c>
    </row>
    <row collapsed="false" customFormat="false" customHeight="false" hidden="false" ht="12.1" outlineLevel="0" r="234">
      <c r="A234" s="39" t="n">
        <v>46346</v>
      </c>
      <c r="B234" s="16" t="s">
        <v>543</v>
      </c>
      <c r="C234" s="16" t="s">
        <v>115</v>
      </c>
      <c r="D234" s="16" t="s">
        <v>116</v>
      </c>
      <c r="E234" s="6" t="n">
        <v>502</v>
      </c>
      <c r="F234" s="7" t="n">
        <v>2</v>
      </c>
      <c r="G234" s="6" t="n">
        <v>1.24</v>
      </c>
      <c r="H234" s="6" t="n">
        <v>0</v>
      </c>
      <c r="I234" s="6" t="n">
        <v>2.48</v>
      </c>
      <c r="J234" s="6" t="n">
        <v>2.48</v>
      </c>
    </row>
    <row collapsed="false" customFormat="false" customHeight="false" hidden="false" ht="12.1" outlineLevel="0" r="235">
      <c r="A235" s="39" t="n">
        <v>46347</v>
      </c>
      <c r="B235" s="16" t="s">
        <v>543</v>
      </c>
      <c r="C235" s="16" t="s">
        <v>109</v>
      </c>
      <c r="D235" s="16" t="s">
        <v>110</v>
      </c>
      <c r="E235" s="6" t="n">
        <v>1000</v>
      </c>
      <c r="F235" s="7" t="n">
        <v>1</v>
      </c>
      <c r="G235" s="6" t="n">
        <v>19.32</v>
      </c>
      <c r="H235" s="6" t="n">
        <v>3</v>
      </c>
      <c r="I235" s="6" t="n">
        <v>19.32</v>
      </c>
      <c r="J235" s="6" t="n">
        <v>16.32</v>
      </c>
    </row>
    <row collapsed="false" customFormat="false" customHeight="false" hidden="false" ht="12.1" outlineLevel="0" r="236">
      <c r="A236" s="39" t="n">
        <v>46347</v>
      </c>
      <c r="B236" s="16" t="s">
        <v>543</v>
      </c>
      <c r="C236" s="16" t="s">
        <v>79</v>
      </c>
      <c r="D236" s="16" t="s">
        <v>80</v>
      </c>
      <c r="E236" s="6" t="n">
        <v>1000</v>
      </c>
      <c r="F236" s="7" t="n">
        <v>1</v>
      </c>
      <c r="G236" s="6" t="n">
        <v>16.44</v>
      </c>
      <c r="H236" s="6" t="n">
        <v>2</v>
      </c>
      <c r="I236" s="6" t="n">
        <v>16.44</v>
      </c>
      <c r="J236" s="6" t="n">
        <v>14.44</v>
      </c>
    </row>
    <row collapsed="false" customFormat="false" customHeight="false" hidden="false" ht="12.1" outlineLevel="0" r="237">
      <c r="A237" s="39" t="n">
        <v>46349</v>
      </c>
      <c r="B237" s="16" t="s">
        <v>543</v>
      </c>
      <c r="C237" s="16" t="s">
        <v>47</v>
      </c>
      <c r="D237" s="16" t="s">
        <v>48</v>
      </c>
      <c r="E237" s="6" t="n">
        <v>1000</v>
      </c>
      <c r="F237" s="7" t="n">
        <v>2</v>
      </c>
      <c r="G237" s="6" t="n">
        <v>16.85</v>
      </c>
      <c r="H237" s="6" t="n">
        <v>4</v>
      </c>
      <c r="I237" s="6" t="n">
        <v>33.7</v>
      </c>
      <c r="J237" s="6" t="n">
        <v>29.7</v>
      </c>
    </row>
    <row collapsed="false" customFormat="false" customHeight="false" hidden="false" ht="12.1" outlineLevel="0" r="238">
      <c r="A238" s="39" t="n">
        <v>46350</v>
      </c>
      <c r="B238" s="16" t="s">
        <v>543</v>
      </c>
      <c r="C238" s="16" t="s">
        <v>139</v>
      </c>
      <c r="D238" s="16" t="s">
        <v>140</v>
      </c>
      <c r="E238" s="6" t="n">
        <v>1000</v>
      </c>
      <c r="F238" s="7" t="n">
        <v>1</v>
      </c>
      <c r="G238" s="6" t="n">
        <v>61.08</v>
      </c>
      <c r="H238" s="6" t="n">
        <v>8</v>
      </c>
      <c r="I238" s="6" t="n">
        <v>61.08</v>
      </c>
      <c r="J238" s="6" t="n">
        <v>53.08</v>
      </c>
    </row>
    <row collapsed="false" customFormat="false" customHeight="false" hidden="false" ht="12.1" outlineLevel="0" r="239">
      <c r="A239" s="39" t="n">
        <v>46356</v>
      </c>
      <c r="B239" s="16" t="s">
        <v>543</v>
      </c>
      <c r="C239" s="16" t="s">
        <v>97</v>
      </c>
      <c r="D239" s="16" t="s">
        <v>98</v>
      </c>
      <c r="E239" s="6" t="n">
        <v>1000</v>
      </c>
      <c r="F239" s="7" t="n">
        <v>1</v>
      </c>
      <c r="G239" s="6" t="n">
        <v>20.55</v>
      </c>
      <c r="H239" s="6" t="n">
        <v>3</v>
      </c>
      <c r="I239" s="6" t="n">
        <v>20.55</v>
      </c>
      <c r="J239" s="6" t="n">
        <v>17.55</v>
      </c>
    </row>
    <row collapsed="false" customFormat="false" customHeight="false" hidden="false" ht="12.1" outlineLevel="0" r="240">
      <c r="A240" s="39" t="n">
        <v>46360</v>
      </c>
      <c r="B240" s="16" t="s">
        <v>543</v>
      </c>
      <c r="C240" s="16" t="s">
        <v>127</v>
      </c>
      <c r="D240" s="16" t="s">
        <v>128</v>
      </c>
      <c r="E240" s="6" t="n">
        <v>1000</v>
      </c>
      <c r="F240" s="7" t="n">
        <v>1</v>
      </c>
      <c r="G240" s="6" t="n">
        <v>15</v>
      </c>
      <c r="H240" s="6" t="n">
        <v>2</v>
      </c>
      <c r="I240" s="6" t="n">
        <v>15</v>
      </c>
      <c r="J240" s="6" t="n">
        <v>13</v>
      </c>
    </row>
    <row collapsed="false" customFormat="false" customHeight="false" hidden="false" ht="12.1" outlineLevel="0" r="241">
      <c r="A241" s="39" t="n">
        <v>46362</v>
      </c>
      <c r="B241" s="16" t="s">
        <v>543</v>
      </c>
      <c r="C241" s="16" t="s">
        <v>66</v>
      </c>
      <c r="D241" s="16" t="s">
        <v>67</v>
      </c>
      <c r="E241" s="6" t="n">
        <v>100</v>
      </c>
      <c r="F241" s="7" t="n">
        <v>1</v>
      </c>
      <c r="G241" s="6" t="n">
        <v>11.61</v>
      </c>
      <c r="H241" s="6" t="n">
        <v>2</v>
      </c>
      <c r="I241" s="6" t="n">
        <v>11.61</v>
      </c>
      <c r="J241" s="6" t="n">
        <v>9.61</v>
      </c>
    </row>
    <row collapsed="false" customFormat="false" customHeight="false" hidden="false" ht="12.1" outlineLevel="0" r="242">
      <c r="A242" s="39" t="n">
        <v>46364</v>
      </c>
      <c r="B242" s="16" t="s">
        <v>543</v>
      </c>
      <c r="C242" s="16" t="s">
        <v>121</v>
      </c>
      <c r="D242" s="16" t="s">
        <v>122</v>
      </c>
      <c r="E242" s="6" t="n">
        <v>1000</v>
      </c>
      <c r="F242" s="7" t="n">
        <v>1</v>
      </c>
      <c r="G242" s="6" t="n">
        <v>13.81</v>
      </c>
      <c r="H242" s="6" t="n">
        <v>2</v>
      </c>
      <c r="I242" s="6" t="n">
        <v>13.81</v>
      </c>
      <c r="J242" s="6" t="n">
        <v>11.81</v>
      </c>
    </row>
    <row collapsed="false" customFormat="false" customHeight="false" hidden="false" ht="12.1" outlineLevel="0" r="243">
      <c r="A243" s="39" t="n">
        <v>46365</v>
      </c>
      <c r="B243" s="16" t="s">
        <v>543</v>
      </c>
      <c r="C243" s="16" t="s">
        <v>82</v>
      </c>
      <c r="D243" s="16" t="s">
        <v>83</v>
      </c>
      <c r="E243" s="6" t="n">
        <v>1000</v>
      </c>
      <c r="F243" s="7" t="n">
        <v>1</v>
      </c>
      <c r="G243" s="6" t="n">
        <v>15.03</v>
      </c>
      <c r="H243" s="6" t="n">
        <v>2</v>
      </c>
      <c r="I243" s="6" t="n">
        <v>15.03</v>
      </c>
      <c r="J243" s="6" t="n">
        <v>13.03</v>
      </c>
    </row>
    <row collapsed="false" customFormat="false" customHeight="false" hidden="false" ht="12.1" outlineLevel="0" r="244">
      <c r="A244" s="39" t="n">
        <v>46365</v>
      </c>
      <c r="B244" s="16" t="s">
        <v>543</v>
      </c>
      <c r="C244" s="16" t="s">
        <v>73</v>
      </c>
      <c r="D244" s="16" t="s">
        <v>74</v>
      </c>
      <c r="E244" s="6" t="n">
        <v>1000</v>
      </c>
      <c r="F244" s="7" t="n">
        <v>1</v>
      </c>
      <c r="G244" s="6" t="n">
        <v>21.37</v>
      </c>
      <c r="H244" s="6" t="n">
        <v>3</v>
      </c>
      <c r="I244" s="6" t="n">
        <v>21.37</v>
      </c>
      <c r="J244" s="6" t="n">
        <v>18.37</v>
      </c>
    </row>
    <row collapsed="false" customFormat="false" customHeight="false" hidden="false" ht="12.1" outlineLevel="0" r="245">
      <c r="A245" s="39" t="n">
        <v>46366</v>
      </c>
      <c r="B245" s="16" t="s">
        <v>543</v>
      </c>
      <c r="C245" s="16" t="s">
        <v>41</v>
      </c>
      <c r="D245" s="16" t="s">
        <v>43</v>
      </c>
      <c r="E245" s="6" t="n">
        <v>100</v>
      </c>
      <c r="F245" s="7" t="n">
        <v>1</v>
      </c>
      <c r="G245" s="6" t="n">
        <v>83.02</v>
      </c>
      <c r="H245" s="6" t="n">
        <v>11</v>
      </c>
      <c r="I245" s="6" t="n">
        <v>83.02</v>
      </c>
      <c r="J245" s="6" t="n">
        <v>72.02</v>
      </c>
    </row>
    <row collapsed="false" customFormat="false" customHeight="false" hidden="false" ht="12.1" outlineLevel="0" r="246">
      <c r="A246" s="39" t="n">
        <v>46367</v>
      </c>
      <c r="B246" s="16" t="s">
        <v>543</v>
      </c>
      <c r="C246" s="16" t="s">
        <v>76</v>
      </c>
      <c r="D246" s="16" t="s">
        <v>77</v>
      </c>
      <c r="E246" s="6" t="n">
        <v>1000</v>
      </c>
      <c r="F246" s="7" t="n">
        <v>1</v>
      </c>
      <c r="G246" s="6" t="n">
        <v>21.37</v>
      </c>
      <c r="H246" s="6" t="n">
        <v>3</v>
      </c>
      <c r="I246" s="6" t="n">
        <v>21.37</v>
      </c>
      <c r="J246" s="6" t="n">
        <v>18.37</v>
      </c>
    </row>
    <row collapsed="false" customFormat="false" customHeight="false" hidden="false" ht="12.1" outlineLevel="0" r="247">
      <c r="A247" s="39" t="n">
        <v>46368</v>
      </c>
      <c r="B247" s="16" t="s">
        <v>543</v>
      </c>
      <c r="C247" s="16" t="s">
        <v>94</v>
      </c>
      <c r="D247" s="16" t="s">
        <v>95</v>
      </c>
      <c r="E247" s="6" t="n">
        <v>1000</v>
      </c>
      <c r="F247" s="7" t="n">
        <v>1</v>
      </c>
      <c r="G247" s="6" t="n">
        <v>14.38</v>
      </c>
      <c r="H247" s="6" t="n">
        <v>2</v>
      </c>
      <c r="I247" s="6" t="n">
        <v>14.38</v>
      </c>
      <c r="J247" s="6" t="n">
        <v>12.38</v>
      </c>
    </row>
    <row collapsed="false" customFormat="false" customHeight="false" hidden="false" ht="12.1" outlineLevel="0" r="248">
      <c r="A248" s="39" t="n">
        <v>46371</v>
      </c>
      <c r="B248" s="16" t="s">
        <v>543</v>
      </c>
      <c r="C248" s="16" t="s">
        <v>55</v>
      </c>
      <c r="D248" s="16" t="s">
        <v>56</v>
      </c>
      <c r="E248" s="6" t="n">
        <v>1000</v>
      </c>
      <c r="F248" s="7" t="n">
        <v>2</v>
      </c>
      <c r="G248" s="6" t="n">
        <v>20.14</v>
      </c>
      <c r="H248" s="6" t="n">
        <v>5</v>
      </c>
      <c r="I248" s="6" t="n">
        <v>40.28</v>
      </c>
      <c r="J248" s="6" t="n">
        <v>35.28</v>
      </c>
    </row>
    <row collapsed="false" customFormat="false" customHeight="false" hidden="false" ht="12.1" outlineLevel="0" r="249">
      <c r="A249" s="39" t="n">
        <v>46371</v>
      </c>
      <c r="B249" s="16" t="s">
        <v>543</v>
      </c>
      <c r="C249" s="16" t="s">
        <v>62</v>
      </c>
      <c r="D249" s="16" t="s">
        <v>63</v>
      </c>
      <c r="E249" s="6" t="n">
        <v>1000</v>
      </c>
      <c r="F249" s="7" t="n">
        <v>2</v>
      </c>
      <c r="G249" s="6" t="n">
        <v>16.44</v>
      </c>
      <c r="H249" s="6" t="n">
        <v>4</v>
      </c>
      <c r="I249" s="6" t="n">
        <v>32.88</v>
      </c>
      <c r="J249" s="6" t="n">
        <v>28.88</v>
      </c>
    </row>
    <row collapsed="false" customFormat="false" customHeight="false" hidden="false" ht="12.1" outlineLevel="0" r="250">
      <c r="A250" s="39" t="n">
        <v>46374</v>
      </c>
      <c r="B250" s="16" t="s">
        <v>543</v>
      </c>
      <c r="C250" s="16" t="s">
        <v>88</v>
      </c>
      <c r="D250" s="16" t="s">
        <v>89</v>
      </c>
      <c r="E250" s="6" t="n">
        <v>1000</v>
      </c>
      <c r="F250" s="7" t="n">
        <v>1</v>
      </c>
      <c r="G250" s="6" t="n">
        <v>19.73</v>
      </c>
      <c r="H250" s="6" t="n">
        <v>3</v>
      </c>
      <c r="I250" s="6" t="n">
        <v>19.73</v>
      </c>
      <c r="J250" s="6" t="n">
        <v>16.73</v>
      </c>
    </row>
    <row collapsed="false" customFormat="false" customHeight="false" hidden="false" ht="12.1" outlineLevel="0" r="251">
      <c r="A251" s="39" t="n">
        <v>46374</v>
      </c>
      <c r="B251" s="16" t="s">
        <v>543</v>
      </c>
      <c r="C251" s="16" t="s">
        <v>91</v>
      </c>
      <c r="D251" s="16" t="s">
        <v>92</v>
      </c>
      <c r="E251" s="6" t="n">
        <v>1000</v>
      </c>
      <c r="F251" s="7" t="n">
        <v>1</v>
      </c>
      <c r="G251" s="6" t="n">
        <v>19.73</v>
      </c>
      <c r="H251" s="6" t="n">
        <v>3</v>
      </c>
      <c r="I251" s="6" t="n">
        <v>19.73</v>
      </c>
      <c r="J251" s="6" t="n">
        <v>16.73</v>
      </c>
    </row>
    <row collapsed="false" customFormat="false" customHeight="false" hidden="false" ht="12.1" outlineLevel="0" r="252">
      <c r="A252" s="39" t="n">
        <v>46375</v>
      </c>
      <c r="B252" s="16" t="s">
        <v>543</v>
      </c>
      <c r="C252" s="16" t="s">
        <v>70</v>
      </c>
      <c r="D252" s="16" t="s">
        <v>71</v>
      </c>
      <c r="E252" s="6" t="n">
        <v>1000</v>
      </c>
      <c r="F252" s="7" t="n">
        <v>1</v>
      </c>
      <c r="G252" s="6" t="n">
        <v>19.73</v>
      </c>
      <c r="H252" s="6" t="n">
        <v>3</v>
      </c>
      <c r="I252" s="6" t="n">
        <v>19.73</v>
      </c>
      <c r="J252" s="6" t="n">
        <v>16.73</v>
      </c>
    </row>
    <row collapsed="false" customFormat="false" customHeight="false" hidden="false" ht="12.1" outlineLevel="0" r="253">
      <c r="A253" s="39" t="n">
        <v>46376</v>
      </c>
      <c r="B253" s="16" t="s">
        <v>543</v>
      </c>
      <c r="C253" s="16" t="s">
        <v>112</v>
      </c>
      <c r="D253" s="16" t="s">
        <v>113</v>
      </c>
      <c r="E253" s="6" t="n">
        <v>1000</v>
      </c>
      <c r="F253" s="7" t="n">
        <v>1</v>
      </c>
      <c r="G253" s="6" t="n">
        <v>7.84</v>
      </c>
      <c r="H253" s="6" t="n">
        <v>1</v>
      </c>
      <c r="I253" s="6" t="n">
        <v>7.84</v>
      </c>
      <c r="J253" s="6" t="n">
        <v>6.84</v>
      </c>
    </row>
    <row collapsed="false" customFormat="false" customHeight="false" hidden="false" ht="12.1" outlineLevel="0" r="254">
      <c r="A254" s="39" t="n">
        <v>46377</v>
      </c>
      <c r="B254" s="16" t="s">
        <v>543</v>
      </c>
      <c r="C254" s="16" t="s">
        <v>109</v>
      </c>
      <c r="D254" s="16" t="s">
        <v>110</v>
      </c>
      <c r="E254" s="6" t="n">
        <v>1000</v>
      </c>
      <c r="F254" s="7" t="n">
        <v>1</v>
      </c>
      <c r="G254" s="6" t="n">
        <v>19.32</v>
      </c>
      <c r="H254" s="6" t="n">
        <v>3</v>
      </c>
      <c r="I254" s="6" t="n">
        <v>19.32</v>
      </c>
      <c r="J254" s="6" t="n">
        <v>16.32</v>
      </c>
    </row>
    <row collapsed="false" customFormat="false" customHeight="false" hidden="false" ht="12.1" outlineLevel="0" r="255">
      <c r="A255" s="39" t="n">
        <v>46377</v>
      </c>
      <c r="B255" s="16" t="s">
        <v>543</v>
      </c>
      <c r="C255" s="16" t="s">
        <v>79</v>
      </c>
      <c r="D255" s="16" t="s">
        <v>80</v>
      </c>
      <c r="E255" s="6" t="n">
        <v>1000</v>
      </c>
      <c r="F255" s="7" t="n">
        <v>1</v>
      </c>
      <c r="G255" s="6" t="n">
        <v>16.44</v>
      </c>
      <c r="H255" s="6" t="n">
        <v>2</v>
      </c>
      <c r="I255" s="6" t="n">
        <v>16.44</v>
      </c>
      <c r="J255" s="6" t="n">
        <v>14.44</v>
      </c>
    </row>
    <row collapsed="false" customFormat="false" customHeight="false" hidden="false" ht="12.1" outlineLevel="0" r="256">
      <c r="A256" s="39" t="n">
        <v>46378</v>
      </c>
      <c r="B256" s="16" t="s">
        <v>543</v>
      </c>
      <c r="C256" s="16" t="s">
        <v>130</v>
      </c>
      <c r="D256" s="16" t="s">
        <v>131</v>
      </c>
      <c r="E256" s="6" t="n">
        <v>1000</v>
      </c>
      <c r="F256" s="7" t="n">
        <v>1</v>
      </c>
      <c r="G256" s="6" t="n">
        <v>59.84</v>
      </c>
      <c r="H256" s="6" t="n">
        <v>8</v>
      </c>
      <c r="I256" s="6" t="n">
        <v>59.84</v>
      </c>
      <c r="J256" s="6" t="n">
        <v>51.84</v>
      </c>
    </row>
    <row collapsed="false" customFormat="false" customHeight="false" hidden="false" ht="12.1" outlineLevel="0" r="257">
      <c r="A257" s="39" t="n">
        <v>46379</v>
      </c>
      <c r="B257" s="16" t="s">
        <v>543</v>
      </c>
      <c r="C257" s="16" t="s">
        <v>47</v>
      </c>
      <c r="D257" s="16" t="s">
        <v>48</v>
      </c>
      <c r="E257" s="6" t="n">
        <v>1000</v>
      </c>
      <c r="F257" s="7" t="n">
        <v>2</v>
      </c>
      <c r="G257" s="6" t="n">
        <v>16.85</v>
      </c>
      <c r="H257" s="6" t="n">
        <v>4</v>
      </c>
      <c r="I257" s="6" t="n">
        <v>33.7</v>
      </c>
      <c r="J257" s="6" t="n">
        <v>29.7</v>
      </c>
    </row>
    <row collapsed="false" customFormat="false" customHeight="false" hidden="false" ht="12.1" outlineLevel="0" r="258">
      <c r="A258" s="39" t="n">
        <v>46386</v>
      </c>
      <c r="B258" s="16" t="s">
        <v>543</v>
      </c>
      <c r="C258" s="16" t="s">
        <v>97</v>
      </c>
      <c r="D258" s="16" t="s">
        <v>98</v>
      </c>
      <c r="E258" s="6" t="n">
        <v>1000</v>
      </c>
      <c r="F258" s="7" t="n">
        <v>1</v>
      </c>
      <c r="G258" s="6" t="n">
        <v>20.55</v>
      </c>
      <c r="H258" s="6" t="n">
        <v>3</v>
      </c>
      <c r="I258" s="6" t="n">
        <v>20.55</v>
      </c>
      <c r="J258" s="6" t="n">
        <v>17.55</v>
      </c>
    </row>
    <row collapsed="false" customFormat="false" customHeight="false" hidden="false" ht="12.1" outlineLevel="0" r="259">
      <c r="A259" s="39" t="n">
        <v>46390</v>
      </c>
      <c r="B259" s="16" t="s">
        <v>543</v>
      </c>
      <c r="C259" s="16" t="s">
        <v>127</v>
      </c>
      <c r="D259" s="16" t="s">
        <v>128</v>
      </c>
      <c r="E259" s="6" t="n">
        <v>1000</v>
      </c>
      <c r="F259" s="7" t="n">
        <v>1</v>
      </c>
      <c r="G259" s="6" t="n">
        <v>15</v>
      </c>
      <c r="H259" s="6" t="n">
        <v>2</v>
      </c>
      <c r="I259" s="6" t="n">
        <v>15</v>
      </c>
      <c r="J259" s="6" t="n">
        <v>13</v>
      </c>
    </row>
    <row collapsed="false" customFormat="false" customHeight="false" hidden="false" ht="12.1" outlineLevel="0" r="260">
      <c r="A260" s="39" t="n">
        <v>46392</v>
      </c>
      <c r="B260" s="16" t="s">
        <v>543</v>
      </c>
      <c r="C260" s="16" t="s">
        <v>66</v>
      </c>
      <c r="D260" s="16" t="s">
        <v>67</v>
      </c>
      <c r="E260" s="6" t="n">
        <v>100</v>
      </c>
      <c r="F260" s="7" t="n">
        <v>1</v>
      </c>
      <c r="G260" s="6" t="n">
        <v>11.61</v>
      </c>
      <c r="H260" s="6" t="n">
        <v>2</v>
      </c>
      <c r="I260" s="6" t="n">
        <v>11.61</v>
      </c>
      <c r="J260" s="6" t="n">
        <v>9.61</v>
      </c>
    </row>
    <row collapsed="false" customFormat="false" customHeight="false" hidden="false" ht="12.1" outlineLevel="0" r="261">
      <c r="A261" s="39" t="n">
        <v>46394</v>
      </c>
      <c r="B261" s="16" t="s">
        <v>543</v>
      </c>
      <c r="C261" s="16" t="s">
        <v>121</v>
      </c>
      <c r="D261" s="16" t="s">
        <v>122</v>
      </c>
      <c r="E261" s="6" t="n">
        <v>1000</v>
      </c>
      <c r="F261" s="7" t="n">
        <v>1</v>
      </c>
      <c r="G261" s="6" t="n">
        <v>13.81</v>
      </c>
      <c r="H261" s="6" t="n">
        <v>2</v>
      </c>
      <c r="I261" s="6" t="n">
        <v>13.81</v>
      </c>
      <c r="J261" s="6" t="n">
        <v>11.81</v>
      </c>
    </row>
    <row collapsed="false" customFormat="false" customHeight="false" hidden="false" ht="12.1" outlineLevel="0" r="262">
      <c r="A262" s="39" t="n">
        <v>46395</v>
      </c>
      <c r="B262" s="16" t="s">
        <v>543</v>
      </c>
      <c r="C262" s="16" t="s">
        <v>73</v>
      </c>
      <c r="D262" s="16" t="s">
        <v>74</v>
      </c>
      <c r="E262" s="6" t="n">
        <v>1000</v>
      </c>
      <c r="F262" s="7" t="n">
        <v>1</v>
      </c>
      <c r="G262" s="6" t="n">
        <v>21.37</v>
      </c>
      <c r="H262" s="6" t="n">
        <v>3</v>
      </c>
      <c r="I262" s="6" t="n">
        <v>21.37</v>
      </c>
      <c r="J262" s="6" t="n">
        <v>18.37</v>
      </c>
    </row>
    <row collapsed="false" customFormat="false" customHeight="false" hidden="false" ht="12.1" outlineLevel="0" r="263">
      <c r="A263" s="39" t="n">
        <v>46395</v>
      </c>
      <c r="B263" s="16" t="s">
        <v>543</v>
      </c>
      <c r="C263" s="16" t="s">
        <v>82</v>
      </c>
      <c r="D263" s="16" t="s">
        <v>83</v>
      </c>
      <c r="E263" s="6" t="n">
        <v>1000</v>
      </c>
      <c r="F263" s="7" t="n">
        <v>1</v>
      </c>
      <c r="G263" s="6" t="n">
        <v>14.48</v>
      </c>
      <c r="H263" s="6" t="n">
        <v>2</v>
      </c>
      <c r="I263" s="6" t="n">
        <v>14.48</v>
      </c>
      <c r="J263" s="6" t="n">
        <v>12.48</v>
      </c>
    </row>
    <row collapsed="false" customFormat="false" customHeight="false" hidden="false" ht="12.1" outlineLevel="0" r="264">
      <c r="A264" s="39" t="n">
        <v>46396</v>
      </c>
      <c r="B264" s="16" t="s">
        <v>543</v>
      </c>
      <c r="C264" s="16" t="s">
        <v>41</v>
      </c>
      <c r="D264" s="16" t="s">
        <v>43</v>
      </c>
      <c r="E264" s="6" t="n">
        <v>100</v>
      </c>
      <c r="F264" s="7" t="n">
        <v>1</v>
      </c>
      <c r="G264" s="6" t="n">
        <v>83.02</v>
      </c>
      <c r="H264" s="6" t="n">
        <v>11</v>
      </c>
      <c r="I264" s="6" t="n">
        <v>83.02</v>
      </c>
      <c r="J264" s="6" t="n">
        <v>72.02</v>
      </c>
    </row>
    <row collapsed="false" customFormat="false" customHeight="false" hidden="false" ht="12.1" outlineLevel="0" r="265">
      <c r="A265" s="39" t="n">
        <v>46397</v>
      </c>
      <c r="B265" s="16" t="s">
        <v>543</v>
      </c>
      <c r="C265" s="16" t="s">
        <v>76</v>
      </c>
      <c r="D265" s="16" t="s">
        <v>77</v>
      </c>
      <c r="E265" s="6" t="n">
        <v>1000</v>
      </c>
      <c r="F265" s="7" t="n">
        <v>1</v>
      </c>
      <c r="G265" s="6" t="n">
        <v>21.37</v>
      </c>
      <c r="H265" s="6" t="n">
        <v>3</v>
      </c>
      <c r="I265" s="6" t="n">
        <v>21.37</v>
      </c>
      <c r="J265" s="6" t="n">
        <v>18.37</v>
      </c>
    </row>
    <row collapsed="false" customFormat="false" customHeight="false" hidden="false" ht="12.1" outlineLevel="0" r="266">
      <c r="A266" s="39" t="n">
        <v>46398</v>
      </c>
      <c r="B266" s="16" t="s">
        <v>543</v>
      </c>
      <c r="C266" s="16" t="s">
        <v>94</v>
      </c>
      <c r="D266" s="16" t="s">
        <v>95</v>
      </c>
      <c r="E266" s="6" t="n">
        <v>1000</v>
      </c>
      <c r="F266" s="7" t="n">
        <v>1</v>
      </c>
      <c r="G266" s="6" t="n">
        <v>14.38</v>
      </c>
      <c r="H266" s="6" t="n">
        <v>2</v>
      </c>
      <c r="I266" s="6" t="n">
        <v>14.38</v>
      </c>
      <c r="J266" s="6" t="n">
        <v>12.38</v>
      </c>
    </row>
    <row collapsed="false" customFormat="false" customHeight="false" hidden="false" ht="12.1" outlineLevel="0" r="267">
      <c r="A267" s="39" t="n">
        <v>46401</v>
      </c>
      <c r="B267" s="16" t="s">
        <v>543</v>
      </c>
      <c r="C267" s="16" t="s">
        <v>55</v>
      </c>
      <c r="D267" s="16" t="s">
        <v>56</v>
      </c>
      <c r="E267" s="6" t="n">
        <v>1000</v>
      </c>
      <c r="F267" s="7" t="n">
        <v>2</v>
      </c>
      <c r="G267" s="6" t="n">
        <v>20.14</v>
      </c>
      <c r="H267" s="6" t="n">
        <v>5</v>
      </c>
      <c r="I267" s="6" t="n">
        <v>40.28</v>
      </c>
      <c r="J267" s="6" t="n">
        <v>35.28</v>
      </c>
    </row>
    <row collapsed="false" customFormat="false" customHeight="false" hidden="false" ht="12.1" outlineLevel="0" r="268">
      <c r="A268" s="39" t="n">
        <v>46401</v>
      </c>
      <c r="B268" s="16" t="s">
        <v>543</v>
      </c>
      <c r="C268" s="16" t="s">
        <v>62</v>
      </c>
      <c r="D268" s="16" t="s">
        <v>63</v>
      </c>
      <c r="E268" s="6" t="n">
        <v>1000</v>
      </c>
      <c r="F268" s="7" t="n">
        <v>2</v>
      </c>
      <c r="G268" s="6" t="n">
        <v>16.44</v>
      </c>
      <c r="H268" s="6" t="n">
        <v>4</v>
      </c>
      <c r="I268" s="6" t="n">
        <v>32.88</v>
      </c>
      <c r="J268" s="6" t="n">
        <v>28.88</v>
      </c>
    </row>
    <row collapsed="false" customFormat="false" customHeight="false" hidden="false" ht="12.1" outlineLevel="0" r="269">
      <c r="A269" s="39" t="n">
        <v>46404</v>
      </c>
      <c r="B269" s="16" t="s">
        <v>543</v>
      </c>
      <c r="C269" s="16" t="s">
        <v>88</v>
      </c>
      <c r="D269" s="16" t="s">
        <v>89</v>
      </c>
      <c r="E269" s="6" t="n">
        <v>1000</v>
      </c>
      <c r="F269" s="7" t="n">
        <v>1</v>
      </c>
      <c r="G269" s="6" t="n">
        <v>19.73</v>
      </c>
      <c r="H269" s="6" t="n">
        <v>3</v>
      </c>
      <c r="I269" s="6" t="n">
        <v>19.73</v>
      </c>
      <c r="J269" s="6" t="n">
        <v>16.73</v>
      </c>
    </row>
    <row collapsed="false" customFormat="false" customHeight="false" hidden="false" ht="12.1" outlineLevel="0" r="270">
      <c r="A270" s="39" t="n">
        <v>46404</v>
      </c>
      <c r="B270" s="16" t="s">
        <v>543</v>
      </c>
      <c r="C270" s="16" t="s">
        <v>91</v>
      </c>
      <c r="D270" s="16" t="s">
        <v>92</v>
      </c>
      <c r="E270" s="6" t="n">
        <v>1000</v>
      </c>
      <c r="F270" s="7" t="n">
        <v>1</v>
      </c>
      <c r="G270" s="6" t="n">
        <v>19.73</v>
      </c>
      <c r="H270" s="6" t="n">
        <v>3</v>
      </c>
      <c r="I270" s="6" t="n">
        <v>19.73</v>
      </c>
      <c r="J270" s="6" t="n">
        <v>16.73</v>
      </c>
    </row>
    <row collapsed="false" customFormat="false" customHeight="false" hidden="false" ht="12.1" outlineLevel="0" r="271">
      <c r="A271" s="39" t="n">
        <v>46405</v>
      </c>
      <c r="B271" s="16" t="s">
        <v>543</v>
      </c>
      <c r="C271" s="16" t="s">
        <v>70</v>
      </c>
      <c r="D271" s="16" t="s">
        <v>71</v>
      </c>
      <c r="E271" s="6" t="n">
        <v>1000</v>
      </c>
      <c r="F271" s="7" t="n">
        <v>1</v>
      </c>
      <c r="G271" s="6" t="n">
        <v>19.73</v>
      </c>
      <c r="H271" s="6" t="n">
        <v>3</v>
      </c>
      <c r="I271" s="6" t="n">
        <v>19.73</v>
      </c>
      <c r="J271" s="6" t="n">
        <v>16.73</v>
      </c>
    </row>
    <row collapsed="false" customFormat="false" customHeight="false" hidden="false" ht="12.1" outlineLevel="0" r="272">
      <c r="A272" s="39" t="n">
        <v>46406</v>
      </c>
      <c r="B272" s="16" t="s">
        <v>543</v>
      </c>
      <c r="C272" s="16" t="s">
        <v>112</v>
      </c>
      <c r="D272" s="16" t="s">
        <v>113</v>
      </c>
      <c r="E272" s="6" t="n">
        <v>1000</v>
      </c>
      <c r="F272" s="7" t="n">
        <v>1</v>
      </c>
      <c r="G272" s="6" t="n">
        <v>6.54</v>
      </c>
      <c r="H272" s="6" t="n">
        <v>1</v>
      </c>
      <c r="I272" s="6" t="n">
        <v>6.54</v>
      </c>
      <c r="J272" s="6" t="n">
        <v>5.54</v>
      </c>
    </row>
    <row collapsed="false" customFormat="false" customHeight="false" hidden="false" ht="12.1" outlineLevel="0" r="273">
      <c r="A273" s="39" t="n">
        <v>46407</v>
      </c>
      <c r="B273" s="16" t="s">
        <v>543</v>
      </c>
      <c r="C273" s="16" t="s">
        <v>79</v>
      </c>
      <c r="D273" s="16" t="s">
        <v>80</v>
      </c>
      <c r="E273" s="6" t="n">
        <v>1000</v>
      </c>
      <c r="F273" s="7" t="n">
        <v>1</v>
      </c>
      <c r="G273" s="6" t="n">
        <v>16.44</v>
      </c>
      <c r="H273" s="6" t="n">
        <v>2</v>
      </c>
      <c r="I273" s="6" t="n">
        <v>16.44</v>
      </c>
      <c r="J273" s="6" t="n">
        <v>14.44</v>
      </c>
    </row>
    <row collapsed="false" customFormat="false" customHeight="false" hidden="false" ht="12.1" outlineLevel="0" r="274">
      <c r="A274" s="39" t="n">
        <v>46407</v>
      </c>
      <c r="B274" s="16" t="s">
        <v>543</v>
      </c>
      <c r="C274" s="16" t="s">
        <v>109</v>
      </c>
      <c r="D274" s="16" t="s">
        <v>110</v>
      </c>
      <c r="E274" s="6" t="n">
        <v>1000</v>
      </c>
      <c r="F274" s="7" t="n">
        <v>1</v>
      </c>
      <c r="G274" s="6" t="n">
        <v>19.32</v>
      </c>
      <c r="H274" s="6" t="n">
        <v>3</v>
      </c>
      <c r="I274" s="6" t="n">
        <v>19.32</v>
      </c>
      <c r="J274" s="6" t="n">
        <v>16.32</v>
      </c>
    </row>
    <row collapsed="false" customFormat="false" customHeight="false" hidden="false" ht="12.1" outlineLevel="0" r="275">
      <c r="A275" s="39" t="n">
        <v>46409</v>
      </c>
      <c r="B275" s="16" t="s">
        <v>543</v>
      </c>
      <c r="C275" s="16" t="s">
        <v>47</v>
      </c>
      <c r="D275" s="16" t="s">
        <v>48</v>
      </c>
      <c r="E275" s="6" t="n">
        <v>1000</v>
      </c>
      <c r="F275" s="7" t="n">
        <v>2</v>
      </c>
      <c r="G275" s="6" t="n">
        <v>16.85</v>
      </c>
      <c r="H275" s="6" t="n">
        <v>4</v>
      </c>
      <c r="I275" s="6" t="n">
        <v>33.7</v>
      </c>
      <c r="J275" s="6" t="n">
        <v>29.7</v>
      </c>
    </row>
    <row collapsed="false" customFormat="false" customHeight="false" hidden="false" ht="12.1" outlineLevel="0" r="276">
      <c r="A276" s="39" t="n">
        <v>46416</v>
      </c>
      <c r="B276" s="16" t="s">
        <v>543</v>
      </c>
      <c r="C276" s="16" t="s">
        <v>97</v>
      </c>
      <c r="D276" s="16" t="s">
        <v>98</v>
      </c>
      <c r="E276" s="6" t="n">
        <v>1000</v>
      </c>
      <c r="F276" s="7" t="n">
        <v>1</v>
      </c>
      <c r="G276" s="6" t="n">
        <v>20.55</v>
      </c>
      <c r="H276" s="6" t="n">
        <v>3</v>
      </c>
      <c r="I276" s="6" t="n">
        <v>20.55</v>
      </c>
      <c r="J276" s="6" t="n">
        <v>17.55</v>
      </c>
    </row>
    <row collapsed="false" customFormat="false" customHeight="false" hidden="false" ht="12.1" outlineLevel="0" r="277">
      <c r="A277" s="39" t="n">
        <v>46420</v>
      </c>
      <c r="B277" s="16" t="s">
        <v>543</v>
      </c>
      <c r="C277" s="16" t="s">
        <v>127</v>
      </c>
      <c r="D277" s="16" t="s">
        <v>128</v>
      </c>
      <c r="E277" s="6" t="n">
        <v>1000</v>
      </c>
      <c r="F277" s="7" t="n">
        <v>1</v>
      </c>
      <c r="G277" s="6" t="n">
        <v>15</v>
      </c>
      <c r="H277" s="6" t="n">
        <v>2</v>
      </c>
      <c r="I277" s="6" t="n">
        <v>15</v>
      </c>
      <c r="J277" s="6" t="n">
        <v>13</v>
      </c>
    </row>
    <row collapsed="false" customFormat="false" customHeight="false" hidden="false" ht="12.1" outlineLevel="0" r="278">
      <c r="A278" s="39" t="n">
        <v>46422</v>
      </c>
      <c r="B278" s="16" t="s">
        <v>543</v>
      </c>
      <c r="C278" s="16" t="s">
        <v>66</v>
      </c>
      <c r="D278" s="16" t="s">
        <v>67</v>
      </c>
      <c r="E278" s="6" t="n">
        <v>100</v>
      </c>
      <c r="F278" s="7" t="n">
        <v>1</v>
      </c>
      <c r="G278" s="6" t="n">
        <v>11.61</v>
      </c>
      <c r="H278" s="6" t="n">
        <v>2</v>
      </c>
      <c r="I278" s="6" t="n">
        <v>11.61</v>
      </c>
      <c r="J278" s="6" t="n">
        <v>9.61</v>
      </c>
    </row>
    <row collapsed="false" customFormat="false" customHeight="false" hidden="false" ht="12.1" outlineLevel="0" r="279">
      <c r="A279" s="39" t="n">
        <v>46424</v>
      </c>
      <c r="B279" s="16" t="s">
        <v>543</v>
      </c>
      <c r="C279" s="16" t="s">
        <v>121</v>
      </c>
      <c r="D279" s="16" t="s">
        <v>122</v>
      </c>
      <c r="E279" s="6" t="n">
        <v>1000</v>
      </c>
      <c r="F279" s="7" t="n">
        <v>1</v>
      </c>
      <c r="G279" s="6" t="n">
        <v>13.81</v>
      </c>
      <c r="H279" s="6" t="n">
        <v>2</v>
      </c>
      <c r="I279" s="6" t="n">
        <v>13.81</v>
      </c>
      <c r="J279" s="6" t="n">
        <v>11.81</v>
      </c>
    </row>
    <row collapsed="false" customFormat="false" customHeight="false" hidden="false" ht="12.1" outlineLevel="0" r="280">
      <c r="A280" s="39" t="n">
        <v>46425</v>
      </c>
      <c r="B280" s="16" t="s">
        <v>543</v>
      </c>
      <c r="C280" s="16" t="s">
        <v>82</v>
      </c>
      <c r="D280" s="16" t="s">
        <v>83</v>
      </c>
      <c r="E280" s="6" t="n">
        <v>1000</v>
      </c>
      <c r="F280" s="7" t="n">
        <v>1</v>
      </c>
      <c r="G280" s="6" t="n">
        <v>13.92</v>
      </c>
      <c r="H280" s="6" t="n">
        <v>2</v>
      </c>
      <c r="I280" s="6" t="n">
        <v>13.92</v>
      </c>
      <c r="J280" s="6" t="n">
        <v>11.92</v>
      </c>
    </row>
    <row collapsed="false" customFormat="false" customHeight="false" hidden="false" ht="12.1" outlineLevel="0" r="281">
      <c r="A281" s="39" t="n">
        <v>46425</v>
      </c>
      <c r="B281" s="16" t="s">
        <v>543</v>
      </c>
      <c r="C281" s="16" t="s">
        <v>73</v>
      </c>
      <c r="D281" s="16" t="s">
        <v>74</v>
      </c>
      <c r="E281" s="6" t="n">
        <v>1000</v>
      </c>
      <c r="F281" s="7" t="n">
        <v>1</v>
      </c>
      <c r="G281" s="6" t="n">
        <v>21.37</v>
      </c>
      <c r="H281" s="6" t="n">
        <v>3</v>
      </c>
      <c r="I281" s="6" t="n">
        <v>21.37</v>
      </c>
      <c r="J281" s="6" t="n">
        <v>18.37</v>
      </c>
    </row>
    <row collapsed="false" customFormat="false" customHeight="false" hidden="false" ht="12.1" outlineLevel="0" r="282">
      <c r="A282" s="39" t="n">
        <v>46426</v>
      </c>
      <c r="B282" s="16" t="s">
        <v>543</v>
      </c>
      <c r="C282" s="16" t="s">
        <v>41</v>
      </c>
      <c r="D282" s="16" t="s">
        <v>43</v>
      </c>
      <c r="E282" s="6" t="n">
        <v>100</v>
      </c>
      <c r="F282" s="7" t="n">
        <v>1</v>
      </c>
      <c r="G282" s="6" t="n">
        <v>83.02</v>
      </c>
      <c r="H282" s="6" t="n">
        <v>11</v>
      </c>
      <c r="I282" s="6" t="n">
        <v>83.02</v>
      </c>
      <c r="J282" s="6" t="n">
        <v>72.02</v>
      </c>
    </row>
    <row collapsed="false" customFormat="false" customHeight="false" hidden="false" ht="12.1" outlineLevel="0" r="283">
      <c r="A283" s="39" t="n">
        <v>46427</v>
      </c>
      <c r="B283" s="16" t="s">
        <v>543</v>
      </c>
      <c r="C283" s="16" t="s">
        <v>76</v>
      </c>
      <c r="D283" s="16" t="s">
        <v>77</v>
      </c>
      <c r="E283" s="6" t="n">
        <v>1000</v>
      </c>
      <c r="F283" s="7" t="n">
        <v>1</v>
      </c>
      <c r="G283" s="6" t="n">
        <v>21.37</v>
      </c>
      <c r="H283" s="6" t="n">
        <v>3</v>
      </c>
      <c r="I283" s="6" t="n">
        <v>21.37</v>
      </c>
      <c r="J283" s="6" t="n">
        <v>18.37</v>
      </c>
    </row>
    <row collapsed="false" customFormat="false" customHeight="false" hidden="false" ht="12.1" outlineLevel="0" r="284">
      <c r="A284" s="39" t="n">
        <v>46428</v>
      </c>
      <c r="B284" s="16" t="s">
        <v>543</v>
      </c>
      <c r="C284" s="16" t="s">
        <v>51</v>
      </c>
      <c r="D284" s="16" t="s">
        <v>52</v>
      </c>
      <c r="E284" s="6" t="n">
        <v>1000</v>
      </c>
      <c r="F284" s="7" t="n">
        <v>2</v>
      </c>
      <c r="G284" s="6" t="n">
        <v>124.66</v>
      </c>
      <c r="H284" s="6" t="n">
        <v>32</v>
      </c>
      <c r="I284" s="6" t="n">
        <v>249.32</v>
      </c>
      <c r="J284" s="6" t="n">
        <v>217.32</v>
      </c>
    </row>
    <row collapsed="false" customFormat="false" customHeight="false" hidden="false" ht="12.1" outlineLevel="0" r="285">
      <c r="A285" s="39" t="n">
        <v>46428</v>
      </c>
      <c r="B285" s="16" t="s">
        <v>543</v>
      </c>
      <c r="C285" s="16" t="s">
        <v>94</v>
      </c>
      <c r="D285" s="16" t="s">
        <v>95</v>
      </c>
      <c r="E285" s="6" t="n">
        <v>1000</v>
      </c>
      <c r="F285" s="7" t="n">
        <v>1</v>
      </c>
      <c r="G285" s="6" t="n">
        <v>14.38</v>
      </c>
      <c r="H285" s="6" t="n">
        <v>2</v>
      </c>
      <c r="I285" s="6" t="n">
        <v>14.38</v>
      </c>
      <c r="J285" s="6" t="n">
        <v>12.38</v>
      </c>
    </row>
    <row collapsed="false" customFormat="false" customHeight="false" hidden="false" ht="12.1" outlineLevel="0" r="286">
      <c r="A286" s="39" t="n">
        <v>46431</v>
      </c>
      <c r="B286" s="16" t="s">
        <v>543</v>
      </c>
      <c r="C286" s="16" t="s">
        <v>55</v>
      </c>
      <c r="D286" s="16" t="s">
        <v>56</v>
      </c>
      <c r="E286" s="6" t="n">
        <v>1000</v>
      </c>
      <c r="F286" s="7" t="n">
        <v>2</v>
      </c>
      <c r="G286" s="6" t="n">
        <v>20.14</v>
      </c>
      <c r="H286" s="6" t="n">
        <v>5</v>
      </c>
      <c r="I286" s="6" t="n">
        <v>40.28</v>
      </c>
      <c r="J286" s="6" t="n">
        <v>35.28</v>
      </c>
    </row>
    <row collapsed="false" customFormat="false" customHeight="false" hidden="false" ht="12.1" outlineLevel="0" r="287">
      <c r="A287" s="39" t="n">
        <v>46431</v>
      </c>
      <c r="B287" s="16" t="s">
        <v>543</v>
      </c>
      <c r="C287" s="16" t="s">
        <v>62</v>
      </c>
      <c r="D287" s="16" t="s">
        <v>63</v>
      </c>
      <c r="E287" s="6" t="n">
        <v>1000</v>
      </c>
      <c r="F287" s="7" t="n">
        <v>2</v>
      </c>
      <c r="G287" s="6" t="n">
        <v>16.44</v>
      </c>
      <c r="H287" s="6" t="n">
        <v>4</v>
      </c>
      <c r="I287" s="6" t="n">
        <v>32.88</v>
      </c>
      <c r="J287" s="6" t="n">
        <v>28.88</v>
      </c>
    </row>
    <row collapsed="false" customFormat="false" customHeight="false" hidden="false" ht="12.1" outlineLevel="0" r="288">
      <c r="A288" s="39" t="n">
        <v>46434</v>
      </c>
      <c r="B288" s="16" t="s">
        <v>543</v>
      </c>
      <c r="C288" s="16" t="s">
        <v>91</v>
      </c>
      <c r="D288" s="16" t="s">
        <v>92</v>
      </c>
      <c r="E288" s="6" t="n">
        <v>1000</v>
      </c>
      <c r="F288" s="7" t="n">
        <v>1</v>
      </c>
      <c r="G288" s="6" t="n">
        <v>19.73</v>
      </c>
      <c r="H288" s="6" t="n">
        <v>3</v>
      </c>
      <c r="I288" s="6" t="n">
        <v>19.73</v>
      </c>
      <c r="J288" s="6" t="n">
        <v>16.73</v>
      </c>
    </row>
    <row collapsed="false" customFormat="false" customHeight="false" hidden="false" ht="12.1" outlineLevel="0" r="289">
      <c r="A289" s="39" t="n">
        <v>46434</v>
      </c>
      <c r="B289" s="16" t="s">
        <v>543</v>
      </c>
      <c r="C289" s="16" t="s">
        <v>88</v>
      </c>
      <c r="D289" s="16" t="s">
        <v>89</v>
      </c>
      <c r="E289" s="6" t="n">
        <v>1000</v>
      </c>
      <c r="F289" s="7" t="n">
        <v>1</v>
      </c>
      <c r="G289" s="6" t="n">
        <v>19.73</v>
      </c>
      <c r="H289" s="6" t="n">
        <v>3</v>
      </c>
      <c r="I289" s="6" t="n">
        <v>19.73</v>
      </c>
      <c r="J289" s="6" t="n">
        <v>16.73</v>
      </c>
    </row>
    <row collapsed="false" customFormat="false" customHeight="false" hidden="false" ht="12.1" outlineLevel="0" r="290">
      <c r="A290" s="39" t="n">
        <v>46435</v>
      </c>
      <c r="B290" s="16" t="s">
        <v>543</v>
      </c>
      <c r="C290" s="16" t="s">
        <v>136</v>
      </c>
      <c r="D290" s="16" t="s">
        <v>137</v>
      </c>
      <c r="E290" s="6" t="n">
        <v>1000</v>
      </c>
      <c r="F290" s="7" t="n">
        <v>1</v>
      </c>
      <c r="G290" s="6" t="n">
        <v>42.86</v>
      </c>
      <c r="H290" s="6" t="n">
        <v>6</v>
      </c>
      <c r="I290" s="6" t="n">
        <v>42.86</v>
      </c>
      <c r="J290" s="6" t="n">
        <v>36.86</v>
      </c>
    </row>
    <row collapsed="false" customFormat="false" customHeight="false" hidden="false" ht="12.1" outlineLevel="0" r="291">
      <c r="A291" s="39" t="n">
        <v>46435</v>
      </c>
      <c r="B291" s="16" t="s">
        <v>543</v>
      </c>
      <c r="C291" s="16" t="s">
        <v>70</v>
      </c>
      <c r="D291" s="16" t="s">
        <v>71</v>
      </c>
      <c r="E291" s="6" t="n">
        <v>1000</v>
      </c>
      <c r="F291" s="7" t="n">
        <v>1</v>
      </c>
      <c r="G291" s="6" t="n">
        <v>19.73</v>
      </c>
      <c r="H291" s="6" t="n">
        <v>3</v>
      </c>
      <c r="I291" s="6" t="n">
        <v>19.73</v>
      </c>
      <c r="J291" s="6" t="n">
        <v>16.73</v>
      </c>
    </row>
    <row collapsed="false" customFormat="false" customHeight="false" hidden="false" ht="12.1" outlineLevel="0" r="292">
      <c r="A292" s="39" t="n">
        <v>46436</v>
      </c>
      <c r="B292" s="16" t="s">
        <v>543</v>
      </c>
      <c r="C292" s="16" t="s">
        <v>112</v>
      </c>
      <c r="D292" s="16" t="s">
        <v>113</v>
      </c>
      <c r="E292" s="6" t="n">
        <v>1000</v>
      </c>
      <c r="F292" s="7" t="n">
        <v>1</v>
      </c>
      <c r="G292" s="6" t="n">
        <v>5.25</v>
      </c>
      <c r="H292" s="6" t="n">
        <v>1</v>
      </c>
      <c r="I292" s="6" t="n">
        <v>5.25</v>
      </c>
      <c r="J292" s="6" t="n">
        <v>4.25</v>
      </c>
    </row>
    <row collapsed="false" customFormat="false" customHeight="false" hidden="false" ht="12.1" outlineLevel="0" r="293">
      <c r="A293" s="39" t="n">
        <v>46437</v>
      </c>
      <c r="B293" s="16" t="s">
        <v>543</v>
      </c>
      <c r="C293" s="16" t="s">
        <v>109</v>
      </c>
      <c r="D293" s="16" t="s">
        <v>110</v>
      </c>
      <c r="E293" s="6" t="n">
        <v>1000</v>
      </c>
      <c r="F293" s="7" t="n">
        <v>1</v>
      </c>
      <c r="G293" s="6" t="n">
        <v>19.32</v>
      </c>
      <c r="H293" s="6" t="n">
        <v>3</v>
      </c>
      <c r="I293" s="6" t="n">
        <v>19.32</v>
      </c>
      <c r="J293" s="6" t="n">
        <v>16.32</v>
      </c>
    </row>
    <row collapsed="false" customFormat="false" customHeight="false" hidden="false" ht="12.1" outlineLevel="0" r="294">
      <c r="A294" s="39" t="n">
        <v>46437</v>
      </c>
      <c r="B294" s="16" t="s">
        <v>543</v>
      </c>
      <c r="C294" s="16" t="s">
        <v>79</v>
      </c>
      <c r="D294" s="16" t="s">
        <v>80</v>
      </c>
      <c r="E294" s="6" t="n">
        <v>1000</v>
      </c>
      <c r="F294" s="7" t="n">
        <v>1</v>
      </c>
      <c r="G294" s="6" t="n">
        <v>16.44</v>
      </c>
      <c r="H294" s="6" t="n">
        <v>2</v>
      </c>
      <c r="I294" s="6" t="n">
        <v>16.44</v>
      </c>
      <c r="J294" s="6" t="n">
        <v>14.44</v>
      </c>
    </row>
    <row collapsed="false" customFormat="false" customHeight="false" hidden="false" ht="12.1" outlineLevel="0" r="295">
      <c r="A295" s="39" t="n">
        <v>46439</v>
      </c>
      <c r="B295" s="16" t="s">
        <v>543</v>
      </c>
      <c r="C295" s="16" t="s">
        <v>47</v>
      </c>
      <c r="D295" s="16" t="s">
        <v>48</v>
      </c>
      <c r="E295" s="6" t="n">
        <v>1000</v>
      </c>
      <c r="F295" s="7" t="n">
        <v>2</v>
      </c>
      <c r="G295" s="6" t="n">
        <v>16.85</v>
      </c>
      <c r="H295" s="6" t="n">
        <v>4</v>
      </c>
      <c r="I295" s="6" t="n">
        <v>33.7</v>
      </c>
      <c r="J295" s="6" t="n">
        <v>29.7</v>
      </c>
    </row>
    <row collapsed="false" customFormat="false" customHeight="false" hidden="false" ht="12.1" outlineLevel="0" r="296">
      <c r="A296" s="39" t="n">
        <v>46446</v>
      </c>
      <c r="B296" s="16" t="s">
        <v>543</v>
      </c>
      <c r="C296" s="16" t="s">
        <v>97</v>
      </c>
      <c r="D296" s="16" t="s">
        <v>98</v>
      </c>
      <c r="E296" s="6" t="n">
        <v>1000</v>
      </c>
      <c r="F296" s="7" t="n">
        <v>1</v>
      </c>
      <c r="G296" s="6" t="n">
        <v>20.55</v>
      </c>
      <c r="H296" s="6" t="n">
        <v>3</v>
      </c>
      <c r="I296" s="6" t="n">
        <v>20.55</v>
      </c>
      <c r="J296" s="6" t="n">
        <v>17.55</v>
      </c>
    </row>
    <row collapsed="false" customFormat="false" customHeight="false" hidden="false" ht="12.1" outlineLevel="0" r="297">
      <c r="A297" s="39" t="n">
        <v>46450</v>
      </c>
      <c r="B297" s="16" t="s">
        <v>543</v>
      </c>
      <c r="C297" s="16" t="s">
        <v>127</v>
      </c>
      <c r="D297" s="16" t="s">
        <v>128</v>
      </c>
      <c r="E297" s="6" t="n">
        <v>1000</v>
      </c>
      <c r="F297" s="7" t="n">
        <v>1</v>
      </c>
      <c r="G297" s="6" t="n">
        <v>15</v>
      </c>
      <c r="H297" s="6" t="n">
        <v>2</v>
      </c>
      <c r="I297" s="6" t="n">
        <v>15</v>
      </c>
      <c r="J297" s="6" t="n">
        <v>13</v>
      </c>
    </row>
    <row collapsed="false" customFormat="false" customHeight="false" hidden="false" ht="12.1" outlineLevel="0" r="298">
      <c r="A298" s="39" t="n">
        <v>46452</v>
      </c>
      <c r="B298" s="16" t="s">
        <v>543</v>
      </c>
      <c r="C298" s="16" t="s">
        <v>66</v>
      </c>
      <c r="D298" s="16" t="s">
        <v>67</v>
      </c>
      <c r="E298" s="6" t="n">
        <v>100</v>
      </c>
      <c r="F298" s="7" t="n">
        <v>1</v>
      </c>
      <c r="G298" s="6" t="n">
        <v>11.61</v>
      </c>
      <c r="H298" s="6" t="n">
        <v>2</v>
      </c>
      <c r="I298" s="6" t="n">
        <v>11.61</v>
      </c>
      <c r="J298" s="6" t="n">
        <v>9.61</v>
      </c>
    </row>
    <row collapsed="false" customFormat="false" customHeight="false" hidden="false" ht="12.1" outlineLevel="0" r="299">
      <c r="A299" s="39" t="n">
        <v>46454</v>
      </c>
      <c r="B299" s="16" t="s">
        <v>543</v>
      </c>
      <c r="C299" s="16" t="s">
        <v>121</v>
      </c>
      <c r="D299" s="16" t="s">
        <v>122</v>
      </c>
      <c r="E299" s="6" t="n">
        <v>1000</v>
      </c>
      <c r="F299" s="7" t="n">
        <v>1</v>
      </c>
      <c r="G299" s="6" t="n">
        <v>13.81</v>
      </c>
      <c r="H299" s="6" t="n">
        <v>2</v>
      </c>
      <c r="I299" s="6" t="n">
        <v>13.81</v>
      </c>
      <c r="J299" s="6" t="n">
        <v>11.81</v>
      </c>
    </row>
    <row collapsed="false" customFormat="false" customHeight="false" hidden="false" ht="12.1" outlineLevel="0" r="300">
      <c r="A300" s="39" t="n">
        <v>46455</v>
      </c>
      <c r="B300" s="16" t="s">
        <v>543</v>
      </c>
      <c r="C300" s="16" t="s">
        <v>82</v>
      </c>
      <c r="D300" s="16" t="s">
        <v>83</v>
      </c>
      <c r="E300" s="6" t="n">
        <v>1000</v>
      </c>
      <c r="F300" s="7" t="n">
        <v>1</v>
      </c>
      <c r="G300" s="6" t="n">
        <v>13.36</v>
      </c>
      <c r="H300" s="6" t="n">
        <v>2</v>
      </c>
      <c r="I300" s="6" t="n">
        <v>13.36</v>
      </c>
      <c r="J300" s="6" t="n">
        <v>11.36</v>
      </c>
    </row>
    <row collapsed="false" customFormat="false" customHeight="false" hidden="false" ht="12.1" outlineLevel="0" r="301">
      <c r="A301" s="39" t="n">
        <v>46455</v>
      </c>
      <c r="B301" s="16" t="s">
        <v>543</v>
      </c>
      <c r="C301" s="16" t="s">
        <v>73</v>
      </c>
      <c r="D301" s="16" t="s">
        <v>74</v>
      </c>
      <c r="E301" s="6" t="n">
        <v>1000</v>
      </c>
      <c r="F301" s="7" t="n">
        <v>1</v>
      </c>
      <c r="G301" s="6" t="n">
        <v>21.37</v>
      </c>
      <c r="H301" s="6" t="n">
        <v>3</v>
      </c>
      <c r="I301" s="6" t="n">
        <v>21.37</v>
      </c>
      <c r="J301" s="6" t="n">
        <v>18.37</v>
      </c>
    </row>
    <row collapsed="false" customFormat="false" customHeight="false" hidden="false" ht="12.1" outlineLevel="0" r="302">
      <c r="A302" s="39" t="n">
        <v>46456</v>
      </c>
      <c r="B302" s="16" t="s">
        <v>543</v>
      </c>
      <c r="C302" s="16" t="s">
        <v>41</v>
      </c>
      <c r="D302" s="16" t="s">
        <v>43</v>
      </c>
      <c r="E302" s="6" t="n">
        <v>100</v>
      </c>
      <c r="F302" s="7" t="n">
        <v>1</v>
      </c>
      <c r="G302" s="6" t="n">
        <v>83.02</v>
      </c>
      <c r="H302" s="6" t="n">
        <v>11</v>
      </c>
      <c r="I302" s="6" t="n">
        <v>83.02</v>
      </c>
      <c r="J302" s="6" t="n">
        <v>72.02</v>
      </c>
    </row>
    <row collapsed="false" customFormat="false" customHeight="false" hidden="false" ht="12.1" outlineLevel="0" r="303">
      <c r="A303" s="39" t="n">
        <v>46457</v>
      </c>
      <c r="B303" s="16" t="s">
        <v>543</v>
      </c>
      <c r="C303" s="16" t="s">
        <v>76</v>
      </c>
      <c r="D303" s="16" t="s">
        <v>77</v>
      </c>
      <c r="E303" s="6" t="n">
        <v>1000</v>
      </c>
      <c r="F303" s="7" t="n">
        <v>1</v>
      </c>
      <c r="G303" s="6" t="n">
        <v>21.37</v>
      </c>
      <c r="H303" s="6" t="n">
        <v>3</v>
      </c>
      <c r="I303" s="6" t="n">
        <v>21.37</v>
      </c>
      <c r="J303" s="6" t="n">
        <v>18.37</v>
      </c>
    </row>
    <row collapsed="false" customFormat="false" customHeight="false" hidden="false" ht="12.1" outlineLevel="0" r="304">
      <c r="A304" s="39" t="n">
        <v>46458</v>
      </c>
      <c r="B304" s="16" t="s">
        <v>543</v>
      </c>
      <c r="C304" s="16" t="s">
        <v>94</v>
      </c>
      <c r="D304" s="16" t="s">
        <v>95</v>
      </c>
      <c r="E304" s="6" t="n">
        <v>1000</v>
      </c>
      <c r="F304" s="7" t="n">
        <v>1</v>
      </c>
      <c r="G304" s="6" t="n">
        <v>14.38</v>
      </c>
      <c r="H304" s="6" t="n">
        <v>2</v>
      </c>
      <c r="I304" s="6" t="n">
        <v>14.38</v>
      </c>
      <c r="J304" s="6" t="n">
        <v>12.38</v>
      </c>
    </row>
    <row collapsed="false" customFormat="false" customHeight="false" hidden="false" ht="12.1" outlineLevel="0" r="305">
      <c r="A305" s="39" t="n">
        <v>46461</v>
      </c>
      <c r="B305" s="16" t="s">
        <v>543</v>
      </c>
      <c r="C305" s="16" t="s">
        <v>55</v>
      </c>
      <c r="D305" s="16" t="s">
        <v>56</v>
      </c>
      <c r="E305" s="6" t="n">
        <v>1000</v>
      </c>
      <c r="F305" s="7" t="n">
        <v>2</v>
      </c>
      <c r="G305" s="6" t="n">
        <v>20.14</v>
      </c>
      <c r="H305" s="6" t="n">
        <v>5</v>
      </c>
      <c r="I305" s="6" t="n">
        <v>40.28</v>
      </c>
      <c r="J305" s="6" t="n">
        <v>35.28</v>
      </c>
    </row>
    <row collapsed="false" customFormat="false" customHeight="false" hidden="false" ht="12.1" outlineLevel="0" r="306">
      <c r="A306" s="39" t="n">
        <v>46461</v>
      </c>
      <c r="B306" s="16" t="s">
        <v>543</v>
      </c>
      <c r="C306" s="16" t="s">
        <v>62</v>
      </c>
      <c r="D306" s="16" t="s">
        <v>63</v>
      </c>
      <c r="E306" s="6" t="n">
        <v>1000</v>
      </c>
      <c r="F306" s="7" t="n">
        <v>2</v>
      </c>
      <c r="G306" s="6" t="n">
        <v>16.44</v>
      </c>
      <c r="H306" s="6" t="n">
        <v>4</v>
      </c>
      <c r="I306" s="6" t="n">
        <v>32.88</v>
      </c>
      <c r="J306" s="6" t="n">
        <v>28.88</v>
      </c>
    </row>
    <row collapsed="false" customFormat="false" customHeight="false" hidden="false" ht="12.1" outlineLevel="0" r="307">
      <c r="A307" s="39" t="n">
        <v>46464</v>
      </c>
      <c r="B307" s="16" t="s">
        <v>543</v>
      </c>
      <c r="C307" s="16" t="s">
        <v>91</v>
      </c>
      <c r="D307" s="16" t="s">
        <v>92</v>
      </c>
      <c r="E307" s="6" t="n">
        <v>1000</v>
      </c>
      <c r="F307" s="7" t="n">
        <v>1</v>
      </c>
      <c r="G307" s="6" t="n">
        <v>19.73</v>
      </c>
      <c r="H307" s="6" t="n">
        <v>3</v>
      </c>
      <c r="I307" s="6" t="n">
        <v>19.73</v>
      </c>
      <c r="J307" s="6" t="n">
        <v>16.73</v>
      </c>
    </row>
    <row collapsed="false" customFormat="false" customHeight="false" hidden="false" ht="12.1" outlineLevel="0" r="308">
      <c r="A308" s="39" t="n">
        <v>46464</v>
      </c>
      <c r="B308" s="16" t="s">
        <v>543</v>
      </c>
      <c r="C308" s="16" t="s">
        <v>88</v>
      </c>
      <c r="D308" s="16" t="s">
        <v>89</v>
      </c>
      <c r="E308" s="6" t="n">
        <v>1000</v>
      </c>
      <c r="F308" s="7" t="n">
        <v>1</v>
      </c>
      <c r="G308" s="6" t="n">
        <v>19.73</v>
      </c>
      <c r="H308" s="6" t="n">
        <v>3</v>
      </c>
      <c r="I308" s="6" t="n">
        <v>19.73</v>
      </c>
      <c r="J308" s="6" t="n">
        <v>16.73</v>
      </c>
    </row>
    <row collapsed="false" customFormat="false" customHeight="false" hidden="false" ht="12.1" outlineLevel="0" r="309">
      <c r="A309" s="39" t="n">
        <v>46465</v>
      </c>
      <c r="B309" s="16" t="s">
        <v>543</v>
      </c>
      <c r="C309" s="16" t="s">
        <v>70</v>
      </c>
      <c r="D309" s="16" t="s">
        <v>71</v>
      </c>
      <c r="E309" s="6" t="n">
        <v>1000</v>
      </c>
      <c r="F309" s="7" t="n">
        <v>1</v>
      </c>
      <c r="G309" s="6" t="n">
        <v>19.73</v>
      </c>
      <c r="H309" s="6" t="n">
        <v>3</v>
      </c>
      <c r="I309" s="6" t="n">
        <v>19.73</v>
      </c>
      <c r="J309" s="6" t="n">
        <v>16.73</v>
      </c>
    </row>
    <row collapsed="false" customFormat="false" customHeight="false" hidden="false" ht="12.1" outlineLevel="0" r="310">
      <c r="A310" s="39" t="n">
        <v>46466</v>
      </c>
      <c r="B310" s="16" t="s">
        <v>543</v>
      </c>
      <c r="C310" s="16" t="s">
        <v>112</v>
      </c>
      <c r="D310" s="16" t="s">
        <v>113</v>
      </c>
      <c r="E310" s="6" t="n">
        <v>1000</v>
      </c>
      <c r="F310" s="7" t="n">
        <v>1</v>
      </c>
      <c r="G310" s="6" t="n">
        <v>3.94</v>
      </c>
      <c r="H310" s="6" t="n">
        <v>1</v>
      </c>
      <c r="I310" s="6" t="n">
        <v>3.94</v>
      </c>
      <c r="J310" s="6" t="n">
        <v>2.94</v>
      </c>
    </row>
    <row collapsed="false" customFormat="false" customHeight="false" hidden="false" ht="12.1" outlineLevel="0" r="311">
      <c r="A311" s="39" t="n">
        <v>46467</v>
      </c>
      <c r="B311" s="16" t="s">
        <v>543</v>
      </c>
      <c r="C311" s="16" t="s">
        <v>109</v>
      </c>
      <c r="D311" s="16" t="s">
        <v>110</v>
      </c>
      <c r="E311" s="6" t="n">
        <v>1000</v>
      </c>
      <c r="F311" s="7" t="n">
        <v>1</v>
      </c>
      <c r="G311" s="6" t="n">
        <v>19.32</v>
      </c>
      <c r="H311" s="6" t="n">
        <v>3</v>
      </c>
      <c r="I311" s="6" t="n">
        <v>19.32</v>
      </c>
      <c r="J311" s="6" t="n">
        <v>16.32</v>
      </c>
    </row>
    <row collapsed="false" customFormat="false" customHeight="false" hidden="false" ht="12.1" outlineLevel="0" r="312">
      <c r="A312" s="39" t="n">
        <v>46467</v>
      </c>
      <c r="B312" s="16" t="s">
        <v>543</v>
      </c>
      <c r="C312" s="16" t="s">
        <v>79</v>
      </c>
      <c r="D312" s="16" t="s">
        <v>80</v>
      </c>
      <c r="E312" s="6" t="n">
        <v>1000</v>
      </c>
      <c r="F312" s="7" t="n">
        <v>1</v>
      </c>
      <c r="G312" s="6" t="n">
        <v>16.44</v>
      </c>
      <c r="H312" s="6" t="n">
        <v>2</v>
      </c>
      <c r="I312" s="6" t="n">
        <v>16.44</v>
      </c>
      <c r="J312" s="6" t="n">
        <v>14.44</v>
      </c>
    </row>
    <row collapsed="false" customFormat="false" customHeight="false" hidden="false" ht="12.1" outlineLevel="0" r="313">
      <c r="A313" s="39" t="n">
        <v>46469</v>
      </c>
      <c r="B313" s="16" t="s">
        <v>543</v>
      </c>
      <c r="C313" s="16" t="s">
        <v>47</v>
      </c>
      <c r="D313" s="16" t="s">
        <v>48</v>
      </c>
      <c r="E313" s="6" t="n">
        <v>1000</v>
      </c>
      <c r="F313" s="7" t="n">
        <v>2</v>
      </c>
      <c r="G313" s="6" t="n">
        <v>16.85</v>
      </c>
      <c r="H313" s="6" t="n">
        <v>4</v>
      </c>
      <c r="I313" s="6" t="n">
        <v>33.7</v>
      </c>
      <c r="J313" s="6" t="n">
        <v>29.7</v>
      </c>
    </row>
    <row collapsed="false" customFormat="false" customHeight="false" hidden="false" ht="12.1" outlineLevel="0" r="314">
      <c r="A314" s="39" t="n">
        <v>46469</v>
      </c>
      <c r="B314" s="16" t="s">
        <v>543</v>
      </c>
      <c r="C314" s="16" t="s">
        <v>133</v>
      </c>
      <c r="D314" s="16" t="s">
        <v>134</v>
      </c>
      <c r="E314" s="6" t="n">
        <v>1000</v>
      </c>
      <c r="F314" s="7" t="n">
        <v>1</v>
      </c>
      <c r="G314" s="6" t="n">
        <v>59.84</v>
      </c>
      <c r="H314" s="6" t="n">
        <v>8</v>
      </c>
      <c r="I314" s="6" t="n">
        <v>59.84</v>
      </c>
      <c r="J314" s="6" t="n">
        <v>51.84</v>
      </c>
    </row>
    <row collapsed="false" customFormat="false" customHeight="false" hidden="false" ht="12.1" outlineLevel="0" r="315">
      <c r="A315" s="39" t="n">
        <v>46476</v>
      </c>
      <c r="B315" s="16" t="s">
        <v>543</v>
      </c>
      <c r="C315" s="16" t="s">
        <v>97</v>
      </c>
      <c r="D315" s="16" t="s">
        <v>98</v>
      </c>
      <c r="E315" s="6" t="n">
        <v>1000</v>
      </c>
      <c r="F315" s="7" t="n">
        <v>1</v>
      </c>
      <c r="G315" s="6" t="n">
        <v>20.55</v>
      </c>
      <c r="H315" s="6" t="n">
        <v>3</v>
      </c>
      <c r="I315" s="6" t="n">
        <v>20.55</v>
      </c>
      <c r="J315" s="6" t="n">
        <v>17.55</v>
      </c>
    </row>
    <row collapsed="false" customFormat="false" customHeight="false" hidden="false" ht="12.1" outlineLevel="0" r="316">
      <c r="A316" s="39" t="n">
        <v>46480</v>
      </c>
      <c r="B316" s="16" t="s">
        <v>543</v>
      </c>
      <c r="C316" s="16" t="s">
        <v>127</v>
      </c>
      <c r="D316" s="16" t="s">
        <v>128</v>
      </c>
      <c r="E316" s="6" t="n">
        <v>1000</v>
      </c>
      <c r="F316" s="7" t="n">
        <v>1</v>
      </c>
      <c r="G316" s="6" t="n">
        <v>15</v>
      </c>
      <c r="H316" s="6" t="n">
        <v>2</v>
      </c>
      <c r="I316" s="6" t="n">
        <v>15</v>
      </c>
      <c r="J316" s="6" t="n">
        <v>13</v>
      </c>
    </row>
    <row collapsed="false" customFormat="false" customHeight="false" hidden="false" ht="12.1" outlineLevel="0" r="317">
      <c r="A317" s="39" t="n">
        <v>46482</v>
      </c>
      <c r="B317" s="16" t="s">
        <v>543</v>
      </c>
      <c r="C317" s="16" t="s">
        <v>66</v>
      </c>
      <c r="D317" s="16" t="s">
        <v>67</v>
      </c>
      <c r="E317" s="6" t="n">
        <v>100</v>
      </c>
      <c r="F317" s="7" t="n">
        <v>1</v>
      </c>
      <c r="G317" s="6" t="n">
        <v>11.61</v>
      </c>
      <c r="H317" s="6" t="n">
        <v>2</v>
      </c>
      <c r="I317" s="6" t="n">
        <v>11.61</v>
      </c>
      <c r="J317" s="6" t="n">
        <v>9.61</v>
      </c>
    </row>
    <row collapsed="false" customFormat="false" customHeight="false" hidden="false" ht="12.1" outlineLevel="0" r="318">
      <c r="A318" s="39" t="n">
        <v>46484</v>
      </c>
      <c r="B318" s="16" t="s">
        <v>543</v>
      </c>
      <c r="C318" s="16" t="s">
        <v>121</v>
      </c>
      <c r="D318" s="16" t="s">
        <v>122</v>
      </c>
      <c r="E318" s="6" t="n">
        <v>1000</v>
      </c>
      <c r="F318" s="7" t="n">
        <v>1</v>
      </c>
      <c r="G318" s="6" t="n">
        <v>13.81</v>
      </c>
      <c r="H318" s="6" t="n">
        <v>2</v>
      </c>
      <c r="I318" s="6" t="n">
        <v>13.81</v>
      </c>
      <c r="J318" s="6" t="n">
        <v>11.81</v>
      </c>
    </row>
    <row collapsed="false" customFormat="false" customHeight="false" hidden="false" ht="12.1" outlineLevel="0" r="319">
      <c r="A319" s="39" t="n">
        <v>46485</v>
      </c>
      <c r="B319" s="16" t="s">
        <v>543</v>
      </c>
      <c r="C319" s="16" t="s">
        <v>73</v>
      </c>
      <c r="D319" s="16" t="s">
        <v>74</v>
      </c>
      <c r="E319" s="6" t="n">
        <v>1000</v>
      </c>
      <c r="F319" s="7" t="n">
        <v>1</v>
      </c>
      <c r="G319" s="6" t="n">
        <v>21.37</v>
      </c>
      <c r="H319" s="6" t="n">
        <v>3</v>
      </c>
      <c r="I319" s="6" t="n">
        <v>21.37</v>
      </c>
      <c r="J319" s="6" t="n">
        <v>18.37</v>
      </c>
    </row>
    <row collapsed="false" customFormat="false" customHeight="false" hidden="false" ht="12.1" outlineLevel="0" r="320">
      <c r="A320" s="39" t="n">
        <v>46485</v>
      </c>
      <c r="B320" s="16" t="s">
        <v>543</v>
      </c>
      <c r="C320" s="16" t="s">
        <v>82</v>
      </c>
      <c r="D320" s="16" t="s">
        <v>83</v>
      </c>
      <c r="E320" s="6" t="n">
        <v>1000</v>
      </c>
      <c r="F320" s="7" t="n">
        <v>1</v>
      </c>
      <c r="G320" s="6" t="n">
        <v>12.81</v>
      </c>
      <c r="H320" s="6" t="n">
        <v>2</v>
      </c>
      <c r="I320" s="6" t="n">
        <v>12.81</v>
      </c>
      <c r="J320" s="6" t="n">
        <v>10.81</v>
      </c>
    </row>
    <row collapsed="false" customFormat="false" customHeight="false" hidden="false" ht="12.1" outlineLevel="0" r="321">
      <c r="A321" s="39" t="n">
        <v>46487</v>
      </c>
      <c r="B321" s="16" t="s">
        <v>543</v>
      </c>
      <c r="C321" s="16" t="s">
        <v>76</v>
      </c>
      <c r="D321" s="16" t="s">
        <v>77</v>
      </c>
      <c r="E321" s="6" t="n">
        <v>1000</v>
      </c>
      <c r="F321" s="7" t="n">
        <v>1</v>
      </c>
      <c r="G321" s="6" t="n">
        <v>21.37</v>
      </c>
      <c r="H321" s="6" t="n">
        <v>3</v>
      </c>
      <c r="I321" s="6" t="n">
        <v>21.37</v>
      </c>
      <c r="J321" s="6" t="n">
        <v>18.37</v>
      </c>
    </row>
    <row collapsed="false" customFormat="false" customHeight="false" hidden="false" ht="12.1" outlineLevel="0" r="322">
      <c r="A322" s="39" t="n">
        <v>46488</v>
      </c>
      <c r="B322" s="16" t="s">
        <v>543</v>
      </c>
      <c r="C322" s="16" t="s">
        <v>94</v>
      </c>
      <c r="D322" s="16" t="s">
        <v>95</v>
      </c>
      <c r="E322" s="6" t="n">
        <v>1000</v>
      </c>
      <c r="F322" s="7" t="n">
        <v>1</v>
      </c>
      <c r="G322" s="6" t="n">
        <v>14.38</v>
      </c>
      <c r="H322" s="6" t="n">
        <v>2</v>
      </c>
      <c r="I322" s="6" t="n">
        <v>14.38</v>
      </c>
      <c r="J322" s="6" t="n">
        <v>12.38</v>
      </c>
    </row>
    <row collapsed="false" customFormat="false" customHeight="false" hidden="false" ht="12.1" outlineLevel="0" r="323">
      <c r="A323" s="39" t="n">
        <v>46491</v>
      </c>
      <c r="B323" s="16" t="s">
        <v>543</v>
      </c>
      <c r="C323" s="16" t="s">
        <v>62</v>
      </c>
      <c r="D323" s="16" t="s">
        <v>63</v>
      </c>
      <c r="E323" s="6" t="n">
        <v>1000</v>
      </c>
      <c r="F323" s="7" t="n">
        <v>2</v>
      </c>
      <c r="G323" s="6" t="n">
        <v>16.44</v>
      </c>
      <c r="H323" s="6" t="n">
        <v>4</v>
      </c>
      <c r="I323" s="6" t="n">
        <v>32.88</v>
      </c>
      <c r="J323" s="6" t="n">
        <v>28.88</v>
      </c>
    </row>
    <row collapsed="false" customFormat="false" customHeight="false" hidden="false" ht="12.1" outlineLevel="0" r="324">
      <c r="A324" s="39" t="n">
        <v>46491</v>
      </c>
      <c r="B324" s="16" t="s">
        <v>543</v>
      </c>
      <c r="C324" s="16" t="s">
        <v>55</v>
      </c>
      <c r="D324" s="16" t="s">
        <v>56</v>
      </c>
      <c r="E324" s="6" t="n">
        <v>1000</v>
      </c>
      <c r="F324" s="7" t="n">
        <v>2</v>
      </c>
      <c r="G324" s="6" t="n">
        <v>20.14</v>
      </c>
      <c r="H324" s="6" t="n">
        <v>5</v>
      </c>
      <c r="I324" s="6" t="n">
        <v>40.28</v>
      </c>
      <c r="J324" s="6" t="n">
        <v>35.28</v>
      </c>
    </row>
    <row collapsed="false" customFormat="false" customHeight="false" hidden="false" ht="12.1" outlineLevel="0" r="325">
      <c r="A325" s="39" t="n">
        <v>46494</v>
      </c>
      <c r="B325" s="16" t="s">
        <v>543</v>
      </c>
      <c r="C325" s="16" t="s">
        <v>88</v>
      </c>
      <c r="D325" s="16" t="s">
        <v>89</v>
      </c>
      <c r="E325" s="6" t="n">
        <v>1000</v>
      </c>
      <c r="F325" s="7" t="n">
        <v>1</v>
      </c>
      <c r="G325" s="6" t="n">
        <v>19.73</v>
      </c>
      <c r="H325" s="6" t="n">
        <v>3</v>
      </c>
      <c r="I325" s="6" t="n">
        <v>19.73</v>
      </c>
      <c r="J325" s="6" t="n">
        <v>16.73</v>
      </c>
    </row>
    <row collapsed="false" customFormat="false" customHeight="false" hidden="false" ht="12.1" outlineLevel="0" r="326">
      <c r="A326" s="39" t="n">
        <v>46494</v>
      </c>
      <c r="B326" s="16" t="s">
        <v>543</v>
      </c>
      <c r="C326" s="16" t="s">
        <v>91</v>
      </c>
      <c r="D326" s="16" t="s">
        <v>92</v>
      </c>
      <c r="E326" s="6" t="n">
        <v>1000</v>
      </c>
      <c r="F326" s="7" t="n">
        <v>1</v>
      </c>
      <c r="G326" s="6" t="n">
        <v>19.73</v>
      </c>
      <c r="H326" s="6" t="n">
        <v>3</v>
      </c>
      <c r="I326" s="6" t="n">
        <v>19.73</v>
      </c>
      <c r="J326" s="6" t="n">
        <v>16.73</v>
      </c>
    </row>
    <row collapsed="false" customFormat="false" customHeight="false" hidden="false" ht="12.1" outlineLevel="0" r="327">
      <c r="A327" s="39" t="n">
        <v>46495</v>
      </c>
      <c r="B327" s="16" t="s">
        <v>543</v>
      </c>
      <c r="C327" s="16" t="s">
        <v>70</v>
      </c>
      <c r="D327" s="16" t="s">
        <v>71</v>
      </c>
      <c r="E327" s="6" t="n">
        <v>1000</v>
      </c>
      <c r="F327" s="7" t="n">
        <v>1</v>
      </c>
      <c r="G327" s="6" t="n">
        <v>19.73</v>
      </c>
      <c r="H327" s="6" t="n">
        <v>3</v>
      </c>
      <c r="I327" s="6" t="n">
        <v>19.73</v>
      </c>
      <c r="J327" s="6" t="n">
        <v>16.73</v>
      </c>
    </row>
    <row collapsed="false" customFormat="false" customHeight="false" hidden="false" ht="12.1" outlineLevel="0" r="328">
      <c r="A328" s="39" t="n">
        <v>46496</v>
      </c>
      <c r="B328" s="16" t="s">
        <v>543</v>
      </c>
      <c r="C328" s="16" t="s">
        <v>112</v>
      </c>
      <c r="D328" s="16" t="s">
        <v>113</v>
      </c>
      <c r="E328" s="6" t="n">
        <v>1000</v>
      </c>
      <c r="F328" s="7" t="n">
        <v>1</v>
      </c>
      <c r="G328" s="6" t="n">
        <v>2.62</v>
      </c>
      <c r="H328" s="6" t="n">
        <v>0</v>
      </c>
      <c r="I328" s="6" t="n">
        <v>2.62</v>
      </c>
      <c r="J328" s="6" t="n">
        <v>2.62</v>
      </c>
    </row>
    <row collapsed="false" customFormat="false" customHeight="false" hidden="false" ht="12.1" outlineLevel="0" r="329">
      <c r="A329" s="39" t="n">
        <v>46497</v>
      </c>
      <c r="B329" s="16" t="s">
        <v>543</v>
      </c>
      <c r="C329" s="16" t="s">
        <v>109</v>
      </c>
      <c r="D329" s="16" t="s">
        <v>110</v>
      </c>
      <c r="E329" s="6" t="n">
        <v>1000</v>
      </c>
      <c r="F329" s="7" t="n">
        <v>1</v>
      </c>
      <c r="G329" s="6" t="n">
        <v>19.32</v>
      </c>
      <c r="H329" s="6" t="n">
        <v>3</v>
      </c>
      <c r="I329" s="6" t="n">
        <v>19.32</v>
      </c>
      <c r="J329" s="6" t="n">
        <v>16.32</v>
      </c>
    </row>
    <row collapsed="false" customFormat="false" customHeight="false" hidden="false" ht="12.1" outlineLevel="0" r="330">
      <c r="A330" s="39" t="n">
        <v>46497</v>
      </c>
      <c r="B330" s="16" t="s">
        <v>543</v>
      </c>
      <c r="C330" s="16" t="s">
        <v>79</v>
      </c>
      <c r="D330" s="16" t="s">
        <v>80</v>
      </c>
      <c r="E330" s="6" t="n">
        <v>1000</v>
      </c>
      <c r="F330" s="7" t="n">
        <v>1</v>
      </c>
      <c r="G330" s="6" t="n">
        <v>16.44</v>
      </c>
      <c r="H330" s="6" t="n">
        <v>2</v>
      </c>
      <c r="I330" s="6" t="n">
        <v>16.44</v>
      </c>
      <c r="J330" s="6" t="n">
        <v>14.44</v>
      </c>
    </row>
    <row collapsed="false" customFormat="false" customHeight="false" hidden="false" ht="12.1" outlineLevel="0" r="331">
      <c r="A331" s="39" t="n">
        <v>46497</v>
      </c>
      <c r="B331" s="16" t="s">
        <v>543</v>
      </c>
      <c r="C331" s="16" t="s">
        <v>124</v>
      </c>
      <c r="D331" s="16" t="s">
        <v>125</v>
      </c>
      <c r="E331" s="6" t="n">
        <v>1000</v>
      </c>
      <c r="F331" s="7" t="n">
        <v>1</v>
      </c>
      <c r="G331" s="6" t="n">
        <v>62.33</v>
      </c>
      <c r="H331" s="6" t="n">
        <v>8</v>
      </c>
      <c r="I331" s="6" t="n">
        <v>62.33</v>
      </c>
      <c r="J331" s="6" t="n">
        <v>54.33</v>
      </c>
    </row>
    <row collapsed="false" customFormat="false" customHeight="false" hidden="false" ht="12.1" outlineLevel="0" r="332">
      <c r="A332" s="39" t="n">
        <v>46499</v>
      </c>
      <c r="B332" s="16" t="s">
        <v>543</v>
      </c>
      <c r="C332" s="16" t="s">
        <v>47</v>
      </c>
      <c r="D332" s="16" t="s">
        <v>48</v>
      </c>
      <c r="E332" s="6" t="n">
        <v>1000</v>
      </c>
      <c r="F332" s="7" t="n">
        <v>2</v>
      </c>
      <c r="G332" s="6" t="n">
        <v>16.85</v>
      </c>
      <c r="H332" s="6" t="n">
        <v>4</v>
      </c>
      <c r="I332" s="6" t="n">
        <v>33.7</v>
      </c>
      <c r="J332" s="6" t="n">
        <v>29.7</v>
      </c>
    </row>
    <row collapsed="false" customFormat="false" customHeight="false" hidden="false" ht="12.1" outlineLevel="0" r="333">
      <c r="A333" s="39" t="n">
        <v>46506</v>
      </c>
      <c r="B333" s="16" t="s">
        <v>543</v>
      </c>
      <c r="C333" s="16" t="s">
        <v>97</v>
      </c>
      <c r="D333" s="16" t="s">
        <v>98</v>
      </c>
      <c r="E333" s="6" t="n">
        <v>1000</v>
      </c>
      <c r="F333" s="7" t="n">
        <v>1</v>
      </c>
      <c r="G333" s="6" t="n">
        <v>20.55</v>
      </c>
      <c r="H333" s="6" t="n">
        <v>3</v>
      </c>
      <c r="I333" s="6" t="n">
        <v>20.55</v>
      </c>
      <c r="J333" s="6" t="n">
        <v>17.55</v>
      </c>
    </row>
    <row collapsed="false" customFormat="false" customHeight="false" hidden="false" ht="12.1" outlineLevel="0" r="334">
      <c r="A334" s="39" t="n">
        <v>46510</v>
      </c>
      <c r="B334" s="16" t="s">
        <v>543</v>
      </c>
      <c r="C334" s="16" t="s">
        <v>127</v>
      </c>
      <c r="D334" s="16" t="s">
        <v>128</v>
      </c>
      <c r="E334" s="6" t="n">
        <v>1000</v>
      </c>
      <c r="F334" s="7" t="n">
        <v>1</v>
      </c>
      <c r="G334" s="6" t="n">
        <v>15</v>
      </c>
      <c r="H334" s="6" t="n">
        <v>2</v>
      </c>
      <c r="I334" s="6" t="n">
        <v>15</v>
      </c>
      <c r="J334" s="6" t="n">
        <v>13</v>
      </c>
    </row>
    <row collapsed="false" customFormat="false" customHeight="false" hidden="false" ht="12.1" outlineLevel="0" r="335">
      <c r="A335" s="39" t="n">
        <v>46512</v>
      </c>
      <c r="B335" s="16" t="s">
        <v>543</v>
      </c>
      <c r="C335" s="16" t="s">
        <v>66</v>
      </c>
      <c r="D335" s="16" t="s">
        <v>67</v>
      </c>
      <c r="E335" s="6" t="n">
        <v>100</v>
      </c>
      <c r="F335" s="7" t="n">
        <v>1</v>
      </c>
      <c r="G335" s="6" t="n">
        <v>11.61</v>
      </c>
      <c r="H335" s="6" t="n">
        <v>2</v>
      </c>
      <c r="I335" s="6" t="n">
        <v>11.61</v>
      </c>
      <c r="J335" s="6" t="n">
        <v>9.61</v>
      </c>
    </row>
    <row collapsed="false" customFormat="false" customHeight="false" hidden="false" ht="12.1" outlineLevel="0" r="336">
      <c r="A336" s="39" t="n">
        <v>46515</v>
      </c>
      <c r="B336" s="16" t="s">
        <v>543</v>
      </c>
      <c r="C336" s="16" t="s">
        <v>73</v>
      </c>
      <c r="D336" s="16" t="s">
        <v>74</v>
      </c>
      <c r="E336" s="6" t="n">
        <v>1000</v>
      </c>
      <c r="F336" s="7" t="n">
        <v>1</v>
      </c>
      <c r="G336" s="6" t="n">
        <v>21.37</v>
      </c>
      <c r="H336" s="6" t="n">
        <v>3</v>
      </c>
      <c r="I336" s="6" t="n">
        <v>21.37</v>
      </c>
      <c r="J336" s="6" t="n">
        <v>18.37</v>
      </c>
    </row>
    <row collapsed="false" customFormat="false" customHeight="false" hidden="false" ht="12.1" outlineLevel="0" r="337">
      <c r="A337" s="39" t="n">
        <v>46515</v>
      </c>
      <c r="B337" s="16" t="s">
        <v>543</v>
      </c>
      <c r="C337" s="16" t="s">
        <v>82</v>
      </c>
      <c r="D337" s="16" t="s">
        <v>83</v>
      </c>
      <c r="E337" s="6" t="n">
        <v>1000</v>
      </c>
      <c r="F337" s="7" t="n">
        <v>1</v>
      </c>
      <c r="G337" s="6" t="n">
        <v>12.25</v>
      </c>
      <c r="H337" s="6" t="n">
        <v>2</v>
      </c>
      <c r="I337" s="6" t="n">
        <v>12.25</v>
      </c>
      <c r="J337" s="6" t="n">
        <v>10.25</v>
      </c>
    </row>
    <row collapsed="false" customFormat="false" customHeight="false" hidden="false" ht="12.1" outlineLevel="0" r="338">
      <c r="A338" s="39" t="n">
        <v>46517</v>
      </c>
      <c r="B338" s="16" t="s">
        <v>543</v>
      </c>
      <c r="C338" s="16" t="s">
        <v>76</v>
      </c>
      <c r="D338" s="16" t="s">
        <v>77</v>
      </c>
      <c r="E338" s="6" t="n">
        <v>1000</v>
      </c>
      <c r="F338" s="7" t="n">
        <v>1</v>
      </c>
      <c r="G338" s="6" t="n">
        <v>21.37</v>
      </c>
      <c r="H338" s="6" t="n">
        <v>3</v>
      </c>
      <c r="I338" s="6" t="n">
        <v>21.37</v>
      </c>
      <c r="J338" s="6" t="n">
        <v>18.37</v>
      </c>
    </row>
    <row collapsed="false" customFormat="false" customHeight="false" hidden="false" ht="12.1" outlineLevel="0" r="339">
      <c r="A339" s="39" t="n">
        <v>46518</v>
      </c>
      <c r="B339" s="16" t="s">
        <v>543</v>
      </c>
      <c r="C339" s="16" t="s">
        <v>94</v>
      </c>
      <c r="D339" s="16" t="s">
        <v>95</v>
      </c>
      <c r="E339" s="6" t="n">
        <v>1000</v>
      </c>
      <c r="F339" s="7" t="n">
        <v>1</v>
      </c>
      <c r="G339" s="6" t="n">
        <v>14.38</v>
      </c>
      <c r="H339" s="6" t="n">
        <v>2</v>
      </c>
      <c r="I339" s="6" t="n">
        <v>14.38</v>
      </c>
      <c r="J339" s="6" t="n">
        <v>12.38</v>
      </c>
    </row>
    <row collapsed="false" customFormat="false" customHeight="false" hidden="false" ht="12.1" outlineLevel="0" r="340">
      <c r="A340" s="39" t="n">
        <v>46521</v>
      </c>
      <c r="B340" s="16" t="s">
        <v>543</v>
      </c>
      <c r="C340" s="16" t="s">
        <v>55</v>
      </c>
      <c r="D340" s="16" t="s">
        <v>56</v>
      </c>
      <c r="E340" s="6" t="n">
        <v>1000</v>
      </c>
      <c r="F340" s="7" t="n">
        <v>2</v>
      </c>
      <c r="G340" s="6" t="n">
        <v>20.14</v>
      </c>
      <c r="H340" s="6" t="n">
        <v>5</v>
      </c>
      <c r="I340" s="6" t="n">
        <v>40.28</v>
      </c>
      <c r="J340" s="6" t="n">
        <v>35.28</v>
      </c>
    </row>
    <row collapsed="false" customFormat="false" customHeight="false" hidden="false" ht="12.1" outlineLevel="0" r="341">
      <c r="A341" s="39" t="n">
        <v>46521</v>
      </c>
      <c r="B341" s="16" t="s">
        <v>543</v>
      </c>
      <c r="C341" s="16" t="s">
        <v>62</v>
      </c>
      <c r="D341" s="16" t="s">
        <v>63</v>
      </c>
      <c r="E341" s="6" t="n">
        <v>1000</v>
      </c>
      <c r="F341" s="7" t="n">
        <v>2</v>
      </c>
      <c r="G341" s="6" t="n">
        <v>16.44</v>
      </c>
      <c r="H341" s="6" t="n">
        <v>4</v>
      </c>
      <c r="I341" s="6" t="n">
        <v>32.88</v>
      </c>
      <c r="J341" s="6" t="n">
        <v>28.88</v>
      </c>
    </row>
    <row collapsed="false" customFormat="false" customHeight="false" hidden="false" ht="12.1" outlineLevel="0" r="342">
      <c r="A342" s="39" t="n">
        <v>46524</v>
      </c>
      <c r="B342" s="16" t="s">
        <v>543</v>
      </c>
      <c r="C342" s="16" t="s">
        <v>91</v>
      </c>
      <c r="D342" s="16" t="s">
        <v>92</v>
      </c>
      <c r="E342" s="6" t="n">
        <v>1000</v>
      </c>
      <c r="F342" s="7" t="n">
        <v>1</v>
      </c>
      <c r="G342" s="6" t="n">
        <v>19.73</v>
      </c>
      <c r="H342" s="6" t="n">
        <v>3</v>
      </c>
      <c r="I342" s="6" t="n">
        <v>19.73</v>
      </c>
      <c r="J342" s="6" t="n">
        <v>16.73</v>
      </c>
    </row>
    <row collapsed="false" customFormat="false" customHeight="false" hidden="false" ht="12.1" outlineLevel="0" r="343">
      <c r="A343" s="39" t="n">
        <v>46524</v>
      </c>
      <c r="B343" s="16" t="s">
        <v>543</v>
      </c>
      <c r="C343" s="16" t="s">
        <v>88</v>
      </c>
      <c r="D343" s="16" t="s">
        <v>89</v>
      </c>
      <c r="E343" s="6" t="n">
        <v>1000</v>
      </c>
      <c r="F343" s="7" t="n">
        <v>1</v>
      </c>
      <c r="G343" s="6" t="n">
        <v>19.73</v>
      </c>
      <c r="H343" s="6" t="n">
        <v>3</v>
      </c>
      <c r="I343" s="6" t="n">
        <v>19.73</v>
      </c>
      <c r="J343" s="6" t="n">
        <v>16.73</v>
      </c>
    </row>
    <row collapsed="false" customFormat="false" customHeight="false" hidden="false" ht="12.1" outlineLevel="0" r="344">
      <c r="A344" s="39" t="n">
        <v>46525</v>
      </c>
      <c r="B344" s="16" t="s">
        <v>543</v>
      </c>
      <c r="C344" s="16" t="s">
        <v>70</v>
      </c>
      <c r="D344" s="16" t="s">
        <v>71</v>
      </c>
      <c r="E344" s="6" t="n">
        <v>1000</v>
      </c>
      <c r="F344" s="7" t="n">
        <v>1</v>
      </c>
      <c r="G344" s="6" t="n">
        <v>19.73</v>
      </c>
      <c r="H344" s="6" t="n">
        <v>3</v>
      </c>
      <c r="I344" s="6" t="n">
        <v>19.73</v>
      </c>
      <c r="J344" s="6" t="n">
        <v>16.73</v>
      </c>
    </row>
    <row collapsed="false" customFormat="false" customHeight="false" hidden="false" ht="12.1" outlineLevel="0" r="345">
      <c r="A345" s="39" t="n">
        <v>46526</v>
      </c>
      <c r="B345" s="16" t="s">
        <v>543</v>
      </c>
      <c r="C345" s="16" t="s">
        <v>112</v>
      </c>
      <c r="D345" s="16" t="s">
        <v>113</v>
      </c>
      <c r="E345" s="6" t="n">
        <v>1000</v>
      </c>
      <c r="F345" s="7" t="n">
        <v>1</v>
      </c>
      <c r="G345" s="6" t="n">
        <v>1.31</v>
      </c>
      <c r="H345" s="6" t="n">
        <v>0</v>
      </c>
      <c r="I345" s="6" t="n">
        <v>1.31</v>
      </c>
      <c r="J345" s="6" t="n">
        <v>1.31</v>
      </c>
    </row>
    <row collapsed="false" customFormat="false" customHeight="false" hidden="false" ht="12.1" outlineLevel="0" r="346">
      <c r="A346" s="39" t="n">
        <v>46526</v>
      </c>
      <c r="B346" s="16" t="s">
        <v>543</v>
      </c>
      <c r="C346" s="16" t="s">
        <v>136</v>
      </c>
      <c r="D346" s="16" t="s">
        <v>137</v>
      </c>
      <c r="E346" s="6" t="n">
        <v>1000</v>
      </c>
      <c r="F346" s="7" t="n">
        <v>1</v>
      </c>
      <c r="G346" s="6" t="n">
        <v>42.86</v>
      </c>
      <c r="H346" s="6" t="n">
        <v>6</v>
      </c>
      <c r="I346" s="6" t="n">
        <v>42.86</v>
      </c>
      <c r="J346" s="6" t="n">
        <v>36.86</v>
      </c>
    </row>
    <row collapsed="false" customFormat="false" customHeight="false" hidden="false" ht="12.1" outlineLevel="0" r="347">
      <c r="A347" s="39" t="n">
        <v>46527</v>
      </c>
      <c r="B347" s="16" t="s">
        <v>543</v>
      </c>
      <c r="C347" s="16" t="s">
        <v>79</v>
      </c>
      <c r="D347" s="16" t="s">
        <v>80</v>
      </c>
      <c r="E347" s="6" t="n">
        <v>1000</v>
      </c>
      <c r="F347" s="7" t="n">
        <v>1</v>
      </c>
      <c r="G347" s="6" t="n">
        <v>16.44</v>
      </c>
      <c r="H347" s="6" t="n">
        <v>2</v>
      </c>
      <c r="I347" s="6" t="n">
        <v>16.44</v>
      </c>
      <c r="J347" s="6" t="n">
        <v>14.44</v>
      </c>
    </row>
    <row collapsed="false" customFormat="false" customHeight="false" hidden="false" ht="12.1" outlineLevel="0" r="348">
      <c r="A348" s="39" t="n">
        <v>46527</v>
      </c>
      <c r="B348" s="16" t="s">
        <v>543</v>
      </c>
      <c r="C348" s="16" t="s">
        <v>109</v>
      </c>
      <c r="D348" s="16" t="s">
        <v>110</v>
      </c>
      <c r="E348" s="6" t="n">
        <v>1000</v>
      </c>
      <c r="F348" s="7" t="n">
        <v>1</v>
      </c>
      <c r="G348" s="6" t="n">
        <v>19.32</v>
      </c>
      <c r="H348" s="6" t="n">
        <v>3</v>
      </c>
      <c r="I348" s="6" t="n">
        <v>19.32</v>
      </c>
      <c r="J348" s="6" t="n">
        <v>16.32</v>
      </c>
    </row>
    <row collapsed="false" customFormat="false" customHeight="false" hidden="false" ht="12.1" outlineLevel="0" r="349">
      <c r="A349" s="39" t="n">
        <v>46529</v>
      </c>
      <c r="B349" s="16" t="s">
        <v>543</v>
      </c>
      <c r="C349" s="16" t="s">
        <v>47</v>
      </c>
      <c r="D349" s="16" t="s">
        <v>48</v>
      </c>
      <c r="E349" s="6" t="n">
        <v>1000</v>
      </c>
      <c r="F349" s="7" t="n">
        <v>2</v>
      </c>
      <c r="G349" s="6" t="n">
        <v>16.85</v>
      </c>
      <c r="H349" s="6" t="n">
        <v>4</v>
      </c>
      <c r="I349" s="6" t="n">
        <v>33.7</v>
      </c>
      <c r="J349" s="6" t="n">
        <v>29.7</v>
      </c>
    </row>
    <row collapsed="false" customFormat="false" customHeight="false" hidden="false" ht="12.1" outlineLevel="0" r="350">
      <c r="A350" s="39" t="n">
        <v>46532</v>
      </c>
      <c r="B350" s="16" t="s">
        <v>543</v>
      </c>
      <c r="C350" s="16" t="s">
        <v>139</v>
      </c>
      <c r="D350" s="16" t="s">
        <v>140</v>
      </c>
      <c r="E350" s="6" t="n">
        <v>1000</v>
      </c>
      <c r="F350" s="7" t="n">
        <v>1</v>
      </c>
      <c r="G350" s="6" t="n">
        <v>61.08</v>
      </c>
      <c r="H350" s="6" t="n">
        <v>8</v>
      </c>
      <c r="I350" s="6" t="n">
        <v>61.08</v>
      </c>
      <c r="J350" s="6" t="n">
        <v>53.08</v>
      </c>
    </row>
    <row collapsed="false" customFormat="false" customHeight="false" hidden="false" ht="12.1" outlineLevel="0" r="351">
      <c r="A351" s="39" t="n">
        <v>46536</v>
      </c>
      <c r="B351" s="16" t="s">
        <v>543</v>
      </c>
      <c r="C351" s="16" t="s">
        <v>97</v>
      </c>
      <c r="D351" s="16" t="s">
        <v>98</v>
      </c>
      <c r="E351" s="6" t="n">
        <v>1000</v>
      </c>
      <c r="F351" s="7" t="n">
        <v>1</v>
      </c>
      <c r="G351" s="6" t="n">
        <v>20.55</v>
      </c>
      <c r="H351" s="6" t="n">
        <v>3</v>
      </c>
      <c r="I351" s="6" t="n">
        <v>20.55</v>
      </c>
      <c r="J351" s="6" t="n">
        <v>17.55</v>
      </c>
    </row>
    <row collapsed="false" customFormat="false" customHeight="false" hidden="false" ht="12.1" outlineLevel="0" r="352">
      <c r="A352" s="39" t="n">
        <v>46540</v>
      </c>
      <c r="B352" s="16" t="s">
        <v>543</v>
      </c>
      <c r="C352" s="16" t="s">
        <v>127</v>
      </c>
      <c r="D352" s="16" t="s">
        <v>128</v>
      </c>
      <c r="E352" s="6" t="n">
        <v>1000</v>
      </c>
      <c r="F352" s="7" t="n">
        <v>1</v>
      </c>
      <c r="G352" s="6" t="n">
        <v>15</v>
      </c>
      <c r="H352" s="6" t="n">
        <v>2</v>
      </c>
      <c r="I352" s="6" t="n">
        <v>15</v>
      </c>
      <c r="J352" s="6" t="n">
        <v>13</v>
      </c>
    </row>
    <row collapsed="false" customFormat="false" customHeight="false" hidden="false" ht="12.1" outlineLevel="0" r="353">
      <c r="A353" s="39" t="n">
        <v>46542</v>
      </c>
      <c r="B353" s="16" t="s">
        <v>543</v>
      </c>
      <c r="C353" s="16" t="s">
        <v>66</v>
      </c>
      <c r="D353" s="16" t="s">
        <v>67</v>
      </c>
      <c r="E353" s="6" t="n">
        <v>100</v>
      </c>
      <c r="F353" s="7" t="n">
        <v>1</v>
      </c>
      <c r="G353" s="6" t="n">
        <v>11.61</v>
      </c>
      <c r="H353" s="6" t="n">
        <v>2</v>
      </c>
      <c r="I353" s="6" t="n">
        <v>11.61</v>
      </c>
      <c r="J353" s="6" t="n">
        <v>9.61</v>
      </c>
    </row>
    <row collapsed="false" customFormat="false" customHeight="false" hidden="false" ht="12.1" outlineLevel="0" r="354">
      <c r="A354" s="39" t="n">
        <v>46545</v>
      </c>
      <c r="B354" s="16" t="s">
        <v>543</v>
      </c>
      <c r="C354" s="16" t="s">
        <v>73</v>
      </c>
      <c r="D354" s="16" t="s">
        <v>74</v>
      </c>
      <c r="E354" s="6" t="n">
        <v>1000</v>
      </c>
      <c r="F354" s="7" t="n">
        <v>1</v>
      </c>
      <c r="G354" s="6" t="n">
        <v>21.37</v>
      </c>
      <c r="H354" s="6" t="n">
        <v>3</v>
      </c>
      <c r="I354" s="6" t="n">
        <v>21.37</v>
      </c>
      <c r="J354" s="6" t="n">
        <v>18.37</v>
      </c>
    </row>
    <row collapsed="false" customFormat="false" customHeight="false" hidden="false" ht="12.1" outlineLevel="0" r="355">
      <c r="A355" s="39" t="n">
        <v>46545</v>
      </c>
      <c r="B355" s="16" t="s">
        <v>543</v>
      </c>
      <c r="C355" s="16" t="s">
        <v>82</v>
      </c>
      <c r="D355" s="16" t="s">
        <v>83</v>
      </c>
      <c r="E355" s="6" t="n">
        <v>1000</v>
      </c>
      <c r="F355" s="7" t="n">
        <v>1</v>
      </c>
      <c r="G355" s="6" t="n">
        <v>11.69</v>
      </c>
      <c r="H355" s="6" t="n">
        <v>2</v>
      </c>
      <c r="I355" s="6" t="n">
        <v>11.69</v>
      </c>
      <c r="J355" s="6" t="n">
        <v>9.69</v>
      </c>
    </row>
    <row collapsed="false" customFormat="false" customHeight="false" hidden="false" ht="12.1" outlineLevel="0" r="356">
      <c r="A356" s="39" t="n">
        <v>46547</v>
      </c>
      <c r="B356" s="16" t="s">
        <v>543</v>
      </c>
      <c r="C356" s="16" t="s">
        <v>76</v>
      </c>
      <c r="D356" s="16" t="s">
        <v>77</v>
      </c>
      <c r="E356" s="6" t="n">
        <v>1000</v>
      </c>
      <c r="F356" s="7" t="n">
        <v>1</v>
      </c>
      <c r="G356" s="6" t="n">
        <v>21.37</v>
      </c>
      <c r="H356" s="6" t="n">
        <v>3</v>
      </c>
      <c r="I356" s="6" t="n">
        <v>21.37</v>
      </c>
      <c r="J356" s="6" t="n">
        <v>18.37</v>
      </c>
    </row>
    <row collapsed="false" customFormat="false" customHeight="false" hidden="false" ht="12.1" outlineLevel="0" r="357">
      <c r="A357" s="39" t="n">
        <v>46548</v>
      </c>
      <c r="B357" s="16" t="s">
        <v>543</v>
      </c>
      <c r="C357" s="16" t="s">
        <v>94</v>
      </c>
      <c r="D357" s="16" t="s">
        <v>95</v>
      </c>
      <c r="E357" s="6" t="n">
        <v>1000</v>
      </c>
      <c r="F357" s="7" t="n">
        <v>1</v>
      </c>
      <c r="G357" s="6" t="n">
        <v>14.38</v>
      </c>
      <c r="H357" s="6" t="n">
        <v>2</v>
      </c>
      <c r="I357" s="6" t="n">
        <v>14.38</v>
      </c>
      <c r="J357" s="6" t="n">
        <v>12.38</v>
      </c>
    </row>
    <row collapsed="false" customFormat="false" customHeight="false" hidden="false" ht="12.1" outlineLevel="0" r="358">
      <c r="A358" s="39" t="n">
        <v>46551</v>
      </c>
      <c r="B358" s="16" t="s">
        <v>543</v>
      </c>
      <c r="C358" s="16" t="s">
        <v>62</v>
      </c>
      <c r="D358" s="16" t="s">
        <v>63</v>
      </c>
      <c r="E358" s="6" t="n">
        <v>1000</v>
      </c>
      <c r="F358" s="7" t="n">
        <v>2</v>
      </c>
      <c r="G358" s="6" t="n">
        <v>16.44</v>
      </c>
      <c r="H358" s="6" t="n">
        <v>4</v>
      </c>
      <c r="I358" s="6" t="n">
        <v>32.88</v>
      </c>
      <c r="J358" s="6" t="n">
        <v>28.88</v>
      </c>
    </row>
    <row collapsed="false" customFormat="false" customHeight="false" hidden="false" ht="12.1" outlineLevel="0" r="359">
      <c r="A359" s="39" t="n">
        <v>46551</v>
      </c>
      <c r="B359" s="16" t="s">
        <v>543</v>
      </c>
      <c r="C359" s="16" t="s">
        <v>55</v>
      </c>
      <c r="D359" s="16" t="s">
        <v>56</v>
      </c>
      <c r="E359" s="6" t="n">
        <v>1000</v>
      </c>
      <c r="F359" s="7" t="n">
        <v>2</v>
      </c>
      <c r="G359" s="6" t="n">
        <v>20.14</v>
      </c>
      <c r="H359" s="6" t="n">
        <v>5</v>
      </c>
      <c r="I359" s="6" t="n">
        <v>40.28</v>
      </c>
      <c r="J359" s="6" t="n">
        <v>35.28</v>
      </c>
    </row>
    <row collapsed="false" customFormat="false" customHeight="false" hidden="false" ht="12.1" outlineLevel="0" r="360">
      <c r="A360" s="39" t="n">
        <v>46554</v>
      </c>
      <c r="B360" s="16" t="s">
        <v>543</v>
      </c>
      <c r="C360" s="16" t="s">
        <v>88</v>
      </c>
      <c r="D360" s="16" t="s">
        <v>89</v>
      </c>
      <c r="E360" s="6" t="n">
        <v>1000</v>
      </c>
      <c r="F360" s="7" t="n">
        <v>1</v>
      </c>
      <c r="G360" s="6" t="n">
        <v>19.73</v>
      </c>
      <c r="H360" s="6" t="n">
        <v>3</v>
      </c>
      <c r="I360" s="6" t="n">
        <v>19.73</v>
      </c>
      <c r="J360" s="6" t="n">
        <v>16.73</v>
      </c>
    </row>
    <row collapsed="false" customFormat="false" customHeight="false" hidden="false" ht="12.1" outlineLevel="0" r="361">
      <c r="A361" s="39" t="n">
        <v>46554</v>
      </c>
      <c r="B361" s="16" t="s">
        <v>543</v>
      </c>
      <c r="C361" s="16" t="s">
        <v>91</v>
      </c>
      <c r="D361" s="16" t="s">
        <v>92</v>
      </c>
      <c r="E361" s="6" t="n">
        <v>1000</v>
      </c>
      <c r="F361" s="7" t="n">
        <v>1</v>
      </c>
      <c r="G361" s="6" t="n">
        <v>19.73</v>
      </c>
      <c r="H361" s="6" t="n">
        <v>3</v>
      </c>
      <c r="I361" s="6" t="n">
        <v>19.73</v>
      </c>
      <c r="J361" s="6" t="n">
        <v>16.73</v>
      </c>
    </row>
    <row collapsed="false" customFormat="false" customHeight="false" hidden="false" ht="12.1" outlineLevel="0" r="362">
      <c r="A362" s="39" t="n">
        <v>46555</v>
      </c>
      <c r="B362" s="16" t="s">
        <v>543</v>
      </c>
      <c r="C362" s="16" t="s">
        <v>70</v>
      </c>
      <c r="D362" s="16" t="s">
        <v>71</v>
      </c>
      <c r="E362" s="6" t="n">
        <v>1000</v>
      </c>
      <c r="F362" s="7" t="n">
        <v>1</v>
      </c>
      <c r="G362" s="6" t="n">
        <v>19.73</v>
      </c>
      <c r="H362" s="6" t="n">
        <v>3</v>
      </c>
      <c r="I362" s="6" t="n">
        <v>19.73</v>
      </c>
      <c r="J362" s="6" t="n">
        <v>16.73</v>
      </c>
    </row>
    <row collapsed="false" customFormat="false" customHeight="false" hidden="false" ht="12.1" outlineLevel="0" r="363">
      <c r="A363" s="39" t="n">
        <v>46557</v>
      </c>
      <c r="B363" s="16" t="s">
        <v>543</v>
      </c>
      <c r="C363" s="16" t="s">
        <v>109</v>
      </c>
      <c r="D363" s="16" t="s">
        <v>110</v>
      </c>
      <c r="E363" s="6" t="n">
        <v>1000</v>
      </c>
      <c r="F363" s="7" t="n">
        <v>1</v>
      </c>
      <c r="G363" s="6" t="n">
        <v>19.32</v>
      </c>
      <c r="H363" s="6" t="n">
        <v>3</v>
      </c>
      <c r="I363" s="6" t="n">
        <v>19.32</v>
      </c>
      <c r="J363" s="6" t="n">
        <v>16.32</v>
      </c>
    </row>
    <row collapsed="false" customFormat="false" customHeight="false" hidden="false" ht="12.1" outlineLevel="0" r="364">
      <c r="A364" s="39" t="n">
        <v>46557</v>
      </c>
      <c r="B364" s="16" t="s">
        <v>543</v>
      </c>
      <c r="C364" s="16" t="s">
        <v>79</v>
      </c>
      <c r="D364" s="16" t="s">
        <v>80</v>
      </c>
      <c r="E364" s="6" t="n">
        <v>1000</v>
      </c>
      <c r="F364" s="7" t="n">
        <v>1</v>
      </c>
      <c r="G364" s="6" t="n">
        <v>16.44</v>
      </c>
      <c r="H364" s="6" t="n">
        <v>2</v>
      </c>
      <c r="I364" s="6" t="n">
        <v>16.44</v>
      </c>
      <c r="J364" s="6" t="n">
        <v>14.44</v>
      </c>
    </row>
    <row collapsed="false" customFormat="false" customHeight="false" hidden="false" ht="12.1" outlineLevel="0" r="365">
      <c r="A365" s="39" t="n">
        <v>46559</v>
      </c>
      <c r="B365" s="16" t="s">
        <v>543</v>
      </c>
      <c r="C365" s="16" t="s">
        <v>47</v>
      </c>
      <c r="D365" s="16" t="s">
        <v>48</v>
      </c>
      <c r="E365" s="6" t="n">
        <v>1000</v>
      </c>
      <c r="F365" s="7" t="n">
        <v>2</v>
      </c>
      <c r="G365" s="6" t="n">
        <v>16.85</v>
      </c>
      <c r="H365" s="6" t="n">
        <v>4</v>
      </c>
      <c r="I365" s="6" t="n">
        <v>33.7</v>
      </c>
      <c r="J365" s="6" t="n">
        <v>29.7</v>
      </c>
    </row>
    <row collapsed="false" customFormat="false" customHeight="false" hidden="false" ht="12.1" outlineLevel="0" r="366">
      <c r="A366" s="39" t="n">
        <v>46560</v>
      </c>
      <c r="B366" s="16" t="s">
        <v>543</v>
      </c>
      <c r="C366" s="16" t="s">
        <v>130</v>
      </c>
      <c r="D366" s="16" t="s">
        <v>131</v>
      </c>
      <c r="E366" s="6" t="n">
        <v>1000</v>
      </c>
      <c r="F366" s="7" t="n">
        <v>1</v>
      </c>
      <c r="G366" s="6" t="n">
        <v>59.84</v>
      </c>
      <c r="H366" s="6" t="n">
        <v>8</v>
      </c>
      <c r="I366" s="6" t="n">
        <v>59.84</v>
      </c>
      <c r="J366" s="6" t="n">
        <v>51.84</v>
      </c>
    </row>
    <row collapsed="false" customFormat="false" customHeight="false" hidden="false" ht="12.1" outlineLevel="0" r="367">
      <c r="A367" s="39" t="n">
        <v>46566</v>
      </c>
      <c r="B367" s="16" t="s">
        <v>543</v>
      </c>
      <c r="C367" s="16" t="s">
        <v>97</v>
      </c>
      <c r="D367" s="16" t="s">
        <v>98</v>
      </c>
      <c r="E367" s="6" t="n">
        <v>1000</v>
      </c>
      <c r="F367" s="7" t="n">
        <v>1</v>
      </c>
      <c r="G367" s="6" t="n">
        <v>20.55</v>
      </c>
      <c r="H367" s="6" t="n">
        <v>3</v>
      </c>
      <c r="I367" s="6" t="n">
        <v>20.55</v>
      </c>
      <c r="J367" s="6" t="n">
        <v>17.55</v>
      </c>
    </row>
    <row collapsed="false" customFormat="false" customHeight="false" hidden="false" ht="12.1" outlineLevel="0" r="368">
      <c r="A368" s="39" t="n">
        <v>46570</v>
      </c>
      <c r="B368" s="16" t="s">
        <v>543</v>
      </c>
      <c r="C368" s="16" t="s">
        <v>127</v>
      </c>
      <c r="D368" s="16" t="s">
        <v>128</v>
      </c>
      <c r="E368" s="6" t="n">
        <v>1000</v>
      </c>
      <c r="F368" s="7" t="n">
        <v>1</v>
      </c>
      <c r="G368" s="6" t="n">
        <v>15</v>
      </c>
      <c r="H368" s="6" t="n">
        <v>2</v>
      </c>
      <c r="I368" s="6" t="n">
        <v>15</v>
      </c>
      <c r="J368" s="6" t="n">
        <v>13</v>
      </c>
    </row>
    <row collapsed="false" customFormat="false" customHeight="false" hidden="false" ht="12.1" outlineLevel="0" r="369">
      <c r="A369" s="39" t="n">
        <v>46572</v>
      </c>
      <c r="B369" s="16" t="s">
        <v>543</v>
      </c>
      <c r="C369" s="16" t="s">
        <v>66</v>
      </c>
      <c r="D369" s="16" t="s">
        <v>67</v>
      </c>
      <c r="E369" s="6" t="n">
        <v>100</v>
      </c>
      <c r="F369" s="7" t="n">
        <v>1</v>
      </c>
      <c r="G369" s="6" t="n">
        <v>11.61</v>
      </c>
      <c r="H369" s="6" t="n">
        <v>2</v>
      </c>
      <c r="I369" s="6" t="n">
        <v>11.61</v>
      </c>
      <c r="J369" s="6" t="n">
        <v>9.61</v>
      </c>
    </row>
    <row collapsed="false" customFormat="false" customHeight="false" hidden="false" ht="12.1" outlineLevel="0" r="370">
      <c r="A370" s="39" t="n">
        <v>46575</v>
      </c>
      <c r="B370" s="16" t="s">
        <v>543</v>
      </c>
      <c r="C370" s="16" t="s">
        <v>73</v>
      </c>
      <c r="D370" s="16" t="s">
        <v>74</v>
      </c>
      <c r="E370" s="6" t="n">
        <v>1000</v>
      </c>
      <c r="F370" s="7" t="n">
        <v>1</v>
      </c>
      <c r="G370" s="6" t="n">
        <v>21.37</v>
      </c>
      <c r="H370" s="6" t="n">
        <v>3</v>
      </c>
      <c r="I370" s="6" t="n">
        <v>21.37</v>
      </c>
      <c r="J370" s="6" t="n">
        <v>18.37</v>
      </c>
    </row>
    <row collapsed="false" customFormat="false" customHeight="false" hidden="false" ht="12.1" outlineLevel="0" r="371">
      <c r="A371" s="39" t="n">
        <v>46575</v>
      </c>
      <c r="B371" s="16" t="s">
        <v>543</v>
      </c>
      <c r="C371" s="16" t="s">
        <v>82</v>
      </c>
      <c r="D371" s="16" t="s">
        <v>83</v>
      </c>
      <c r="E371" s="6" t="n">
        <v>1000</v>
      </c>
      <c r="F371" s="7" t="n">
        <v>1</v>
      </c>
      <c r="G371" s="6" t="n">
        <v>11.14</v>
      </c>
      <c r="H371" s="6" t="n">
        <v>1</v>
      </c>
      <c r="I371" s="6" t="n">
        <v>11.14</v>
      </c>
      <c r="J371" s="6" t="n">
        <v>10.14</v>
      </c>
    </row>
    <row collapsed="false" customFormat="false" customHeight="false" hidden="false" ht="12.1" outlineLevel="0" r="372">
      <c r="A372" s="39" t="n">
        <v>46577</v>
      </c>
      <c r="B372" s="16" t="s">
        <v>543</v>
      </c>
      <c r="C372" s="16" t="s">
        <v>76</v>
      </c>
      <c r="D372" s="16" t="s">
        <v>77</v>
      </c>
      <c r="E372" s="6" t="n">
        <v>1000</v>
      </c>
      <c r="F372" s="7" t="n">
        <v>1</v>
      </c>
      <c r="G372" s="6" t="n">
        <v>21.37</v>
      </c>
      <c r="H372" s="6" t="n">
        <v>3</v>
      </c>
      <c r="I372" s="6" t="n">
        <v>21.37</v>
      </c>
      <c r="J372" s="6" t="n">
        <v>18.37</v>
      </c>
    </row>
    <row collapsed="false" customFormat="false" customHeight="false" hidden="false" ht="12.1" outlineLevel="0" r="373">
      <c r="A373" s="39" t="n">
        <v>46578</v>
      </c>
      <c r="B373" s="16" t="s">
        <v>543</v>
      </c>
      <c r="C373" s="16" t="s">
        <v>94</v>
      </c>
      <c r="D373" s="16" t="s">
        <v>95</v>
      </c>
      <c r="E373" s="6" t="n">
        <v>1000</v>
      </c>
      <c r="F373" s="7" t="n">
        <v>1</v>
      </c>
      <c r="G373" s="6" t="n">
        <v>14.38</v>
      </c>
      <c r="H373" s="6" t="n">
        <v>2</v>
      </c>
      <c r="I373" s="6" t="n">
        <v>14.38</v>
      </c>
      <c r="J373" s="6" t="n">
        <v>12.38</v>
      </c>
    </row>
    <row collapsed="false" customFormat="false" customHeight="false" hidden="false" ht="12.1" outlineLevel="0" r="374">
      <c r="A374" s="39" t="n">
        <v>46581</v>
      </c>
      <c r="B374" s="16" t="s">
        <v>543</v>
      </c>
      <c r="C374" s="16" t="s">
        <v>55</v>
      </c>
      <c r="D374" s="16" t="s">
        <v>56</v>
      </c>
      <c r="E374" s="6" t="n">
        <v>1000</v>
      </c>
      <c r="F374" s="7" t="n">
        <v>2</v>
      </c>
      <c r="G374" s="6" t="n">
        <v>20.14</v>
      </c>
      <c r="H374" s="6" t="n">
        <v>5</v>
      </c>
      <c r="I374" s="6" t="n">
        <v>40.28</v>
      </c>
      <c r="J374" s="6" t="n">
        <v>35.28</v>
      </c>
    </row>
    <row collapsed="false" customFormat="false" customHeight="false" hidden="false" ht="12.1" outlineLevel="0" r="375">
      <c r="A375" s="39" t="n">
        <v>46581</v>
      </c>
      <c r="B375" s="16" t="s">
        <v>543</v>
      </c>
      <c r="C375" s="16" t="s">
        <v>62</v>
      </c>
      <c r="D375" s="16" t="s">
        <v>63</v>
      </c>
      <c r="E375" s="6" t="n">
        <v>1000</v>
      </c>
      <c r="F375" s="7" t="n">
        <v>2</v>
      </c>
      <c r="G375" s="6" t="n">
        <v>16.44</v>
      </c>
      <c r="H375" s="6" t="n">
        <v>4</v>
      </c>
      <c r="I375" s="6" t="n">
        <v>32.88</v>
      </c>
      <c r="J375" s="6" t="n">
        <v>28.88</v>
      </c>
    </row>
    <row collapsed="false" customFormat="false" customHeight="false" hidden="false" ht="12.1" outlineLevel="0" r="376">
      <c r="A376" s="39" t="n">
        <v>46584</v>
      </c>
      <c r="B376" s="16" t="s">
        <v>543</v>
      </c>
      <c r="C376" s="16" t="s">
        <v>88</v>
      </c>
      <c r="D376" s="16" t="s">
        <v>89</v>
      </c>
      <c r="E376" s="6" t="n">
        <v>1000</v>
      </c>
      <c r="F376" s="7" t="n">
        <v>1</v>
      </c>
      <c r="G376" s="6" t="n">
        <v>19.73</v>
      </c>
      <c r="H376" s="6" t="n">
        <v>3</v>
      </c>
      <c r="I376" s="6" t="n">
        <v>19.73</v>
      </c>
      <c r="J376" s="6" t="n">
        <v>16.73</v>
      </c>
    </row>
    <row collapsed="false" customFormat="false" customHeight="false" hidden="false" ht="12.1" outlineLevel="0" r="377">
      <c r="A377" s="39" t="n">
        <v>46584</v>
      </c>
      <c r="B377" s="16" t="s">
        <v>543</v>
      </c>
      <c r="C377" s="16" t="s">
        <v>91</v>
      </c>
      <c r="D377" s="16" t="s">
        <v>92</v>
      </c>
      <c r="E377" s="6" t="n">
        <v>1000</v>
      </c>
      <c r="F377" s="7" t="n">
        <v>1</v>
      </c>
      <c r="G377" s="6" t="n">
        <v>19.73</v>
      </c>
      <c r="H377" s="6" t="n">
        <v>3</v>
      </c>
      <c r="I377" s="6" t="n">
        <v>19.73</v>
      </c>
      <c r="J377" s="6" t="n">
        <v>16.73</v>
      </c>
    </row>
    <row collapsed="false" customFormat="false" customHeight="false" hidden="false" ht="12.1" outlineLevel="0" r="378">
      <c r="A378" s="39" t="n">
        <v>46585</v>
      </c>
      <c r="B378" s="16" t="s">
        <v>543</v>
      </c>
      <c r="C378" s="16" t="s">
        <v>70</v>
      </c>
      <c r="D378" s="16" t="s">
        <v>71</v>
      </c>
      <c r="E378" s="6" t="n">
        <v>1000</v>
      </c>
      <c r="F378" s="7" t="n">
        <v>1</v>
      </c>
      <c r="G378" s="6" t="n">
        <v>19.73</v>
      </c>
      <c r="H378" s="6" t="n">
        <v>3</v>
      </c>
      <c r="I378" s="6" t="n">
        <v>19.73</v>
      </c>
      <c r="J378" s="6" t="n">
        <v>16.73</v>
      </c>
    </row>
    <row collapsed="false" customFormat="false" customHeight="false" hidden="false" ht="12.1" outlineLevel="0" r="379">
      <c r="A379" s="39" t="n">
        <v>46587</v>
      </c>
      <c r="B379" s="16" t="s">
        <v>543</v>
      </c>
      <c r="C379" s="16" t="s">
        <v>109</v>
      </c>
      <c r="D379" s="16" t="s">
        <v>110</v>
      </c>
      <c r="E379" s="6" t="n">
        <v>1000</v>
      </c>
      <c r="F379" s="7" t="n">
        <v>1</v>
      </c>
      <c r="G379" s="6" t="n">
        <v>19.32</v>
      </c>
      <c r="H379" s="6" t="n">
        <v>3</v>
      </c>
      <c r="I379" s="6" t="n">
        <v>19.32</v>
      </c>
      <c r="J379" s="6" t="n">
        <v>16.32</v>
      </c>
    </row>
    <row collapsed="false" customFormat="false" customHeight="false" hidden="false" ht="12.1" outlineLevel="0" r="380">
      <c r="A380" s="39" t="n">
        <v>46587</v>
      </c>
      <c r="B380" s="16" t="s">
        <v>543</v>
      </c>
      <c r="C380" s="16" t="s">
        <v>79</v>
      </c>
      <c r="D380" s="16" t="s">
        <v>80</v>
      </c>
      <c r="E380" s="6" t="n">
        <v>1000</v>
      </c>
      <c r="F380" s="7" t="n">
        <v>1</v>
      </c>
      <c r="G380" s="6" t="n">
        <v>16.44</v>
      </c>
      <c r="H380" s="6" t="n">
        <v>2</v>
      </c>
      <c r="I380" s="6" t="n">
        <v>16.44</v>
      </c>
      <c r="J380" s="6" t="n">
        <v>14.44</v>
      </c>
    </row>
    <row collapsed="false" customFormat="false" customHeight="false" hidden="false" ht="12.1" outlineLevel="0" r="381">
      <c r="A381" s="39" t="n">
        <v>46589</v>
      </c>
      <c r="B381" s="16" t="s">
        <v>543</v>
      </c>
      <c r="C381" s="16" t="s">
        <v>47</v>
      </c>
      <c r="D381" s="16" t="s">
        <v>48</v>
      </c>
      <c r="E381" s="6" t="n">
        <v>1000</v>
      </c>
      <c r="F381" s="7" t="n">
        <v>2</v>
      </c>
      <c r="G381" s="6" t="n">
        <v>16.85</v>
      </c>
      <c r="H381" s="6" t="n">
        <v>4</v>
      </c>
      <c r="I381" s="6" t="n">
        <v>33.7</v>
      </c>
      <c r="J381" s="6" t="n">
        <v>29.7</v>
      </c>
    </row>
    <row collapsed="false" customFormat="false" customHeight="false" hidden="false" ht="12.1" outlineLevel="0" r="382">
      <c r="A382" s="39" t="n">
        <v>46596</v>
      </c>
      <c r="B382" s="16" t="s">
        <v>543</v>
      </c>
      <c r="C382" s="16" t="s">
        <v>97</v>
      </c>
      <c r="D382" s="16" t="s">
        <v>98</v>
      </c>
      <c r="E382" s="6" t="n">
        <v>1000</v>
      </c>
      <c r="F382" s="7" t="n">
        <v>1</v>
      </c>
      <c r="G382" s="6" t="n">
        <v>20.55</v>
      </c>
      <c r="H382" s="6" t="n">
        <v>3</v>
      </c>
      <c r="I382" s="6" t="n">
        <v>20.55</v>
      </c>
      <c r="J382" s="6" t="n">
        <v>17.55</v>
      </c>
    </row>
    <row collapsed="false" customFormat="false" customHeight="false" hidden="false" ht="12.1" outlineLevel="0" r="383">
      <c r="A383" s="39" t="n">
        <v>46600</v>
      </c>
      <c r="B383" s="16" t="s">
        <v>543</v>
      </c>
      <c r="C383" s="16" t="s">
        <v>127</v>
      </c>
      <c r="D383" s="16" t="s">
        <v>128</v>
      </c>
      <c r="E383" s="6" t="n">
        <v>1000</v>
      </c>
      <c r="F383" s="7" t="n">
        <v>1</v>
      </c>
      <c r="G383" s="6" t="n">
        <v>15</v>
      </c>
      <c r="H383" s="6" t="n">
        <v>2</v>
      </c>
      <c r="I383" s="6" t="n">
        <v>15</v>
      </c>
      <c r="J383" s="6" t="n">
        <v>13</v>
      </c>
    </row>
    <row collapsed="false" customFormat="false" customHeight="false" hidden="false" ht="12.1" outlineLevel="0" r="384">
      <c r="A384" s="39" t="n">
        <v>46602</v>
      </c>
      <c r="B384" s="16" t="s">
        <v>543</v>
      </c>
      <c r="C384" s="16" t="s">
        <v>66</v>
      </c>
      <c r="D384" s="16" t="s">
        <v>67</v>
      </c>
      <c r="E384" s="6" t="n">
        <v>100</v>
      </c>
      <c r="F384" s="7" t="n">
        <v>1</v>
      </c>
      <c r="G384" s="6" t="n">
        <v>11.61</v>
      </c>
      <c r="H384" s="6" t="n">
        <v>2</v>
      </c>
      <c r="I384" s="6" t="n">
        <v>11.61</v>
      </c>
      <c r="J384" s="6" t="n">
        <v>9.61</v>
      </c>
    </row>
    <row collapsed="false" customFormat="false" customHeight="false" hidden="false" ht="12.1" outlineLevel="0" r="385">
      <c r="A385" s="39" t="n">
        <v>46605</v>
      </c>
      <c r="B385" s="16" t="s">
        <v>543</v>
      </c>
      <c r="C385" s="16" t="s">
        <v>82</v>
      </c>
      <c r="D385" s="16" t="s">
        <v>83</v>
      </c>
      <c r="E385" s="6" t="n">
        <v>1000</v>
      </c>
      <c r="F385" s="7" t="n">
        <v>1</v>
      </c>
      <c r="G385" s="6" t="n">
        <v>10.58</v>
      </c>
      <c r="H385" s="6" t="n">
        <v>1</v>
      </c>
      <c r="I385" s="6" t="n">
        <v>10.58</v>
      </c>
      <c r="J385" s="6" t="n">
        <v>9.58</v>
      </c>
    </row>
    <row collapsed="false" customFormat="false" customHeight="false" hidden="false" ht="12.1" outlineLevel="0" r="386">
      <c r="A386" s="39" t="n">
        <v>46605</v>
      </c>
      <c r="B386" s="16" t="s">
        <v>543</v>
      </c>
      <c r="C386" s="16" t="s">
        <v>73</v>
      </c>
      <c r="D386" s="16" t="s">
        <v>74</v>
      </c>
      <c r="E386" s="6" t="n">
        <v>1000</v>
      </c>
      <c r="F386" s="7" t="n">
        <v>1</v>
      </c>
      <c r="G386" s="6" t="n">
        <v>21.37</v>
      </c>
      <c r="H386" s="6" t="n">
        <v>3</v>
      </c>
      <c r="I386" s="6" t="n">
        <v>21.37</v>
      </c>
      <c r="J386" s="6" t="n">
        <v>18.37</v>
      </c>
    </row>
    <row collapsed="false" customFormat="false" customHeight="false" hidden="false" ht="12.1" outlineLevel="0" r="387">
      <c r="A387" s="39" t="n">
        <v>46607</v>
      </c>
      <c r="B387" s="16" t="s">
        <v>543</v>
      </c>
      <c r="C387" s="16" t="s">
        <v>76</v>
      </c>
      <c r="D387" s="16" t="s">
        <v>77</v>
      </c>
      <c r="E387" s="6" t="n">
        <v>1000</v>
      </c>
      <c r="F387" s="7" t="n">
        <v>1</v>
      </c>
      <c r="G387" s="6" t="n">
        <v>21.37</v>
      </c>
      <c r="H387" s="6" t="n">
        <v>3</v>
      </c>
      <c r="I387" s="6" t="n">
        <v>21.37</v>
      </c>
      <c r="J387" s="6" t="n">
        <v>18.37</v>
      </c>
    </row>
    <row collapsed="false" customFormat="false" customHeight="false" hidden="false" ht="12.1" outlineLevel="0" r="388">
      <c r="A388" s="39" t="n">
        <v>46608</v>
      </c>
      <c r="B388" s="16" t="s">
        <v>543</v>
      </c>
      <c r="C388" s="16" t="s">
        <v>94</v>
      </c>
      <c r="D388" s="16" t="s">
        <v>95</v>
      </c>
      <c r="E388" s="6" t="n">
        <v>1000</v>
      </c>
      <c r="F388" s="7" t="n">
        <v>1</v>
      </c>
      <c r="G388" s="6" t="n">
        <v>14.38</v>
      </c>
      <c r="H388" s="6" t="n">
        <v>2</v>
      </c>
      <c r="I388" s="6" t="n">
        <v>14.38</v>
      </c>
      <c r="J388" s="6" t="n">
        <v>12.38</v>
      </c>
    </row>
    <row collapsed="false" customFormat="false" customHeight="false" hidden="false" ht="12.1" outlineLevel="0" r="389">
      <c r="A389" s="39" t="n">
        <v>46610</v>
      </c>
      <c r="B389" s="16" t="s">
        <v>543</v>
      </c>
      <c r="C389" s="16" t="s">
        <v>51</v>
      </c>
      <c r="D389" s="16" t="s">
        <v>52</v>
      </c>
      <c r="E389" s="6" t="n">
        <v>1000</v>
      </c>
      <c r="F389" s="7" t="n">
        <v>2</v>
      </c>
      <c r="G389" s="6" t="n">
        <v>124.66</v>
      </c>
      <c r="H389" s="6" t="n">
        <v>32</v>
      </c>
      <c r="I389" s="6" t="n">
        <v>249.32</v>
      </c>
      <c r="J389" s="6" t="n">
        <v>217.32</v>
      </c>
    </row>
    <row collapsed="false" customFormat="false" customHeight="false" hidden="false" ht="12.1" outlineLevel="0" r="390">
      <c r="A390" s="39" t="n">
        <v>46611</v>
      </c>
      <c r="B390" s="16" t="s">
        <v>543</v>
      </c>
      <c r="C390" s="16" t="s">
        <v>62</v>
      </c>
      <c r="D390" s="16" t="s">
        <v>63</v>
      </c>
      <c r="E390" s="6" t="n">
        <v>1000</v>
      </c>
      <c r="F390" s="7" t="n">
        <v>2</v>
      </c>
      <c r="G390" s="6" t="n">
        <v>16.44</v>
      </c>
      <c r="H390" s="6" t="n">
        <v>4</v>
      </c>
      <c r="I390" s="6" t="n">
        <v>32.88</v>
      </c>
      <c r="J390" s="6" t="n">
        <v>28.88</v>
      </c>
    </row>
    <row collapsed="false" customFormat="false" customHeight="false" hidden="false" ht="12.1" outlineLevel="0" r="391">
      <c r="A391" s="39" t="n">
        <v>46611</v>
      </c>
      <c r="B391" s="16" t="s">
        <v>543</v>
      </c>
      <c r="C391" s="16" t="s">
        <v>55</v>
      </c>
      <c r="D391" s="16" t="s">
        <v>56</v>
      </c>
      <c r="E391" s="6" t="n">
        <v>1000</v>
      </c>
      <c r="F391" s="7" t="n">
        <v>2</v>
      </c>
      <c r="G391" s="6" t="n">
        <v>19.13</v>
      </c>
      <c r="H391" s="6" t="n">
        <v>5</v>
      </c>
      <c r="I391" s="6" t="n">
        <v>38.26</v>
      </c>
      <c r="J391" s="6" t="n">
        <v>33.26</v>
      </c>
    </row>
    <row collapsed="false" customFormat="false" customHeight="false" hidden="false" ht="12.1" outlineLevel="0" r="392">
      <c r="A392" s="39" t="n">
        <v>46614</v>
      </c>
      <c r="B392" s="16" t="s">
        <v>543</v>
      </c>
      <c r="C392" s="16" t="s">
        <v>88</v>
      </c>
      <c r="D392" s="16" t="s">
        <v>89</v>
      </c>
      <c r="E392" s="6" t="n">
        <v>1000</v>
      </c>
      <c r="F392" s="7" t="n">
        <v>1</v>
      </c>
      <c r="G392" s="6" t="n">
        <v>19.73</v>
      </c>
      <c r="H392" s="6" t="n">
        <v>3</v>
      </c>
      <c r="I392" s="6" t="n">
        <v>19.73</v>
      </c>
      <c r="J392" s="6" t="n">
        <v>16.73</v>
      </c>
    </row>
    <row collapsed="false" customFormat="false" customHeight="false" hidden="false" ht="12.1" outlineLevel="0" r="393">
      <c r="A393" s="39" t="n">
        <v>46614</v>
      </c>
      <c r="B393" s="16" t="s">
        <v>543</v>
      </c>
      <c r="C393" s="16" t="s">
        <v>91</v>
      </c>
      <c r="D393" s="16" t="s">
        <v>92</v>
      </c>
      <c r="E393" s="6" t="n">
        <v>1000</v>
      </c>
      <c r="F393" s="7" t="n">
        <v>1</v>
      </c>
      <c r="G393" s="6" t="n">
        <v>19.73</v>
      </c>
      <c r="H393" s="6" t="n">
        <v>3</v>
      </c>
      <c r="I393" s="6" t="n">
        <v>19.73</v>
      </c>
      <c r="J393" s="6" t="n">
        <v>16.73</v>
      </c>
    </row>
    <row collapsed="false" customFormat="false" customHeight="false" hidden="false" ht="12.1" outlineLevel="0" r="394">
      <c r="A394" s="39" t="n">
        <v>46615</v>
      </c>
      <c r="B394" s="16" t="s">
        <v>543</v>
      </c>
      <c r="C394" s="16" t="s">
        <v>70</v>
      </c>
      <c r="D394" s="16" t="s">
        <v>71</v>
      </c>
      <c r="E394" s="6" t="n">
        <v>1000</v>
      </c>
      <c r="F394" s="7" t="n">
        <v>1</v>
      </c>
      <c r="G394" s="6" t="n">
        <v>19.73</v>
      </c>
      <c r="H394" s="6" t="n">
        <v>3</v>
      </c>
      <c r="I394" s="6" t="n">
        <v>19.73</v>
      </c>
      <c r="J394" s="6" t="n">
        <v>16.73</v>
      </c>
    </row>
    <row collapsed="false" customFormat="false" customHeight="false" hidden="false" ht="12.1" outlineLevel="0" r="395">
      <c r="A395" s="39" t="n">
        <v>46617</v>
      </c>
      <c r="B395" s="16" t="s">
        <v>543</v>
      </c>
      <c r="C395" s="16" t="s">
        <v>136</v>
      </c>
      <c r="D395" s="16" t="s">
        <v>137</v>
      </c>
      <c r="E395" s="6" t="n">
        <v>1000</v>
      </c>
      <c r="F395" s="7" t="n">
        <v>1</v>
      </c>
      <c r="G395" s="6" t="n">
        <v>0</v>
      </c>
      <c r="H395" s="6" t="n">
        <v>0</v>
      </c>
      <c r="I395" s="6" t="n">
        <v>0</v>
      </c>
      <c r="J395" s="6" t="n">
        <v>0</v>
      </c>
    </row>
    <row collapsed="false" customFormat="false" customHeight="false" hidden="false" ht="12.1" outlineLevel="0" r="396">
      <c r="A396" s="39" t="n">
        <v>46617</v>
      </c>
      <c r="B396" s="16" t="s">
        <v>543</v>
      </c>
      <c r="C396" s="16" t="s">
        <v>79</v>
      </c>
      <c r="D396" s="16" t="s">
        <v>80</v>
      </c>
      <c r="E396" s="6" t="n">
        <v>1000</v>
      </c>
      <c r="F396" s="7" t="n">
        <v>1</v>
      </c>
      <c r="G396" s="6" t="n">
        <v>16.44</v>
      </c>
      <c r="H396" s="6" t="n">
        <v>2</v>
      </c>
      <c r="I396" s="6" t="n">
        <v>16.44</v>
      </c>
      <c r="J396" s="6" t="n">
        <v>14.44</v>
      </c>
    </row>
    <row collapsed="false" customFormat="false" customHeight="false" hidden="false" ht="12.1" outlineLevel="0" r="397">
      <c r="A397" s="39" t="n">
        <v>46617</v>
      </c>
      <c r="B397" s="16" t="s">
        <v>543</v>
      </c>
      <c r="C397" s="16" t="s">
        <v>109</v>
      </c>
      <c r="D397" s="16" t="s">
        <v>110</v>
      </c>
      <c r="E397" s="6" t="n">
        <v>1000</v>
      </c>
      <c r="F397" s="7" t="n">
        <v>1</v>
      </c>
      <c r="G397" s="6" t="n">
        <v>19.32</v>
      </c>
      <c r="H397" s="6" t="n">
        <v>3</v>
      </c>
      <c r="I397" s="6" t="n">
        <v>19.32</v>
      </c>
      <c r="J397" s="6" t="n">
        <v>16.32</v>
      </c>
    </row>
    <row collapsed="false" customFormat="false" customHeight="false" hidden="false" ht="12.1" outlineLevel="0" r="398">
      <c r="A398" s="39" t="n">
        <v>46619</v>
      </c>
      <c r="B398" s="16" t="s">
        <v>543</v>
      </c>
      <c r="C398" s="16" t="s">
        <v>47</v>
      </c>
      <c r="D398" s="16" t="s">
        <v>48</v>
      </c>
      <c r="E398" s="6" t="n">
        <v>1000</v>
      </c>
      <c r="F398" s="7" t="n">
        <v>2</v>
      </c>
      <c r="G398" s="6" t="n">
        <v>16.85</v>
      </c>
      <c r="H398" s="6" t="n">
        <v>4</v>
      </c>
      <c r="I398" s="6" t="n">
        <v>33.7</v>
      </c>
      <c r="J398" s="6" t="n">
        <v>29.7</v>
      </c>
    </row>
    <row collapsed="false" customFormat="false" customHeight="false" hidden="false" ht="12.1" outlineLevel="0" r="399">
      <c r="A399" s="39" t="n">
        <v>46626</v>
      </c>
      <c r="B399" s="16" t="s">
        <v>543</v>
      </c>
      <c r="C399" s="16" t="s">
        <v>97</v>
      </c>
      <c r="D399" s="16" t="s">
        <v>98</v>
      </c>
      <c r="E399" s="6" t="n">
        <v>1000</v>
      </c>
      <c r="F399" s="7" t="n">
        <v>1</v>
      </c>
      <c r="G399" s="6" t="n">
        <v>20.55</v>
      </c>
      <c r="H399" s="6" t="n">
        <v>3</v>
      </c>
      <c r="I399" s="6" t="n">
        <v>20.55</v>
      </c>
      <c r="J399" s="6" t="n">
        <v>17.55</v>
      </c>
    </row>
    <row collapsed="false" customFormat="false" customHeight="false" hidden="false" ht="12.1" outlineLevel="0" r="400">
      <c r="A400" s="39" t="n">
        <v>46632</v>
      </c>
      <c r="B400" s="16" t="s">
        <v>543</v>
      </c>
      <c r="C400" s="16" t="s">
        <v>66</v>
      </c>
      <c r="D400" s="16" t="s">
        <v>67</v>
      </c>
      <c r="E400" s="6" t="n">
        <v>100</v>
      </c>
      <c r="F400" s="7" t="n">
        <v>1</v>
      </c>
      <c r="G400" s="6" t="n">
        <v>11.61</v>
      </c>
      <c r="H400" s="6" t="n">
        <v>2</v>
      </c>
      <c r="I400" s="6" t="n">
        <v>11.61</v>
      </c>
      <c r="J400" s="6" t="n">
        <v>9.61</v>
      </c>
    </row>
    <row collapsed="false" customFormat="false" customHeight="false" hidden="false" ht="12.1" outlineLevel="0" r="401">
      <c r="A401" s="39" t="n">
        <v>46635</v>
      </c>
      <c r="B401" s="16" t="s">
        <v>543</v>
      </c>
      <c r="C401" s="16" t="s">
        <v>82</v>
      </c>
      <c r="D401" s="16" t="s">
        <v>83</v>
      </c>
      <c r="E401" s="6" t="n">
        <v>1000</v>
      </c>
      <c r="F401" s="7" t="n">
        <v>1</v>
      </c>
      <c r="G401" s="6" t="n">
        <v>10.02</v>
      </c>
      <c r="H401" s="6" t="n">
        <v>1</v>
      </c>
      <c r="I401" s="6" t="n">
        <v>10.02</v>
      </c>
      <c r="J401" s="6" t="n">
        <v>9.02</v>
      </c>
    </row>
    <row collapsed="false" customFormat="false" customHeight="false" hidden="false" ht="12.1" outlineLevel="0" r="402">
      <c r="A402" s="39" t="n">
        <v>46635</v>
      </c>
      <c r="B402" s="16" t="s">
        <v>543</v>
      </c>
      <c r="C402" s="16" t="s">
        <v>73</v>
      </c>
      <c r="D402" s="16" t="s">
        <v>74</v>
      </c>
      <c r="E402" s="6" t="n">
        <v>1000</v>
      </c>
      <c r="F402" s="7" t="n">
        <v>1</v>
      </c>
      <c r="G402" s="6" t="n">
        <v>21.37</v>
      </c>
      <c r="H402" s="6" t="n">
        <v>3</v>
      </c>
      <c r="I402" s="6" t="n">
        <v>21.37</v>
      </c>
      <c r="J402" s="6" t="n">
        <v>18.37</v>
      </c>
    </row>
    <row collapsed="false" customFormat="false" customHeight="false" hidden="false" ht="12.1" outlineLevel="0" r="403">
      <c r="A403" s="39" t="n">
        <v>46637</v>
      </c>
      <c r="B403" s="16" t="s">
        <v>543</v>
      </c>
      <c r="C403" s="16" t="s">
        <v>76</v>
      </c>
      <c r="D403" s="16" t="s">
        <v>77</v>
      </c>
      <c r="E403" s="6" t="n">
        <v>1000</v>
      </c>
      <c r="F403" s="7" t="n">
        <v>1</v>
      </c>
      <c r="G403" s="6" t="n">
        <v>21.37</v>
      </c>
      <c r="H403" s="6" t="n">
        <v>3</v>
      </c>
      <c r="I403" s="6" t="n">
        <v>21.37</v>
      </c>
      <c r="J403" s="6" t="n">
        <v>18.37</v>
      </c>
    </row>
    <row collapsed="false" customFormat="false" customHeight="false" hidden="false" ht="12.1" outlineLevel="0" r="404">
      <c r="A404" s="39" t="n">
        <v>46638</v>
      </c>
      <c r="B404" s="16" t="s">
        <v>543</v>
      </c>
      <c r="C404" s="16" t="s">
        <v>94</v>
      </c>
      <c r="D404" s="16" t="s">
        <v>95</v>
      </c>
      <c r="E404" s="6" t="n">
        <v>1000</v>
      </c>
      <c r="F404" s="7" t="n">
        <v>1</v>
      </c>
      <c r="G404" s="6" t="n">
        <v>14.38</v>
      </c>
      <c r="H404" s="6" t="n">
        <v>2</v>
      </c>
      <c r="I404" s="6" t="n">
        <v>14.38</v>
      </c>
      <c r="J404" s="6" t="n">
        <v>12.38</v>
      </c>
    </row>
    <row collapsed="false" customFormat="false" customHeight="false" hidden="false" ht="12.1" outlineLevel="0" r="405">
      <c r="A405" s="39" t="n">
        <v>46641</v>
      </c>
      <c r="B405" s="16" t="s">
        <v>543</v>
      </c>
      <c r="C405" s="16" t="s">
        <v>62</v>
      </c>
      <c r="D405" s="16" t="s">
        <v>63</v>
      </c>
      <c r="E405" s="6" t="n">
        <v>1000</v>
      </c>
      <c r="F405" s="7" t="n">
        <v>2</v>
      </c>
      <c r="G405" s="6" t="n">
        <v>16.44</v>
      </c>
      <c r="H405" s="6" t="n">
        <v>4</v>
      </c>
      <c r="I405" s="6" t="n">
        <v>32.88</v>
      </c>
      <c r="J405" s="6" t="n">
        <v>28.88</v>
      </c>
    </row>
    <row collapsed="false" customFormat="false" customHeight="false" hidden="false" ht="12.1" outlineLevel="0" r="406">
      <c r="A406" s="39" t="n">
        <v>46641</v>
      </c>
      <c r="B406" s="16" t="s">
        <v>543</v>
      </c>
      <c r="C406" s="16" t="s">
        <v>55</v>
      </c>
      <c r="D406" s="16" t="s">
        <v>56</v>
      </c>
      <c r="E406" s="6" t="n">
        <v>1000</v>
      </c>
      <c r="F406" s="7" t="n">
        <v>2</v>
      </c>
      <c r="G406" s="6" t="n">
        <v>18.12</v>
      </c>
      <c r="H406" s="6" t="n">
        <v>5</v>
      </c>
      <c r="I406" s="6" t="n">
        <v>36.24</v>
      </c>
      <c r="J406" s="6" t="n">
        <v>31.24</v>
      </c>
    </row>
    <row collapsed="false" customFormat="false" customHeight="false" hidden="false" ht="12.1" outlineLevel="0" r="407">
      <c r="A407" s="39" t="n">
        <v>46644</v>
      </c>
      <c r="B407" s="16" t="s">
        <v>543</v>
      </c>
      <c r="C407" s="16" t="s">
        <v>88</v>
      </c>
      <c r="D407" s="16" t="s">
        <v>89</v>
      </c>
      <c r="E407" s="6" t="n">
        <v>1000</v>
      </c>
      <c r="F407" s="7" t="n">
        <v>1</v>
      </c>
      <c r="G407" s="6" t="n">
        <v>19.73</v>
      </c>
      <c r="H407" s="6" t="n">
        <v>3</v>
      </c>
      <c r="I407" s="6" t="n">
        <v>19.73</v>
      </c>
      <c r="J407" s="6" t="n">
        <v>16.73</v>
      </c>
    </row>
    <row collapsed="false" customFormat="false" customHeight="false" hidden="false" ht="12.1" outlineLevel="0" r="408">
      <c r="A408" s="39" t="n">
        <v>46644</v>
      </c>
      <c r="B408" s="16" t="s">
        <v>543</v>
      </c>
      <c r="C408" s="16" t="s">
        <v>91</v>
      </c>
      <c r="D408" s="16" t="s">
        <v>92</v>
      </c>
      <c r="E408" s="6" t="n">
        <v>1000</v>
      </c>
      <c r="F408" s="7" t="n">
        <v>1</v>
      </c>
      <c r="G408" s="6" t="n">
        <v>19.73</v>
      </c>
      <c r="H408" s="6" t="n">
        <v>3</v>
      </c>
      <c r="I408" s="6" t="n">
        <v>19.73</v>
      </c>
      <c r="J408" s="6" t="n">
        <v>16.73</v>
      </c>
    </row>
    <row collapsed="false" customFormat="false" customHeight="false" hidden="false" ht="12.1" outlineLevel="0" r="409">
      <c r="A409" s="39" t="n">
        <v>46645</v>
      </c>
      <c r="B409" s="16" t="s">
        <v>543</v>
      </c>
      <c r="C409" s="16" t="s">
        <v>70</v>
      </c>
      <c r="D409" s="16" t="s">
        <v>71</v>
      </c>
      <c r="E409" s="6" t="n">
        <v>1000</v>
      </c>
      <c r="F409" s="7" t="n">
        <v>1</v>
      </c>
      <c r="G409" s="6" t="n">
        <v>19.73</v>
      </c>
      <c r="H409" s="6" t="n">
        <v>3</v>
      </c>
      <c r="I409" s="6" t="n">
        <v>19.73</v>
      </c>
      <c r="J409" s="6" t="n">
        <v>16.73</v>
      </c>
    </row>
    <row collapsed="false" customFormat="false" customHeight="false" hidden="false" ht="12.1" outlineLevel="0" r="410">
      <c r="A410" s="39" t="n">
        <v>46647</v>
      </c>
      <c r="B410" s="16" t="s">
        <v>543</v>
      </c>
      <c r="C410" s="16" t="s">
        <v>79</v>
      </c>
      <c r="D410" s="16" t="s">
        <v>80</v>
      </c>
      <c r="E410" s="6" t="n">
        <v>1000</v>
      </c>
      <c r="F410" s="7" t="n">
        <v>1</v>
      </c>
      <c r="G410" s="6" t="n">
        <v>16.44</v>
      </c>
      <c r="H410" s="6" t="n">
        <v>2</v>
      </c>
      <c r="I410" s="6" t="n">
        <v>16.44</v>
      </c>
      <c r="J410" s="6" t="n">
        <v>14.44</v>
      </c>
    </row>
    <row collapsed="false" customFormat="false" customHeight="false" hidden="false" ht="12.1" outlineLevel="0" r="411">
      <c r="A411" s="39" t="n">
        <v>46649</v>
      </c>
      <c r="B411" s="16" t="s">
        <v>543</v>
      </c>
      <c r="C411" s="16" t="s">
        <v>47</v>
      </c>
      <c r="D411" s="16" t="s">
        <v>48</v>
      </c>
      <c r="E411" s="6" t="n">
        <v>1000</v>
      </c>
      <c r="F411" s="7" t="n">
        <v>2</v>
      </c>
      <c r="G411" s="6" t="n">
        <v>16.85</v>
      </c>
      <c r="H411" s="6" t="n">
        <v>4</v>
      </c>
      <c r="I411" s="6" t="n">
        <v>33.7</v>
      </c>
      <c r="J411" s="6" t="n">
        <v>29.7</v>
      </c>
    </row>
    <row collapsed="false" customFormat="false" customHeight="false" hidden="false" ht="12.1" outlineLevel="0" r="412">
      <c r="A412" s="39" t="n">
        <v>46651</v>
      </c>
      <c r="B412" s="16" t="s">
        <v>543</v>
      </c>
      <c r="C412" s="16" t="s">
        <v>133</v>
      </c>
      <c r="D412" s="16" t="s">
        <v>134</v>
      </c>
      <c r="E412" s="6" t="n">
        <v>1000</v>
      </c>
      <c r="F412" s="7" t="n">
        <v>1</v>
      </c>
      <c r="G412" s="6" t="n">
        <v>59.84</v>
      </c>
      <c r="H412" s="6" t="n">
        <v>8</v>
      </c>
      <c r="I412" s="6" t="n">
        <v>59.84</v>
      </c>
      <c r="J412" s="6" t="n">
        <v>51.84</v>
      </c>
    </row>
    <row collapsed="false" customFormat="false" customHeight="false" hidden="false" ht="12.1" outlineLevel="0" r="413">
      <c r="A413" s="39" t="n">
        <v>46656</v>
      </c>
      <c r="B413" s="16" t="s">
        <v>543</v>
      </c>
      <c r="C413" s="16" t="s">
        <v>97</v>
      </c>
      <c r="D413" s="16" t="s">
        <v>98</v>
      </c>
      <c r="E413" s="6" t="n">
        <v>1000</v>
      </c>
      <c r="F413" s="7" t="n">
        <v>1</v>
      </c>
      <c r="G413" s="6" t="n">
        <v>20.55</v>
      </c>
      <c r="H413" s="6" t="n">
        <v>3</v>
      </c>
      <c r="I413" s="6" t="n">
        <v>20.55</v>
      </c>
      <c r="J413" s="6" t="n">
        <v>17.55</v>
      </c>
    </row>
    <row collapsed="false" customFormat="false" customHeight="false" hidden="false" ht="12.1" outlineLevel="0" r="414">
      <c r="A414" s="39" t="n">
        <v>46662</v>
      </c>
      <c r="B414" s="16" t="s">
        <v>543</v>
      </c>
      <c r="C414" s="16" t="s">
        <v>66</v>
      </c>
      <c r="D414" s="16" t="s">
        <v>67</v>
      </c>
      <c r="E414" s="6" t="n">
        <v>100</v>
      </c>
      <c r="F414" s="7" t="n">
        <v>1</v>
      </c>
      <c r="G414" s="6" t="n">
        <v>11.61</v>
      </c>
      <c r="H414" s="6" t="n">
        <v>2</v>
      </c>
      <c r="I414" s="6" t="n">
        <v>11.61</v>
      </c>
      <c r="J414" s="6" t="n">
        <v>9.61</v>
      </c>
    </row>
    <row collapsed="false" customFormat="false" customHeight="false" hidden="false" ht="12.1" outlineLevel="0" r="415">
      <c r="A415" s="39" t="n">
        <v>46665</v>
      </c>
      <c r="B415" s="16" t="s">
        <v>543</v>
      </c>
      <c r="C415" s="16" t="s">
        <v>82</v>
      </c>
      <c r="D415" s="16" t="s">
        <v>83</v>
      </c>
      <c r="E415" s="6" t="n">
        <v>1000</v>
      </c>
      <c r="F415" s="7" t="n">
        <v>1</v>
      </c>
      <c r="G415" s="6" t="n">
        <v>9.46</v>
      </c>
      <c r="H415" s="6" t="n">
        <v>1</v>
      </c>
      <c r="I415" s="6" t="n">
        <v>9.46</v>
      </c>
      <c r="J415" s="6" t="n">
        <v>8.46</v>
      </c>
    </row>
    <row collapsed="false" customFormat="false" customHeight="false" hidden="false" ht="12.1" outlineLevel="0" r="416">
      <c r="A416" s="39" t="n">
        <v>46665</v>
      </c>
      <c r="B416" s="16" t="s">
        <v>543</v>
      </c>
      <c r="C416" s="16" t="s">
        <v>73</v>
      </c>
      <c r="D416" s="16" t="s">
        <v>74</v>
      </c>
      <c r="E416" s="6" t="n">
        <v>1000</v>
      </c>
      <c r="F416" s="7" t="n">
        <v>1</v>
      </c>
      <c r="G416" s="6" t="n">
        <v>21.37</v>
      </c>
      <c r="H416" s="6" t="n">
        <v>3</v>
      </c>
      <c r="I416" s="6" t="n">
        <v>21.37</v>
      </c>
      <c r="J416" s="6" t="n">
        <v>18.37</v>
      </c>
    </row>
    <row collapsed="false" customFormat="false" customHeight="false" hidden="false" ht="12.1" outlineLevel="0" r="417">
      <c r="A417" s="39" t="n">
        <v>46667</v>
      </c>
      <c r="B417" s="16" t="s">
        <v>543</v>
      </c>
      <c r="C417" s="16" t="s">
        <v>76</v>
      </c>
      <c r="D417" s="16" t="s">
        <v>77</v>
      </c>
      <c r="E417" s="6" t="n">
        <v>1000</v>
      </c>
      <c r="F417" s="7" t="n">
        <v>1</v>
      </c>
      <c r="G417" s="6" t="n">
        <v>21.37</v>
      </c>
      <c r="H417" s="6" t="n">
        <v>3</v>
      </c>
      <c r="I417" s="6" t="n">
        <v>21.37</v>
      </c>
      <c r="J417" s="6" t="n">
        <v>18.37</v>
      </c>
    </row>
    <row collapsed="false" customFormat="false" customHeight="false" hidden="false" ht="12.1" outlineLevel="0" r="418">
      <c r="A418" s="39" t="n">
        <v>46668</v>
      </c>
      <c r="B418" s="16" t="s">
        <v>543</v>
      </c>
      <c r="C418" s="16" t="s">
        <v>94</v>
      </c>
      <c r="D418" s="16" t="s">
        <v>95</v>
      </c>
      <c r="E418" s="6" t="n">
        <v>1000</v>
      </c>
      <c r="F418" s="7" t="n">
        <v>1</v>
      </c>
      <c r="G418" s="6" t="n">
        <v>14.38</v>
      </c>
      <c r="H418" s="6" t="n">
        <v>2</v>
      </c>
      <c r="I418" s="6" t="n">
        <v>14.38</v>
      </c>
      <c r="J418" s="6" t="n">
        <v>12.38</v>
      </c>
    </row>
    <row collapsed="false" customFormat="false" customHeight="false" hidden="false" ht="12.1" outlineLevel="0" r="419">
      <c r="A419" s="39" t="n">
        <v>46671</v>
      </c>
      <c r="B419" s="16" t="s">
        <v>543</v>
      </c>
      <c r="C419" s="16" t="s">
        <v>62</v>
      </c>
      <c r="D419" s="16" t="s">
        <v>63</v>
      </c>
      <c r="E419" s="6" t="n">
        <v>1000</v>
      </c>
      <c r="F419" s="7" t="n">
        <v>2</v>
      </c>
      <c r="G419" s="6" t="n">
        <v>16.44</v>
      </c>
      <c r="H419" s="6" t="n">
        <v>4</v>
      </c>
      <c r="I419" s="6" t="n">
        <v>32.88</v>
      </c>
      <c r="J419" s="6" t="n">
        <v>28.88</v>
      </c>
    </row>
    <row collapsed="false" customFormat="false" customHeight="false" hidden="false" ht="12.1" outlineLevel="0" r="420">
      <c r="A420" s="39" t="n">
        <v>46671</v>
      </c>
      <c r="B420" s="16" t="s">
        <v>543</v>
      </c>
      <c r="C420" s="16" t="s">
        <v>55</v>
      </c>
      <c r="D420" s="16" t="s">
        <v>56</v>
      </c>
      <c r="E420" s="6" t="n">
        <v>1000</v>
      </c>
      <c r="F420" s="7" t="n">
        <v>2</v>
      </c>
      <c r="G420" s="6" t="n">
        <v>17.12</v>
      </c>
      <c r="H420" s="6" t="n">
        <v>4</v>
      </c>
      <c r="I420" s="6" t="n">
        <v>34.24</v>
      </c>
      <c r="J420" s="6" t="n">
        <v>30.24</v>
      </c>
    </row>
    <row collapsed="false" customFormat="false" customHeight="false" hidden="false" ht="12.1" outlineLevel="0" r="421">
      <c r="A421" s="39" t="n">
        <v>46674</v>
      </c>
      <c r="B421" s="16" t="s">
        <v>543</v>
      </c>
      <c r="C421" s="16" t="s">
        <v>91</v>
      </c>
      <c r="D421" s="16" t="s">
        <v>92</v>
      </c>
      <c r="E421" s="6" t="n">
        <v>1000</v>
      </c>
      <c r="F421" s="7" t="n">
        <v>1</v>
      </c>
      <c r="G421" s="6" t="n">
        <v>19.73</v>
      </c>
      <c r="H421" s="6" t="n">
        <v>3</v>
      </c>
      <c r="I421" s="6" t="n">
        <v>19.73</v>
      </c>
      <c r="J421" s="6" t="n">
        <v>16.73</v>
      </c>
    </row>
    <row collapsed="false" customFormat="false" customHeight="false" hidden="false" ht="12.1" outlineLevel="0" r="422">
      <c r="A422" s="39" t="n">
        <v>46674</v>
      </c>
      <c r="B422" s="16" t="s">
        <v>543</v>
      </c>
      <c r="C422" s="16" t="s">
        <v>88</v>
      </c>
      <c r="D422" s="16" t="s">
        <v>89</v>
      </c>
      <c r="E422" s="6" t="n">
        <v>1000</v>
      </c>
      <c r="F422" s="7" t="n">
        <v>1</v>
      </c>
      <c r="G422" s="6" t="n">
        <v>19.73</v>
      </c>
      <c r="H422" s="6" t="n">
        <v>3</v>
      </c>
      <c r="I422" s="6" t="n">
        <v>19.73</v>
      </c>
      <c r="J422" s="6" t="n">
        <v>16.73</v>
      </c>
    </row>
    <row collapsed="false" customFormat="false" customHeight="false" hidden="false" ht="12.1" outlineLevel="0" r="423">
      <c r="A423" s="39" t="n">
        <v>46675</v>
      </c>
      <c r="B423" s="16" t="s">
        <v>543</v>
      </c>
      <c r="C423" s="16" t="s">
        <v>70</v>
      </c>
      <c r="D423" s="16" t="s">
        <v>71</v>
      </c>
      <c r="E423" s="6" t="n">
        <v>1000</v>
      </c>
      <c r="F423" s="7" t="n">
        <v>1</v>
      </c>
      <c r="G423" s="6" t="n">
        <v>19.73</v>
      </c>
      <c r="H423" s="6" t="n">
        <v>3</v>
      </c>
      <c r="I423" s="6" t="n">
        <v>19.73</v>
      </c>
      <c r="J423" s="6" t="n">
        <v>16.73</v>
      </c>
    </row>
    <row collapsed="false" customFormat="false" customHeight="false" hidden="false" ht="12.1" outlineLevel="0" r="424">
      <c r="A424" s="39" t="n">
        <v>46677</v>
      </c>
      <c r="B424" s="16" t="s">
        <v>543</v>
      </c>
      <c r="C424" s="16" t="s">
        <v>79</v>
      </c>
      <c r="D424" s="16" t="s">
        <v>80</v>
      </c>
      <c r="E424" s="6" t="n">
        <v>1000</v>
      </c>
      <c r="F424" s="7" t="n">
        <v>1</v>
      </c>
      <c r="G424" s="6" t="n">
        <v>16.44</v>
      </c>
      <c r="H424" s="6" t="n">
        <v>2</v>
      </c>
      <c r="I424" s="6" t="n">
        <v>16.44</v>
      </c>
      <c r="J424" s="6" t="n">
        <v>14.44</v>
      </c>
    </row>
    <row collapsed="false" customFormat="false" customHeight="false" hidden="false" ht="12.1" outlineLevel="0" r="425">
      <c r="A425" s="39" t="n">
        <v>46679</v>
      </c>
      <c r="B425" s="16" t="s">
        <v>543</v>
      </c>
      <c r="C425" s="16" t="s">
        <v>47</v>
      </c>
      <c r="D425" s="16" t="s">
        <v>48</v>
      </c>
      <c r="E425" s="6" t="n">
        <v>1000</v>
      </c>
      <c r="F425" s="7" t="n">
        <v>2</v>
      </c>
      <c r="G425" s="6" t="n">
        <v>16.85</v>
      </c>
      <c r="H425" s="6" t="n">
        <v>4</v>
      </c>
      <c r="I425" s="6" t="n">
        <v>33.7</v>
      </c>
      <c r="J425" s="6" t="n">
        <v>29.7</v>
      </c>
    </row>
    <row collapsed="false" customFormat="false" customHeight="false" hidden="false" ht="12.1" outlineLevel="0" r="426">
      <c r="A426" s="39" t="n">
        <v>46679</v>
      </c>
      <c r="B426" s="16" t="s">
        <v>543</v>
      </c>
      <c r="C426" s="16" t="s">
        <v>124</v>
      </c>
      <c r="D426" s="16" t="s">
        <v>125</v>
      </c>
      <c r="E426" s="6" t="n">
        <v>1000</v>
      </c>
      <c r="F426" s="7" t="n">
        <v>1</v>
      </c>
      <c r="G426" s="6" t="n">
        <v>62.33</v>
      </c>
      <c r="H426" s="6" t="n">
        <v>8</v>
      </c>
      <c r="I426" s="6" t="n">
        <v>62.33</v>
      </c>
      <c r="J426" s="6" t="n">
        <v>54.33</v>
      </c>
    </row>
    <row collapsed="false" customFormat="false" customHeight="false" hidden="false" ht="12.1" outlineLevel="0" r="427">
      <c r="A427" s="39" t="n">
        <v>46686</v>
      </c>
      <c r="B427" s="16" t="s">
        <v>543</v>
      </c>
      <c r="C427" s="16" t="s">
        <v>97</v>
      </c>
      <c r="D427" s="16" t="s">
        <v>98</v>
      </c>
      <c r="E427" s="6" t="n">
        <v>1000</v>
      </c>
      <c r="F427" s="7" t="n">
        <v>1</v>
      </c>
      <c r="G427" s="6" t="n">
        <v>20.55</v>
      </c>
      <c r="H427" s="6" t="n">
        <v>3</v>
      </c>
      <c r="I427" s="6" t="n">
        <v>20.55</v>
      </c>
      <c r="J427" s="6" t="n">
        <v>17.55</v>
      </c>
    </row>
    <row collapsed="false" customFormat="false" customHeight="false" hidden="false" ht="12.1" outlineLevel="0" r="428">
      <c r="A428" s="39" t="n">
        <v>46692</v>
      </c>
      <c r="B428" s="16" t="s">
        <v>543</v>
      </c>
      <c r="C428" s="16" t="s">
        <v>66</v>
      </c>
      <c r="D428" s="16" t="s">
        <v>67</v>
      </c>
      <c r="E428" s="6" t="n">
        <v>100</v>
      </c>
      <c r="F428" s="7" t="n">
        <v>1</v>
      </c>
      <c r="G428" s="6" t="n">
        <v>11.61</v>
      </c>
      <c r="H428" s="6" t="n">
        <v>2</v>
      </c>
      <c r="I428" s="6" t="n">
        <v>11.61</v>
      </c>
      <c r="J428" s="6" t="n">
        <v>9.61</v>
      </c>
    </row>
    <row collapsed="false" customFormat="false" customHeight="false" hidden="false" ht="12.1" outlineLevel="0" r="429">
      <c r="A429" s="39" t="n">
        <v>46695</v>
      </c>
      <c r="B429" s="16" t="s">
        <v>543</v>
      </c>
      <c r="C429" s="16" t="s">
        <v>73</v>
      </c>
      <c r="D429" s="16" t="s">
        <v>74</v>
      </c>
      <c r="E429" s="6" t="n">
        <v>1000</v>
      </c>
      <c r="F429" s="7" t="n">
        <v>1</v>
      </c>
      <c r="G429" s="6" t="n">
        <v>21.37</v>
      </c>
      <c r="H429" s="6" t="n">
        <v>3</v>
      </c>
      <c r="I429" s="6" t="n">
        <v>21.37</v>
      </c>
      <c r="J429" s="6" t="n">
        <v>18.37</v>
      </c>
    </row>
    <row collapsed="false" customFormat="false" customHeight="false" hidden="false" ht="12.1" outlineLevel="0" r="430">
      <c r="A430" s="39" t="n">
        <v>46695</v>
      </c>
      <c r="B430" s="16" t="s">
        <v>543</v>
      </c>
      <c r="C430" s="16" t="s">
        <v>82</v>
      </c>
      <c r="D430" s="16" t="s">
        <v>83</v>
      </c>
      <c r="E430" s="6" t="n">
        <v>1000</v>
      </c>
      <c r="F430" s="7" t="n">
        <v>1</v>
      </c>
      <c r="G430" s="6" t="n">
        <v>8.91</v>
      </c>
      <c r="H430" s="6" t="n">
        <v>1</v>
      </c>
      <c r="I430" s="6" t="n">
        <v>8.91</v>
      </c>
      <c r="J430" s="6" t="n">
        <v>7.91</v>
      </c>
    </row>
    <row collapsed="false" customFormat="false" customHeight="false" hidden="false" ht="12.1" outlineLevel="0" r="431">
      <c r="A431" s="39" t="n">
        <v>46697</v>
      </c>
      <c r="B431" s="16" t="s">
        <v>543</v>
      </c>
      <c r="C431" s="16" t="s">
        <v>76</v>
      </c>
      <c r="D431" s="16" t="s">
        <v>77</v>
      </c>
      <c r="E431" s="6" t="n">
        <v>1000</v>
      </c>
      <c r="F431" s="7" t="n">
        <v>1</v>
      </c>
      <c r="G431" s="6" t="n">
        <v>21.37</v>
      </c>
      <c r="H431" s="6" t="n">
        <v>3</v>
      </c>
      <c r="I431" s="6" t="n">
        <v>21.37</v>
      </c>
      <c r="J431" s="6" t="n">
        <v>18.37</v>
      </c>
    </row>
    <row collapsed="false" customFormat="false" customHeight="false" hidden="false" ht="12.1" outlineLevel="0" r="432">
      <c r="A432" s="39" t="n">
        <v>46698</v>
      </c>
      <c r="B432" s="16" t="s">
        <v>543</v>
      </c>
      <c r="C432" s="16" t="s">
        <v>94</v>
      </c>
      <c r="D432" s="16" t="s">
        <v>95</v>
      </c>
      <c r="E432" s="6" t="n">
        <v>1000</v>
      </c>
      <c r="F432" s="7" t="n">
        <v>1</v>
      </c>
      <c r="G432" s="6" t="n">
        <v>14.38</v>
      </c>
      <c r="H432" s="6" t="n">
        <v>2</v>
      </c>
      <c r="I432" s="6" t="n">
        <v>14.38</v>
      </c>
      <c r="J432" s="6" t="n">
        <v>12.38</v>
      </c>
    </row>
    <row collapsed="false" customFormat="false" customHeight="false" hidden="false" ht="12.1" outlineLevel="0" r="433">
      <c r="A433" s="39" t="n">
        <v>46701</v>
      </c>
      <c r="B433" s="16" t="s">
        <v>543</v>
      </c>
      <c r="C433" s="16" t="s">
        <v>55</v>
      </c>
      <c r="D433" s="16" t="s">
        <v>56</v>
      </c>
      <c r="E433" s="6" t="n">
        <v>1000</v>
      </c>
      <c r="F433" s="7" t="n">
        <v>2</v>
      </c>
      <c r="G433" s="6" t="n">
        <v>16.11</v>
      </c>
      <c r="H433" s="6" t="n">
        <v>4</v>
      </c>
      <c r="I433" s="6" t="n">
        <v>32.22</v>
      </c>
      <c r="J433" s="6" t="n">
        <v>28.22</v>
      </c>
    </row>
    <row collapsed="false" customFormat="false" customHeight="false" hidden="false" ht="12.1" outlineLevel="0" r="434">
      <c r="A434" s="39" t="n">
        <v>46701</v>
      </c>
      <c r="B434" s="16" t="s">
        <v>543</v>
      </c>
      <c r="C434" s="16" t="s">
        <v>62</v>
      </c>
      <c r="D434" s="16" t="s">
        <v>63</v>
      </c>
      <c r="E434" s="6" t="n">
        <v>1000</v>
      </c>
      <c r="F434" s="7" t="n">
        <v>2</v>
      </c>
      <c r="G434" s="6" t="n">
        <v>16.44</v>
      </c>
      <c r="H434" s="6" t="n">
        <v>4</v>
      </c>
      <c r="I434" s="6" t="n">
        <v>32.88</v>
      </c>
      <c r="J434" s="6" t="n">
        <v>28.88</v>
      </c>
    </row>
    <row collapsed="false" customFormat="false" customHeight="false" hidden="false" ht="12.1" outlineLevel="0" r="435">
      <c r="A435" s="39" t="n">
        <v>46704</v>
      </c>
      <c r="B435" s="16" t="s">
        <v>543</v>
      </c>
      <c r="C435" s="16" t="s">
        <v>91</v>
      </c>
      <c r="D435" s="16" t="s">
        <v>92</v>
      </c>
      <c r="E435" s="6" t="n">
        <v>1000</v>
      </c>
      <c r="F435" s="7" t="n">
        <v>1</v>
      </c>
      <c r="G435" s="6" t="n">
        <v>19.73</v>
      </c>
      <c r="H435" s="6" t="n">
        <v>3</v>
      </c>
      <c r="I435" s="6" t="n">
        <v>19.73</v>
      </c>
      <c r="J435" s="6" t="n">
        <v>16.73</v>
      </c>
    </row>
    <row collapsed="false" customFormat="false" customHeight="false" hidden="false" ht="12.1" outlineLevel="0" r="436">
      <c r="A436" s="39" t="n">
        <v>46704</v>
      </c>
      <c r="B436" s="16" t="s">
        <v>543</v>
      </c>
      <c r="C436" s="16" t="s">
        <v>88</v>
      </c>
      <c r="D436" s="16" t="s">
        <v>89</v>
      </c>
      <c r="E436" s="6" t="n">
        <v>1000</v>
      </c>
      <c r="F436" s="7" t="n">
        <v>1</v>
      </c>
      <c r="G436" s="6" t="n">
        <v>19.73</v>
      </c>
      <c r="H436" s="6" t="n">
        <v>3</v>
      </c>
      <c r="I436" s="6" t="n">
        <v>19.73</v>
      </c>
      <c r="J436" s="6" t="n">
        <v>16.73</v>
      </c>
    </row>
    <row collapsed="false" customFormat="false" customHeight="false" hidden="false" ht="12.1" outlineLevel="0" r="437">
      <c r="A437" s="39" t="n">
        <v>46705</v>
      </c>
      <c r="B437" s="16" t="s">
        <v>543</v>
      </c>
      <c r="C437" s="16" t="s">
        <v>70</v>
      </c>
      <c r="D437" s="16" t="s">
        <v>71</v>
      </c>
      <c r="E437" s="6" t="n">
        <v>1000</v>
      </c>
      <c r="F437" s="7" t="n">
        <v>1</v>
      </c>
      <c r="G437" s="6" t="n">
        <v>19.73</v>
      </c>
      <c r="H437" s="6" t="n">
        <v>3</v>
      </c>
      <c r="I437" s="6" t="n">
        <v>19.73</v>
      </c>
      <c r="J437" s="6" t="n">
        <v>16.73</v>
      </c>
    </row>
    <row collapsed="false" customFormat="false" customHeight="false" hidden="false" ht="12.1" outlineLevel="0" r="438">
      <c r="A438" s="39" t="n">
        <v>46707</v>
      </c>
      <c r="B438" s="16" t="s">
        <v>543</v>
      </c>
      <c r="C438" s="16" t="s">
        <v>79</v>
      </c>
      <c r="D438" s="16" t="s">
        <v>80</v>
      </c>
      <c r="E438" s="6" t="n">
        <v>1000</v>
      </c>
      <c r="F438" s="7" t="n">
        <v>1</v>
      </c>
      <c r="G438" s="6" t="n">
        <v>15.08</v>
      </c>
      <c r="H438" s="6" t="n">
        <v>2</v>
      </c>
      <c r="I438" s="6" t="n">
        <v>15.08</v>
      </c>
      <c r="J438" s="6" t="n">
        <v>13.08</v>
      </c>
    </row>
    <row collapsed="false" customFormat="false" customHeight="false" hidden="false" ht="12.1" outlineLevel="0" r="439">
      <c r="A439" s="39" t="n">
        <v>46708</v>
      </c>
      <c r="B439" s="16" t="s">
        <v>543</v>
      </c>
      <c r="C439" s="16" t="s">
        <v>136</v>
      </c>
      <c r="D439" s="16" t="s">
        <v>137</v>
      </c>
      <c r="E439" s="6" t="n">
        <v>1000</v>
      </c>
      <c r="F439" s="7" t="n">
        <v>1</v>
      </c>
      <c r="G439" s="6" t="n">
        <v>0</v>
      </c>
      <c r="H439" s="6" t="n">
        <v>0</v>
      </c>
      <c r="I439" s="6" t="n">
        <v>0</v>
      </c>
      <c r="J439" s="6" t="n">
        <v>0</v>
      </c>
    </row>
    <row collapsed="false" customFormat="false" customHeight="false" hidden="false" ht="12.1" outlineLevel="0" r="440">
      <c r="A440" s="39" t="n">
        <v>46709</v>
      </c>
      <c r="B440" s="16" t="s">
        <v>543</v>
      </c>
      <c r="C440" s="16" t="s">
        <v>47</v>
      </c>
      <c r="D440" s="16" t="s">
        <v>48</v>
      </c>
      <c r="E440" s="6" t="n">
        <v>1000</v>
      </c>
      <c r="F440" s="7" t="n">
        <v>2</v>
      </c>
      <c r="G440" s="6" t="n">
        <v>16.85</v>
      </c>
      <c r="H440" s="6" t="n">
        <v>4</v>
      </c>
      <c r="I440" s="6" t="n">
        <v>33.7</v>
      </c>
      <c r="J440" s="6" t="n">
        <v>29.7</v>
      </c>
    </row>
    <row collapsed="false" customFormat="false" customHeight="false" hidden="false" ht="12.1" outlineLevel="0" r="441">
      <c r="A441" s="39" t="n">
        <v>46714</v>
      </c>
      <c r="B441" s="16" t="s">
        <v>543</v>
      </c>
      <c r="C441" s="16" t="s">
        <v>139</v>
      </c>
      <c r="D441" s="16" t="s">
        <v>140</v>
      </c>
      <c r="E441" s="6" t="n">
        <v>1000</v>
      </c>
      <c r="F441" s="7" t="n">
        <v>1</v>
      </c>
      <c r="G441" s="6" t="n">
        <v>61.08</v>
      </c>
      <c r="H441" s="6" t="n">
        <v>8</v>
      </c>
      <c r="I441" s="6" t="n">
        <v>61.08</v>
      </c>
      <c r="J441" s="6" t="n">
        <v>53.08</v>
      </c>
    </row>
    <row collapsed="false" customFormat="false" customHeight="false" hidden="false" ht="12.1" outlineLevel="0" r="442">
      <c r="A442" s="39" t="n">
        <v>46716</v>
      </c>
      <c r="B442" s="16" t="s">
        <v>543</v>
      </c>
      <c r="C442" s="16" t="s">
        <v>97</v>
      </c>
      <c r="D442" s="16" t="s">
        <v>98</v>
      </c>
      <c r="E442" s="6" t="n">
        <v>1000</v>
      </c>
      <c r="F442" s="7" t="n">
        <v>1</v>
      </c>
      <c r="G442" s="6" t="n">
        <v>20.55</v>
      </c>
      <c r="H442" s="6" t="n">
        <v>3</v>
      </c>
      <c r="I442" s="6" t="n">
        <v>20.55</v>
      </c>
      <c r="J442" s="6" t="n">
        <v>17.55</v>
      </c>
    </row>
    <row collapsed="false" customFormat="false" customHeight="false" hidden="false" ht="12.1" outlineLevel="0" r="443">
      <c r="A443" s="39" t="n">
        <v>46722</v>
      </c>
      <c r="B443" s="16" t="s">
        <v>543</v>
      </c>
      <c r="C443" s="16" t="s">
        <v>66</v>
      </c>
      <c r="D443" s="16" t="s">
        <v>67</v>
      </c>
      <c r="E443" s="6" t="n">
        <v>100</v>
      </c>
      <c r="F443" s="7" t="n">
        <v>1</v>
      </c>
      <c r="G443" s="6" t="n">
        <v>11.61</v>
      </c>
      <c r="H443" s="6" t="n">
        <v>2</v>
      </c>
      <c r="I443" s="6" t="n">
        <v>11.61</v>
      </c>
      <c r="J443" s="6" t="n">
        <v>9.61</v>
      </c>
    </row>
    <row collapsed="false" customFormat="false" customHeight="false" hidden="false" ht="12.1" outlineLevel="0" r="444">
      <c r="A444" s="39" t="n">
        <v>46725</v>
      </c>
      <c r="B444" s="16" t="s">
        <v>543</v>
      </c>
      <c r="C444" s="16" t="s">
        <v>73</v>
      </c>
      <c r="D444" s="16" t="s">
        <v>74</v>
      </c>
      <c r="E444" s="6" t="n">
        <v>1000</v>
      </c>
      <c r="F444" s="7" t="n">
        <v>1</v>
      </c>
      <c r="G444" s="6" t="n">
        <v>21.37</v>
      </c>
      <c r="H444" s="6" t="n">
        <v>3</v>
      </c>
      <c r="I444" s="6" t="n">
        <v>21.37</v>
      </c>
      <c r="J444" s="6" t="n">
        <v>18.37</v>
      </c>
    </row>
    <row collapsed="false" customFormat="false" customHeight="false" hidden="false" ht="12.1" outlineLevel="0" r="445">
      <c r="A445" s="39" t="n">
        <v>46725</v>
      </c>
      <c r="B445" s="16" t="s">
        <v>543</v>
      </c>
      <c r="C445" s="16" t="s">
        <v>82</v>
      </c>
      <c r="D445" s="16" t="s">
        <v>83</v>
      </c>
      <c r="E445" s="6" t="n">
        <v>1000</v>
      </c>
      <c r="F445" s="7" t="n">
        <v>1</v>
      </c>
      <c r="G445" s="6" t="n">
        <v>8.35</v>
      </c>
      <c r="H445" s="6" t="n">
        <v>1</v>
      </c>
      <c r="I445" s="6" t="n">
        <v>8.35</v>
      </c>
      <c r="J445" s="6" t="n">
        <v>7.35</v>
      </c>
    </row>
    <row collapsed="false" customFormat="false" customHeight="false" hidden="false" ht="12.1" outlineLevel="0" r="446">
      <c r="A446" s="39" t="n">
        <v>46727</v>
      </c>
      <c r="B446" s="16" t="s">
        <v>543</v>
      </c>
      <c r="C446" s="16" t="s">
        <v>76</v>
      </c>
      <c r="D446" s="16" t="s">
        <v>77</v>
      </c>
      <c r="E446" s="6" t="n">
        <v>1000</v>
      </c>
      <c r="F446" s="7" t="n">
        <v>1</v>
      </c>
      <c r="G446" s="6" t="n">
        <v>21.37</v>
      </c>
      <c r="H446" s="6" t="n">
        <v>3</v>
      </c>
      <c r="I446" s="6" t="n">
        <v>21.37</v>
      </c>
      <c r="J446" s="6" t="n">
        <v>18.37</v>
      </c>
    </row>
    <row collapsed="false" customFormat="false" customHeight="false" hidden="false" ht="12.1" outlineLevel="0" r="447">
      <c r="A447" s="39" t="n">
        <v>46728</v>
      </c>
      <c r="B447" s="16" t="s">
        <v>543</v>
      </c>
      <c r="C447" s="16" t="s">
        <v>94</v>
      </c>
      <c r="D447" s="16" t="s">
        <v>95</v>
      </c>
      <c r="E447" s="6" t="n">
        <v>1000</v>
      </c>
      <c r="F447" s="7" t="n">
        <v>1</v>
      </c>
      <c r="G447" s="6" t="n">
        <v>14.38</v>
      </c>
      <c r="H447" s="6" t="n">
        <v>2</v>
      </c>
      <c r="I447" s="6" t="n">
        <v>14.38</v>
      </c>
      <c r="J447" s="6" t="n">
        <v>12.38</v>
      </c>
    </row>
    <row collapsed="false" customFormat="false" customHeight="false" hidden="false" ht="12.1" outlineLevel="0" r="448">
      <c r="A448" s="39" t="n">
        <v>46731</v>
      </c>
      <c r="B448" s="16" t="s">
        <v>543</v>
      </c>
      <c r="C448" s="16" t="s">
        <v>55</v>
      </c>
      <c r="D448" s="16" t="s">
        <v>56</v>
      </c>
      <c r="E448" s="6" t="n">
        <v>1000</v>
      </c>
      <c r="F448" s="7" t="n">
        <v>2</v>
      </c>
      <c r="G448" s="6" t="n">
        <v>15.1</v>
      </c>
      <c r="H448" s="6" t="n">
        <v>4</v>
      </c>
      <c r="I448" s="6" t="n">
        <v>30.2</v>
      </c>
      <c r="J448" s="6" t="n">
        <v>26.2</v>
      </c>
    </row>
    <row collapsed="false" customFormat="false" customHeight="false" hidden="false" ht="12.1" outlineLevel="0" r="449">
      <c r="A449" s="39" t="n">
        <v>46734</v>
      </c>
      <c r="B449" s="16" t="s">
        <v>543</v>
      </c>
      <c r="C449" s="16" t="s">
        <v>91</v>
      </c>
      <c r="D449" s="16" t="s">
        <v>92</v>
      </c>
      <c r="E449" s="6" t="n">
        <v>1000</v>
      </c>
      <c r="F449" s="7" t="n">
        <v>1</v>
      </c>
      <c r="G449" s="6" t="n">
        <v>19.73</v>
      </c>
      <c r="H449" s="6" t="n">
        <v>3</v>
      </c>
      <c r="I449" s="6" t="n">
        <v>19.73</v>
      </c>
      <c r="J449" s="6" t="n">
        <v>16.73</v>
      </c>
    </row>
    <row collapsed="false" customFormat="false" customHeight="false" hidden="false" ht="12.1" outlineLevel="0" r="450">
      <c r="A450" s="39" t="n">
        <v>46734</v>
      </c>
      <c r="B450" s="16" t="s">
        <v>543</v>
      </c>
      <c r="C450" s="16" t="s">
        <v>88</v>
      </c>
      <c r="D450" s="16" t="s">
        <v>89</v>
      </c>
      <c r="E450" s="6" t="n">
        <v>1000</v>
      </c>
      <c r="F450" s="7" t="n">
        <v>1</v>
      </c>
      <c r="G450" s="6" t="n">
        <v>19.73</v>
      </c>
      <c r="H450" s="6" t="n">
        <v>3</v>
      </c>
      <c r="I450" s="6" t="n">
        <v>19.73</v>
      </c>
      <c r="J450" s="6" t="n">
        <v>16.73</v>
      </c>
    </row>
    <row collapsed="false" customFormat="false" customHeight="false" hidden="false" ht="12.1" outlineLevel="0" r="451">
      <c r="A451" s="39" t="n">
        <v>46735</v>
      </c>
      <c r="B451" s="16" t="s">
        <v>543</v>
      </c>
      <c r="C451" s="16" t="s">
        <v>70</v>
      </c>
      <c r="D451" s="16" t="s">
        <v>71</v>
      </c>
      <c r="E451" s="6" t="n">
        <v>1000</v>
      </c>
      <c r="F451" s="7" t="n">
        <v>1</v>
      </c>
      <c r="G451" s="6" t="n">
        <v>19.73</v>
      </c>
      <c r="H451" s="6" t="n">
        <v>3</v>
      </c>
      <c r="I451" s="6" t="n">
        <v>19.73</v>
      </c>
      <c r="J451" s="6" t="n">
        <v>16.73</v>
      </c>
    </row>
    <row collapsed="false" customFormat="false" customHeight="false" hidden="false" ht="12.1" outlineLevel="0" r="452">
      <c r="A452" s="39" t="n">
        <v>46737</v>
      </c>
      <c r="B452" s="16" t="s">
        <v>543</v>
      </c>
      <c r="C452" s="16" t="s">
        <v>79</v>
      </c>
      <c r="D452" s="16" t="s">
        <v>80</v>
      </c>
      <c r="E452" s="6" t="n">
        <v>1000</v>
      </c>
      <c r="F452" s="7" t="n">
        <v>1</v>
      </c>
      <c r="G452" s="6" t="n">
        <v>13.73</v>
      </c>
      <c r="H452" s="6" t="n">
        <v>2</v>
      </c>
      <c r="I452" s="6" t="n">
        <v>13.73</v>
      </c>
      <c r="J452" s="6" t="n">
        <v>11.73</v>
      </c>
    </row>
    <row collapsed="false" customFormat="false" customHeight="false" hidden="false" ht="12.1" outlineLevel="0" r="453">
      <c r="A453" s="39" t="n">
        <v>46739</v>
      </c>
      <c r="B453" s="16" t="s">
        <v>543</v>
      </c>
      <c r="C453" s="16" t="s">
        <v>47</v>
      </c>
      <c r="D453" s="16" t="s">
        <v>48</v>
      </c>
      <c r="E453" s="6" t="n">
        <v>1000</v>
      </c>
      <c r="F453" s="7" t="n">
        <v>2</v>
      </c>
      <c r="G453" s="6" t="n">
        <v>16.85</v>
      </c>
      <c r="H453" s="6" t="n">
        <v>4</v>
      </c>
      <c r="I453" s="6" t="n">
        <v>33.7</v>
      </c>
      <c r="J453" s="6" t="n">
        <v>29.7</v>
      </c>
    </row>
    <row collapsed="false" customFormat="false" customHeight="false" hidden="false" ht="12.1" outlineLevel="0" r="454">
      <c r="A454" s="39" t="n">
        <v>46742</v>
      </c>
      <c r="B454" s="16" t="s">
        <v>543</v>
      </c>
      <c r="C454" s="16" t="s">
        <v>130</v>
      </c>
      <c r="D454" s="16" t="s">
        <v>131</v>
      </c>
      <c r="E454" s="6" t="n">
        <v>1000</v>
      </c>
      <c r="F454" s="7" t="n">
        <v>1</v>
      </c>
      <c r="G454" s="6" t="n">
        <v>59.84</v>
      </c>
      <c r="H454" s="6" t="n">
        <v>8</v>
      </c>
      <c r="I454" s="6" t="n">
        <v>59.84</v>
      </c>
      <c r="J454" s="6" t="n">
        <v>51.84</v>
      </c>
    </row>
    <row collapsed="false" customFormat="false" customHeight="false" hidden="false" ht="12.1" outlineLevel="0" r="455">
      <c r="A455" s="39" t="n">
        <v>46746</v>
      </c>
      <c r="B455" s="16" t="s">
        <v>543</v>
      </c>
      <c r="C455" s="16" t="s">
        <v>97</v>
      </c>
      <c r="D455" s="16" t="s">
        <v>98</v>
      </c>
      <c r="E455" s="6" t="n">
        <v>1000</v>
      </c>
      <c r="F455" s="7" t="n">
        <v>1</v>
      </c>
      <c r="G455" s="6" t="n">
        <v>20.55</v>
      </c>
      <c r="H455" s="6" t="n">
        <v>3</v>
      </c>
      <c r="I455" s="6" t="n">
        <v>20.55</v>
      </c>
      <c r="J455" s="6" t="n">
        <v>17.55</v>
      </c>
    </row>
    <row collapsed="false" customFormat="false" customHeight="false" hidden="false" ht="12.1" outlineLevel="0" r="456">
      <c r="A456" s="39" t="n">
        <v>46752</v>
      </c>
      <c r="B456" s="16" t="s">
        <v>543</v>
      </c>
      <c r="C456" s="16" t="s">
        <v>66</v>
      </c>
      <c r="D456" s="16" t="s">
        <v>67</v>
      </c>
      <c r="E456" s="6" t="n">
        <v>100</v>
      </c>
      <c r="F456" s="7" t="n">
        <v>1</v>
      </c>
      <c r="G456" s="6" t="n">
        <v>11.61</v>
      </c>
      <c r="H456" s="6" t="n">
        <v>2</v>
      </c>
      <c r="I456" s="6" t="n">
        <v>11.61</v>
      </c>
      <c r="J456" s="6" t="n">
        <v>9.61</v>
      </c>
    </row>
    <row collapsed="false" customFormat="false" customHeight="false" hidden="false" ht="12.1" outlineLevel="0" r="457">
      <c r="A457" s="39" t="n">
        <v>46755</v>
      </c>
      <c r="B457" s="16" t="s">
        <v>543</v>
      </c>
      <c r="C457" s="16" t="s">
        <v>82</v>
      </c>
      <c r="D457" s="16" t="s">
        <v>83</v>
      </c>
      <c r="E457" s="6" t="n">
        <v>1000</v>
      </c>
      <c r="F457" s="7" t="n">
        <v>1</v>
      </c>
      <c r="G457" s="6" t="n">
        <v>7.79</v>
      </c>
      <c r="H457" s="6" t="n">
        <v>1</v>
      </c>
      <c r="I457" s="6" t="n">
        <v>7.79</v>
      </c>
      <c r="J457" s="6" t="n">
        <v>6.79</v>
      </c>
    </row>
    <row collapsed="false" customFormat="false" customHeight="false" hidden="false" ht="12.1" outlineLevel="0" r="458">
      <c r="A458" s="39" t="n">
        <v>46755</v>
      </c>
      <c r="B458" s="16" t="s">
        <v>543</v>
      </c>
      <c r="C458" s="16" t="s">
        <v>73</v>
      </c>
      <c r="D458" s="16" t="s">
        <v>74</v>
      </c>
      <c r="E458" s="6" t="n">
        <v>1000</v>
      </c>
      <c r="F458" s="7" t="n">
        <v>1</v>
      </c>
      <c r="G458" s="6" t="n">
        <v>21.37</v>
      </c>
      <c r="H458" s="6" t="n">
        <v>3</v>
      </c>
      <c r="I458" s="6" t="n">
        <v>21.37</v>
      </c>
      <c r="J458" s="6" t="n">
        <v>18.37</v>
      </c>
    </row>
    <row collapsed="false" customFormat="false" customHeight="false" hidden="false" ht="12.1" outlineLevel="0" r="459">
      <c r="A459" s="39" t="n">
        <v>46757</v>
      </c>
      <c r="B459" s="16" t="s">
        <v>543</v>
      </c>
      <c r="C459" s="16" t="s">
        <v>76</v>
      </c>
      <c r="D459" s="16" t="s">
        <v>77</v>
      </c>
      <c r="E459" s="6" t="n">
        <v>1000</v>
      </c>
      <c r="F459" s="7" t="n">
        <v>1</v>
      </c>
      <c r="G459" s="6" t="n">
        <v>21.37</v>
      </c>
      <c r="H459" s="6" t="n">
        <v>3</v>
      </c>
      <c r="I459" s="6" t="n">
        <v>21.37</v>
      </c>
      <c r="J459" s="6" t="n">
        <v>18.37</v>
      </c>
    </row>
    <row collapsed="false" customFormat="false" customHeight="false" hidden="false" ht="12.1" outlineLevel="0" r="460">
      <c r="A460" s="39" t="n">
        <v>46758</v>
      </c>
      <c r="B460" s="16" t="s">
        <v>543</v>
      </c>
      <c r="C460" s="16" t="s">
        <v>94</v>
      </c>
      <c r="D460" s="16" t="s">
        <v>95</v>
      </c>
      <c r="E460" s="6" t="n">
        <v>1000</v>
      </c>
      <c r="F460" s="7" t="n">
        <v>1</v>
      </c>
      <c r="G460" s="6" t="n">
        <v>14.38</v>
      </c>
      <c r="H460" s="6" t="n">
        <v>2</v>
      </c>
      <c r="I460" s="6" t="n">
        <v>14.38</v>
      </c>
      <c r="J460" s="6" t="n">
        <v>12.38</v>
      </c>
    </row>
    <row collapsed="false" customFormat="false" customHeight="false" hidden="false" ht="12.1" outlineLevel="0" r="461">
      <c r="A461" s="39" t="n">
        <v>46761</v>
      </c>
      <c r="B461" s="16" t="s">
        <v>543</v>
      </c>
      <c r="C461" s="16" t="s">
        <v>55</v>
      </c>
      <c r="D461" s="16" t="s">
        <v>56</v>
      </c>
      <c r="E461" s="6" t="n">
        <v>1000</v>
      </c>
      <c r="F461" s="7" t="n">
        <v>2</v>
      </c>
      <c r="G461" s="6" t="n">
        <v>12.08</v>
      </c>
      <c r="H461" s="6" t="n">
        <v>3</v>
      </c>
      <c r="I461" s="6" t="n">
        <v>24.16</v>
      </c>
      <c r="J461" s="6" t="n">
        <v>21.16</v>
      </c>
    </row>
    <row collapsed="false" customFormat="false" customHeight="false" hidden="false" ht="12.1" outlineLevel="0" r="462">
      <c r="A462" s="39" t="n">
        <v>46764</v>
      </c>
      <c r="B462" s="16" t="s">
        <v>543</v>
      </c>
      <c r="C462" s="16" t="s">
        <v>91</v>
      </c>
      <c r="D462" s="16" t="s">
        <v>92</v>
      </c>
      <c r="E462" s="6" t="n">
        <v>1000</v>
      </c>
      <c r="F462" s="7" t="n">
        <v>1</v>
      </c>
      <c r="G462" s="6" t="n">
        <v>19.73</v>
      </c>
      <c r="H462" s="6" t="n">
        <v>3</v>
      </c>
      <c r="I462" s="6" t="n">
        <v>19.73</v>
      </c>
      <c r="J462" s="6" t="n">
        <v>16.73</v>
      </c>
    </row>
    <row collapsed="false" customFormat="false" customHeight="false" hidden="false" ht="12.1" outlineLevel="0" r="463">
      <c r="A463" s="39" t="n">
        <v>46764</v>
      </c>
      <c r="B463" s="16" t="s">
        <v>543</v>
      </c>
      <c r="C463" s="16" t="s">
        <v>88</v>
      </c>
      <c r="D463" s="16" t="s">
        <v>89</v>
      </c>
      <c r="E463" s="6" t="n">
        <v>1000</v>
      </c>
      <c r="F463" s="7" t="n">
        <v>1</v>
      </c>
      <c r="G463" s="6" t="n">
        <v>19.73</v>
      </c>
      <c r="H463" s="6" t="n">
        <v>3</v>
      </c>
      <c r="I463" s="6" t="n">
        <v>19.73</v>
      </c>
      <c r="J463" s="6" t="n">
        <v>16.73</v>
      </c>
    </row>
    <row collapsed="false" customFormat="false" customHeight="false" hidden="false" ht="12.1" outlineLevel="0" r="464">
      <c r="A464" s="39" t="n">
        <v>46765</v>
      </c>
      <c r="B464" s="16" t="s">
        <v>543</v>
      </c>
      <c r="C464" s="16" t="s">
        <v>70</v>
      </c>
      <c r="D464" s="16" t="s">
        <v>71</v>
      </c>
      <c r="E464" s="6" t="n">
        <v>1000</v>
      </c>
      <c r="F464" s="7" t="n">
        <v>1</v>
      </c>
      <c r="G464" s="6" t="n">
        <v>19.73</v>
      </c>
      <c r="H464" s="6" t="n">
        <v>3</v>
      </c>
      <c r="I464" s="6" t="n">
        <v>19.73</v>
      </c>
      <c r="J464" s="6" t="n">
        <v>16.73</v>
      </c>
    </row>
    <row collapsed="false" customFormat="false" customHeight="false" hidden="false" ht="12.1" outlineLevel="0" r="465">
      <c r="A465" s="39" t="n">
        <v>46767</v>
      </c>
      <c r="B465" s="16" t="s">
        <v>543</v>
      </c>
      <c r="C465" s="16" t="s">
        <v>79</v>
      </c>
      <c r="D465" s="16" t="s">
        <v>80</v>
      </c>
      <c r="E465" s="6" t="n">
        <v>1000</v>
      </c>
      <c r="F465" s="7" t="n">
        <v>1</v>
      </c>
      <c r="G465" s="6" t="n">
        <v>12.37</v>
      </c>
      <c r="H465" s="6" t="n">
        <v>2</v>
      </c>
      <c r="I465" s="6" t="n">
        <v>12.37</v>
      </c>
      <c r="J465" s="6" t="n">
        <v>10.37</v>
      </c>
    </row>
    <row collapsed="false" customFormat="false" customHeight="false" hidden="false" ht="12.1" outlineLevel="0" r="466">
      <c r="A466" s="39" t="n">
        <v>46769</v>
      </c>
      <c r="B466" s="16" t="s">
        <v>543</v>
      </c>
      <c r="C466" s="16" t="s">
        <v>47</v>
      </c>
      <c r="D466" s="16" t="s">
        <v>48</v>
      </c>
      <c r="E466" s="6" t="n">
        <v>1000</v>
      </c>
      <c r="F466" s="7" t="n">
        <v>2</v>
      </c>
      <c r="G466" s="6" t="n">
        <v>16.85</v>
      </c>
      <c r="H466" s="6" t="n">
        <v>4</v>
      </c>
      <c r="I466" s="6" t="n">
        <v>33.7</v>
      </c>
      <c r="J466" s="6" t="n">
        <v>29.7</v>
      </c>
    </row>
    <row collapsed="false" customFormat="false" customHeight="false" hidden="false" ht="12.1" outlineLevel="0" r="467">
      <c r="A467" s="39" t="n">
        <v>46776</v>
      </c>
      <c r="B467" s="16" t="s">
        <v>543</v>
      </c>
      <c r="C467" s="16" t="s">
        <v>97</v>
      </c>
      <c r="D467" s="16" t="s">
        <v>98</v>
      </c>
      <c r="E467" s="6" t="n">
        <v>1000</v>
      </c>
      <c r="F467" s="7" t="n">
        <v>1</v>
      </c>
      <c r="G467" s="6" t="n">
        <v>20.55</v>
      </c>
      <c r="H467" s="6" t="n">
        <v>3</v>
      </c>
      <c r="I467" s="6" t="n">
        <v>20.55</v>
      </c>
      <c r="J467" s="6" t="n">
        <v>17.55</v>
      </c>
    </row>
    <row collapsed="false" customFormat="false" customHeight="false" hidden="false" ht="12.1" outlineLevel="0" r="468">
      <c r="A468" s="39" t="n">
        <v>46782</v>
      </c>
      <c r="B468" s="16" t="s">
        <v>543</v>
      </c>
      <c r="C468" s="16" t="s">
        <v>66</v>
      </c>
      <c r="D468" s="16" t="s">
        <v>67</v>
      </c>
      <c r="E468" s="6" t="n">
        <v>100</v>
      </c>
      <c r="F468" s="7" t="n">
        <v>1</v>
      </c>
      <c r="G468" s="6" t="n">
        <v>11.61</v>
      </c>
      <c r="H468" s="6" t="n">
        <v>2</v>
      </c>
      <c r="I468" s="6" t="n">
        <v>11.61</v>
      </c>
      <c r="J468" s="6" t="n">
        <v>9.61</v>
      </c>
    </row>
    <row collapsed="false" customFormat="false" customHeight="false" hidden="false" ht="12.1" outlineLevel="0" r="469">
      <c r="A469" s="39" t="n">
        <v>46785</v>
      </c>
      <c r="B469" s="16" t="s">
        <v>543</v>
      </c>
      <c r="C469" s="16" t="s">
        <v>73</v>
      </c>
      <c r="D469" s="16" t="s">
        <v>74</v>
      </c>
      <c r="E469" s="6" t="n">
        <v>1000</v>
      </c>
      <c r="F469" s="7" t="n">
        <v>1</v>
      </c>
      <c r="G469" s="6" t="n">
        <v>21.37</v>
      </c>
      <c r="H469" s="6" t="n">
        <v>3</v>
      </c>
      <c r="I469" s="6" t="n">
        <v>21.37</v>
      </c>
      <c r="J469" s="6" t="n">
        <v>18.37</v>
      </c>
    </row>
    <row collapsed="false" customFormat="false" customHeight="false" hidden="false" ht="12.1" outlineLevel="0" r="470">
      <c r="A470" s="39" t="n">
        <v>46785</v>
      </c>
      <c r="B470" s="16" t="s">
        <v>543</v>
      </c>
      <c r="C470" s="16" t="s">
        <v>82</v>
      </c>
      <c r="D470" s="16" t="s">
        <v>83</v>
      </c>
      <c r="E470" s="6" t="n">
        <v>1000</v>
      </c>
      <c r="F470" s="7" t="n">
        <v>1</v>
      </c>
      <c r="G470" s="6" t="n">
        <v>7.24</v>
      </c>
      <c r="H470" s="6" t="n">
        <v>1</v>
      </c>
      <c r="I470" s="6" t="n">
        <v>7.24</v>
      </c>
      <c r="J470" s="6" t="n">
        <v>6.24</v>
      </c>
    </row>
    <row collapsed="false" customFormat="false" customHeight="false" hidden="false" ht="12.1" outlineLevel="0" r="471">
      <c r="A471" s="39" t="n">
        <v>46787</v>
      </c>
      <c r="B471" s="16" t="s">
        <v>543</v>
      </c>
      <c r="C471" s="16" t="s">
        <v>76</v>
      </c>
      <c r="D471" s="16" t="s">
        <v>77</v>
      </c>
      <c r="E471" s="6" t="n">
        <v>1000</v>
      </c>
      <c r="F471" s="7" t="n">
        <v>1</v>
      </c>
      <c r="G471" s="6" t="n">
        <v>21.37</v>
      </c>
      <c r="H471" s="6" t="n">
        <v>3</v>
      </c>
      <c r="I471" s="6" t="n">
        <v>21.37</v>
      </c>
      <c r="J471" s="6" t="n">
        <v>18.37</v>
      </c>
    </row>
    <row collapsed="false" customFormat="false" customHeight="false" hidden="false" ht="12.1" outlineLevel="0" r="472">
      <c r="A472" s="39" t="n">
        <v>46788</v>
      </c>
      <c r="B472" s="16" t="s">
        <v>543</v>
      </c>
      <c r="C472" s="16" t="s">
        <v>94</v>
      </c>
      <c r="D472" s="16" t="s">
        <v>95</v>
      </c>
      <c r="E472" s="6" t="n">
        <v>1000</v>
      </c>
      <c r="F472" s="7" t="n">
        <v>1</v>
      </c>
      <c r="G472" s="6" t="n">
        <v>12.01</v>
      </c>
      <c r="H472" s="6" t="n">
        <v>2</v>
      </c>
      <c r="I472" s="6" t="n">
        <v>12.01</v>
      </c>
      <c r="J472" s="6" t="n">
        <v>10.01</v>
      </c>
    </row>
    <row collapsed="false" customFormat="false" customHeight="false" hidden="false" ht="12.1" outlineLevel="0" r="473">
      <c r="A473" s="39" t="n">
        <v>46791</v>
      </c>
      <c r="B473" s="16" t="s">
        <v>543</v>
      </c>
      <c r="C473" s="16" t="s">
        <v>55</v>
      </c>
      <c r="D473" s="16" t="s">
        <v>56</v>
      </c>
      <c r="E473" s="6" t="n">
        <v>1000</v>
      </c>
      <c r="F473" s="7" t="n">
        <v>2</v>
      </c>
      <c r="G473" s="6" t="n">
        <v>9.06</v>
      </c>
      <c r="H473" s="6" t="n">
        <v>2</v>
      </c>
      <c r="I473" s="6" t="n">
        <v>18.12</v>
      </c>
      <c r="J473" s="6" t="n">
        <v>16.12</v>
      </c>
    </row>
    <row collapsed="false" customFormat="false" customHeight="false" hidden="false" ht="12.1" outlineLevel="0" r="474">
      <c r="A474" s="39" t="n">
        <v>46792</v>
      </c>
      <c r="B474" s="16" t="s">
        <v>543</v>
      </c>
      <c r="C474" s="16" t="s">
        <v>51</v>
      </c>
      <c r="D474" s="16" t="s">
        <v>52</v>
      </c>
      <c r="E474" s="6" t="n">
        <v>1000</v>
      </c>
      <c r="F474" s="7" t="n">
        <v>2</v>
      </c>
      <c r="G474" s="6" t="n">
        <v>124.66</v>
      </c>
      <c r="H474" s="6" t="n">
        <v>32</v>
      </c>
      <c r="I474" s="6" t="n">
        <v>249.32</v>
      </c>
      <c r="J474" s="6" t="n">
        <v>217.32</v>
      </c>
    </row>
    <row collapsed="false" customFormat="false" customHeight="false" hidden="false" ht="12.1" outlineLevel="0" r="475">
      <c r="A475" s="39" t="n">
        <v>46794</v>
      </c>
      <c r="B475" s="16" t="s">
        <v>543</v>
      </c>
      <c r="C475" s="16" t="s">
        <v>88</v>
      </c>
      <c r="D475" s="16" t="s">
        <v>89</v>
      </c>
      <c r="E475" s="6" t="n">
        <v>1000</v>
      </c>
      <c r="F475" s="7" t="n">
        <v>1</v>
      </c>
      <c r="G475" s="6" t="n">
        <v>19.73</v>
      </c>
      <c r="H475" s="6" t="n">
        <v>3</v>
      </c>
      <c r="I475" s="6" t="n">
        <v>19.73</v>
      </c>
      <c r="J475" s="6" t="n">
        <v>16.73</v>
      </c>
    </row>
    <row collapsed="false" customFormat="false" customHeight="false" hidden="false" ht="12.1" outlineLevel="0" r="476">
      <c r="A476" s="39" t="n">
        <v>46794</v>
      </c>
      <c r="B476" s="16" t="s">
        <v>543</v>
      </c>
      <c r="C476" s="16" t="s">
        <v>91</v>
      </c>
      <c r="D476" s="16" t="s">
        <v>92</v>
      </c>
      <c r="E476" s="6" t="n">
        <v>1000</v>
      </c>
      <c r="F476" s="7" t="n">
        <v>1</v>
      </c>
      <c r="G476" s="6" t="n">
        <v>19.73</v>
      </c>
      <c r="H476" s="6" t="n">
        <v>3</v>
      </c>
      <c r="I476" s="6" t="n">
        <v>19.73</v>
      </c>
      <c r="J476" s="6" t="n">
        <v>16.73</v>
      </c>
    </row>
    <row collapsed="false" customFormat="false" customHeight="false" hidden="false" ht="12.1" outlineLevel="0" r="477">
      <c r="A477" s="39" t="n">
        <v>46795</v>
      </c>
      <c r="B477" s="16" t="s">
        <v>543</v>
      </c>
      <c r="C477" s="16" t="s">
        <v>70</v>
      </c>
      <c r="D477" s="16" t="s">
        <v>71</v>
      </c>
      <c r="E477" s="6" t="n">
        <v>1000</v>
      </c>
      <c r="F477" s="7" t="n">
        <v>1</v>
      </c>
      <c r="G477" s="6" t="n">
        <v>19.73</v>
      </c>
      <c r="H477" s="6" t="n">
        <v>3</v>
      </c>
      <c r="I477" s="6" t="n">
        <v>19.73</v>
      </c>
      <c r="J477" s="6" t="n">
        <v>16.73</v>
      </c>
    </row>
    <row collapsed="false" customFormat="false" customHeight="false" hidden="false" ht="12.1" outlineLevel="0" r="478">
      <c r="A478" s="39" t="n">
        <v>46797</v>
      </c>
      <c r="B478" s="16" t="s">
        <v>543</v>
      </c>
      <c r="C478" s="16" t="s">
        <v>79</v>
      </c>
      <c r="D478" s="16" t="s">
        <v>80</v>
      </c>
      <c r="E478" s="6" t="n">
        <v>1000</v>
      </c>
      <c r="F478" s="7" t="n">
        <v>1</v>
      </c>
      <c r="G478" s="6" t="n">
        <v>11.01</v>
      </c>
      <c r="H478" s="6" t="n">
        <v>1</v>
      </c>
      <c r="I478" s="6" t="n">
        <v>11.01</v>
      </c>
      <c r="J478" s="6" t="n">
        <v>10.01</v>
      </c>
    </row>
    <row collapsed="false" customFormat="false" customHeight="false" hidden="false" ht="12.1" outlineLevel="0" r="479">
      <c r="A479" s="39" t="n">
        <v>46799</v>
      </c>
      <c r="B479" s="16" t="s">
        <v>543</v>
      </c>
      <c r="C479" s="16" t="s">
        <v>136</v>
      </c>
      <c r="D479" s="16" t="s">
        <v>137</v>
      </c>
      <c r="E479" s="6" t="n">
        <v>1000</v>
      </c>
      <c r="F479" s="7" t="n">
        <v>1</v>
      </c>
      <c r="G479" s="6" t="n">
        <v>0</v>
      </c>
      <c r="H479" s="6" t="n">
        <v>0</v>
      </c>
      <c r="I479" s="6" t="n">
        <v>0</v>
      </c>
      <c r="J479" s="6" t="n">
        <v>0</v>
      </c>
    </row>
    <row collapsed="false" customFormat="false" customHeight="false" hidden="false" ht="12.1" outlineLevel="0" r="480">
      <c r="A480" s="39" t="n">
        <v>46799</v>
      </c>
      <c r="B480" s="16" t="s">
        <v>543</v>
      </c>
      <c r="C480" s="16" t="s">
        <v>47</v>
      </c>
      <c r="D480" s="16" t="s">
        <v>48</v>
      </c>
      <c r="E480" s="6" t="n">
        <v>1000</v>
      </c>
      <c r="F480" s="7" t="n">
        <v>2</v>
      </c>
      <c r="G480" s="6" t="n">
        <v>16.85</v>
      </c>
      <c r="H480" s="6" t="n">
        <v>4</v>
      </c>
      <c r="I480" s="6" t="n">
        <v>33.7</v>
      </c>
      <c r="J480" s="6" t="n">
        <v>29.7</v>
      </c>
    </row>
    <row collapsed="false" customFormat="false" customHeight="false" hidden="false" ht="12.1" outlineLevel="0" r="481">
      <c r="A481" s="39" t="n">
        <v>46806</v>
      </c>
      <c r="B481" s="16" t="s">
        <v>543</v>
      </c>
      <c r="C481" s="16" t="s">
        <v>97</v>
      </c>
      <c r="D481" s="16" t="s">
        <v>98</v>
      </c>
      <c r="E481" s="6" t="n">
        <v>1000</v>
      </c>
      <c r="F481" s="7" t="n">
        <v>1</v>
      </c>
      <c r="G481" s="6" t="n">
        <v>20.55</v>
      </c>
      <c r="H481" s="6" t="n">
        <v>3</v>
      </c>
      <c r="I481" s="6" t="n">
        <v>20.55</v>
      </c>
      <c r="J481" s="6" t="n">
        <v>17.55</v>
      </c>
    </row>
    <row collapsed="false" customFormat="false" customHeight="false" hidden="false" ht="12.1" outlineLevel="0" r="482">
      <c r="A482" s="39" t="n">
        <v>46812</v>
      </c>
      <c r="B482" s="16" t="s">
        <v>543</v>
      </c>
      <c r="C482" s="16" t="s">
        <v>66</v>
      </c>
      <c r="D482" s="16" t="s">
        <v>67</v>
      </c>
      <c r="E482" s="6" t="n">
        <v>100</v>
      </c>
      <c r="F482" s="7" t="n">
        <v>1</v>
      </c>
      <c r="G482" s="6" t="n">
        <v>11.61</v>
      </c>
      <c r="H482" s="6" t="n">
        <v>2</v>
      </c>
      <c r="I482" s="6" t="n">
        <v>11.61</v>
      </c>
      <c r="J482" s="6" t="n">
        <v>9.61</v>
      </c>
    </row>
    <row collapsed="false" customFormat="false" customHeight="false" hidden="false" ht="12.1" outlineLevel="0" r="483">
      <c r="A483" s="39" t="n">
        <v>46815</v>
      </c>
      <c r="B483" s="16" t="s">
        <v>543</v>
      </c>
      <c r="C483" s="16" t="s">
        <v>82</v>
      </c>
      <c r="D483" s="16" t="s">
        <v>83</v>
      </c>
      <c r="E483" s="6" t="n">
        <v>1000</v>
      </c>
      <c r="F483" s="7" t="n">
        <v>1</v>
      </c>
      <c r="G483" s="6" t="n">
        <v>6.68</v>
      </c>
      <c r="H483" s="6" t="n">
        <v>1</v>
      </c>
      <c r="I483" s="6" t="n">
        <v>6.68</v>
      </c>
      <c r="J483" s="6" t="n">
        <v>5.68</v>
      </c>
    </row>
    <row collapsed="false" customFormat="false" customHeight="false" hidden="false" ht="12.1" outlineLevel="0" r="484">
      <c r="A484" s="39" t="n">
        <v>46815</v>
      </c>
      <c r="B484" s="16" t="s">
        <v>543</v>
      </c>
      <c r="C484" s="16" t="s">
        <v>73</v>
      </c>
      <c r="D484" s="16" t="s">
        <v>74</v>
      </c>
      <c r="E484" s="6" t="n">
        <v>1000</v>
      </c>
      <c r="F484" s="7" t="n">
        <v>1</v>
      </c>
      <c r="G484" s="6" t="n">
        <v>21.37</v>
      </c>
      <c r="H484" s="6" t="n">
        <v>3</v>
      </c>
      <c r="I484" s="6" t="n">
        <v>21.37</v>
      </c>
      <c r="J484" s="6" t="n">
        <v>18.37</v>
      </c>
    </row>
    <row collapsed="false" customFormat="false" customHeight="false" hidden="false" ht="12.1" outlineLevel="0" r="485">
      <c r="A485" s="39" t="n">
        <v>46817</v>
      </c>
      <c r="B485" s="16" t="s">
        <v>543</v>
      </c>
      <c r="C485" s="16" t="s">
        <v>76</v>
      </c>
      <c r="D485" s="16" t="s">
        <v>77</v>
      </c>
      <c r="E485" s="6" t="n">
        <v>1000</v>
      </c>
      <c r="F485" s="7" t="n">
        <v>1</v>
      </c>
      <c r="G485" s="6" t="n">
        <v>21.37</v>
      </c>
      <c r="H485" s="6" t="n">
        <v>3</v>
      </c>
      <c r="I485" s="6" t="n">
        <v>21.37</v>
      </c>
      <c r="J485" s="6" t="n">
        <v>18.37</v>
      </c>
    </row>
    <row collapsed="false" customFormat="false" customHeight="false" hidden="false" ht="12.1" outlineLevel="0" r="486">
      <c r="A486" s="39" t="n">
        <v>46818</v>
      </c>
      <c r="B486" s="16" t="s">
        <v>543</v>
      </c>
      <c r="C486" s="16" t="s">
        <v>94</v>
      </c>
      <c r="D486" s="16" t="s">
        <v>95</v>
      </c>
      <c r="E486" s="6" t="n">
        <v>1000</v>
      </c>
      <c r="F486" s="7" t="n">
        <v>1</v>
      </c>
      <c r="G486" s="6" t="n">
        <v>12.01</v>
      </c>
      <c r="H486" s="6" t="n">
        <v>2</v>
      </c>
      <c r="I486" s="6" t="n">
        <v>12.01</v>
      </c>
      <c r="J486" s="6" t="n">
        <v>10.01</v>
      </c>
    </row>
    <row collapsed="false" customFormat="false" customHeight="false" hidden="false" ht="12.1" outlineLevel="0" r="487">
      <c r="A487" s="39" t="n">
        <v>46821</v>
      </c>
      <c r="B487" s="16" t="s">
        <v>543</v>
      </c>
      <c r="C487" s="16" t="s">
        <v>55</v>
      </c>
      <c r="D487" s="16" t="s">
        <v>56</v>
      </c>
      <c r="E487" s="6" t="n">
        <v>1000</v>
      </c>
      <c r="F487" s="7" t="n">
        <v>2</v>
      </c>
      <c r="G487" s="6" t="n">
        <v>6.04</v>
      </c>
      <c r="H487" s="6" t="n">
        <v>2</v>
      </c>
      <c r="I487" s="6" t="n">
        <v>12.08</v>
      </c>
      <c r="J487" s="6" t="n">
        <v>10.08</v>
      </c>
    </row>
    <row collapsed="false" customFormat="false" customHeight="false" hidden="false" ht="12.1" outlineLevel="0" r="488">
      <c r="A488" s="39" t="n">
        <v>46824</v>
      </c>
      <c r="B488" s="16" t="s">
        <v>543</v>
      </c>
      <c r="C488" s="16" t="s">
        <v>88</v>
      </c>
      <c r="D488" s="16" t="s">
        <v>89</v>
      </c>
      <c r="E488" s="6" t="n">
        <v>1000</v>
      </c>
      <c r="F488" s="7" t="n">
        <v>1</v>
      </c>
      <c r="G488" s="6" t="n">
        <v>19.73</v>
      </c>
      <c r="H488" s="6" t="n">
        <v>3</v>
      </c>
      <c r="I488" s="6" t="n">
        <v>19.73</v>
      </c>
      <c r="J488" s="6" t="n">
        <v>16.73</v>
      </c>
    </row>
    <row collapsed="false" customFormat="false" customHeight="false" hidden="false" ht="12.1" outlineLevel="0" r="489">
      <c r="A489" s="39" t="n">
        <v>46824</v>
      </c>
      <c r="B489" s="16" t="s">
        <v>543</v>
      </c>
      <c r="C489" s="16" t="s">
        <v>91</v>
      </c>
      <c r="D489" s="16" t="s">
        <v>92</v>
      </c>
      <c r="E489" s="6" t="n">
        <v>1000</v>
      </c>
      <c r="F489" s="7" t="n">
        <v>1</v>
      </c>
      <c r="G489" s="6" t="n">
        <v>19.73</v>
      </c>
      <c r="H489" s="6" t="n">
        <v>3</v>
      </c>
      <c r="I489" s="6" t="n">
        <v>19.73</v>
      </c>
      <c r="J489" s="6" t="n">
        <v>16.73</v>
      </c>
    </row>
    <row collapsed="false" customFormat="false" customHeight="false" hidden="false" ht="12.1" outlineLevel="0" r="490">
      <c r="A490" s="39" t="n">
        <v>46825</v>
      </c>
      <c r="B490" s="16" t="s">
        <v>543</v>
      </c>
      <c r="C490" s="16" t="s">
        <v>70</v>
      </c>
      <c r="D490" s="16" t="s">
        <v>71</v>
      </c>
      <c r="E490" s="6" t="n">
        <v>1000</v>
      </c>
      <c r="F490" s="7" t="n">
        <v>1</v>
      </c>
      <c r="G490" s="6" t="n">
        <v>19.73</v>
      </c>
      <c r="H490" s="6" t="n">
        <v>3</v>
      </c>
      <c r="I490" s="6" t="n">
        <v>19.73</v>
      </c>
      <c r="J490" s="6" t="n">
        <v>16.73</v>
      </c>
    </row>
    <row collapsed="false" customFormat="false" customHeight="false" hidden="false" ht="12.1" outlineLevel="0" r="491">
      <c r="A491" s="39" t="n">
        <v>46827</v>
      </c>
      <c r="B491" s="16" t="s">
        <v>543</v>
      </c>
      <c r="C491" s="16" t="s">
        <v>79</v>
      </c>
      <c r="D491" s="16" t="s">
        <v>80</v>
      </c>
      <c r="E491" s="6" t="n">
        <v>1000</v>
      </c>
      <c r="F491" s="7" t="n">
        <v>1</v>
      </c>
      <c r="G491" s="6" t="n">
        <v>9.66</v>
      </c>
      <c r="H491" s="6" t="n">
        <v>1</v>
      </c>
      <c r="I491" s="6" t="n">
        <v>9.66</v>
      </c>
      <c r="J491" s="6" t="n">
        <v>8.66</v>
      </c>
    </row>
    <row collapsed="false" customFormat="false" customHeight="false" hidden="false" ht="12.1" outlineLevel="0" r="492">
      <c r="A492" s="39" t="n">
        <v>46829</v>
      </c>
      <c r="B492" s="16" t="s">
        <v>543</v>
      </c>
      <c r="C492" s="16" t="s">
        <v>47</v>
      </c>
      <c r="D492" s="16" t="s">
        <v>48</v>
      </c>
      <c r="E492" s="6" t="n">
        <v>1000</v>
      </c>
      <c r="F492" s="7" t="n">
        <v>2</v>
      </c>
      <c r="G492" s="6" t="n">
        <v>16.85</v>
      </c>
      <c r="H492" s="6" t="n">
        <v>4</v>
      </c>
      <c r="I492" s="6" t="n">
        <v>33.7</v>
      </c>
      <c r="J492" s="6" t="n">
        <v>29.7</v>
      </c>
    </row>
    <row collapsed="false" customFormat="false" customHeight="false" hidden="false" ht="12.1" outlineLevel="0" r="493">
      <c r="A493" s="39" t="n">
        <v>46833</v>
      </c>
      <c r="B493" s="16" t="s">
        <v>543</v>
      </c>
      <c r="C493" s="16" t="s">
        <v>133</v>
      </c>
      <c r="D493" s="16" t="s">
        <v>134</v>
      </c>
      <c r="E493" s="6" t="n">
        <v>1000</v>
      </c>
      <c r="F493" s="7" t="n">
        <v>1</v>
      </c>
      <c r="G493" s="6" t="n">
        <v>59.84</v>
      </c>
      <c r="H493" s="6" t="n">
        <v>8</v>
      </c>
      <c r="I493" s="6" t="n">
        <v>59.84</v>
      </c>
      <c r="J493" s="6" t="n">
        <v>51.84</v>
      </c>
    </row>
    <row collapsed="false" customFormat="false" customHeight="false" hidden="false" ht="12.1" outlineLevel="0" r="494">
      <c r="A494" s="39" t="n">
        <v>46836</v>
      </c>
      <c r="B494" s="16" t="s">
        <v>543</v>
      </c>
      <c r="C494" s="16" t="s">
        <v>97</v>
      </c>
      <c r="D494" s="16" t="s">
        <v>98</v>
      </c>
      <c r="E494" s="6" t="n">
        <v>1000</v>
      </c>
      <c r="F494" s="7" t="n">
        <v>1</v>
      </c>
      <c r="G494" s="6" t="n">
        <v>20.55</v>
      </c>
      <c r="H494" s="6" t="n">
        <v>3</v>
      </c>
      <c r="I494" s="6" t="n">
        <v>20.55</v>
      </c>
      <c r="J494" s="6" t="n">
        <v>17.55</v>
      </c>
    </row>
    <row collapsed="false" customFormat="false" customHeight="false" hidden="false" ht="12.1" outlineLevel="0" r="495">
      <c r="A495" s="39" t="n">
        <v>46842</v>
      </c>
      <c r="B495" s="16" t="s">
        <v>543</v>
      </c>
      <c r="C495" s="16" t="s">
        <v>66</v>
      </c>
      <c r="D495" s="16" t="s">
        <v>67</v>
      </c>
      <c r="E495" s="6" t="n">
        <v>100</v>
      </c>
      <c r="F495" s="7" t="n">
        <v>1</v>
      </c>
      <c r="G495" s="6" t="n">
        <v>11.61</v>
      </c>
      <c r="H495" s="6" t="n">
        <v>2</v>
      </c>
      <c r="I495" s="6" t="n">
        <v>11.61</v>
      </c>
      <c r="J495" s="6" t="n">
        <v>9.61</v>
      </c>
    </row>
    <row collapsed="false" customFormat="false" customHeight="false" hidden="false" ht="12.1" outlineLevel="0" r="496">
      <c r="A496" s="39" t="n">
        <v>46845</v>
      </c>
      <c r="B496" s="16" t="s">
        <v>543</v>
      </c>
      <c r="C496" s="16" t="s">
        <v>82</v>
      </c>
      <c r="D496" s="16" t="s">
        <v>83</v>
      </c>
      <c r="E496" s="6" t="n">
        <v>1000</v>
      </c>
      <c r="F496" s="7" t="n">
        <v>1</v>
      </c>
      <c r="G496" s="6" t="n">
        <v>6.12</v>
      </c>
      <c r="H496" s="6" t="n">
        <v>1</v>
      </c>
      <c r="I496" s="6" t="n">
        <v>6.12</v>
      </c>
      <c r="J496" s="6" t="n">
        <v>5.12</v>
      </c>
    </row>
    <row collapsed="false" customFormat="false" customHeight="false" hidden="false" ht="12.1" outlineLevel="0" r="497">
      <c r="A497" s="39" t="n">
        <v>46847</v>
      </c>
      <c r="B497" s="16" t="s">
        <v>543</v>
      </c>
      <c r="C497" s="16" t="s">
        <v>76</v>
      </c>
      <c r="D497" s="16" t="s">
        <v>77</v>
      </c>
      <c r="E497" s="6" t="n">
        <v>1000</v>
      </c>
      <c r="F497" s="7" t="n">
        <v>1</v>
      </c>
      <c r="G497" s="6" t="n">
        <v>21.37</v>
      </c>
      <c r="H497" s="6" t="n">
        <v>3</v>
      </c>
      <c r="I497" s="6" t="n">
        <v>21.37</v>
      </c>
      <c r="J497" s="6" t="n">
        <v>18.37</v>
      </c>
    </row>
    <row collapsed="false" customFormat="false" customHeight="false" hidden="false" ht="12.1" outlineLevel="0" r="498">
      <c r="A498" s="39" t="n">
        <v>46848</v>
      </c>
      <c r="B498" s="16" t="s">
        <v>543</v>
      </c>
      <c r="C498" s="16" t="s">
        <v>94</v>
      </c>
      <c r="D498" s="16" t="s">
        <v>95</v>
      </c>
      <c r="E498" s="6" t="n">
        <v>1000</v>
      </c>
      <c r="F498" s="7" t="n">
        <v>1</v>
      </c>
      <c r="G498" s="6" t="n">
        <v>12.01</v>
      </c>
      <c r="H498" s="6" t="n">
        <v>2</v>
      </c>
      <c r="I498" s="6" t="n">
        <v>12.01</v>
      </c>
      <c r="J498" s="6" t="n">
        <v>10.01</v>
      </c>
    </row>
    <row collapsed="false" customFormat="false" customHeight="false" hidden="false" ht="12.1" outlineLevel="0" r="499">
      <c r="A499" s="39" t="n">
        <v>46851</v>
      </c>
      <c r="B499" s="16" t="s">
        <v>543</v>
      </c>
      <c r="C499" s="16" t="s">
        <v>55</v>
      </c>
      <c r="D499" s="16" t="s">
        <v>56</v>
      </c>
      <c r="E499" s="6" t="n">
        <v>1000</v>
      </c>
      <c r="F499" s="7" t="n">
        <v>2</v>
      </c>
      <c r="G499" s="6" t="n">
        <v>3.02</v>
      </c>
      <c r="H499" s="6" t="n">
        <v>1</v>
      </c>
      <c r="I499" s="6" t="n">
        <v>6.04</v>
      </c>
      <c r="J499" s="6" t="n">
        <v>5.04</v>
      </c>
    </row>
    <row collapsed="false" customFormat="false" customHeight="false" hidden="false" ht="12.1" outlineLevel="0" r="500">
      <c r="A500" s="39" t="n">
        <v>46854</v>
      </c>
      <c r="B500" s="16" t="s">
        <v>543</v>
      </c>
      <c r="C500" s="16" t="s">
        <v>91</v>
      </c>
      <c r="D500" s="16" t="s">
        <v>92</v>
      </c>
      <c r="E500" s="6" t="n">
        <v>1000</v>
      </c>
      <c r="F500" s="7" t="n">
        <v>1</v>
      </c>
      <c r="G500" s="6" t="n">
        <v>19.73</v>
      </c>
      <c r="H500" s="6" t="n">
        <v>3</v>
      </c>
      <c r="I500" s="6" t="n">
        <v>19.73</v>
      </c>
      <c r="J500" s="6" t="n">
        <v>16.73</v>
      </c>
    </row>
    <row collapsed="false" customFormat="false" customHeight="false" hidden="false" ht="12.1" outlineLevel="0" r="501">
      <c r="A501" s="39" t="n">
        <v>46854</v>
      </c>
      <c r="B501" s="16" t="s">
        <v>543</v>
      </c>
      <c r="C501" s="16" t="s">
        <v>88</v>
      </c>
      <c r="D501" s="16" t="s">
        <v>89</v>
      </c>
      <c r="E501" s="6" t="n">
        <v>1000</v>
      </c>
      <c r="F501" s="7" t="n">
        <v>1</v>
      </c>
      <c r="G501" s="6" t="n">
        <v>19.73</v>
      </c>
      <c r="H501" s="6" t="n">
        <v>3</v>
      </c>
      <c r="I501" s="6" t="n">
        <v>19.73</v>
      </c>
      <c r="J501" s="6" t="n">
        <v>16.73</v>
      </c>
    </row>
    <row collapsed="false" customFormat="false" customHeight="false" hidden="false" ht="12.1" outlineLevel="0" r="502">
      <c r="A502" s="39" t="n">
        <v>46855</v>
      </c>
      <c r="B502" s="16" t="s">
        <v>543</v>
      </c>
      <c r="C502" s="16" t="s">
        <v>70</v>
      </c>
      <c r="D502" s="16" t="s">
        <v>71</v>
      </c>
      <c r="E502" s="6" t="n">
        <v>1000</v>
      </c>
      <c r="F502" s="7" t="n">
        <v>1</v>
      </c>
      <c r="G502" s="6" t="n">
        <v>19.73</v>
      </c>
      <c r="H502" s="6" t="n">
        <v>3</v>
      </c>
      <c r="I502" s="6" t="n">
        <v>19.73</v>
      </c>
      <c r="J502" s="6" t="n">
        <v>16.73</v>
      </c>
    </row>
    <row collapsed="false" customFormat="false" customHeight="false" hidden="false" ht="12.1" outlineLevel="0" r="503">
      <c r="A503" s="39" t="n">
        <v>46857</v>
      </c>
      <c r="B503" s="16" t="s">
        <v>543</v>
      </c>
      <c r="C503" s="16" t="s">
        <v>79</v>
      </c>
      <c r="D503" s="16" t="s">
        <v>80</v>
      </c>
      <c r="E503" s="6" t="n">
        <v>1000</v>
      </c>
      <c r="F503" s="7" t="n">
        <v>1</v>
      </c>
      <c r="G503" s="6" t="n">
        <v>8.3</v>
      </c>
      <c r="H503" s="6" t="n">
        <v>1</v>
      </c>
      <c r="I503" s="6" t="n">
        <v>8.3</v>
      </c>
      <c r="J503" s="6" t="n">
        <v>7.3</v>
      </c>
    </row>
    <row collapsed="false" customFormat="false" customHeight="false" hidden="false" ht="12.1" outlineLevel="0" r="504">
      <c r="A504" s="39" t="n">
        <v>46859</v>
      </c>
      <c r="B504" s="16" t="s">
        <v>543</v>
      </c>
      <c r="C504" s="16" t="s">
        <v>47</v>
      </c>
      <c r="D504" s="16" t="s">
        <v>48</v>
      </c>
      <c r="E504" s="6" t="n">
        <v>1000</v>
      </c>
      <c r="F504" s="7" t="n">
        <v>2</v>
      </c>
      <c r="G504" s="6" t="n">
        <v>16.85</v>
      </c>
      <c r="H504" s="6" t="n">
        <v>4</v>
      </c>
      <c r="I504" s="6" t="n">
        <v>33.7</v>
      </c>
      <c r="J504" s="6" t="n">
        <v>29.7</v>
      </c>
    </row>
    <row collapsed="false" customFormat="false" customHeight="false" hidden="false" ht="12.1" outlineLevel="0" r="505">
      <c r="A505" s="39" t="n">
        <v>46861</v>
      </c>
      <c r="B505" s="16" t="s">
        <v>543</v>
      </c>
      <c r="C505" s="16" t="s">
        <v>124</v>
      </c>
      <c r="D505" s="16" t="s">
        <v>125</v>
      </c>
      <c r="E505" s="6" t="n">
        <v>1000</v>
      </c>
      <c r="F505" s="7" t="n">
        <v>1</v>
      </c>
      <c r="G505" s="6" t="n">
        <v>62.33</v>
      </c>
      <c r="H505" s="6" t="n">
        <v>8</v>
      </c>
      <c r="I505" s="6" t="n">
        <v>62.33</v>
      </c>
      <c r="J505" s="6" t="n">
        <v>54.33</v>
      </c>
    </row>
    <row collapsed="false" customFormat="false" customHeight="false" hidden="false" ht="12.1" outlineLevel="0" r="506">
      <c r="A506" s="39" t="n">
        <v>46866</v>
      </c>
      <c r="B506" s="16" t="s">
        <v>543</v>
      </c>
      <c r="C506" s="16" t="s">
        <v>97</v>
      </c>
      <c r="D506" s="16" t="s">
        <v>98</v>
      </c>
      <c r="E506" s="6" t="n">
        <v>1000</v>
      </c>
      <c r="F506" s="7" t="n">
        <v>1</v>
      </c>
      <c r="G506" s="6" t="n">
        <v>20.55</v>
      </c>
      <c r="H506" s="6" t="n">
        <v>3</v>
      </c>
      <c r="I506" s="6" t="n">
        <v>20.55</v>
      </c>
      <c r="J506" s="6" t="n">
        <v>17.55</v>
      </c>
    </row>
    <row collapsed="false" customFormat="false" customHeight="false" hidden="false" ht="12.1" outlineLevel="0" r="507">
      <c r="A507" s="39" t="n">
        <v>46872</v>
      </c>
      <c r="B507" s="16" t="s">
        <v>543</v>
      </c>
      <c r="C507" s="16" t="s">
        <v>66</v>
      </c>
      <c r="D507" s="16" t="s">
        <v>67</v>
      </c>
      <c r="E507" s="6" t="n">
        <v>100</v>
      </c>
      <c r="F507" s="7" t="n">
        <v>1</v>
      </c>
      <c r="G507" s="6" t="n">
        <v>11.61</v>
      </c>
      <c r="H507" s="6" t="n">
        <v>2</v>
      </c>
      <c r="I507" s="6" t="n">
        <v>11.61</v>
      </c>
      <c r="J507" s="6" t="n">
        <v>9.61</v>
      </c>
    </row>
    <row collapsed="false" customFormat="false" customHeight="false" hidden="false" ht="12.1" outlineLevel="0" r="508">
      <c r="A508" s="39" t="n">
        <v>46875</v>
      </c>
      <c r="B508" s="16" t="s">
        <v>543</v>
      </c>
      <c r="C508" s="16" t="s">
        <v>82</v>
      </c>
      <c r="D508" s="16" t="s">
        <v>83</v>
      </c>
      <c r="E508" s="6" t="n">
        <v>1000</v>
      </c>
      <c r="F508" s="7" t="n">
        <v>1</v>
      </c>
      <c r="G508" s="6" t="n">
        <v>5.57</v>
      </c>
      <c r="H508" s="6" t="n">
        <v>1</v>
      </c>
      <c r="I508" s="6" t="n">
        <v>5.57</v>
      </c>
      <c r="J508" s="6" t="n">
        <v>4.57</v>
      </c>
    </row>
    <row collapsed="false" customFormat="false" customHeight="false" hidden="false" ht="12.1" outlineLevel="0" r="509">
      <c r="A509" s="39" t="n">
        <v>46877</v>
      </c>
      <c r="B509" s="16" t="s">
        <v>543</v>
      </c>
      <c r="C509" s="16" t="s">
        <v>76</v>
      </c>
      <c r="D509" s="16" t="s">
        <v>77</v>
      </c>
      <c r="E509" s="6" t="n">
        <v>1000</v>
      </c>
      <c r="F509" s="7" t="n">
        <v>1</v>
      </c>
      <c r="G509" s="6" t="n">
        <v>19.59</v>
      </c>
      <c r="H509" s="6" t="n">
        <v>3</v>
      </c>
      <c r="I509" s="6" t="n">
        <v>19.59</v>
      </c>
      <c r="J509" s="6" t="n">
        <v>16.59</v>
      </c>
    </row>
    <row collapsed="false" customFormat="false" customHeight="false" hidden="false" ht="12.1" outlineLevel="0" r="510">
      <c r="A510" s="39" t="n">
        <v>46878</v>
      </c>
      <c r="B510" s="16" t="s">
        <v>543</v>
      </c>
      <c r="C510" s="16" t="s">
        <v>94</v>
      </c>
      <c r="D510" s="16" t="s">
        <v>95</v>
      </c>
      <c r="E510" s="6" t="n">
        <v>1000</v>
      </c>
      <c r="F510" s="7" t="n">
        <v>1</v>
      </c>
      <c r="G510" s="6" t="n">
        <v>9.64</v>
      </c>
      <c r="H510" s="6" t="n">
        <v>1</v>
      </c>
      <c r="I510" s="6" t="n">
        <v>9.64</v>
      </c>
      <c r="J510" s="6" t="n">
        <v>8.64</v>
      </c>
    </row>
    <row collapsed="false" customFormat="false" customHeight="false" hidden="false" ht="12.1" outlineLevel="0" r="511">
      <c r="A511" s="39" t="n">
        <v>46884</v>
      </c>
      <c r="B511" s="16" t="s">
        <v>543</v>
      </c>
      <c r="C511" s="16" t="s">
        <v>88</v>
      </c>
      <c r="D511" s="16" t="s">
        <v>89</v>
      </c>
      <c r="E511" s="6" t="n">
        <v>1000</v>
      </c>
      <c r="F511" s="7" t="n">
        <v>1</v>
      </c>
      <c r="G511" s="6" t="n">
        <v>19.73</v>
      </c>
      <c r="H511" s="6" t="n">
        <v>3</v>
      </c>
      <c r="I511" s="6" t="n">
        <v>19.73</v>
      </c>
      <c r="J511" s="6" t="n">
        <v>16.73</v>
      </c>
    </row>
    <row collapsed="false" customFormat="false" customHeight="false" hidden="false" ht="12.1" outlineLevel="0" r="512">
      <c r="A512" s="39" t="n">
        <v>46884</v>
      </c>
      <c r="B512" s="16" t="s">
        <v>543</v>
      </c>
      <c r="C512" s="16" t="s">
        <v>91</v>
      </c>
      <c r="D512" s="16" t="s">
        <v>92</v>
      </c>
      <c r="E512" s="6" t="n">
        <v>1000</v>
      </c>
      <c r="F512" s="7" t="n">
        <v>1</v>
      </c>
      <c r="G512" s="6" t="n">
        <v>19.73</v>
      </c>
      <c r="H512" s="6" t="n">
        <v>3</v>
      </c>
      <c r="I512" s="6" t="n">
        <v>19.73</v>
      </c>
      <c r="J512" s="6" t="n">
        <v>16.73</v>
      </c>
    </row>
    <row collapsed="false" customFormat="false" customHeight="false" hidden="false" ht="12.1" outlineLevel="0" r="513">
      <c r="A513" s="39" t="n">
        <v>46885</v>
      </c>
      <c r="B513" s="16" t="s">
        <v>543</v>
      </c>
      <c r="C513" s="16" t="s">
        <v>70</v>
      </c>
      <c r="D513" s="16" t="s">
        <v>71</v>
      </c>
      <c r="E513" s="6" t="n">
        <v>1000</v>
      </c>
      <c r="F513" s="7" t="n">
        <v>1</v>
      </c>
      <c r="G513" s="6" t="n">
        <v>19.73</v>
      </c>
      <c r="H513" s="6" t="n">
        <v>3</v>
      </c>
      <c r="I513" s="6" t="n">
        <v>19.73</v>
      </c>
      <c r="J513" s="6" t="n">
        <v>16.73</v>
      </c>
    </row>
    <row collapsed="false" customFormat="false" customHeight="false" hidden="false" ht="12.1" outlineLevel="0" r="514">
      <c r="A514" s="39" t="n">
        <v>46887</v>
      </c>
      <c r="B514" s="16" t="s">
        <v>543</v>
      </c>
      <c r="C514" s="16" t="s">
        <v>79</v>
      </c>
      <c r="D514" s="16" t="s">
        <v>80</v>
      </c>
      <c r="E514" s="6" t="n">
        <v>1000</v>
      </c>
      <c r="F514" s="7" t="n">
        <v>1</v>
      </c>
      <c r="G514" s="6" t="n">
        <v>6.95</v>
      </c>
      <c r="H514" s="6" t="n">
        <v>1</v>
      </c>
      <c r="I514" s="6" t="n">
        <v>6.95</v>
      </c>
      <c r="J514" s="6" t="n">
        <v>5.95</v>
      </c>
    </row>
    <row collapsed="false" customFormat="false" customHeight="false" hidden="false" ht="12.1" outlineLevel="0" r="515">
      <c r="A515" s="39" t="n">
        <v>46889</v>
      </c>
      <c r="B515" s="16" t="s">
        <v>543</v>
      </c>
      <c r="C515" s="16" t="s">
        <v>47</v>
      </c>
      <c r="D515" s="16" t="s">
        <v>48</v>
      </c>
      <c r="E515" s="6" t="n">
        <v>1000</v>
      </c>
      <c r="F515" s="7" t="n">
        <v>2</v>
      </c>
      <c r="G515" s="6" t="n">
        <v>16.85</v>
      </c>
      <c r="H515" s="6" t="n">
        <v>4</v>
      </c>
      <c r="I515" s="6" t="n">
        <v>33.7</v>
      </c>
      <c r="J515" s="6" t="n">
        <v>29.7</v>
      </c>
    </row>
    <row collapsed="false" customFormat="false" customHeight="false" hidden="false" ht="12.1" outlineLevel="0" r="516">
      <c r="A516" s="39" t="n">
        <v>46890</v>
      </c>
      <c r="B516" s="16" t="s">
        <v>543</v>
      </c>
      <c r="C516" s="16" t="s">
        <v>136</v>
      </c>
      <c r="D516" s="16" t="s">
        <v>137</v>
      </c>
      <c r="E516" s="6" t="n">
        <v>1000</v>
      </c>
      <c r="F516" s="7" t="n">
        <v>1</v>
      </c>
      <c r="G516" s="6" t="n">
        <v>0</v>
      </c>
      <c r="H516" s="6" t="n">
        <v>0</v>
      </c>
      <c r="I516" s="6" t="n">
        <v>0</v>
      </c>
      <c r="J516" s="6" t="n">
        <v>0</v>
      </c>
    </row>
    <row collapsed="false" customFormat="false" customHeight="false" hidden="false" ht="12.1" outlineLevel="0" r="517">
      <c r="A517" s="39" t="n">
        <v>46896</v>
      </c>
      <c r="B517" s="16" t="s">
        <v>543</v>
      </c>
      <c r="C517" s="16" t="s">
        <v>97</v>
      </c>
      <c r="D517" s="16" t="s">
        <v>98</v>
      </c>
      <c r="E517" s="6" t="n">
        <v>1000</v>
      </c>
      <c r="F517" s="7" t="n">
        <v>1</v>
      </c>
      <c r="G517" s="6" t="n">
        <v>15.41</v>
      </c>
      <c r="H517" s="6" t="n">
        <v>2</v>
      </c>
      <c r="I517" s="6" t="n">
        <v>15.41</v>
      </c>
      <c r="J517" s="6" t="n">
        <v>13.41</v>
      </c>
    </row>
    <row collapsed="false" customFormat="false" customHeight="false" hidden="false" ht="12.1" outlineLevel="0" r="518">
      <c r="A518" s="39" t="n">
        <v>46896</v>
      </c>
      <c r="B518" s="16" t="s">
        <v>543</v>
      </c>
      <c r="C518" s="16" t="s">
        <v>139</v>
      </c>
      <c r="D518" s="16" t="s">
        <v>140</v>
      </c>
      <c r="E518" s="6" t="n">
        <v>1000</v>
      </c>
      <c r="F518" s="7" t="n">
        <v>1</v>
      </c>
      <c r="G518" s="6" t="n">
        <v>61.08</v>
      </c>
      <c r="H518" s="6" t="n">
        <v>8</v>
      </c>
      <c r="I518" s="6" t="n">
        <v>61.08</v>
      </c>
      <c r="J518" s="6" t="n">
        <v>53.08</v>
      </c>
    </row>
    <row collapsed="false" customFormat="false" customHeight="false" hidden="false" ht="12.1" outlineLevel="0" r="519">
      <c r="A519" s="39" t="n">
        <v>46902</v>
      </c>
      <c r="B519" s="16" t="s">
        <v>543</v>
      </c>
      <c r="C519" s="16" t="s">
        <v>66</v>
      </c>
      <c r="D519" s="16" t="s">
        <v>67</v>
      </c>
      <c r="E519" s="6" t="n">
        <v>100</v>
      </c>
      <c r="F519" s="7" t="n">
        <v>1</v>
      </c>
      <c r="G519" s="6" t="n">
        <v>11.61</v>
      </c>
      <c r="H519" s="6" t="n">
        <v>2</v>
      </c>
      <c r="I519" s="6" t="n">
        <v>11.61</v>
      </c>
      <c r="J519" s="6" t="n">
        <v>9.61</v>
      </c>
    </row>
    <row collapsed="false" customFormat="false" customHeight="false" hidden="false" ht="12.1" outlineLevel="0" r="520">
      <c r="A520" s="39" t="n">
        <v>46905</v>
      </c>
      <c r="B520" s="16" t="s">
        <v>543</v>
      </c>
      <c r="C520" s="16" t="s">
        <v>82</v>
      </c>
      <c r="D520" s="16" t="s">
        <v>83</v>
      </c>
      <c r="E520" s="6" t="n">
        <v>1000</v>
      </c>
      <c r="F520" s="7" t="n">
        <v>1</v>
      </c>
      <c r="G520" s="6" t="n">
        <v>5.01</v>
      </c>
      <c r="H520" s="6" t="n">
        <v>1</v>
      </c>
      <c r="I520" s="6" t="n">
        <v>5.01</v>
      </c>
      <c r="J520" s="6" t="n">
        <v>4.01</v>
      </c>
    </row>
    <row collapsed="false" customFormat="false" customHeight="false" hidden="false" ht="12.1" outlineLevel="0" r="521">
      <c r="A521" s="39" t="n">
        <v>46907</v>
      </c>
      <c r="B521" s="16" t="s">
        <v>543</v>
      </c>
      <c r="C521" s="16" t="s">
        <v>76</v>
      </c>
      <c r="D521" s="16" t="s">
        <v>77</v>
      </c>
      <c r="E521" s="6" t="n">
        <v>1000</v>
      </c>
      <c r="F521" s="7" t="n">
        <v>1</v>
      </c>
      <c r="G521" s="6" t="n">
        <v>17.81</v>
      </c>
      <c r="H521" s="6" t="n">
        <v>2</v>
      </c>
      <c r="I521" s="6" t="n">
        <v>17.81</v>
      </c>
      <c r="J521" s="6" t="n">
        <v>15.81</v>
      </c>
    </row>
    <row collapsed="false" customFormat="false" customHeight="false" hidden="false" ht="12.1" outlineLevel="0" r="522">
      <c r="A522" s="39" t="n">
        <v>46908</v>
      </c>
      <c r="B522" s="16" t="s">
        <v>543</v>
      </c>
      <c r="C522" s="16" t="s">
        <v>94</v>
      </c>
      <c r="D522" s="16" t="s">
        <v>95</v>
      </c>
      <c r="E522" s="6" t="n">
        <v>1000</v>
      </c>
      <c r="F522" s="7" t="n">
        <v>1</v>
      </c>
      <c r="G522" s="6" t="n">
        <v>9.64</v>
      </c>
      <c r="H522" s="6" t="n">
        <v>1</v>
      </c>
      <c r="I522" s="6" t="n">
        <v>9.64</v>
      </c>
      <c r="J522" s="6" t="n">
        <v>8.64</v>
      </c>
    </row>
    <row collapsed="false" customFormat="false" customHeight="false" hidden="false" ht="12.1" outlineLevel="0" r="523">
      <c r="A523" s="39" t="n">
        <v>46914</v>
      </c>
      <c r="B523" s="16" t="s">
        <v>543</v>
      </c>
      <c r="C523" s="16" t="s">
        <v>91</v>
      </c>
      <c r="D523" s="16" t="s">
        <v>92</v>
      </c>
      <c r="E523" s="6" t="n">
        <v>1000</v>
      </c>
      <c r="F523" s="7" t="n">
        <v>1</v>
      </c>
      <c r="G523" s="6" t="n">
        <v>19.73</v>
      </c>
      <c r="H523" s="6" t="n">
        <v>3</v>
      </c>
      <c r="I523" s="6" t="n">
        <v>19.73</v>
      </c>
      <c r="J523" s="6" t="n">
        <v>16.73</v>
      </c>
    </row>
    <row collapsed="false" customFormat="false" customHeight="false" hidden="false" ht="12.1" outlineLevel="0" r="524">
      <c r="A524" s="39" t="n">
        <v>46914</v>
      </c>
      <c r="B524" s="16" t="s">
        <v>543</v>
      </c>
      <c r="C524" s="16" t="s">
        <v>88</v>
      </c>
      <c r="D524" s="16" t="s">
        <v>89</v>
      </c>
      <c r="E524" s="6" t="n">
        <v>1000</v>
      </c>
      <c r="F524" s="7" t="n">
        <v>1</v>
      </c>
      <c r="G524" s="6" t="n">
        <v>19.73</v>
      </c>
      <c r="H524" s="6" t="n">
        <v>3</v>
      </c>
      <c r="I524" s="6" t="n">
        <v>19.73</v>
      </c>
      <c r="J524" s="6" t="n">
        <v>16.73</v>
      </c>
    </row>
    <row collapsed="false" customFormat="false" customHeight="false" hidden="false" ht="12.1" outlineLevel="0" r="525">
      <c r="A525" s="39" t="n">
        <v>46915</v>
      </c>
      <c r="B525" s="16" t="s">
        <v>543</v>
      </c>
      <c r="C525" s="16" t="s">
        <v>70</v>
      </c>
      <c r="D525" s="16" t="s">
        <v>71</v>
      </c>
      <c r="E525" s="6" t="n">
        <v>1000</v>
      </c>
      <c r="F525" s="7" t="n">
        <v>1</v>
      </c>
      <c r="G525" s="6" t="n">
        <v>19.73</v>
      </c>
      <c r="H525" s="6" t="n">
        <v>3</v>
      </c>
      <c r="I525" s="6" t="n">
        <v>19.73</v>
      </c>
      <c r="J525" s="6" t="n">
        <v>16.73</v>
      </c>
    </row>
    <row collapsed="false" customFormat="false" customHeight="false" hidden="false" ht="12.1" outlineLevel="0" r="526">
      <c r="A526" s="39" t="n">
        <v>46917</v>
      </c>
      <c r="B526" s="16" t="s">
        <v>543</v>
      </c>
      <c r="C526" s="16" t="s">
        <v>79</v>
      </c>
      <c r="D526" s="16" t="s">
        <v>80</v>
      </c>
      <c r="E526" s="6" t="n">
        <v>1000</v>
      </c>
      <c r="F526" s="7" t="n">
        <v>1</v>
      </c>
      <c r="G526" s="6" t="n">
        <v>5.59</v>
      </c>
      <c r="H526" s="6" t="n">
        <v>1</v>
      </c>
      <c r="I526" s="6" t="n">
        <v>5.59</v>
      </c>
      <c r="J526" s="6" t="n">
        <v>4.59</v>
      </c>
    </row>
    <row collapsed="false" customFormat="false" customHeight="false" hidden="false" ht="12.1" outlineLevel="0" r="527">
      <c r="A527" s="39" t="n">
        <v>46919</v>
      </c>
      <c r="B527" s="16" t="s">
        <v>543</v>
      </c>
      <c r="C527" s="16" t="s">
        <v>47</v>
      </c>
      <c r="D527" s="16" t="s">
        <v>48</v>
      </c>
      <c r="E527" s="6" t="n">
        <v>1000</v>
      </c>
      <c r="F527" s="7" t="n">
        <v>2</v>
      </c>
      <c r="G527" s="6" t="n">
        <v>16.85</v>
      </c>
      <c r="H527" s="6" t="n">
        <v>4</v>
      </c>
      <c r="I527" s="6" t="n">
        <v>33.7</v>
      </c>
      <c r="J527" s="6" t="n">
        <v>29.7</v>
      </c>
    </row>
    <row collapsed="false" customFormat="false" customHeight="false" hidden="false" ht="12.1" outlineLevel="0" r="528">
      <c r="A528" s="39" t="n">
        <v>46924</v>
      </c>
      <c r="B528" s="16" t="s">
        <v>543</v>
      </c>
      <c r="C528" s="16" t="s">
        <v>130</v>
      </c>
      <c r="D528" s="16" t="s">
        <v>131</v>
      </c>
      <c r="E528" s="6" t="n">
        <v>1000</v>
      </c>
      <c r="F528" s="7" t="n">
        <v>1</v>
      </c>
      <c r="G528" s="6" t="n">
        <v>59.84</v>
      </c>
      <c r="H528" s="6" t="n">
        <v>8</v>
      </c>
      <c r="I528" s="6" t="n">
        <v>59.84</v>
      </c>
      <c r="J528" s="6" t="n">
        <v>51.84</v>
      </c>
    </row>
    <row collapsed="false" customFormat="false" customHeight="false" hidden="false" ht="12.1" outlineLevel="0" r="529">
      <c r="A529" s="39" t="n">
        <v>46926</v>
      </c>
      <c r="B529" s="16" t="s">
        <v>543</v>
      </c>
      <c r="C529" s="16" t="s">
        <v>97</v>
      </c>
      <c r="D529" s="16" t="s">
        <v>98</v>
      </c>
      <c r="E529" s="6" t="n">
        <v>1000</v>
      </c>
      <c r="F529" s="7" t="n">
        <v>1</v>
      </c>
      <c r="G529" s="6" t="n">
        <v>15.41</v>
      </c>
      <c r="H529" s="6" t="n">
        <v>2</v>
      </c>
      <c r="I529" s="6" t="n">
        <v>15.41</v>
      </c>
      <c r="J529" s="6" t="n">
        <v>13.41</v>
      </c>
    </row>
    <row collapsed="false" customFormat="false" customHeight="false" hidden="false" ht="12.1" outlineLevel="0" r="530">
      <c r="A530" s="39" t="n">
        <v>46932</v>
      </c>
      <c r="B530" s="16" t="s">
        <v>543</v>
      </c>
      <c r="C530" s="16" t="s">
        <v>66</v>
      </c>
      <c r="D530" s="16" t="s">
        <v>67</v>
      </c>
      <c r="E530" s="6" t="n">
        <v>100</v>
      </c>
      <c r="F530" s="7" t="n">
        <v>1</v>
      </c>
      <c r="G530" s="6" t="n">
        <v>11.61</v>
      </c>
      <c r="H530" s="6" t="n">
        <v>2</v>
      </c>
      <c r="I530" s="6" t="n">
        <v>11.61</v>
      </c>
      <c r="J530" s="6" t="n">
        <v>9.61</v>
      </c>
    </row>
    <row collapsed="false" customFormat="false" customHeight="false" hidden="false" ht="12.1" outlineLevel="0" r="531">
      <c r="A531" s="39" t="n">
        <v>46935</v>
      </c>
      <c r="B531" s="16" t="s">
        <v>543</v>
      </c>
      <c r="C531" s="16" t="s">
        <v>82</v>
      </c>
      <c r="D531" s="16" t="s">
        <v>83</v>
      </c>
      <c r="E531" s="6" t="n">
        <v>1000</v>
      </c>
      <c r="F531" s="7" t="n">
        <v>1</v>
      </c>
      <c r="G531" s="6" t="n">
        <v>4.45</v>
      </c>
      <c r="H531" s="6" t="n">
        <v>1</v>
      </c>
      <c r="I531" s="6" t="n">
        <v>4.45</v>
      </c>
      <c r="J531" s="6" t="n">
        <v>3.45</v>
      </c>
    </row>
    <row collapsed="false" customFormat="false" customHeight="false" hidden="false" ht="12.1" outlineLevel="0" r="532">
      <c r="A532" s="39" t="n">
        <v>46937</v>
      </c>
      <c r="B532" s="16" t="s">
        <v>543</v>
      </c>
      <c r="C532" s="16" t="s">
        <v>76</v>
      </c>
      <c r="D532" s="16" t="s">
        <v>77</v>
      </c>
      <c r="E532" s="6" t="n">
        <v>1000</v>
      </c>
      <c r="F532" s="7" t="n">
        <v>1</v>
      </c>
      <c r="G532" s="6" t="n">
        <v>16.03</v>
      </c>
      <c r="H532" s="6" t="n">
        <v>2</v>
      </c>
      <c r="I532" s="6" t="n">
        <v>16.03</v>
      </c>
      <c r="J532" s="6" t="n">
        <v>14.03</v>
      </c>
    </row>
    <row collapsed="false" customFormat="false" customHeight="false" hidden="false" ht="12.1" outlineLevel="0" r="533">
      <c r="A533" s="39" t="n">
        <v>46938</v>
      </c>
      <c r="B533" s="16" t="s">
        <v>543</v>
      </c>
      <c r="C533" s="16" t="s">
        <v>94</v>
      </c>
      <c r="D533" s="16" t="s">
        <v>95</v>
      </c>
      <c r="E533" s="6" t="n">
        <v>1000</v>
      </c>
      <c r="F533" s="7" t="n">
        <v>1</v>
      </c>
      <c r="G533" s="6" t="n">
        <v>9.64</v>
      </c>
      <c r="H533" s="6" t="n">
        <v>1</v>
      </c>
      <c r="I533" s="6" t="n">
        <v>9.64</v>
      </c>
      <c r="J533" s="6" t="n">
        <v>8.64</v>
      </c>
    </row>
    <row collapsed="false" customFormat="false" customHeight="false" hidden="false" ht="12.1" outlineLevel="0" r="534">
      <c r="A534" s="39" t="n">
        <v>46944</v>
      </c>
      <c r="B534" s="16" t="s">
        <v>543</v>
      </c>
      <c r="C534" s="16" t="s">
        <v>91</v>
      </c>
      <c r="D534" s="16" t="s">
        <v>92</v>
      </c>
      <c r="E534" s="6" t="n">
        <v>1000</v>
      </c>
      <c r="F534" s="7" t="n">
        <v>1</v>
      </c>
      <c r="G534" s="6" t="n">
        <v>19.73</v>
      </c>
      <c r="H534" s="6" t="n">
        <v>3</v>
      </c>
      <c r="I534" s="6" t="n">
        <v>19.73</v>
      </c>
      <c r="J534" s="6" t="n">
        <v>16.73</v>
      </c>
    </row>
    <row collapsed="false" customFormat="false" customHeight="false" hidden="false" ht="12.1" outlineLevel="0" r="535">
      <c r="A535" s="39" t="n">
        <v>46944</v>
      </c>
      <c r="B535" s="16" t="s">
        <v>543</v>
      </c>
      <c r="C535" s="16" t="s">
        <v>88</v>
      </c>
      <c r="D535" s="16" t="s">
        <v>89</v>
      </c>
      <c r="E535" s="6" t="n">
        <v>1000</v>
      </c>
      <c r="F535" s="7" t="n">
        <v>1</v>
      </c>
      <c r="G535" s="6" t="n">
        <v>19.73</v>
      </c>
      <c r="H535" s="6" t="n">
        <v>3</v>
      </c>
      <c r="I535" s="6" t="n">
        <v>19.73</v>
      </c>
      <c r="J535" s="6" t="n">
        <v>16.73</v>
      </c>
    </row>
    <row collapsed="false" customFormat="false" customHeight="false" hidden="false" ht="12.1" outlineLevel="0" r="536">
      <c r="A536" s="39" t="n">
        <v>46945</v>
      </c>
      <c r="B536" s="16" t="s">
        <v>543</v>
      </c>
      <c r="C536" s="16" t="s">
        <v>70</v>
      </c>
      <c r="D536" s="16" t="s">
        <v>71</v>
      </c>
      <c r="E536" s="6" t="n">
        <v>1000</v>
      </c>
      <c r="F536" s="7" t="n">
        <v>1</v>
      </c>
      <c r="G536" s="6" t="n">
        <v>19.73</v>
      </c>
      <c r="H536" s="6" t="n">
        <v>3</v>
      </c>
      <c r="I536" s="6" t="n">
        <v>19.73</v>
      </c>
      <c r="J536" s="6" t="n">
        <v>16.73</v>
      </c>
    </row>
    <row collapsed="false" customFormat="false" customHeight="false" hidden="false" ht="12.1" outlineLevel="0" r="537">
      <c r="A537" s="39" t="n">
        <v>46947</v>
      </c>
      <c r="B537" s="16" t="s">
        <v>543</v>
      </c>
      <c r="C537" s="16" t="s">
        <v>79</v>
      </c>
      <c r="D537" s="16" t="s">
        <v>80</v>
      </c>
      <c r="E537" s="6" t="n">
        <v>1000</v>
      </c>
      <c r="F537" s="7" t="n">
        <v>1</v>
      </c>
      <c r="G537" s="6" t="n">
        <v>4.23</v>
      </c>
      <c r="H537" s="6" t="n">
        <v>1</v>
      </c>
      <c r="I537" s="6" t="n">
        <v>4.23</v>
      </c>
      <c r="J537" s="6" t="n">
        <v>3.23</v>
      </c>
    </row>
    <row collapsed="false" customFormat="false" customHeight="false" hidden="false" ht="12.1" outlineLevel="0" r="538">
      <c r="A538" s="39" t="n">
        <v>46949</v>
      </c>
      <c r="B538" s="16" t="s">
        <v>543</v>
      </c>
      <c r="C538" s="16" t="s">
        <v>47</v>
      </c>
      <c r="D538" s="16" t="s">
        <v>48</v>
      </c>
      <c r="E538" s="6" t="n">
        <v>1000</v>
      </c>
      <c r="F538" s="7" t="n">
        <v>2</v>
      </c>
      <c r="G538" s="6" t="n">
        <v>16.85</v>
      </c>
      <c r="H538" s="6" t="n">
        <v>4</v>
      </c>
      <c r="I538" s="6" t="n">
        <v>33.7</v>
      </c>
      <c r="J538" s="6" t="n">
        <v>29.7</v>
      </c>
    </row>
    <row collapsed="false" customFormat="false" customHeight="false" hidden="false" ht="12.1" outlineLevel="0" r="539">
      <c r="A539" s="39" t="n">
        <v>46956</v>
      </c>
      <c r="B539" s="16" t="s">
        <v>543</v>
      </c>
      <c r="C539" s="16" t="s">
        <v>97</v>
      </c>
      <c r="D539" s="16" t="s">
        <v>98</v>
      </c>
      <c r="E539" s="6" t="n">
        <v>1000</v>
      </c>
      <c r="F539" s="7" t="n">
        <v>1</v>
      </c>
      <c r="G539" s="6" t="n">
        <v>15.41</v>
      </c>
      <c r="H539" s="6" t="n">
        <v>2</v>
      </c>
      <c r="I539" s="6" t="n">
        <v>15.41</v>
      </c>
      <c r="J539" s="6" t="n">
        <v>13.41</v>
      </c>
    </row>
    <row collapsed="false" customFormat="false" customHeight="false" hidden="false" ht="12.1" outlineLevel="0" r="540">
      <c r="A540" s="39" t="n">
        <v>46962</v>
      </c>
      <c r="B540" s="16" t="s">
        <v>543</v>
      </c>
      <c r="C540" s="16" t="s">
        <v>66</v>
      </c>
      <c r="D540" s="16" t="s">
        <v>67</v>
      </c>
      <c r="E540" s="6" t="n">
        <v>100</v>
      </c>
      <c r="F540" s="7" t="n">
        <v>1</v>
      </c>
      <c r="G540" s="6" t="n">
        <v>11.61</v>
      </c>
      <c r="H540" s="6" t="n">
        <v>2</v>
      </c>
      <c r="I540" s="6" t="n">
        <v>11.61</v>
      </c>
      <c r="J540" s="6" t="n">
        <v>9.61</v>
      </c>
    </row>
    <row collapsed="false" customFormat="false" customHeight="false" hidden="false" ht="12.1" outlineLevel="0" r="541">
      <c r="A541" s="39" t="n">
        <v>46965</v>
      </c>
      <c r="B541" s="16" t="s">
        <v>543</v>
      </c>
      <c r="C541" s="16" t="s">
        <v>82</v>
      </c>
      <c r="D541" s="16" t="s">
        <v>83</v>
      </c>
      <c r="E541" s="6" t="n">
        <v>1000</v>
      </c>
      <c r="F541" s="7" t="n">
        <v>1</v>
      </c>
      <c r="G541" s="6" t="n">
        <v>3.9</v>
      </c>
      <c r="H541" s="6" t="n">
        <v>1</v>
      </c>
      <c r="I541" s="6" t="n">
        <v>3.9</v>
      </c>
      <c r="J541" s="6" t="n">
        <v>2.9</v>
      </c>
    </row>
    <row collapsed="false" customFormat="false" customHeight="false" hidden="false" ht="12.1" outlineLevel="0" r="542">
      <c r="A542" s="39" t="n">
        <v>46967</v>
      </c>
      <c r="B542" s="16" t="s">
        <v>543</v>
      </c>
      <c r="C542" s="16" t="s">
        <v>76</v>
      </c>
      <c r="D542" s="16" t="s">
        <v>77</v>
      </c>
      <c r="E542" s="6" t="n">
        <v>1000</v>
      </c>
      <c r="F542" s="7" t="n">
        <v>1</v>
      </c>
      <c r="G542" s="6" t="n">
        <v>14.25</v>
      </c>
      <c r="H542" s="6" t="n">
        <v>2</v>
      </c>
      <c r="I542" s="6" t="n">
        <v>14.25</v>
      </c>
      <c r="J542" s="6" t="n">
        <v>12.25</v>
      </c>
    </row>
    <row collapsed="false" customFormat="false" customHeight="false" hidden="false" ht="12.1" outlineLevel="0" r="543">
      <c r="A543" s="39" t="n">
        <v>46968</v>
      </c>
      <c r="B543" s="16" t="s">
        <v>543</v>
      </c>
      <c r="C543" s="16" t="s">
        <v>94</v>
      </c>
      <c r="D543" s="16" t="s">
        <v>95</v>
      </c>
      <c r="E543" s="6" t="n">
        <v>1000</v>
      </c>
      <c r="F543" s="7" t="n">
        <v>1</v>
      </c>
      <c r="G543" s="6" t="n">
        <v>7.26</v>
      </c>
      <c r="H543" s="6" t="n">
        <v>1</v>
      </c>
      <c r="I543" s="6" t="n">
        <v>7.26</v>
      </c>
      <c r="J543" s="6" t="n">
        <v>6.26</v>
      </c>
    </row>
    <row collapsed="false" customFormat="false" customHeight="false" hidden="false" ht="12.1" outlineLevel="0" r="544">
      <c r="A544" s="39" t="n">
        <v>46974</v>
      </c>
      <c r="B544" s="16" t="s">
        <v>543</v>
      </c>
      <c r="C544" s="16" t="s">
        <v>88</v>
      </c>
      <c r="D544" s="16" t="s">
        <v>89</v>
      </c>
      <c r="E544" s="6" t="n">
        <v>1000</v>
      </c>
      <c r="F544" s="7" t="n">
        <v>1</v>
      </c>
      <c r="G544" s="6" t="n">
        <v>19.73</v>
      </c>
      <c r="H544" s="6" t="n">
        <v>3</v>
      </c>
      <c r="I544" s="6" t="n">
        <v>19.73</v>
      </c>
      <c r="J544" s="6" t="n">
        <v>16.73</v>
      </c>
    </row>
    <row collapsed="false" customFormat="false" customHeight="false" hidden="false" ht="12.1" outlineLevel="0" r="545">
      <c r="A545" s="39" t="n">
        <v>46974</v>
      </c>
      <c r="B545" s="16" t="s">
        <v>543</v>
      </c>
      <c r="C545" s="16" t="s">
        <v>91</v>
      </c>
      <c r="D545" s="16" t="s">
        <v>92</v>
      </c>
      <c r="E545" s="6" t="n">
        <v>1000</v>
      </c>
      <c r="F545" s="7" t="n">
        <v>1</v>
      </c>
      <c r="G545" s="6" t="n">
        <v>19.73</v>
      </c>
      <c r="H545" s="6" t="n">
        <v>3</v>
      </c>
      <c r="I545" s="6" t="n">
        <v>19.73</v>
      </c>
      <c r="J545" s="6" t="n">
        <v>16.73</v>
      </c>
    </row>
    <row collapsed="false" customFormat="false" customHeight="false" hidden="false" ht="12.1" outlineLevel="0" r="546">
      <c r="A546" s="39" t="n">
        <v>46975</v>
      </c>
      <c r="B546" s="16" t="s">
        <v>543</v>
      </c>
      <c r="C546" s="16" t="s">
        <v>70</v>
      </c>
      <c r="D546" s="16" t="s">
        <v>71</v>
      </c>
      <c r="E546" s="6" t="n">
        <v>1000</v>
      </c>
      <c r="F546" s="7" t="n">
        <v>1</v>
      </c>
      <c r="G546" s="6" t="n">
        <v>19.73</v>
      </c>
      <c r="H546" s="6" t="n">
        <v>3</v>
      </c>
      <c r="I546" s="6" t="n">
        <v>19.73</v>
      </c>
      <c r="J546" s="6" t="n">
        <v>16.73</v>
      </c>
    </row>
    <row collapsed="false" customFormat="false" customHeight="false" hidden="false" ht="12.1" outlineLevel="0" r="547">
      <c r="A547" s="39" t="n">
        <v>46977</v>
      </c>
      <c r="B547" s="16" t="s">
        <v>543</v>
      </c>
      <c r="C547" s="16" t="s">
        <v>79</v>
      </c>
      <c r="D547" s="16" t="s">
        <v>80</v>
      </c>
      <c r="E547" s="6" t="n">
        <v>1000</v>
      </c>
      <c r="F547" s="7" t="n">
        <v>1</v>
      </c>
      <c r="G547" s="6" t="n">
        <v>2.88</v>
      </c>
      <c r="H547" s="6" t="n">
        <v>0</v>
      </c>
      <c r="I547" s="6" t="n">
        <v>2.88</v>
      </c>
      <c r="J547" s="6" t="n">
        <v>2.88</v>
      </c>
    </row>
    <row collapsed="false" customFormat="false" customHeight="false" hidden="false" ht="12.1" outlineLevel="0" r="548">
      <c r="A548" s="39" t="n">
        <v>46979</v>
      </c>
      <c r="B548" s="16" t="s">
        <v>543</v>
      </c>
      <c r="C548" s="16" t="s">
        <v>47</v>
      </c>
      <c r="D548" s="16" t="s">
        <v>48</v>
      </c>
      <c r="E548" s="6" t="n">
        <v>1000</v>
      </c>
      <c r="F548" s="7" t="n">
        <v>2</v>
      </c>
      <c r="G548" s="6" t="n">
        <v>16.85</v>
      </c>
      <c r="H548" s="6" t="n">
        <v>4</v>
      </c>
      <c r="I548" s="6" t="n">
        <v>33.7</v>
      </c>
      <c r="J548" s="6" t="n">
        <v>29.7</v>
      </c>
    </row>
    <row collapsed="false" customFormat="false" customHeight="false" hidden="false" ht="12.1" outlineLevel="0" r="549">
      <c r="A549" s="39" t="n">
        <v>46986</v>
      </c>
      <c r="B549" s="16" t="s">
        <v>543</v>
      </c>
      <c r="C549" s="16" t="s">
        <v>97</v>
      </c>
      <c r="D549" s="16" t="s">
        <v>98</v>
      </c>
      <c r="E549" s="6" t="n">
        <v>1000</v>
      </c>
      <c r="F549" s="7" t="n">
        <v>1</v>
      </c>
      <c r="G549" s="6" t="n">
        <v>10.27</v>
      </c>
      <c r="H549" s="6" t="n">
        <v>1</v>
      </c>
      <c r="I549" s="6" t="n">
        <v>10.27</v>
      </c>
      <c r="J549" s="6" t="n">
        <v>9.27</v>
      </c>
    </row>
    <row collapsed="false" customFormat="false" customHeight="false" hidden="false" ht="12.1" outlineLevel="0" r="550">
      <c r="A550" s="39" t="n">
        <v>46992</v>
      </c>
      <c r="B550" s="16" t="s">
        <v>543</v>
      </c>
      <c r="C550" s="16" t="s">
        <v>66</v>
      </c>
      <c r="D550" s="16" t="s">
        <v>67</v>
      </c>
      <c r="E550" s="6" t="n">
        <v>100</v>
      </c>
      <c r="F550" s="7" t="n">
        <v>1</v>
      </c>
      <c r="G550" s="6" t="n">
        <v>11.61</v>
      </c>
      <c r="H550" s="6" t="n">
        <v>2</v>
      </c>
      <c r="I550" s="6" t="n">
        <v>11.61</v>
      </c>
      <c r="J550" s="6" t="n">
        <v>9.61</v>
      </c>
    </row>
    <row collapsed="false" customFormat="false" customHeight="false" hidden="false" ht="12.1" outlineLevel="0" r="551">
      <c r="A551" s="39" t="n">
        <v>46995</v>
      </c>
      <c r="B551" s="16" t="s">
        <v>543</v>
      </c>
      <c r="C551" s="16" t="s">
        <v>82</v>
      </c>
      <c r="D551" s="16" t="s">
        <v>83</v>
      </c>
      <c r="E551" s="6" t="n">
        <v>1000</v>
      </c>
      <c r="F551" s="7" t="n">
        <v>1</v>
      </c>
      <c r="G551" s="6" t="n">
        <v>3.34</v>
      </c>
      <c r="H551" s="6" t="n">
        <v>0</v>
      </c>
      <c r="I551" s="6" t="n">
        <v>3.34</v>
      </c>
      <c r="J551" s="6" t="n">
        <v>3.34</v>
      </c>
    </row>
    <row collapsed="false" customFormat="false" customHeight="false" hidden="false" ht="12.1" outlineLevel="0" r="552">
      <c r="A552" s="39" t="n">
        <v>46997</v>
      </c>
      <c r="B552" s="16" t="s">
        <v>543</v>
      </c>
      <c r="C552" s="16" t="s">
        <v>76</v>
      </c>
      <c r="D552" s="16" t="s">
        <v>77</v>
      </c>
      <c r="E552" s="6" t="n">
        <v>1000</v>
      </c>
      <c r="F552" s="7" t="n">
        <v>1</v>
      </c>
      <c r="G552" s="6" t="n">
        <v>12.47</v>
      </c>
      <c r="H552" s="6" t="n">
        <v>2</v>
      </c>
      <c r="I552" s="6" t="n">
        <v>12.47</v>
      </c>
      <c r="J552" s="6" t="n">
        <v>10.47</v>
      </c>
    </row>
    <row collapsed="false" customFormat="false" customHeight="false" hidden="false" ht="12.1" outlineLevel="0" r="553">
      <c r="A553" s="39" t="n">
        <v>46998</v>
      </c>
      <c r="B553" s="16" t="s">
        <v>543</v>
      </c>
      <c r="C553" s="16" t="s">
        <v>94</v>
      </c>
      <c r="D553" s="16" t="s">
        <v>95</v>
      </c>
      <c r="E553" s="6" t="n">
        <v>1000</v>
      </c>
      <c r="F553" s="7" t="n">
        <v>1</v>
      </c>
      <c r="G553" s="6" t="n">
        <v>7.26</v>
      </c>
      <c r="H553" s="6" t="n">
        <v>1</v>
      </c>
      <c r="I553" s="6" t="n">
        <v>7.26</v>
      </c>
      <c r="J553" s="6" t="n">
        <v>6.26</v>
      </c>
    </row>
    <row collapsed="false" customFormat="false" customHeight="false" hidden="false" ht="12.1" outlineLevel="0" r="554">
      <c r="A554" s="39" t="n">
        <v>47004</v>
      </c>
      <c r="B554" s="16" t="s">
        <v>543</v>
      </c>
      <c r="C554" s="16" t="s">
        <v>91</v>
      </c>
      <c r="D554" s="16" t="s">
        <v>92</v>
      </c>
      <c r="E554" s="6" t="n">
        <v>1000</v>
      </c>
      <c r="F554" s="7" t="n">
        <v>1</v>
      </c>
      <c r="G554" s="6" t="n">
        <v>19.73</v>
      </c>
      <c r="H554" s="6" t="n">
        <v>3</v>
      </c>
      <c r="I554" s="6" t="n">
        <v>19.73</v>
      </c>
      <c r="J554" s="6" t="n">
        <v>16.73</v>
      </c>
    </row>
    <row collapsed="false" customFormat="false" customHeight="false" hidden="false" ht="12.1" outlineLevel="0" r="555">
      <c r="A555" s="39" t="n">
        <v>47004</v>
      </c>
      <c r="B555" s="16" t="s">
        <v>543</v>
      </c>
      <c r="C555" s="16" t="s">
        <v>88</v>
      </c>
      <c r="D555" s="16" t="s">
        <v>89</v>
      </c>
      <c r="E555" s="6" t="n">
        <v>1000</v>
      </c>
      <c r="F555" s="7" t="n">
        <v>1</v>
      </c>
      <c r="G555" s="6" t="n">
        <v>19.73</v>
      </c>
      <c r="H555" s="6" t="n">
        <v>3</v>
      </c>
      <c r="I555" s="6" t="n">
        <v>19.73</v>
      </c>
      <c r="J555" s="6" t="n">
        <v>16.73</v>
      </c>
    </row>
    <row collapsed="false" customFormat="false" customHeight="false" hidden="false" ht="12.1" outlineLevel="0" r="556">
      <c r="A556" s="39" t="n">
        <v>47005</v>
      </c>
      <c r="B556" s="16" t="s">
        <v>543</v>
      </c>
      <c r="C556" s="16" t="s">
        <v>70</v>
      </c>
      <c r="D556" s="16" t="s">
        <v>71</v>
      </c>
      <c r="E556" s="6" t="n">
        <v>1000</v>
      </c>
      <c r="F556" s="7" t="n">
        <v>1</v>
      </c>
      <c r="G556" s="6" t="n">
        <v>19.73</v>
      </c>
      <c r="H556" s="6" t="n">
        <v>3</v>
      </c>
      <c r="I556" s="6" t="n">
        <v>19.73</v>
      </c>
      <c r="J556" s="6" t="n">
        <v>16.73</v>
      </c>
    </row>
    <row collapsed="false" customFormat="false" customHeight="false" hidden="false" ht="12.1" outlineLevel="0" r="557">
      <c r="A557" s="39" t="n">
        <v>47007</v>
      </c>
      <c r="B557" s="16" t="s">
        <v>543</v>
      </c>
      <c r="C557" s="16" t="s">
        <v>79</v>
      </c>
      <c r="D557" s="16" t="s">
        <v>80</v>
      </c>
      <c r="E557" s="6" t="n">
        <v>1000</v>
      </c>
      <c r="F557" s="7" t="n">
        <v>1</v>
      </c>
      <c r="G557" s="6" t="n">
        <v>1.52</v>
      </c>
      <c r="H557" s="6" t="n">
        <v>0</v>
      </c>
      <c r="I557" s="6" t="n">
        <v>1.52</v>
      </c>
      <c r="J557" s="6" t="n">
        <v>1.52</v>
      </c>
    </row>
    <row collapsed="false" customFormat="false" customHeight="false" hidden="false" ht="12.1" outlineLevel="0" r="558">
      <c r="A558" s="39" t="n">
        <v>47009</v>
      </c>
      <c r="B558" s="16" t="s">
        <v>543</v>
      </c>
      <c r="C558" s="16" t="s">
        <v>47</v>
      </c>
      <c r="D558" s="16" t="s">
        <v>48</v>
      </c>
      <c r="E558" s="6" t="n">
        <v>1000</v>
      </c>
      <c r="F558" s="7" t="n">
        <v>2</v>
      </c>
      <c r="G558" s="6" t="n">
        <v>16.85</v>
      </c>
      <c r="H558" s="6" t="n">
        <v>4</v>
      </c>
      <c r="I558" s="6" t="n">
        <v>33.7</v>
      </c>
      <c r="J558" s="6" t="n">
        <v>29.7</v>
      </c>
    </row>
    <row collapsed="false" customFormat="false" customHeight="false" hidden="false" ht="12.1" outlineLevel="0" r="559">
      <c r="A559" s="39" t="n">
        <v>47015</v>
      </c>
      <c r="B559" s="16" t="s">
        <v>543</v>
      </c>
      <c r="C559" s="16" t="s">
        <v>133</v>
      </c>
      <c r="D559" s="16" t="s">
        <v>134</v>
      </c>
      <c r="E559" s="6" t="n">
        <v>1000</v>
      </c>
      <c r="F559" s="7" t="n">
        <v>1</v>
      </c>
      <c r="G559" s="6" t="n">
        <v>59.84</v>
      </c>
      <c r="H559" s="6" t="n">
        <v>8</v>
      </c>
      <c r="I559" s="6" t="n">
        <v>59.84</v>
      </c>
      <c r="J559" s="6" t="n">
        <v>51.84</v>
      </c>
    </row>
    <row collapsed="false" customFormat="false" customHeight="false" hidden="false" ht="12.1" outlineLevel="0" r="560">
      <c r="A560" s="39" t="n">
        <v>47016</v>
      </c>
      <c r="B560" s="16" t="s">
        <v>543</v>
      </c>
      <c r="C560" s="16" t="s">
        <v>97</v>
      </c>
      <c r="D560" s="16" t="s">
        <v>98</v>
      </c>
      <c r="E560" s="6" t="n">
        <v>1000</v>
      </c>
      <c r="F560" s="7" t="n">
        <v>1</v>
      </c>
      <c r="G560" s="6" t="n">
        <v>10.27</v>
      </c>
      <c r="H560" s="6" t="n">
        <v>1</v>
      </c>
      <c r="I560" s="6" t="n">
        <v>10.27</v>
      </c>
      <c r="J560" s="6" t="n">
        <v>9.27</v>
      </c>
    </row>
    <row collapsed="false" customFormat="false" customHeight="false" hidden="false" ht="12.1" outlineLevel="0" r="561">
      <c r="A561" s="39" t="n">
        <v>47022</v>
      </c>
      <c r="B561" s="16" t="s">
        <v>543</v>
      </c>
      <c r="C561" s="16" t="s">
        <v>66</v>
      </c>
      <c r="D561" s="16" t="s">
        <v>67</v>
      </c>
      <c r="E561" s="6" t="n">
        <v>100</v>
      </c>
      <c r="F561" s="7" t="n">
        <v>1</v>
      </c>
      <c r="G561" s="6" t="n">
        <v>11.61</v>
      </c>
      <c r="H561" s="6" t="n">
        <v>2</v>
      </c>
      <c r="I561" s="6" t="n">
        <v>11.61</v>
      </c>
      <c r="J561" s="6" t="n">
        <v>9.61</v>
      </c>
    </row>
    <row collapsed="false" customFormat="false" customHeight="false" hidden="false" ht="12.1" outlineLevel="0" r="562">
      <c r="A562" s="39" t="n">
        <v>47025</v>
      </c>
      <c r="B562" s="16" t="s">
        <v>543</v>
      </c>
      <c r="C562" s="16" t="s">
        <v>82</v>
      </c>
      <c r="D562" s="16" t="s">
        <v>83</v>
      </c>
      <c r="E562" s="6" t="n">
        <v>1000</v>
      </c>
      <c r="F562" s="7" t="n">
        <v>1</v>
      </c>
      <c r="G562" s="6" t="n">
        <v>2.78</v>
      </c>
      <c r="H562" s="6" t="n">
        <v>0</v>
      </c>
      <c r="I562" s="6" t="n">
        <v>2.78</v>
      </c>
      <c r="J562" s="6" t="n">
        <v>2.78</v>
      </c>
    </row>
    <row collapsed="false" customFormat="false" customHeight="false" hidden="false" ht="12.1" outlineLevel="0" r="563">
      <c r="A563" s="39" t="n">
        <v>47027</v>
      </c>
      <c r="B563" s="16" t="s">
        <v>543</v>
      </c>
      <c r="C563" s="16" t="s">
        <v>76</v>
      </c>
      <c r="D563" s="16" t="s">
        <v>77</v>
      </c>
      <c r="E563" s="6" t="n">
        <v>1000</v>
      </c>
      <c r="F563" s="7" t="n">
        <v>1</v>
      </c>
      <c r="G563" s="6" t="n">
        <v>10.69</v>
      </c>
      <c r="H563" s="6" t="n">
        <v>1</v>
      </c>
      <c r="I563" s="6" t="n">
        <v>10.69</v>
      </c>
      <c r="J563" s="6" t="n">
        <v>9.69</v>
      </c>
    </row>
    <row collapsed="false" customFormat="false" customHeight="false" hidden="false" ht="12.1" outlineLevel="0" r="564">
      <c r="A564" s="39" t="n">
        <v>47028</v>
      </c>
      <c r="B564" s="16" t="s">
        <v>543</v>
      </c>
      <c r="C564" s="16" t="s">
        <v>94</v>
      </c>
      <c r="D564" s="16" t="s">
        <v>95</v>
      </c>
      <c r="E564" s="6" t="n">
        <v>1000</v>
      </c>
      <c r="F564" s="7" t="n">
        <v>1</v>
      </c>
      <c r="G564" s="6" t="n">
        <v>7.26</v>
      </c>
      <c r="H564" s="6" t="n">
        <v>1</v>
      </c>
      <c r="I564" s="6" t="n">
        <v>7.26</v>
      </c>
      <c r="J564" s="6" t="n">
        <v>6.26</v>
      </c>
    </row>
    <row collapsed="false" customFormat="false" customHeight="false" hidden="false" ht="12.1" outlineLevel="0" r="565">
      <c r="A565" s="39" t="n">
        <v>47034</v>
      </c>
      <c r="B565" s="16" t="s">
        <v>543</v>
      </c>
      <c r="C565" s="16" t="s">
        <v>91</v>
      </c>
      <c r="D565" s="16" t="s">
        <v>92</v>
      </c>
      <c r="E565" s="6" t="n">
        <v>1000</v>
      </c>
      <c r="F565" s="7" t="n">
        <v>1</v>
      </c>
      <c r="G565" s="6" t="n">
        <v>19.73</v>
      </c>
      <c r="H565" s="6" t="n">
        <v>3</v>
      </c>
      <c r="I565" s="6" t="n">
        <v>19.73</v>
      </c>
      <c r="J565" s="6" t="n">
        <v>16.73</v>
      </c>
    </row>
    <row collapsed="false" customFormat="false" customHeight="false" hidden="false" ht="12.1" outlineLevel="0" r="566">
      <c r="A566" s="39" t="n">
        <v>47034</v>
      </c>
      <c r="B566" s="16" t="s">
        <v>543</v>
      </c>
      <c r="C566" s="16" t="s">
        <v>88</v>
      </c>
      <c r="D566" s="16" t="s">
        <v>89</v>
      </c>
      <c r="E566" s="6" t="n">
        <v>1000</v>
      </c>
      <c r="F566" s="7" t="n">
        <v>1</v>
      </c>
      <c r="G566" s="6" t="n">
        <v>19.73</v>
      </c>
      <c r="H566" s="6" t="n">
        <v>3</v>
      </c>
      <c r="I566" s="6" t="n">
        <v>19.73</v>
      </c>
      <c r="J566" s="6" t="n">
        <v>16.73</v>
      </c>
    </row>
    <row collapsed="false" customFormat="false" customHeight="false" hidden="false" ht="12.1" outlineLevel="0" r="567">
      <c r="A567" s="39" t="n">
        <v>47035</v>
      </c>
      <c r="B567" s="16" t="s">
        <v>543</v>
      </c>
      <c r="C567" s="16" t="s">
        <v>70</v>
      </c>
      <c r="D567" s="16" t="s">
        <v>71</v>
      </c>
      <c r="E567" s="6" t="n">
        <v>1000</v>
      </c>
      <c r="F567" s="7" t="n">
        <v>1</v>
      </c>
      <c r="G567" s="6" t="n">
        <v>19.73</v>
      </c>
      <c r="H567" s="6" t="n">
        <v>3</v>
      </c>
      <c r="I567" s="6" t="n">
        <v>19.73</v>
      </c>
      <c r="J567" s="6" t="n">
        <v>16.73</v>
      </c>
    </row>
    <row collapsed="false" customFormat="false" customHeight="false" hidden="false" ht="12.1" outlineLevel="0" r="568">
      <c r="A568" s="39" t="n">
        <v>47039</v>
      </c>
      <c r="B568" s="16" t="s">
        <v>543</v>
      </c>
      <c r="C568" s="16" t="s">
        <v>47</v>
      </c>
      <c r="D568" s="16" t="s">
        <v>48</v>
      </c>
      <c r="E568" s="6" t="n">
        <v>1000</v>
      </c>
      <c r="F568" s="7" t="n">
        <v>2</v>
      </c>
      <c r="G568" s="6" t="n">
        <v>16.85</v>
      </c>
      <c r="H568" s="6" t="n">
        <v>4</v>
      </c>
      <c r="I568" s="6" t="n">
        <v>33.7</v>
      </c>
      <c r="J568" s="6" t="n">
        <v>29.7</v>
      </c>
    </row>
    <row collapsed="false" customFormat="false" customHeight="false" hidden="false" ht="12.1" outlineLevel="0" r="569">
      <c r="A569" s="39" t="n">
        <v>47043</v>
      </c>
      <c r="B569" s="16" t="s">
        <v>543</v>
      </c>
      <c r="C569" s="16" t="s">
        <v>124</v>
      </c>
      <c r="D569" s="16" t="s">
        <v>125</v>
      </c>
      <c r="E569" s="6" t="n">
        <v>1000</v>
      </c>
      <c r="F569" s="7" t="n">
        <v>1</v>
      </c>
      <c r="G569" s="6" t="n">
        <v>62.33</v>
      </c>
      <c r="H569" s="6" t="n">
        <v>8</v>
      </c>
      <c r="I569" s="6" t="n">
        <v>62.33</v>
      </c>
      <c r="J569" s="6" t="n">
        <v>54.33</v>
      </c>
    </row>
    <row collapsed="false" customFormat="false" customHeight="false" hidden="false" ht="12.1" outlineLevel="0" r="570">
      <c r="A570" s="39" t="n">
        <v>47046</v>
      </c>
      <c r="B570" s="16" t="s">
        <v>543</v>
      </c>
      <c r="C570" s="16" t="s">
        <v>97</v>
      </c>
      <c r="D570" s="16" t="s">
        <v>98</v>
      </c>
      <c r="E570" s="6" t="n">
        <v>1000</v>
      </c>
      <c r="F570" s="7" t="n">
        <v>1</v>
      </c>
      <c r="G570" s="6" t="n">
        <v>10.27</v>
      </c>
      <c r="H570" s="6" t="n">
        <v>1</v>
      </c>
      <c r="I570" s="6" t="n">
        <v>10.27</v>
      </c>
      <c r="J570" s="6" t="n">
        <v>9.27</v>
      </c>
    </row>
    <row collapsed="false" customFormat="false" customHeight="false" hidden="false" ht="12.1" outlineLevel="0" r="571">
      <c r="A571" s="39" t="n">
        <v>47055</v>
      </c>
      <c r="B571" s="16" t="s">
        <v>543</v>
      </c>
      <c r="C571" s="16" t="s">
        <v>82</v>
      </c>
      <c r="D571" s="16" t="s">
        <v>83</v>
      </c>
      <c r="E571" s="6" t="n">
        <v>1000</v>
      </c>
      <c r="F571" s="7" t="n">
        <v>1</v>
      </c>
      <c r="G571" s="6" t="n">
        <v>2.23</v>
      </c>
      <c r="H571" s="6" t="n">
        <v>0</v>
      </c>
      <c r="I571" s="6" t="n">
        <v>2.23</v>
      </c>
      <c r="J571" s="6" t="n">
        <v>2.23</v>
      </c>
    </row>
    <row collapsed="false" customFormat="false" customHeight="false" hidden="false" ht="12.1" outlineLevel="0" r="572">
      <c r="A572" s="39" t="n">
        <v>47057</v>
      </c>
      <c r="B572" s="16" t="s">
        <v>543</v>
      </c>
      <c r="C572" s="16" t="s">
        <v>76</v>
      </c>
      <c r="D572" s="16" t="s">
        <v>77</v>
      </c>
      <c r="E572" s="6" t="n">
        <v>1000</v>
      </c>
      <c r="F572" s="7" t="n">
        <v>1</v>
      </c>
      <c r="G572" s="6" t="n">
        <v>8.91</v>
      </c>
      <c r="H572" s="6" t="n">
        <v>1</v>
      </c>
      <c r="I572" s="6" t="n">
        <v>8.91</v>
      </c>
      <c r="J572" s="6" t="n">
        <v>7.91</v>
      </c>
    </row>
    <row collapsed="false" customFormat="false" customHeight="false" hidden="false" ht="12.1" outlineLevel="0" r="573">
      <c r="A573" s="39" t="n">
        <v>47058</v>
      </c>
      <c r="B573" s="16" t="s">
        <v>543</v>
      </c>
      <c r="C573" s="16" t="s">
        <v>94</v>
      </c>
      <c r="D573" s="16" t="s">
        <v>95</v>
      </c>
      <c r="E573" s="6" t="n">
        <v>1000</v>
      </c>
      <c r="F573" s="7" t="n">
        <v>1</v>
      </c>
      <c r="G573" s="6" t="n">
        <v>4.89</v>
      </c>
      <c r="H573" s="6" t="n">
        <v>1</v>
      </c>
      <c r="I573" s="6" t="n">
        <v>4.89</v>
      </c>
      <c r="J573" s="6" t="n">
        <v>3.89</v>
      </c>
    </row>
    <row collapsed="false" customFormat="false" customHeight="false" hidden="false" ht="12.1" outlineLevel="0" r="574">
      <c r="A574" s="39" t="n">
        <v>47064</v>
      </c>
      <c r="B574" s="16" t="s">
        <v>543</v>
      </c>
      <c r="C574" s="16" t="s">
        <v>91</v>
      </c>
      <c r="D574" s="16" t="s">
        <v>92</v>
      </c>
      <c r="E574" s="6" t="n">
        <v>1000</v>
      </c>
      <c r="F574" s="7" t="n">
        <v>1</v>
      </c>
      <c r="G574" s="6" t="n">
        <v>19.73</v>
      </c>
      <c r="H574" s="6" t="n">
        <v>3</v>
      </c>
      <c r="I574" s="6" t="n">
        <v>19.73</v>
      </c>
      <c r="J574" s="6" t="n">
        <v>16.73</v>
      </c>
    </row>
    <row collapsed="false" customFormat="false" customHeight="false" hidden="false" ht="12.1" outlineLevel="0" r="575">
      <c r="A575" s="39" t="n">
        <v>47064</v>
      </c>
      <c r="B575" s="16" t="s">
        <v>543</v>
      </c>
      <c r="C575" s="16" t="s">
        <v>88</v>
      </c>
      <c r="D575" s="16" t="s">
        <v>89</v>
      </c>
      <c r="E575" s="6" t="n">
        <v>1000</v>
      </c>
      <c r="F575" s="7" t="n">
        <v>1</v>
      </c>
      <c r="G575" s="6" t="n">
        <v>19.73</v>
      </c>
      <c r="H575" s="6" t="n">
        <v>3</v>
      </c>
      <c r="I575" s="6" t="n">
        <v>19.73</v>
      </c>
      <c r="J575" s="6" t="n">
        <v>16.73</v>
      </c>
    </row>
    <row collapsed="false" customFormat="false" customHeight="false" hidden="false" ht="12.1" outlineLevel="0" r="576">
      <c r="A576" s="39" t="n">
        <v>47065</v>
      </c>
      <c r="B576" s="16" t="s">
        <v>543</v>
      </c>
      <c r="C576" s="16" t="s">
        <v>70</v>
      </c>
      <c r="D576" s="16" t="s">
        <v>71</v>
      </c>
      <c r="E576" s="6" t="n">
        <v>1000</v>
      </c>
      <c r="F576" s="7" t="n">
        <v>1</v>
      </c>
      <c r="G576" s="6" t="n">
        <v>19.73</v>
      </c>
      <c r="H576" s="6" t="n">
        <v>3</v>
      </c>
      <c r="I576" s="6" t="n">
        <v>19.73</v>
      </c>
      <c r="J576" s="6" t="n">
        <v>16.73</v>
      </c>
    </row>
    <row collapsed="false" customFormat="false" customHeight="false" hidden="false" ht="12.1" outlineLevel="0" r="577">
      <c r="A577" s="39" t="n">
        <v>47069</v>
      </c>
      <c r="B577" s="16" t="s">
        <v>543</v>
      </c>
      <c r="C577" s="16" t="s">
        <v>47</v>
      </c>
      <c r="D577" s="16" t="s">
        <v>48</v>
      </c>
      <c r="E577" s="6" t="n">
        <v>1000</v>
      </c>
      <c r="F577" s="7" t="n">
        <v>2</v>
      </c>
      <c r="G577" s="6" t="n">
        <v>16.85</v>
      </c>
      <c r="H577" s="6" t="n">
        <v>4</v>
      </c>
      <c r="I577" s="6" t="n">
        <v>33.7</v>
      </c>
      <c r="J577" s="6" t="n">
        <v>29.7</v>
      </c>
    </row>
    <row collapsed="false" customFormat="false" customHeight="false" hidden="false" ht="12.1" outlineLevel="0" r="578">
      <c r="A578" s="39" t="n">
        <v>47076</v>
      </c>
      <c r="B578" s="16" t="s">
        <v>543</v>
      </c>
      <c r="C578" s="16" t="s">
        <v>97</v>
      </c>
      <c r="D578" s="16" t="s">
        <v>98</v>
      </c>
      <c r="E578" s="6" t="n">
        <v>1000</v>
      </c>
      <c r="F578" s="7" t="n">
        <v>1</v>
      </c>
      <c r="G578" s="6" t="n">
        <v>5.14</v>
      </c>
      <c r="H578" s="6" t="n">
        <v>1</v>
      </c>
      <c r="I578" s="6" t="n">
        <v>5.14</v>
      </c>
      <c r="J578" s="6" t="n">
        <v>4.14</v>
      </c>
    </row>
    <row collapsed="false" customFormat="false" customHeight="false" hidden="false" ht="12.1" outlineLevel="0" r="579">
      <c r="A579" s="39" t="n">
        <v>47078</v>
      </c>
      <c r="B579" s="16" t="s">
        <v>543</v>
      </c>
      <c r="C579" s="16" t="s">
        <v>139</v>
      </c>
      <c r="D579" s="16" t="s">
        <v>140</v>
      </c>
      <c r="E579" s="6" t="n">
        <v>1000</v>
      </c>
      <c r="F579" s="7" t="n">
        <v>1</v>
      </c>
      <c r="G579" s="6" t="n">
        <v>61.08</v>
      </c>
      <c r="H579" s="6" t="n">
        <v>8</v>
      </c>
      <c r="I579" s="6" t="n">
        <v>61.08</v>
      </c>
      <c r="J579" s="6" t="n">
        <v>53.08</v>
      </c>
    </row>
    <row collapsed="false" customFormat="false" customHeight="false" hidden="false" ht="12.1" outlineLevel="0" r="580">
      <c r="A580" s="39" t="n">
        <v>47085</v>
      </c>
      <c r="B580" s="16" t="s">
        <v>543</v>
      </c>
      <c r="C580" s="16" t="s">
        <v>82</v>
      </c>
      <c r="D580" s="16" t="s">
        <v>83</v>
      </c>
      <c r="E580" s="6" t="n">
        <v>1000</v>
      </c>
      <c r="F580" s="7" t="n">
        <v>1</v>
      </c>
      <c r="G580" s="6" t="n">
        <v>1.67</v>
      </c>
      <c r="H580" s="6" t="n">
        <v>0</v>
      </c>
      <c r="I580" s="6" t="n">
        <v>1.67</v>
      </c>
      <c r="J580" s="6" t="n">
        <v>1.67</v>
      </c>
    </row>
    <row collapsed="false" customFormat="false" customHeight="false" hidden="false" ht="12.1" outlineLevel="0" r="581">
      <c r="A581" s="39" t="n">
        <v>47087</v>
      </c>
      <c r="B581" s="16" t="s">
        <v>543</v>
      </c>
      <c r="C581" s="16" t="s">
        <v>76</v>
      </c>
      <c r="D581" s="16" t="s">
        <v>77</v>
      </c>
      <c r="E581" s="6" t="n">
        <v>1000</v>
      </c>
      <c r="F581" s="7" t="n">
        <v>1</v>
      </c>
      <c r="G581" s="6" t="n">
        <v>7.13</v>
      </c>
      <c r="H581" s="6" t="n">
        <v>1</v>
      </c>
      <c r="I581" s="6" t="n">
        <v>7.13</v>
      </c>
      <c r="J581" s="6" t="n">
        <v>6.13</v>
      </c>
    </row>
    <row collapsed="false" customFormat="false" customHeight="false" hidden="false" ht="12.1" outlineLevel="0" r="582">
      <c r="A582" s="39" t="n">
        <v>47088</v>
      </c>
      <c r="B582" s="16" t="s">
        <v>543</v>
      </c>
      <c r="C582" s="16" t="s">
        <v>94</v>
      </c>
      <c r="D582" s="16" t="s">
        <v>95</v>
      </c>
      <c r="E582" s="6" t="n">
        <v>1000</v>
      </c>
      <c r="F582" s="7" t="n">
        <v>1</v>
      </c>
      <c r="G582" s="6" t="n">
        <v>4.89</v>
      </c>
      <c r="H582" s="6" t="n">
        <v>1</v>
      </c>
      <c r="I582" s="6" t="n">
        <v>4.89</v>
      </c>
      <c r="J582" s="6" t="n">
        <v>3.89</v>
      </c>
    </row>
    <row collapsed="false" customFormat="false" customHeight="false" hidden="false" ht="12.1" outlineLevel="0" r="583">
      <c r="A583" s="39" t="n">
        <v>47094</v>
      </c>
      <c r="B583" s="16" t="s">
        <v>543</v>
      </c>
      <c r="C583" s="16" t="s">
        <v>91</v>
      </c>
      <c r="D583" s="16" t="s">
        <v>92</v>
      </c>
      <c r="E583" s="6" t="n">
        <v>1000</v>
      </c>
      <c r="F583" s="7" t="n">
        <v>1</v>
      </c>
      <c r="G583" s="6" t="n">
        <v>19.73</v>
      </c>
      <c r="H583" s="6" t="n">
        <v>3</v>
      </c>
      <c r="I583" s="6" t="n">
        <v>19.73</v>
      </c>
      <c r="J583" s="6" t="n">
        <v>16.73</v>
      </c>
    </row>
    <row collapsed="false" customFormat="false" customHeight="false" hidden="false" ht="12.1" outlineLevel="0" r="584">
      <c r="A584" s="39" t="n">
        <v>47094</v>
      </c>
      <c r="B584" s="16" t="s">
        <v>543</v>
      </c>
      <c r="C584" s="16" t="s">
        <v>88</v>
      </c>
      <c r="D584" s="16" t="s">
        <v>89</v>
      </c>
      <c r="E584" s="6" t="n">
        <v>1000</v>
      </c>
      <c r="F584" s="7" t="n">
        <v>1</v>
      </c>
      <c r="G584" s="6" t="n">
        <v>19.73</v>
      </c>
      <c r="H584" s="6" t="n">
        <v>3</v>
      </c>
      <c r="I584" s="6" t="n">
        <v>19.73</v>
      </c>
      <c r="J584" s="6" t="n">
        <v>16.73</v>
      </c>
    </row>
    <row collapsed="false" customFormat="false" customHeight="false" hidden="false" ht="12.1" outlineLevel="0" r="585">
      <c r="A585" s="39" t="n">
        <v>47095</v>
      </c>
      <c r="B585" s="16" t="s">
        <v>543</v>
      </c>
      <c r="C585" s="16" t="s">
        <v>70</v>
      </c>
      <c r="D585" s="16" t="s">
        <v>71</v>
      </c>
      <c r="E585" s="6" t="n">
        <v>1000</v>
      </c>
      <c r="F585" s="7" t="n">
        <v>1</v>
      </c>
      <c r="G585" s="6" t="n">
        <v>19.73</v>
      </c>
      <c r="H585" s="6" t="n">
        <v>3</v>
      </c>
      <c r="I585" s="6" t="n">
        <v>19.73</v>
      </c>
      <c r="J585" s="6" t="n">
        <v>16.73</v>
      </c>
    </row>
    <row collapsed="false" customFormat="false" customHeight="false" hidden="false" ht="12.1" outlineLevel="0" r="586">
      <c r="A586" s="39" t="n">
        <v>47099</v>
      </c>
      <c r="B586" s="16" t="s">
        <v>543</v>
      </c>
      <c r="C586" s="16" t="s">
        <v>47</v>
      </c>
      <c r="D586" s="16" t="s">
        <v>48</v>
      </c>
      <c r="E586" s="6" t="n">
        <v>1000</v>
      </c>
      <c r="F586" s="7" t="n">
        <v>2</v>
      </c>
      <c r="G586" s="6" t="n">
        <v>16.85</v>
      </c>
      <c r="H586" s="6" t="n">
        <v>4</v>
      </c>
      <c r="I586" s="6" t="n">
        <v>33.7</v>
      </c>
      <c r="J586" s="6" t="n">
        <v>29.7</v>
      </c>
    </row>
    <row collapsed="false" customFormat="false" customHeight="false" hidden="false" ht="12.1" outlineLevel="0" r="587">
      <c r="A587" s="39" t="n">
        <v>47106</v>
      </c>
      <c r="B587" s="16" t="s">
        <v>543</v>
      </c>
      <c r="C587" s="16" t="s">
        <v>97</v>
      </c>
      <c r="D587" s="16" t="s">
        <v>98</v>
      </c>
      <c r="E587" s="6" t="n">
        <v>1000</v>
      </c>
      <c r="F587" s="7" t="n">
        <v>1</v>
      </c>
      <c r="G587" s="6" t="n">
        <v>5.14</v>
      </c>
      <c r="H587" s="6" t="n">
        <v>1</v>
      </c>
      <c r="I587" s="6" t="n">
        <v>5.14</v>
      </c>
      <c r="J587" s="6" t="n">
        <v>4.14</v>
      </c>
    </row>
    <row collapsed="false" customFormat="false" customHeight="false" hidden="false" ht="12.1" outlineLevel="0" r="588">
      <c r="A588" s="39" t="n">
        <v>47106</v>
      </c>
      <c r="B588" s="16" t="s">
        <v>543</v>
      </c>
      <c r="C588" s="16" t="s">
        <v>130</v>
      </c>
      <c r="D588" s="16" t="s">
        <v>131</v>
      </c>
      <c r="E588" s="6" t="n">
        <v>1000</v>
      </c>
      <c r="F588" s="7" t="n">
        <v>1</v>
      </c>
      <c r="G588" s="6" t="n">
        <v>59.84</v>
      </c>
      <c r="H588" s="6" t="n">
        <v>8</v>
      </c>
      <c r="I588" s="6" t="n">
        <v>59.84</v>
      </c>
      <c r="J588" s="6" t="n">
        <v>51.84</v>
      </c>
    </row>
    <row collapsed="false" customFormat="false" customHeight="false" hidden="false" ht="12.1" outlineLevel="0" r="589">
      <c r="A589" s="39" t="n">
        <v>47115</v>
      </c>
      <c r="B589" s="16" t="s">
        <v>543</v>
      </c>
      <c r="C589" s="16" t="s">
        <v>82</v>
      </c>
      <c r="D589" s="16" t="s">
        <v>83</v>
      </c>
      <c r="E589" s="6" t="n">
        <v>1000</v>
      </c>
      <c r="F589" s="7" t="n">
        <v>1</v>
      </c>
      <c r="G589" s="6" t="n">
        <v>1.11</v>
      </c>
      <c r="H589" s="6" t="n">
        <v>0</v>
      </c>
      <c r="I589" s="6" t="n">
        <v>1.11</v>
      </c>
      <c r="J589" s="6" t="n">
        <v>1.11</v>
      </c>
    </row>
    <row collapsed="false" customFormat="false" customHeight="false" hidden="false" ht="12.1" outlineLevel="0" r="590">
      <c r="A590" s="39" t="n">
        <v>47117</v>
      </c>
      <c r="B590" s="16" t="s">
        <v>543</v>
      </c>
      <c r="C590" s="16" t="s">
        <v>76</v>
      </c>
      <c r="D590" s="16" t="s">
        <v>77</v>
      </c>
      <c r="E590" s="6" t="n">
        <v>1000</v>
      </c>
      <c r="F590" s="7" t="n">
        <v>1</v>
      </c>
      <c r="G590" s="6" t="n">
        <v>5.35</v>
      </c>
      <c r="H590" s="6" t="n">
        <v>1</v>
      </c>
      <c r="I590" s="6" t="n">
        <v>5.35</v>
      </c>
      <c r="J590" s="6" t="n">
        <v>4.35</v>
      </c>
    </row>
    <row collapsed="false" customFormat="false" customHeight="false" hidden="false" ht="12.1" outlineLevel="0" r="591">
      <c r="A591" s="39" t="n">
        <v>47118</v>
      </c>
      <c r="B591" s="16" t="s">
        <v>543</v>
      </c>
      <c r="C591" s="16" t="s">
        <v>94</v>
      </c>
      <c r="D591" s="16" t="s">
        <v>95</v>
      </c>
      <c r="E591" s="6" t="n">
        <v>1000</v>
      </c>
      <c r="F591" s="7" t="n">
        <v>1</v>
      </c>
      <c r="G591" s="6" t="n">
        <v>4.89</v>
      </c>
      <c r="H591" s="6" t="n">
        <v>1</v>
      </c>
      <c r="I591" s="6" t="n">
        <v>4.89</v>
      </c>
      <c r="J591" s="6" t="n">
        <v>3.89</v>
      </c>
    </row>
    <row collapsed="false" customFormat="false" customHeight="false" hidden="false" ht="12.1" outlineLevel="0" r="592">
      <c r="A592" s="39" t="n">
        <v>47124</v>
      </c>
      <c r="B592" s="16" t="s">
        <v>543</v>
      </c>
      <c r="C592" s="16" t="s">
        <v>91</v>
      </c>
      <c r="D592" s="16" t="s">
        <v>92</v>
      </c>
      <c r="E592" s="6" t="n">
        <v>1000</v>
      </c>
      <c r="F592" s="7" t="n">
        <v>1</v>
      </c>
      <c r="G592" s="6" t="n">
        <v>19.73</v>
      </c>
      <c r="H592" s="6" t="n">
        <v>3</v>
      </c>
      <c r="I592" s="6" t="n">
        <v>19.73</v>
      </c>
      <c r="J592" s="6" t="n">
        <v>16.73</v>
      </c>
    </row>
    <row collapsed="false" customFormat="false" customHeight="false" hidden="false" ht="12.1" outlineLevel="0" r="593">
      <c r="A593" s="39" t="n">
        <v>47124</v>
      </c>
      <c r="B593" s="16" t="s">
        <v>543</v>
      </c>
      <c r="C593" s="16" t="s">
        <v>88</v>
      </c>
      <c r="D593" s="16" t="s">
        <v>89</v>
      </c>
      <c r="E593" s="6" t="n">
        <v>1000</v>
      </c>
      <c r="F593" s="7" t="n">
        <v>1</v>
      </c>
      <c r="G593" s="6" t="n">
        <v>19.73</v>
      </c>
      <c r="H593" s="6" t="n">
        <v>3</v>
      </c>
      <c r="I593" s="6" t="n">
        <v>19.73</v>
      </c>
      <c r="J593" s="6" t="n">
        <v>16.73</v>
      </c>
    </row>
    <row collapsed="false" customFormat="false" customHeight="false" hidden="false" ht="12.1" outlineLevel="0" r="594">
      <c r="A594" s="39" t="n">
        <v>47125</v>
      </c>
      <c r="B594" s="16" t="s">
        <v>543</v>
      </c>
      <c r="C594" s="16" t="s">
        <v>70</v>
      </c>
      <c r="D594" s="16" t="s">
        <v>71</v>
      </c>
      <c r="E594" s="6" t="n">
        <v>1000</v>
      </c>
      <c r="F594" s="7" t="n">
        <v>1</v>
      </c>
      <c r="G594" s="6" t="n">
        <v>19.73</v>
      </c>
      <c r="H594" s="6" t="n">
        <v>3</v>
      </c>
      <c r="I594" s="6" t="n">
        <v>19.73</v>
      </c>
      <c r="J594" s="6" t="n">
        <v>16.73</v>
      </c>
    </row>
    <row collapsed="false" customFormat="false" customHeight="false" hidden="false" ht="12.1" outlineLevel="0" r="595">
      <c r="A595" s="39" t="n">
        <v>47129</v>
      </c>
      <c r="B595" s="16" t="s">
        <v>543</v>
      </c>
      <c r="C595" s="16" t="s">
        <v>47</v>
      </c>
      <c r="D595" s="16" t="s">
        <v>48</v>
      </c>
      <c r="E595" s="6" t="n">
        <v>1000</v>
      </c>
      <c r="F595" s="7" t="n">
        <v>2</v>
      </c>
      <c r="G595" s="6" t="n">
        <v>16.85</v>
      </c>
      <c r="H595" s="6" t="n">
        <v>4</v>
      </c>
      <c r="I595" s="6" t="n">
        <v>33.7</v>
      </c>
      <c r="J595" s="6" t="n">
        <v>29.7</v>
      </c>
    </row>
    <row collapsed="false" customFormat="false" customHeight="false" hidden="false" ht="12.1" outlineLevel="0" r="596">
      <c r="A596" s="39" t="n">
        <v>47136</v>
      </c>
      <c r="B596" s="16" t="s">
        <v>543</v>
      </c>
      <c r="C596" s="16" t="s">
        <v>97</v>
      </c>
      <c r="D596" s="16" t="s">
        <v>98</v>
      </c>
      <c r="E596" s="6" t="n">
        <v>1000</v>
      </c>
      <c r="F596" s="7" t="n">
        <v>1</v>
      </c>
      <c r="G596" s="6" t="n">
        <v>5.14</v>
      </c>
      <c r="H596" s="6" t="n">
        <v>1</v>
      </c>
      <c r="I596" s="6" t="n">
        <v>5.14</v>
      </c>
      <c r="J596" s="6" t="n">
        <v>4.14</v>
      </c>
    </row>
    <row collapsed="false" customFormat="false" customHeight="false" hidden="false" ht="12.1" outlineLevel="0" r="597">
      <c r="A597" s="39" t="n">
        <v>47145</v>
      </c>
      <c r="B597" s="16" t="s">
        <v>543</v>
      </c>
      <c r="C597" s="16" t="s">
        <v>82</v>
      </c>
      <c r="D597" s="16" t="s">
        <v>83</v>
      </c>
      <c r="E597" s="6" t="n">
        <v>1000</v>
      </c>
      <c r="F597" s="7" t="n">
        <v>1</v>
      </c>
      <c r="G597" s="6" t="n">
        <v>0.56</v>
      </c>
      <c r="H597" s="6" t="n">
        <v>0</v>
      </c>
      <c r="I597" s="6" t="n">
        <v>0.56</v>
      </c>
      <c r="J597" s="6" t="n">
        <v>0.56</v>
      </c>
    </row>
    <row collapsed="false" customFormat="false" customHeight="false" hidden="false" ht="12.1" outlineLevel="0" r="598">
      <c r="A598" s="39" t="n">
        <v>47147</v>
      </c>
      <c r="B598" s="16" t="s">
        <v>543</v>
      </c>
      <c r="C598" s="16" t="s">
        <v>76</v>
      </c>
      <c r="D598" s="16" t="s">
        <v>77</v>
      </c>
      <c r="E598" s="6" t="n">
        <v>1000</v>
      </c>
      <c r="F598" s="7" t="n">
        <v>1</v>
      </c>
      <c r="G598" s="6" t="n">
        <v>3.57</v>
      </c>
      <c r="H598" s="6" t="n">
        <v>0</v>
      </c>
      <c r="I598" s="6" t="n">
        <v>3.57</v>
      </c>
      <c r="J598" s="6" t="n">
        <v>3.57</v>
      </c>
    </row>
    <row collapsed="false" customFormat="false" customHeight="false" hidden="false" ht="12.1" outlineLevel="0" r="599">
      <c r="A599" s="39" t="n">
        <v>47148</v>
      </c>
      <c r="B599" s="16" t="s">
        <v>543</v>
      </c>
      <c r="C599" s="16" t="s">
        <v>94</v>
      </c>
      <c r="D599" s="16" t="s">
        <v>95</v>
      </c>
      <c r="E599" s="6" t="n">
        <v>1000</v>
      </c>
      <c r="F599" s="7" t="n">
        <v>1</v>
      </c>
      <c r="G599" s="6" t="n">
        <v>2.52</v>
      </c>
      <c r="H599" s="6" t="n">
        <v>0</v>
      </c>
      <c r="I599" s="6" t="n">
        <v>2.52</v>
      </c>
      <c r="J599" s="6" t="n">
        <v>2.52</v>
      </c>
    </row>
    <row collapsed="false" customFormat="false" customHeight="false" hidden="false" ht="12.1" outlineLevel="0" r="600">
      <c r="A600" s="39" t="n">
        <v>47154</v>
      </c>
      <c r="B600" s="16" t="s">
        <v>543</v>
      </c>
      <c r="C600" s="16" t="s">
        <v>91</v>
      </c>
      <c r="D600" s="16" t="s">
        <v>92</v>
      </c>
      <c r="E600" s="6" t="n">
        <v>1000</v>
      </c>
      <c r="F600" s="7" t="n">
        <v>1</v>
      </c>
      <c r="G600" s="6" t="n">
        <v>19.73</v>
      </c>
      <c r="H600" s="6" t="n">
        <v>3</v>
      </c>
      <c r="I600" s="6" t="n">
        <v>19.73</v>
      </c>
      <c r="J600" s="6" t="n">
        <v>16.73</v>
      </c>
    </row>
    <row collapsed="false" customFormat="false" customHeight="false" hidden="false" ht="12.1" outlineLevel="0" r="601">
      <c r="A601" s="39" t="n">
        <v>47154</v>
      </c>
      <c r="B601" s="16" t="s">
        <v>543</v>
      </c>
      <c r="C601" s="16" t="s">
        <v>88</v>
      </c>
      <c r="D601" s="16" t="s">
        <v>89</v>
      </c>
      <c r="E601" s="6" t="n">
        <v>1000</v>
      </c>
      <c r="F601" s="7" t="n">
        <v>1</v>
      </c>
      <c r="G601" s="6" t="n">
        <v>19.73</v>
      </c>
      <c r="H601" s="6" t="n">
        <v>3</v>
      </c>
      <c r="I601" s="6" t="n">
        <v>19.73</v>
      </c>
      <c r="J601" s="6" t="n">
        <v>16.73</v>
      </c>
    </row>
    <row collapsed="false" customFormat="false" customHeight="false" hidden="false" ht="12.1" outlineLevel="0" r="602">
      <c r="A602" s="39" t="n">
        <v>47155</v>
      </c>
      <c r="B602" s="16" t="s">
        <v>543</v>
      </c>
      <c r="C602" s="16" t="s">
        <v>70</v>
      </c>
      <c r="D602" s="16" t="s">
        <v>71</v>
      </c>
      <c r="E602" s="6" t="n">
        <v>1000</v>
      </c>
      <c r="F602" s="7" t="n">
        <v>1</v>
      </c>
      <c r="G602" s="6" t="n">
        <v>19.73</v>
      </c>
      <c r="H602" s="6" t="n">
        <v>3</v>
      </c>
      <c r="I602" s="6" t="n">
        <v>19.73</v>
      </c>
      <c r="J602" s="6" t="n">
        <v>16.73</v>
      </c>
    </row>
    <row collapsed="false" customFormat="false" customHeight="false" hidden="false" ht="12.1" outlineLevel="0" r="603">
      <c r="A603" s="39" t="n">
        <v>47159</v>
      </c>
      <c r="B603" s="16" t="s">
        <v>543</v>
      </c>
      <c r="C603" s="16" t="s">
        <v>47</v>
      </c>
      <c r="D603" s="16" t="s">
        <v>48</v>
      </c>
      <c r="E603" s="6" t="n">
        <v>1000</v>
      </c>
      <c r="F603" s="7" t="n">
        <v>2</v>
      </c>
      <c r="G603" s="6" t="n">
        <v>16.85</v>
      </c>
      <c r="H603" s="6" t="n">
        <v>4</v>
      </c>
      <c r="I603" s="6" t="n">
        <v>33.7</v>
      </c>
      <c r="J603" s="6" t="n">
        <v>29.7</v>
      </c>
    </row>
    <row collapsed="false" customFormat="false" customHeight="false" hidden="false" ht="12.1" outlineLevel="0" r="604">
      <c r="A604" s="39" t="n">
        <v>47177</v>
      </c>
      <c r="B604" s="16" t="s">
        <v>543</v>
      </c>
      <c r="C604" s="16" t="s">
        <v>76</v>
      </c>
      <c r="D604" s="16" t="s">
        <v>77</v>
      </c>
      <c r="E604" s="6" t="n">
        <v>1000</v>
      </c>
      <c r="F604" s="7" t="n">
        <v>1</v>
      </c>
      <c r="G604" s="6" t="n">
        <v>1.79</v>
      </c>
      <c r="H604" s="6" t="n">
        <v>0</v>
      </c>
      <c r="I604" s="6" t="n">
        <v>1.79</v>
      </c>
      <c r="J604" s="6" t="n">
        <v>1.79</v>
      </c>
    </row>
    <row collapsed="false" customFormat="false" customHeight="false" hidden="false" ht="12.1" outlineLevel="0" r="605">
      <c r="A605" s="39" t="n">
        <v>47178</v>
      </c>
      <c r="B605" s="16" t="s">
        <v>543</v>
      </c>
      <c r="C605" s="16" t="s">
        <v>94</v>
      </c>
      <c r="D605" s="16" t="s">
        <v>95</v>
      </c>
      <c r="E605" s="6" t="n">
        <v>1000</v>
      </c>
      <c r="F605" s="7" t="n">
        <v>1</v>
      </c>
      <c r="G605" s="6" t="n">
        <v>2.52</v>
      </c>
      <c r="H605" s="6" t="n">
        <v>0</v>
      </c>
      <c r="I605" s="6" t="n">
        <v>2.52</v>
      </c>
      <c r="J605" s="6" t="n">
        <v>2.52</v>
      </c>
    </row>
    <row collapsed="false" customFormat="false" customHeight="false" hidden="false" ht="12.1" outlineLevel="0" r="606">
      <c r="A606" s="39" t="n">
        <v>47184</v>
      </c>
      <c r="B606" s="16" t="s">
        <v>543</v>
      </c>
      <c r="C606" s="16" t="s">
        <v>88</v>
      </c>
      <c r="D606" s="16" t="s">
        <v>89</v>
      </c>
      <c r="E606" s="6" t="n">
        <v>1000</v>
      </c>
      <c r="F606" s="7" t="n">
        <v>1</v>
      </c>
      <c r="G606" s="6" t="n">
        <v>19.73</v>
      </c>
      <c r="H606" s="6" t="n">
        <v>3</v>
      </c>
      <c r="I606" s="6" t="n">
        <v>19.73</v>
      </c>
      <c r="J606" s="6" t="n">
        <v>16.73</v>
      </c>
    </row>
    <row collapsed="false" customFormat="false" customHeight="false" hidden="false" ht="12.1" outlineLevel="0" r="607">
      <c r="A607" s="39" t="n">
        <v>47184</v>
      </c>
      <c r="B607" s="16" t="s">
        <v>543</v>
      </c>
      <c r="C607" s="16" t="s">
        <v>91</v>
      </c>
      <c r="D607" s="16" t="s">
        <v>92</v>
      </c>
      <c r="E607" s="6" t="n">
        <v>1000</v>
      </c>
      <c r="F607" s="7" t="n">
        <v>1</v>
      </c>
      <c r="G607" s="6" t="n">
        <v>19.73</v>
      </c>
      <c r="H607" s="6" t="n">
        <v>3</v>
      </c>
      <c r="I607" s="6" t="n">
        <v>19.73</v>
      </c>
      <c r="J607" s="6" t="n">
        <v>16.73</v>
      </c>
    </row>
    <row collapsed="false" customFormat="false" customHeight="false" hidden="false" ht="12.1" outlineLevel="0" r="608">
      <c r="A608" s="39" t="n">
        <v>47185</v>
      </c>
      <c r="B608" s="16" t="s">
        <v>543</v>
      </c>
      <c r="C608" s="16" t="s">
        <v>70</v>
      </c>
      <c r="D608" s="16" t="s">
        <v>71</v>
      </c>
      <c r="E608" s="6" t="n">
        <v>1000</v>
      </c>
      <c r="F608" s="7" t="n">
        <v>1</v>
      </c>
      <c r="G608" s="6" t="n">
        <v>19.73</v>
      </c>
      <c r="H608" s="6" t="n">
        <v>3</v>
      </c>
      <c r="I608" s="6" t="n">
        <v>19.73</v>
      </c>
      <c r="J608" s="6" t="n">
        <v>16.73</v>
      </c>
    </row>
    <row collapsed="false" customFormat="false" customHeight="false" hidden="false" ht="12.1" outlineLevel="0" r="609">
      <c r="A609" s="39" t="n">
        <v>47189</v>
      </c>
      <c r="B609" s="16" t="s">
        <v>543</v>
      </c>
      <c r="C609" s="16" t="s">
        <v>47</v>
      </c>
      <c r="D609" s="16" t="s">
        <v>48</v>
      </c>
      <c r="E609" s="6" t="n">
        <v>1000</v>
      </c>
      <c r="F609" s="7" t="n">
        <v>2</v>
      </c>
      <c r="G609" s="6" t="n">
        <v>16.85</v>
      </c>
      <c r="H609" s="6" t="n">
        <v>4</v>
      </c>
      <c r="I609" s="6" t="n">
        <v>33.7</v>
      </c>
      <c r="J609" s="6" t="n">
        <v>29.7</v>
      </c>
    </row>
    <row collapsed="false" customFormat="false" customHeight="false" hidden="false" ht="12.1" outlineLevel="0" r="610">
      <c r="A610" s="39" t="n">
        <v>47197</v>
      </c>
      <c r="B610" s="16" t="s">
        <v>543</v>
      </c>
      <c r="C610" s="16" t="s">
        <v>133</v>
      </c>
      <c r="D610" s="16" t="s">
        <v>134</v>
      </c>
      <c r="E610" s="6" t="n">
        <v>1000</v>
      </c>
      <c r="F610" s="7" t="n">
        <v>1</v>
      </c>
      <c r="G610" s="6" t="n">
        <v>59.84</v>
      </c>
      <c r="H610" s="6" t="n">
        <v>8</v>
      </c>
      <c r="I610" s="6" t="n">
        <v>59.84</v>
      </c>
      <c r="J610" s="6" t="n">
        <v>51.84</v>
      </c>
    </row>
    <row collapsed="false" customFormat="false" customHeight="false" hidden="false" ht="12.1" outlineLevel="0" r="611">
      <c r="A611" s="39" t="n">
        <v>47208</v>
      </c>
      <c r="B611" s="16" t="s">
        <v>543</v>
      </c>
      <c r="C611" s="16" t="s">
        <v>94</v>
      </c>
      <c r="D611" s="16" t="s">
        <v>95</v>
      </c>
      <c r="E611" s="6" t="n">
        <v>1000</v>
      </c>
      <c r="F611" s="7" t="n">
        <v>1</v>
      </c>
      <c r="G611" s="6" t="n">
        <v>2.52</v>
      </c>
      <c r="H611" s="6" t="n">
        <v>0</v>
      </c>
      <c r="I611" s="6" t="n">
        <v>2.52</v>
      </c>
      <c r="J611" s="6" t="n">
        <v>2.52</v>
      </c>
    </row>
    <row collapsed="false" customFormat="false" customHeight="false" hidden="false" ht="12.1" outlineLevel="0" r="612">
      <c r="A612" s="39" t="n">
        <v>47214</v>
      </c>
      <c r="B612" s="16" t="s">
        <v>543</v>
      </c>
      <c r="C612" s="16" t="s">
        <v>88</v>
      </c>
      <c r="D612" s="16" t="s">
        <v>89</v>
      </c>
      <c r="E612" s="6" t="n">
        <v>1000</v>
      </c>
      <c r="F612" s="7" t="n">
        <v>1</v>
      </c>
      <c r="G612" s="6" t="n">
        <v>19.73</v>
      </c>
      <c r="H612" s="6" t="n">
        <v>3</v>
      </c>
      <c r="I612" s="6" t="n">
        <v>19.73</v>
      </c>
      <c r="J612" s="6" t="n">
        <v>16.73</v>
      </c>
    </row>
    <row collapsed="false" customFormat="false" customHeight="false" hidden="false" ht="12.1" outlineLevel="0" r="613">
      <c r="A613" s="39" t="n">
        <v>47214</v>
      </c>
      <c r="B613" s="16" t="s">
        <v>543</v>
      </c>
      <c r="C613" s="16" t="s">
        <v>91</v>
      </c>
      <c r="D613" s="16" t="s">
        <v>92</v>
      </c>
      <c r="E613" s="6" t="n">
        <v>1000</v>
      </c>
      <c r="F613" s="7" t="n">
        <v>1</v>
      </c>
      <c r="G613" s="6" t="n">
        <v>19.73</v>
      </c>
      <c r="H613" s="6" t="n">
        <v>3</v>
      </c>
      <c r="I613" s="6" t="n">
        <v>19.73</v>
      </c>
      <c r="J613" s="6" t="n">
        <v>16.73</v>
      </c>
    </row>
    <row collapsed="false" customFormat="false" customHeight="false" hidden="false" ht="12.1" outlineLevel="0" r="614">
      <c r="A614" s="39" t="n">
        <v>47215</v>
      </c>
      <c r="B614" s="16" t="s">
        <v>543</v>
      </c>
      <c r="C614" s="16" t="s">
        <v>70</v>
      </c>
      <c r="D614" s="16" t="s">
        <v>71</v>
      </c>
      <c r="E614" s="6" t="n">
        <v>1000</v>
      </c>
      <c r="F614" s="7" t="n">
        <v>1</v>
      </c>
      <c r="G614" s="6" t="n">
        <v>19.73</v>
      </c>
      <c r="H614" s="6" t="n">
        <v>3</v>
      </c>
      <c r="I614" s="6" t="n">
        <v>19.73</v>
      </c>
      <c r="J614" s="6" t="n">
        <v>16.73</v>
      </c>
    </row>
    <row collapsed="false" customFormat="false" customHeight="false" hidden="false" ht="12.1" outlineLevel="0" r="615">
      <c r="A615" s="39" t="n">
        <v>47219</v>
      </c>
      <c r="B615" s="16" t="s">
        <v>543</v>
      </c>
      <c r="C615" s="16" t="s">
        <v>47</v>
      </c>
      <c r="D615" s="16" t="s">
        <v>48</v>
      </c>
      <c r="E615" s="6" t="n">
        <v>1000</v>
      </c>
      <c r="F615" s="7" t="n">
        <v>2</v>
      </c>
      <c r="G615" s="6" t="n">
        <v>16.85</v>
      </c>
      <c r="H615" s="6" t="n">
        <v>4</v>
      </c>
      <c r="I615" s="6" t="n">
        <v>33.7</v>
      </c>
      <c r="J615" s="6" t="n">
        <v>29.7</v>
      </c>
    </row>
    <row collapsed="false" customFormat="false" customHeight="false" hidden="false" ht="12.1" outlineLevel="0" r="616">
      <c r="A616" s="39" t="n">
        <v>47225</v>
      </c>
      <c r="B616" s="16" t="s">
        <v>543</v>
      </c>
      <c r="C616" s="16" t="s">
        <v>124</v>
      </c>
      <c r="D616" s="16" t="s">
        <v>125</v>
      </c>
      <c r="E616" s="6" t="n">
        <v>1000</v>
      </c>
      <c r="F616" s="7" t="n">
        <v>1</v>
      </c>
      <c r="G616" s="6" t="n">
        <v>62.33</v>
      </c>
      <c r="H616" s="6" t="n">
        <v>8</v>
      </c>
      <c r="I616" s="6" t="n">
        <v>62.33</v>
      </c>
      <c r="J616" s="6" t="n">
        <v>54.33</v>
      </c>
    </row>
    <row collapsed="false" customFormat="false" customHeight="false" hidden="false" ht="12.1" outlineLevel="0" r="617">
      <c r="A617" s="39" t="n">
        <v>47244</v>
      </c>
      <c r="B617" s="16" t="s">
        <v>543</v>
      </c>
      <c r="C617" s="16" t="s">
        <v>91</v>
      </c>
      <c r="D617" s="16" t="s">
        <v>92</v>
      </c>
      <c r="E617" s="6" t="n">
        <v>1000</v>
      </c>
      <c r="F617" s="7" t="n">
        <v>1</v>
      </c>
      <c r="G617" s="6" t="n">
        <v>19.73</v>
      </c>
      <c r="H617" s="6" t="n">
        <v>3</v>
      </c>
      <c r="I617" s="6" t="n">
        <v>19.73</v>
      </c>
      <c r="J617" s="6" t="n">
        <v>16.73</v>
      </c>
    </row>
    <row collapsed="false" customFormat="false" customHeight="false" hidden="false" ht="12.1" outlineLevel="0" r="618">
      <c r="A618" s="39" t="n">
        <v>47244</v>
      </c>
      <c r="B618" s="16" t="s">
        <v>543</v>
      </c>
      <c r="C618" s="16" t="s">
        <v>88</v>
      </c>
      <c r="D618" s="16" t="s">
        <v>89</v>
      </c>
      <c r="E618" s="6" t="n">
        <v>1000</v>
      </c>
      <c r="F618" s="7" t="n">
        <v>1</v>
      </c>
      <c r="G618" s="6" t="n">
        <v>19.73</v>
      </c>
      <c r="H618" s="6" t="n">
        <v>3</v>
      </c>
      <c r="I618" s="6" t="n">
        <v>19.73</v>
      </c>
      <c r="J618" s="6" t="n">
        <v>16.73</v>
      </c>
    </row>
    <row collapsed="false" customFormat="false" customHeight="false" hidden="false" ht="12.1" outlineLevel="0" r="619">
      <c r="A619" s="39" t="n">
        <v>47245</v>
      </c>
      <c r="B619" s="16" t="s">
        <v>543</v>
      </c>
      <c r="C619" s="16" t="s">
        <v>70</v>
      </c>
      <c r="D619" s="16" t="s">
        <v>71</v>
      </c>
      <c r="E619" s="6" t="n">
        <v>1000</v>
      </c>
      <c r="F619" s="7" t="n">
        <v>1</v>
      </c>
      <c r="G619" s="6" t="n">
        <v>19.73</v>
      </c>
      <c r="H619" s="6" t="n">
        <v>3</v>
      </c>
      <c r="I619" s="6" t="n">
        <v>19.73</v>
      </c>
      <c r="J619" s="6" t="n">
        <v>16.73</v>
      </c>
    </row>
    <row collapsed="false" customFormat="false" customHeight="false" hidden="false" ht="12.1" outlineLevel="0" r="620">
      <c r="A620" s="39" t="n">
        <v>47249</v>
      </c>
      <c r="B620" s="16" t="s">
        <v>543</v>
      </c>
      <c r="C620" s="16" t="s">
        <v>47</v>
      </c>
      <c r="D620" s="16" t="s">
        <v>48</v>
      </c>
      <c r="E620" s="6" t="n">
        <v>1000</v>
      </c>
      <c r="F620" s="7" t="n">
        <v>2</v>
      </c>
      <c r="G620" s="6" t="n">
        <v>16.85</v>
      </c>
      <c r="H620" s="6" t="n">
        <v>4</v>
      </c>
      <c r="I620" s="6" t="n">
        <v>33.7</v>
      </c>
      <c r="J620" s="6" t="n">
        <v>29.7</v>
      </c>
    </row>
    <row collapsed="false" customFormat="false" customHeight="false" hidden="false" ht="12.1" outlineLevel="0" r="621">
      <c r="A621" s="39" t="n">
        <v>47260</v>
      </c>
      <c r="B621" s="16" t="s">
        <v>543</v>
      </c>
      <c r="C621" s="16" t="s">
        <v>139</v>
      </c>
      <c r="D621" s="16" t="s">
        <v>140</v>
      </c>
      <c r="E621" s="6" t="n">
        <v>1000</v>
      </c>
      <c r="F621" s="7" t="n">
        <v>1</v>
      </c>
      <c r="G621" s="6" t="n">
        <v>61.08</v>
      </c>
      <c r="H621" s="6" t="n">
        <v>8</v>
      </c>
      <c r="I621" s="6" t="n">
        <v>61.08</v>
      </c>
      <c r="J621" s="6" t="n">
        <v>53.08</v>
      </c>
    </row>
    <row collapsed="false" customFormat="false" customHeight="false" hidden="false" ht="12.1" outlineLevel="0" r="622">
      <c r="A622" s="39" t="n">
        <v>47274</v>
      </c>
      <c r="B622" s="16" t="s">
        <v>543</v>
      </c>
      <c r="C622" s="16" t="s">
        <v>88</v>
      </c>
      <c r="D622" s="16" t="s">
        <v>89</v>
      </c>
      <c r="E622" s="6" t="n">
        <v>1000</v>
      </c>
      <c r="F622" s="7" t="n">
        <v>1</v>
      </c>
      <c r="G622" s="6" t="n">
        <v>19.73</v>
      </c>
      <c r="H622" s="6" t="n">
        <v>3</v>
      </c>
      <c r="I622" s="6" t="n">
        <v>19.73</v>
      </c>
      <c r="J622" s="6" t="n">
        <v>16.73</v>
      </c>
    </row>
    <row collapsed="false" customFormat="false" customHeight="false" hidden="false" ht="12.1" outlineLevel="0" r="623">
      <c r="A623" s="39" t="n">
        <v>47274</v>
      </c>
      <c r="B623" s="16" t="s">
        <v>543</v>
      </c>
      <c r="C623" s="16" t="s">
        <v>91</v>
      </c>
      <c r="D623" s="16" t="s">
        <v>92</v>
      </c>
      <c r="E623" s="6" t="n">
        <v>1000</v>
      </c>
      <c r="F623" s="7" t="n">
        <v>1</v>
      </c>
      <c r="G623" s="6" t="n">
        <v>19.73</v>
      </c>
      <c r="H623" s="6" t="n">
        <v>3</v>
      </c>
      <c r="I623" s="6" t="n">
        <v>19.73</v>
      </c>
      <c r="J623" s="6" t="n">
        <v>16.73</v>
      </c>
    </row>
    <row collapsed="false" customFormat="false" customHeight="false" hidden="false" ht="12.1" outlineLevel="0" r="624">
      <c r="A624" s="39" t="n">
        <v>47275</v>
      </c>
      <c r="B624" s="16" t="s">
        <v>543</v>
      </c>
      <c r="C624" s="16" t="s">
        <v>70</v>
      </c>
      <c r="D624" s="16" t="s">
        <v>71</v>
      </c>
      <c r="E624" s="6" t="n">
        <v>1000</v>
      </c>
      <c r="F624" s="7" t="n">
        <v>1</v>
      </c>
      <c r="G624" s="6" t="n">
        <v>19.73</v>
      </c>
      <c r="H624" s="6" t="n">
        <v>3</v>
      </c>
      <c r="I624" s="6" t="n">
        <v>19.73</v>
      </c>
      <c r="J624" s="6" t="n">
        <v>16.73</v>
      </c>
    </row>
    <row collapsed="false" customFormat="false" customHeight="false" hidden="false" ht="12.1" outlineLevel="0" r="625">
      <c r="A625" s="39" t="n">
        <v>47279</v>
      </c>
      <c r="B625" s="16" t="s">
        <v>543</v>
      </c>
      <c r="C625" s="16" t="s">
        <v>47</v>
      </c>
      <c r="D625" s="16" t="s">
        <v>48</v>
      </c>
      <c r="E625" s="6" t="n">
        <v>1000</v>
      </c>
      <c r="F625" s="7" t="n">
        <v>2</v>
      </c>
      <c r="G625" s="6" t="n">
        <v>16.85</v>
      </c>
      <c r="H625" s="6" t="n">
        <v>4</v>
      </c>
      <c r="I625" s="6" t="n">
        <v>33.7</v>
      </c>
      <c r="J625" s="6" t="n">
        <v>29.7</v>
      </c>
    </row>
    <row collapsed="false" customFormat="false" customHeight="false" hidden="false" ht="12.1" outlineLevel="0" r="626">
      <c r="A626" s="39" t="n">
        <v>47288</v>
      </c>
      <c r="B626" s="16" t="s">
        <v>543</v>
      </c>
      <c r="C626" s="16" t="s">
        <v>130</v>
      </c>
      <c r="D626" s="16" t="s">
        <v>131</v>
      </c>
      <c r="E626" s="6" t="n">
        <v>1000</v>
      </c>
      <c r="F626" s="7" t="n">
        <v>1</v>
      </c>
      <c r="G626" s="6" t="n">
        <v>59.84</v>
      </c>
      <c r="H626" s="6" t="n">
        <v>8</v>
      </c>
      <c r="I626" s="6" t="n">
        <v>59.84</v>
      </c>
      <c r="J626" s="6" t="n">
        <v>51.84</v>
      </c>
    </row>
    <row collapsed="false" customFormat="false" customHeight="false" hidden="false" ht="12.1" outlineLevel="0" r="627">
      <c r="A627" s="39" t="n">
        <v>47304</v>
      </c>
      <c r="B627" s="16" t="s">
        <v>543</v>
      </c>
      <c r="C627" s="16" t="s">
        <v>91</v>
      </c>
      <c r="D627" s="16" t="s">
        <v>92</v>
      </c>
      <c r="E627" s="6" t="n">
        <v>1000</v>
      </c>
      <c r="F627" s="7" t="n">
        <v>1</v>
      </c>
      <c r="G627" s="6" t="n">
        <v>19.73</v>
      </c>
      <c r="H627" s="6" t="n">
        <v>3</v>
      </c>
      <c r="I627" s="6" t="n">
        <v>19.73</v>
      </c>
      <c r="J627" s="6" t="n">
        <v>16.73</v>
      </c>
    </row>
    <row collapsed="false" customFormat="false" customHeight="false" hidden="false" ht="12.1" outlineLevel="0" r="628">
      <c r="A628" s="39" t="n">
        <v>47305</v>
      </c>
      <c r="B628" s="16" t="s">
        <v>543</v>
      </c>
      <c r="C628" s="16" t="s">
        <v>70</v>
      </c>
      <c r="D628" s="16" t="s">
        <v>71</v>
      </c>
      <c r="E628" s="6" t="n">
        <v>1000</v>
      </c>
      <c r="F628" s="7" t="n">
        <v>1</v>
      </c>
      <c r="G628" s="6" t="n">
        <v>19.73</v>
      </c>
      <c r="H628" s="6" t="n">
        <v>3</v>
      </c>
      <c r="I628" s="6" t="n">
        <v>19.73</v>
      </c>
      <c r="J628" s="6" t="n">
        <v>16.73</v>
      </c>
    </row>
    <row collapsed="false" customFormat="false" customHeight="false" hidden="false" ht="12.1" outlineLevel="0" r="629">
      <c r="A629" s="39" t="n">
        <v>47309</v>
      </c>
      <c r="B629" s="16" t="s">
        <v>543</v>
      </c>
      <c r="C629" s="16" t="s">
        <v>47</v>
      </c>
      <c r="D629" s="16" t="s">
        <v>48</v>
      </c>
      <c r="E629" s="6" t="n">
        <v>1000</v>
      </c>
      <c r="F629" s="7" t="n">
        <v>2</v>
      </c>
      <c r="G629" s="6" t="n">
        <v>16.85</v>
      </c>
      <c r="H629" s="6" t="n">
        <v>4</v>
      </c>
      <c r="I629" s="6" t="n">
        <v>33.7</v>
      </c>
      <c r="J629" s="6" t="n">
        <v>29.7</v>
      </c>
    </row>
    <row collapsed="false" customFormat="false" customHeight="false" hidden="false" ht="12.1" outlineLevel="0" r="630">
      <c r="A630" s="39" t="n">
        <v>47334</v>
      </c>
      <c r="B630" s="16" t="s">
        <v>543</v>
      </c>
      <c r="C630" s="16" t="s">
        <v>91</v>
      </c>
      <c r="D630" s="16" t="s">
        <v>92</v>
      </c>
      <c r="E630" s="6" t="n">
        <v>1000</v>
      </c>
      <c r="F630" s="7" t="n">
        <v>1</v>
      </c>
      <c r="G630" s="6" t="n">
        <v>19.73</v>
      </c>
      <c r="H630" s="6" t="n">
        <v>3</v>
      </c>
      <c r="I630" s="6" t="n">
        <v>19.73</v>
      </c>
      <c r="J630" s="6" t="n">
        <v>16.73</v>
      </c>
    </row>
    <row collapsed="false" customFormat="false" customHeight="false" hidden="false" ht="12.1" outlineLevel="0" r="631">
      <c r="A631" s="39" t="n">
        <v>47335</v>
      </c>
      <c r="B631" s="16" t="s">
        <v>543</v>
      </c>
      <c r="C631" s="16" t="s">
        <v>70</v>
      </c>
      <c r="D631" s="16" t="s">
        <v>71</v>
      </c>
      <c r="E631" s="6" t="n">
        <v>1000</v>
      </c>
      <c r="F631" s="7" t="n">
        <v>1</v>
      </c>
      <c r="G631" s="6" t="n">
        <v>19.73</v>
      </c>
      <c r="H631" s="6" t="n">
        <v>3</v>
      </c>
      <c r="I631" s="6" t="n">
        <v>19.73</v>
      </c>
      <c r="J631" s="6" t="n">
        <v>16.73</v>
      </c>
    </row>
    <row collapsed="false" customFormat="false" customHeight="false" hidden="false" ht="12.1" outlineLevel="0" r="632">
      <c r="A632" s="39" t="n">
        <v>47364</v>
      </c>
      <c r="B632" s="16" t="s">
        <v>543</v>
      </c>
      <c r="C632" s="16" t="s">
        <v>91</v>
      </c>
      <c r="D632" s="16" t="s">
        <v>92</v>
      </c>
      <c r="E632" s="6" t="n">
        <v>1000</v>
      </c>
      <c r="F632" s="7" t="n">
        <v>1</v>
      </c>
      <c r="G632" s="6" t="n">
        <v>19.73</v>
      </c>
      <c r="H632" s="6" t="n">
        <v>3</v>
      </c>
      <c r="I632" s="6" t="n">
        <v>19.73</v>
      </c>
      <c r="J632" s="6" t="n">
        <v>16.73</v>
      </c>
    </row>
    <row collapsed="false" customFormat="false" customHeight="false" hidden="false" ht="12.1" outlineLevel="0" r="633">
      <c r="A633" s="39" t="n">
        <v>47365</v>
      </c>
      <c r="B633" s="16" t="s">
        <v>543</v>
      </c>
      <c r="C633" s="16" t="s">
        <v>70</v>
      </c>
      <c r="D633" s="16" t="s">
        <v>71</v>
      </c>
      <c r="E633" s="6" t="n">
        <v>1000</v>
      </c>
      <c r="F633" s="7" t="n">
        <v>1</v>
      </c>
      <c r="G633" s="6" t="n">
        <v>19.73</v>
      </c>
      <c r="H633" s="6" t="n">
        <v>3</v>
      </c>
      <c r="I633" s="6" t="n">
        <v>19.73</v>
      </c>
      <c r="J633" s="6" t="n">
        <v>16.73</v>
      </c>
    </row>
    <row collapsed="false" customFormat="false" customHeight="false" hidden="false" ht="12.1" outlineLevel="0" r="634">
      <c r="A634" s="39" t="n">
        <v>47379</v>
      </c>
      <c r="B634" s="16" t="s">
        <v>543</v>
      </c>
      <c r="C634" s="16" t="s">
        <v>133</v>
      </c>
      <c r="D634" s="16" t="s">
        <v>134</v>
      </c>
      <c r="E634" s="6" t="n">
        <v>1000</v>
      </c>
      <c r="F634" s="7" t="n">
        <v>1</v>
      </c>
      <c r="G634" s="6" t="n">
        <v>59.84</v>
      </c>
      <c r="H634" s="6" t="n">
        <v>8</v>
      </c>
      <c r="I634" s="6" t="n">
        <v>59.84</v>
      </c>
      <c r="J634" s="6" t="n">
        <v>51.84</v>
      </c>
    </row>
    <row collapsed="false" customFormat="false" customHeight="false" hidden="false" ht="12.1" outlineLevel="0" r="635">
      <c r="A635" s="39" t="n">
        <v>47394</v>
      </c>
      <c r="B635" s="16" t="s">
        <v>543</v>
      </c>
      <c r="C635" s="16" t="s">
        <v>91</v>
      </c>
      <c r="D635" s="16" t="s">
        <v>92</v>
      </c>
      <c r="E635" s="6" t="n">
        <v>1000</v>
      </c>
      <c r="F635" s="7" t="n">
        <v>1</v>
      </c>
      <c r="G635" s="6" t="n">
        <v>18.74</v>
      </c>
      <c r="H635" s="6" t="n">
        <v>2</v>
      </c>
      <c r="I635" s="6" t="n">
        <v>18.74</v>
      </c>
      <c r="J635" s="6" t="n">
        <v>16.74</v>
      </c>
    </row>
    <row collapsed="false" customFormat="false" customHeight="false" hidden="false" ht="12.1" outlineLevel="0" r="636">
      <c r="A636" s="39" t="n">
        <v>47395</v>
      </c>
      <c r="B636" s="16" t="s">
        <v>543</v>
      </c>
      <c r="C636" s="16" t="s">
        <v>70</v>
      </c>
      <c r="D636" s="16" t="s">
        <v>71</v>
      </c>
      <c r="E636" s="6" t="n">
        <v>1000</v>
      </c>
      <c r="F636" s="7" t="n">
        <v>1</v>
      </c>
      <c r="G636" s="6" t="n">
        <v>19.73</v>
      </c>
      <c r="H636" s="6" t="n">
        <v>3</v>
      </c>
      <c r="I636" s="6" t="n">
        <v>19.73</v>
      </c>
      <c r="J636" s="6" t="n">
        <v>16.73</v>
      </c>
    </row>
    <row collapsed="false" customFormat="false" customHeight="false" hidden="false" ht="12.1" outlineLevel="0" r="637">
      <c r="A637" s="39" t="n">
        <v>47407</v>
      </c>
      <c r="B637" s="16" t="s">
        <v>543</v>
      </c>
      <c r="C637" s="16" t="s">
        <v>124</v>
      </c>
      <c r="D637" s="16" t="s">
        <v>125</v>
      </c>
      <c r="E637" s="6" t="n">
        <v>1000</v>
      </c>
      <c r="F637" s="7" t="n">
        <v>1</v>
      </c>
      <c r="G637" s="6" t="n">
        <v>62.33</v>
      </c>
      <c r="H637" s="6" t="n">
        <v>8</v>
      </c>
      <c r="I637" s="6" t="n">
        <v>62.33</v>
      </c>
      <c r="J637" s="6" t="n">
        <v>54.33</v>
      </c>
    </row>
    <row collapsed="false" customFormat="false" customHeight="false" hidden="false" ht="12.1" outlineLevel="0" r="638">
      <c r="A638" s="39" t="n">
        <v>47424</v>
      </c>
      <c r="B638" s="16" t="s">
        <v>543</v>
      </c>
      <c r="C638" s="16" t="s">
        <v>91</v>
      </c>
      <c r="D638" s="16" t="s">
        <v>92</v>
      </c>
      <c r="E638" s="6" t="n">
        <v>1000</v>
      </c>
      <c r="F638" s="7" t="n">
        <v>1</v>
      </c>
      <c r="G638" s="6" t="n">
        <v>17.75</v>
      </c>
      <c r="H638" s="6" t="n">
        <v>2</v>
      </c>
      <c r="I638" s="6" t="n">
        <v>17.75</v>
      </c>
      <c r="J638" s="6" t="n">
        <v>15.75</v>
      </c>
    </row>
    <row collapsed="false" customFormat="false" customHeight="false" hidden="false" ht="12.1" outlineLevel="0" r="639">
      <c r="A639" s="39" t="n">
        <v>47425</v>
      </c>
      <c r="B639" s="16" t="s">
        <v>543</v>
      </c>
      <c r="C639" s="16" t="s">
        <v>70</v>
      </c>
      <c r="D639" s="16" t="s">
        <v>71</v>
      </c>
      <c r="E639" s="6" t="n">
        <v>1000</v>
      </c>
      <c r="F639" s="7" t="n">
        <v>1</v>
      </c>
      <c r="G639" s="6" t="n">
        <v>19.73</v>
      </c>
      <c r="H639" s="6" t="n">
        <v>3</v>
      </c>
      <c r="I639" s="6" t="n">
        <v>19.73</v>
      </c>
      <c r="J639" s="6" t="n">
        <v>16.73</v>
      </c>
    </row>
    <row collapsed="false" customFormat="false" customHeight="false" hidden="false" ht="12.1" outlineLevel="0" r="640">
      <c r="A640" s="39" t="n">
        <v>47442</v>
      </c>
      <c r="B640" s="16" t="s">
        <v>543</v>
      </c>
      <c r="C640" s="16" t="s">
        <v>139</v>
      </c>
      <c r="D640" s="16" t="s">
        <v>140</v>
      </c>
      <c r="E640" s="6" t="n">
        <v>1000</v>
      </c>
      <c r="F640" s="7" t="n">
        <v>1</v>
      </c>
      <c r="G640" s="6" t="n">
        <v>61.08</v>
      </c>
      <c r="H640" s="6" t="n">
        <v>8</v>
      </c>
      <c r="I640" s="6" t="n">
        <v>61.08</v>
      </c>
      <c r="J640" s="6" t="n">
        <v>53.08</v>
      </c>
    </row>
    <row collapsed="false" customFormat="false" customHeight="false" hidden="false" ht="12.1" outlineLevel="0" r="641">
      <c r="A641" s="39" t="n">
        <v>47454</v>
      </c>
      <c r="B641" s="16" t="s">
        <v>543</v>
      </c>
      <c r="C641" s="16" t="s">
        <v>91</v>
      </c>
      <c r="D641" s="16" t="s">
        <v>92</v>
      </c>
      <c r="E641" s="6" t="n">
        <v>1000</v>
      </c>
      <c r="F641" s="7" t="n">
        <v>1</v>
      </c>
      <c r="G641" s="6" t="n">
        <v>16.77</v>
      </c>
      <c r="H641" s="6" t="n">
        <v>2</v>
      </c>
      <c r="I641" s="6" t="n">
        <v>16.77</v>
      </c>
      <c r="J641" s="6" t="n">
        <v>14.77</v>
      </c>
    </row>
    <row collapsed="false" customFormat="false" customHeight="false" hidden="false" ht="12.1" outlineLevel="0" r="642">
      <c r="A642" s="39" t="n">
        <v>47455</v>
      </c>
      <c r="B642" s="16" t="s">
        <v>543</v>
      </c>
      <c r="C642" s="16" t="s">
        <v>70</v>
      </c>
      <c r="D642" s="16" t="s">
        <v>71</v>
      </c>
      <c r="E642" s="6" t="n">
        <v>1000</v>
      </c>
      <c r="F642" s="7" t="n">
        <v>1</v>
      </c>
      <c r="G642" s="6" t="n">
        <v>19.73</v>
      </c>
      <c r="H642" s="6" t="n">
        <v>3</v>
      </c>
      <c r="I642" s="6" t="n">
        <v>19.73</v>
      </c>
      <c r="J642" s="6" t="n">
        <v>16.73</v>
      </c>
    </row>
    <row collapsed="false" customFormat="false" customHeight="false" hidden="false" ht="12.1" outlineLevel="0" r="643">
      <c r="A643" s="39" t="n">
        <v>47470</v>
      </c>
      <c r="B643" s="16" t="s">
        <v>543</v>
      </c>
      <c r="C643" s="16" t="s">
        <v>130</v>
      </c>
      <c r="D643" s="16" t="s">
        <v>131</v>
      </c>
      <c r="E643" s="6" t="n">
        <v>1000</v>
      </c>
      <c r="F643" s="7" t="n">
        <v>1</v>
      </c>
      <c r="G643" s="6" t="n">
        <v>59.84</v>
      </c>
      <c r="H643" s="6" t="n">
        <v>8</v>
      </c>
      <c r="I643" s="6" t="n">
        <v>59.84</v>
      </c>
      <c r="J643" s="6" t="n">
        <v>51.84</v>
      </c>
    </row>
    <row collapsed="false" customFormat="false" customHeight="false" hidden="false" ht="12.1" outlineLevel="0" r="644">
      <c r="A644" s="39" t="n">
        <v>47484</v>
      </c>
      <c r="B644" s="16" t="s">
        <v>543</v>
      </c>
      <c r="C644" s="16" t="s">
        <v>91</v>
      </c>
      <c r="D644" s="16" t="s">
        <v>92</v>
      </c>
      <c r="E644" s="6" t="n">
        <v>1000</v>
      </c>
      <c r="F644" s="7" t="n">
        <v>1</v>
      </c>
      <c r="G644" s="6" t="n">
        <v>15.78</v>
      </c>
      <c r="H644" s="6" t="n">
        <v>2</v>
      </c>
      <c r="I644" s="6" t="n">
        <v>15.78</v>
      </c>
      <c r="J644" s="6" t="n">
        <v>13.78</v>
      </c>
    </row>
    <row collapsed="false" customFormat="false" customHeight="false" hidden="false" ht="12.1" outlineLevel="0" r="645">
      <c r="A645" s="39" t="n">
        <v>47485</v>
      </c>
      <c r="B645" s="16" t="s">
        <v>543</v>
      </c>
      <c r="C645" s="16" t="s">
        <v>70</v>
      </c>
      <c r="D645" s="16" t="s">
        <v>71</v>
      </c>
      <c r="E645" s="6" t="n">
        <v>1000</v>
      </c>
      <c r="F645" s="7" t="n">
        <v>1</v>
      </c>
      <c r="G645" s="6" t="n">
        <v>19.73</v>
      </c>
      <c r="H645" s="6" t="n">
        <v>3</v>
      </c>
      <c r="I645" s="6" t="n">
        <v>19.73</v>
      </c>
      <c r="J645" s="6" t="n">
        <v>16.73</v>
      </c>
    </row>
    <row collapsed="false" customFormat="false" customHeight="false" hidden="false" ht="12.1" outlineLevel="0" r="646">
      <c r="A646" s="39" t="n">
        <v>47514</v>
      </c>
      <c r="B646" s="16" t="s">
        <v>543</v>
      </c>
      <c r="C646" s="16" t="s">
        <v>91</v>
      </c>
      <c r="D646" s="16" t="s">
        <v>92</v>
      </c>
      <c r="E646" s="6" t="n">
        <v>1000</v>
      </c>
      <c r="F646" s="7" t="n">
        <v>1</v>
      </c>
      <c r="G646" s="6" t="n">
        <v>14.79</v>
      </c>
      <c r="H646" s="6" t="n">
        <v>2</v>
      </c>
      <c r="I646" s="6" t="n">
        <v>14.79</v>
      </c>
      <c r="J646" s="6" t="n">
        <v>12.79</v>
      </c>
    </row>
    <row collapsed="false" customFormat="false" customHeight="false" hidden="false" ht="12.1" outlineLevel="0" r="647">
      <c r="A647" s="39" t="n">
        <v>47515</v>
      </c>
      <c r="B647" s="16" t="s">
        <v>543</v>
      </c>
      <c r="C647" s="16" t="s">
        <v>70</v>
      </c>
      <c r="D647" s="16" t="s">
        <v>71</v>
      </c>
      <c r="E647" s="6" t="n">
        <v>1000</v>
      </c>
      <c r="F647" s="7" t="n">
        <v>1</v>
      </c>
      <c r="G647" s="6" t="n">
        <v>19.73</v>
      </c>
      <c r="H647" s="6" t="n">
        <v>3</v>
      </c>
      <c r="I647" s="6" t="n">
        <v>19.73</v>
      </c>
      <c r="J647" s="6" t="n">
        <v>16.73</v>
      </c>
    </row>
    <row collapsed="false" customFormat="false" customHeight="false" hidden="false" ht="12.1" outlineLevel="0" r="648">
      <c r="A648" s="39" t="n">
        <v>47544</v>
      </c>
      <c r="B648" s="16" t="s">
        <v>543</v>
      </c>
      <c r="C648" s="16" t="s">
        <v>91</v>
      </c>
      <c r="D648" s="16" t="s">
        <v>92</v>
      </c>
      <c r="E648" s="6" t="n">
        <v>1000</v>
      </c>
      <c r="F648" s="7" t="n">
        <v>1</v>
      </c>
      <c r="G648" s="6" t="n">
        <v>13.81</v>
      </c>
      <c r="H648" s="6" t="n">
        <v>2</v>
      </c>
      <c r="I648" s="6" t="n">
        <v>13.81</v>
      </c>
      <c r="J648" s="6" t="n">
        <v>11.81</v>
      </c>
    </row>
    <row collapsed="false" customFormat="false" customHeight="false" hidden="false" ht="12.1" outlineLevel="0" r="649">
      <c r="A649" s="39" t="n">
        <v>47545</v>
      </c>
      <c r="B649" s="16" t="s">
        <v>543</v>
      </c>
      <c r="C649" s="16" t="s">
        <v>70</v>
      </c>
      <c r="D649" s="16" t="s">
        <v>71</v>
      </c>
      <c r="E649" s="6" t="n">
        <v>1000</v>
      </c>
      <c r="F649" s="7" t="n">
        <v>1</v>
      </c>
      <c r="G649" s="6" t="n">
        <v>19.73</v>
      </c>
      <c r="H649" s="6" t="n">
        <v>3</v>
      </c>
      <c r="I649" s="6" t="n">
        <v>19.73</v>
      </c>
      <c r="J649" s="6" t="n">
        <v>16.73</v>
      </c>
    </row>
    <row collapsed="false" customFormat="false" customHeight="false" hidden="false" ht="12.1" outlineLevel="0" r="650">
      <c r="A650" s="39" t="n">
        <v>47561</v>
      </c>
      <c r="B650" s="16" t="s">
        <v>543</v>
      </c>
      <c r="C650" s="16" t="s">
        <v>133</v>
      </c>
      <c r="D650" s="16" t="s">
        <v>134</v>
      </c>
      <c r="E650" s="6" t="n">
        <v>1000</v>
      </c>
      <c r="F650" s="7" t="n">
        <v>1</v>
      </c>
      <c r="G650" s="6" t="n">
        <v>59.84</v>
      </c>
      <c r="H650" s="6" t="n">
        <v>8</v>
      </c>
      <c r="I650" s="6" t="n">
        <v>59.84</v>
      </c>
      <c r="J650" s="6" t="n">
        <v>51.84</v>
      </c>
    </row>
    <row collapsed="false" customFormat="false" customHeight="false" hidden="false" ht="12.1" outlineLevel="0" r="651">
      <c r="A651" s="39" t="n">
        <v>47574</v>
      </c>
      <c r="B651" s="16" t="s">
        <v>543</v>
      </c>
      <c r="C651" s="16" t="s">
        <v>91</v>
      </c>
      <c r="D651" s="16" t="s">
        <v>92</v>
      </c>
      <c r="E651" s="6" t="n">
        <v>1000</v>
      </c>
      <c r="F651" s="7" t="n">
        <v>1</v>
      </c>
      <c r="G651" s="6" t="n">
        <v>12.82</v>
      </c>
      <c r="H651" s="6" t="n">
        <v>2</v>
      </c>
      <c r="I651" s="6" t="n">
        <v>12.82</v>
      </c>
      <c r="J651" s="6" t="n">
        <v>10.82</v>
      </c>
    </row>
    <row collapsed="false" customFormat="false" customHeight="false" hidden="false" ht="12.1" outlineLevel="0" r="652">
      <c r="A652" s="39" t="n">
        <v>47575</v>
      </c>
      <c r="B652" s="16" t="s">
        <v>543</v>
      </c>
      <c r="C652" s="16" t="s">
        <v>70</v>
      </c>
      <c r="D652" s="16" t="s">
        <v>71</v>
      </c>
      <c r="E652" s="6" t="n">
        <v>1000</v>
      </c>
      <c r="F652" s="7" t="n">
        <v>1</v>
      </c>
      <c r="G652" s="6" t="n">
        <v>19.73</v>
      </c>
      <c r="H652" s="6" t="n">
        <v>3</v>
      </c>
      <c r="I652" s="6" t="n">
        <v>19.73</v>
      </c>
      <c r="J652" s="6" t="n">
        <v>16.73</v>
      </c>
    </row>
    <row collapsed="false" customFormat="false" customHeight="false" hidden="false" ht="12.1" outlineLevel="0" r="653">
      <c r="A653" s="39" t="n">
        <v>47589</v>
      </c>
      <c r="B653" s="16" t="s">
        <v>543</v>
      </c>
      <c r="C653" s="16" t="s">
        <v>124</v>
      </c>
      <c r="D653" s="16" t="s">
        <v>125</v>
      </c>
      <c r="E653" s="6" t="n">
        <v>1000</v>
      </c>
      <c r="F653" s="7" t="n">
        <v>1</v>
      </c>
      <c r="G653" s="6" t="n">
        <v>62.33</v>
      </c>
      <c r="H653" s="6" t="n">
        <v>8</v>
      </c>
      <c r="I653" s="6" t="n">
        <v>62.33</v>
      </c>
      <c r="J653" s="6" t="n">
        <v>54.33</v>
      </c>
    </row>
    <row collapsed="false" customFormat="false" customHeight="false" hidden="false" ht="12.1" outlineLevel="0" r="654">
      <c r="A654" s="39" t="n">
        <v>47604</v>
      </c>
      <c r="B654" s="16" t="s">
        <v>543</v>
      </c>
      <c r="C654" s="16" t="s">
        <v>91</v>
      </c>
      <c r="D654" s="16" t="s">
        <v>92</v>
      </c>
      <c r="E654" s="6" t="n">
        <v>1000</v>
      </c>
      <c r="F654" s="7" t="n">
        <v>1</v>
      </c>
      <c r="G654" s="6" t="n">
        <v>11.84</v>
      </c>
      <c r="H654" s="6" t="n">
        <v>2</v>
      </c>
      <c r="I654" s="6" t="n">
        <v>11.84</v>
      </c>
      <c r="J654" s="6" t="n">
        <v>9.84</v>
      </c>
    </row>
    <row collapsed="false" customFormat="false" customHeight="false" hidden="false" ht="12.1" outlineLevel="0" r="655">
      <c r="A655" s="39" t="n">
        <v>47605</v>
      </c>
      <c r="B655" s="16" t="s">
        <v>543</v>
      </c>
      <c r="C655" s="16" t="s">
        <v>70</v>
      </c>
      <c r="D655" s="16" t="s">
        <v>71</v>
      </c>
      <c r="E655" s="6" t="n">
        <v>1000</v>
      </c>
      <c r="F655" s="7" t="n">
        <v>1</v>
      </c>
      <c r="G655" s="6" t="n">
        <v>19.73</v>
      </c>
      <c r="H655" s="6" t="n">
        <v>3</v>
      </c>
      <c r="I655" s="6" t="n">
        <v>19.73</v>
      </c>
      <c r="J655" s="6" t="n">
        <v>16.73</v>
      </c>
    </row>
    <row collapsed="false" customFormat="false" customHeight="false" hidden="false" ht="12.1" outlineLevel="0" r="656">
      <c r="A656" s="39" t="n">
        <v>47624</v>
      </c>
      <c r="B656" s="16" t="s">
        <v>543</v>
      </c>
      <c r="C656" s="16" t="s">
        <v>139</v>
      </c>
      <c r="D656" s="16" t="s">
        <v>140</v>
      </c>
      <c r="E656" s="6" t="n">
        <v>1000</v>
      </c>
      <c r="F656" s="7" t="n">
        <v>1</v>
      </c>
      <c r="G656" s="6" t="n">
        <v>61.08</v>
      </c>
      <c r="H656" s="6" t="n">
        <v>8</v>
      </c>
      <c r="I656" s="6" t="n">
        <v>61.08</v>
      </c>
      <c r="J656" s="6" t="n">
        <v>53.08</v>
      </c>
    </row>
    <row collapsed="false" customFormat="false" customHeight="false" hidden="false" ht="12.1" outlineLevel="0" r="657">
      <c r="A657" s="39" t="n">
        <v>47634</v>
      </c>
      <c r="B657" s="16" t="s">
        <v>543</v>
      </c>
      <c r="C657" s="16" t="s">
        <v>91</v>
      </c>
      <c r="D657" s="16" t="s">
        <v>92</v>
      </c>
      <c r="E657" s="6" t="n">
        <v>1000</v>
      </c>
      <c r="F657" s="7" t="n">
        <v>1</v>
      </c>
      <c r="G657" s="6" t="n">
        <v>10.85</v>
      </c>
      <c r="H657" s="6" t="n">
        <v>1</v>
      </c>
      <c r="I657" s="6" t="n">
        <v>10.85</v>
      </c>
      <c r="J657" s="6" t="n">
        <v>9.85</v>
      </c>
    </row>
    <row collapsed="false" customFormat="false" customHeight="false" hidden="false" ht="12.1" outlineLevel="0" r="658">
      <c r="A658" s="39" t="n">
        <v>47635</v>
      </c>
      <c r="B658" s="16" t="s">
        <v>543</v>
      </c>
      <c r="C658" s="16" t="s">
        <v>70</v>
      </c>
      <c r="D658" s="16" t="s">
        <v>71</v>
      </c>
      <c r="E658" s="6" t="n">
        <v>1000</v>
      </c>
      <c r="F658" s="7" t="n">
        <v>1</v>
      </c>
      <c r="G658" s="6" t="n">
        <v>19.73</v>
      </c>
      <c r="H658" s="6" t="n">
        <v>3</v>
      </c>
      <c r="I658" s="6" t="n">
        <v>19.73</v>
      </c>
      <c r="J658" s="6" t="n">
        <v>16.73</v>
      </c>
    </row>
    <row collapsed="false" customFormat="false" customHeight="false" hidden="false" ht="12.1" outlineLevel="0" r="659">
      <c r="A659" s="39" t="n">
        <v>47652</v>
      </c>
      <c r="B659" s="16" t="s">
        <v>543</v>
      </c>
      <c r="C659" s="16" t="s">
        <v>130</v>
      </c>
      <c r="D659" s="16" t="s">
        <v>131</v>
      </c>
      <c r="E659" s="6" t="n">
        <v>1000</v>
      </c>
      <c r="F659" s="7" t="n">
        <v>1</v>
      </c>
      <c r="G659" s="6" t="n">
        <v>59.84</v>
      </c>
      <c r="H659" s="6" t="n">
        <v>8</v>
      </c>
      <c r="I659" s="6" t="n">
        <v>59.84</v>
      </c>
      <c r="J659" s="6" t="n">
        <v>51.84</v>
      </c>
    </row>
    <row collapsed="false" customFormat="false" customHeight="false" hidden="false" ht="12.1" outlineLevel="0" r="660">
      <c r="A660" s="39" t="n">
        <v>47664</v>
      </c>
      <c r="B660" s="16" t="s">
        <v>543</v>
      </c>
      <c r="C660" s="16" t="s">
        <v>91</v>
      </c>
      <c r="D660" s="16" t="s">
        <v>92</v>
      </c>
      <c r="E660" s="6" t="n">
        <v>1000</v>
      </c>
      <c r="F660" s="7" t="n">
        <v>1</v>
      </c>
      <c r="G660" s="6" t="n">
        <v>9.86</v>
      </c>
      <c r="H660" s="6" t="n">
        <v>1</v>
      </c>
      <c r="I660" s="6" t="n">
        <v>9.86</v>
      </c>
      <c r="J660" s="6" t="n">
        <v>8.86</v>
      </c>
    </row>
    <row collapsed="false" customFormat="false" customHeight="false" hidden="false" ht="12.1" outlineLevel="0" r="661">
      <c r="A661" s="39" t="n">
        <v>47665</v>
      </c>
      <c r="B661" s="16" t="s">
        <v>543</v>
      </c>
      <c r="C661" s="16" t="s">
        <v>70</v>
      </c>
      <c r="D661" s="16" t="s">
        <v>71</v>
      </c>
      <c r="E661" s="6" t="n">
        <v>1000</v>
      </c>
      <c r="F661" s="7" t="n">
        <v>1</v>
      </c>
      <c r="G661" s="6" t="n">
        <v>19.73</v>
      </c>
      <c r="H661" s="6" t="n">
        <v>3</v>
      </c>
      <c r="I661" s="6" t="n">
        <v>19.73</v>
      </c>
      <c r="J661" s="6" t="n">
        <v>16.73</v>
      </c>
    </row>
    <row collapsed="false" customFormat="false" customHeight="false" hidden="false" ht="12.1" outlineLevel="0" r="662">
      <c r="A662" s="39" t="n">
        <v>47694</v>
      </c>
      <c r="B662" s="16" t="s">
        <v>543</v>
      </c>
      <c r="C662" s="16" t="s">
        <v>91</v>
      </c>
      <c r="D662" s="16" t="s">
        <v>92</v>
      </c>
      <c r="E662" s="6" t="n">
        <v>1000</v>
      </c>
      <c r="F662" s="7" t="n">
        <v>1</v>
      </c>
      <c r="G662" s="6" t="n">
        <v>8.88</v>
      </c>
      <c r="H662" s="6" t="n">
        <v>1</v>
      </c>
      <c r="I662" s="6" t="n">
        <v>8.88</v>
      </c>
      <c r="J662" s="6" t="n">
        <v>7.88</v>
      </c>
    </row>
    <row collapsed="false" customFormat="false" customHeight="false" hidden="false" ht="12.1" outlineLevel="0" r="663">
      <c r="A663" s="39" t="n">
        <v>47695</v>
      </c>
      <c r="B663" s="16" t="s">
        <v>543</v>
      </c>
      <c r="C663" s="16" t="s">
        <v>70</v>
      </c>
      <c r="D663" s="16" t="s">
        <v>71</v>
      </c>
      <c r="E663" s="6" t="n">
        <v>1000</v>
      </c>
      <c r="F663" s="7" t="n">
        <v>1</v>
      </c>
      <c r="G663" s="6" t="n">
        <v>19.73</v>
      </c>
      <c r="H663" s="6" t="n">
        <v>3</v>
      </c>
      <c r="I663" s="6" t="n">
        <v>19.73</v>
      </c>
      <c r="J663" s="6" t="n">
        <v>16.73</v>
      </c>
    </row>
    <row collapsed="false" customFormat="false" customHeight="false" hidden="false" ht="12.1" outlineLevel="0" r="664">
      <c r="A664" s="39" t="n">
        <v>47724</v>
      </c>
      <c r="B664" s="16" t="s">
        <v>543</v>
      </c>
      <c r="C664" s="16" t="s">
        <v>91</v>
      </c>
      <c r="D664" s="16" t="s">
        <v>92</v>
      </c>
      <c r="E664" s="6" t="n">
        <v>1000</v>
      </c>
      <c r="F664" s="7" t="n">
        <v>1</v>
      </c>
      <c r="G664" s="6" t="n">
        <v>7.89</v>
      </c>
      <c r="H664" s="6" t="n">
        <v>1</v>
      </c>
      <c r="I664" s="6" t="n">
        <v>7.89</v>
      </c>
      <c r="J664" s="6" t="n">
        <v>6.89</v>
      </c>
    </row>
    <row collapsed="false" customFormat="false" customHeight="false" hidden="false" ht="12.1" outlineLevel="0" r="665">
      <c r="A665" s="39" t="n">
        <v>47725</v>
      </c>
      <c r="B665" s="16" t="s">
        <v>543</v>
      </c>
      <c r="C665" s="16" t="s">
        <v>70</v>
      </c>
      <c r="D665" s="16" t="s">
        <v>71</v>
      </c>
      <c r="E665" s="6" t="n">
        <v>1000</v>
      </c>
      <c r="F665" s="7" t="n">
        <v>1</v>
      </c>
      <c r="G665" s="6" t="n">
        <v>19.73</v>
      </c>
      <c r="H665" s="6" t="n">
        <v>3</v>
      </c>
      <c r="I665" s="6" t="n">
        <v>19.73</v>
      </c>
      <c r="J665" s="6" t="n">
        <v>16.73</v>
      </c>
    </row>
    <row collapsed="false" customFormat="false" customHeight="false" hidden="false" ht="12.1" outlineLevel="0" r="666">
      <c r="A666" s="39" t="n">
        <v>47743</v>
      </c>
      <c r="B666" s="16" t="s">
        <v>543</v>
      </c>
      <c r="C666" s="16" t="s">
        <v>133</v>
      </c>
      <c r="D666" s="16" t="s">
        <v>134</v>
      </c>
      <c r="E666" s="6" t="n">
        <v>1000</v>
      </c>
      <c r="F666" s="7" t="n">
        <v>1</v>
      </c>
      <c r="G666" s="6" t="n">
        <v>59.84</v>
      </c>
      <c r="H666" s="6" t="n">
        <v>8</v>
      </c>
      <c r="I666" s="6" t="n">
        <v>59.84</v>
      </c>
      <c r="J666" s="6" t="n">
        <v>51.84</v>
      </c>
    </row>
    <row collapsed="false" customFormat="false" customHeight="false" hidden="false" ht="12.1" outlineLevel="0" r="667">
      <c r="A667" s="39" t="n">
        <v>47754</v>
      </c>
      <c r="B667" s="16" t="s">
        <v>543</v>
      </c>
      <c r="C667" s="16" t="s">
        <v>91</v>
      </c>
      <c r="D667" s="16" t="s">
        <v>92</v>
      </c>
      <c r="E667" s="6" t="n">
        <v>1000</v>
      </c>
      <c r="F667" s="7" t="n">
        <v>1</v>
      </c>
      <c r="G667" s="6" t="n">
        <v>6.9</v>
      </c>
      <c r="H667" s="6" t="n">
        <v>1</v>
      </c>
      <c r="I667" s="6" t="n">
        <v>6.9</v>
      </c>
      <c r="J667" s="6" t="n">
        <v>5.9</v>
      </c>
    </row>
    <row collapsed="false" customFormat="false" customHeight="false" hidden="false" ht="12.1" outlineLevel="0" r="668">
      <c r="A668" s="39" t="n">
        <v>47755</v>
      </c>
      <c r="B668" s="16" t="s">
        <v>543</v>
      </c>
      <c r="C668" s="16" t="s">
        <v>70</v>
      </c>
      <c r="D668" s="16" t="s">
        <v>71</v>
      </c>
      <c r="E668" s="6" t="n">
        <v>1000</v>
      </c>
      <c r="F668" s="7" t="n">
        <v>1</v>
      </c>
      <c r="G668" s="6" t="n">
        <v>19.73</v>
      </c>
      <c r="H668" s="6" t="n">
        <v>3</v>
      </c>
      <c r="I668" s="6" t="n">
        <v>19.73</v>
      </c>
      <c r="J668" s="6" t="n">
        <v>16.73</v>
      </c>
    </row>
    <row collapsed="false" customFormat="false" customHeight="false" hidden="false" ht="12.1" outlineLevel="0" r="669">
      <c r="A669" s="39" t="n">
        <v>47771</v>
      </c>
      <c r="B669" s="16" t="s">
        <v>543</v>
      </c>
      <c r="C669" s="16" t="s">
        <v>124</v>
      </c>
      <c r="D669" s="16" t="s">
        <v>125</v>
      </c>
      <c r="E669" s="6" t="n">
        <v>1000</v>
      </c>
      <c r="F669" s="7" t="n">
        <v>1</v>
      </c>
      <c r="G669" s="6" t="n">
        <v>62.33</v>
      </c>
      <c r="H669" s="6" t="n">
        <v>8</v>
      </c>
      <c r="I669" s="6" t="n">
        <v>62.33</v>
      </c>
      <c r="J669" s="6" t="n">
        <v>54.33</v>
      </c>
    </row>
    <row collapsed="false" customFormat="false" customHeight="false" hidden="false" ht="12.1" outlineLevel="0" r="670">
      <c r="A670" s="39" t="n">
        <v>47784</v>
      </c>
      <c r="B670" s="16" t="s">
        <v>543</v>
      </c>
      <c r="C670" s="16" t="s">
        <v>91</v>
      </c>
      <c r="D670" s="16" t="s">
        <v>92</v>
      </c>
      <c r="E670" s="6" t="n">
        <v>1000</v>
      </c>
      <c r="F670" s="7" t="n">
        <v>1</v>
      </c>
      <c r="G670" s="6" t="n">
        <v>5.92</v>
      </c>
      <c r="H670" s="6" t="n">
        <v>1</v>
      </c>
      <c r="I670" s="6" t="n">
        <v>5.92</v>
      </c>
      <c r="J670" s="6" t="n">
        <v>4.92</v>
      </c>
    </row>
    <row collapsed="false" customFormat="false" customHeight="false" hidden="false" ht="12.1" outlineLevel="0" r="671">
      <c r="A671" s="39" t="n">
        <v>47785</v>
      </c>
      <c r="B671" s="16" t="s">
        <v>543</v>
      </c>
      <c r="C671" s="16" t="s">
        <v>70</v>
      </c>
      <c r="D671" s="16" t="s">
        <v>71</v>
      </c>
      <c r="E671" s="6" t="n">
        <v>1000</v>
      </c>
      <c r="F671" s="7" t="n">
        <v>1</v>
      </c>
      <c r="G671" s="6" t="n">
        <v>19.73</v>
      </c>
      <c r="H671" s="6" t="n">
        <v>3</v>
      </c>
      <c r="I671" s="6" t="n">
        <v>19.73</v>
      </c>
      <c r="J671" s="6" t="n">
        <v>16.73</v>
      </c>
    </row>
    <row collapsed="false" customFormat="false" customHeight="false" hidden="false" ht="12.1" outlineLevel="0" r="672">
      <c r="A672" s="39" t="n">
        <v>47806</v>
      </c>
      <c r="B672" s="16" t="s">
        <v>543</v>
      </c>
      <c r="C672" s="16" t="s">
        <v>139</v>
      </c>
      <c r="D672" s="16" t="s">
        <v>140</v>
      </c>
      <c r="E672" s="6" t="n">
        <v>1000</v>
      </c>
      <c r="F672" s="7" t="n">
        <v>1</v>
      </c>
      <c r="G672" s="6" t="n">
        <v>61.08</v>
      </c>
      <c r="H672" s="6" t="n">
        <v>8</v>
      </c>
      <c r="I672" s="6" t="n">
        <v>61.08</v>
      </c>
      <c r="J672" s="6" t="n">
        <v>53.08</v>
      </c>
    </row>
    <row collapsed="false" customFormat="false" customHeight="false" hidden="false" ht="12.1" outlineLevel="0" r="673">
      <c r="A673" s="39" t="n">
        <v>47814</v>
      </c>
      <c r="B673" s="16" t="s">
        <v>543</v>
      </c>
      <c r="C673" s="16" t="s">
        <v>91</v>
      </c>
      <c r="D673" s="16" t="s">
        <v>92</v>
      </c>
      <c r="E673" s="6" t="n">
        <v>1000</v>
      </c>
      <c r="F673" s="7" t="n">
        <v>1</v>
      </c>
      <c r="G673" s="6" t="n">
        <v>4.93</v>
      </c>
      <c r="H673" s="6" t="n">
        <v>1</v>
      </c>
      <c r="I673" s="6" t="n">
        <v>4.93</v>
      </c>
      <c r="J673" s="6" t="n">
        <v>3.93</v>
      </c>
    </row>
    <row collapsed="false" customFormat="false" customHeight="false" hidden="false" ht="12.1" outlineLevel="0" r="674">
      <c r="A674" s="39" t="n">
        <v>47815</v>
      </c>
      <c r="B674" s="16" t="s">
        <v>543</v>
      </c>
      <c r="C674" s="16" t="s">
        <v>70</v>
      </c>
      <c r="D674" s="16" t="s">
        <v>71</v>
      </c>
      <c r="E674" s="6" t="n">
        <v>1000</v>
      </c>
      <c r="F674" s="7" t="n">
        <v>1</v>
      </c>
      <c r="G674" s="6" t="n">
        <v>19.73</v>
      </c>
      <c r="H674" s="6" t="n">
        <v>3</v>
      </c>
      <c r="I674" s="6" t="n">
        <v>19.73</v>
      </c>
      <c r="J674" s="6" t="n">
        <v>16.73</v>
      </c>
    </row>
    <row collapsed="false" customFormat="false" customHeight="false" hidden="false" ht="12.1" outlineLevel="0" r="675">
      <c r="A675" s="39" t="n">
        <v>47834</v>
      </c>
      <c r="B675" s="16" t="s">
        <v>543</v>
      </c>
      <c r="C675" s="16" t="s">
        <v>130</v>
      </c>
      <c r="D675" s="16" t="s">
        <v>131</v>
      </c>
      <c r="E675" s="6" t="n">
        <v>1000</v>
      </c>
      <c r="F675" s="7" t="n">
        <v>1</v>
      </c>
      <c r="G675" s="6" t="n">
        <v>59.84</v>
      </c>
      <c r="H675" s="6" t="n">
        <v>8</v>
      </c>
      <c r="I675" s="6" t="n">
        <v>59.84</v>
      </c>
      <c r="J675" s="6" t="n">
        <v>51.84</v>
      </c>
    </row>
    <row collapsed="false" customFormat="false" customHeight="false" hidden="false" ht="12.1" outlineLevel="0" r="676">
      <c r="A676" s="39" t="n">
        <v>47844</v>
      </c>
      <c r="B676" s="16" t="s">
        <v>543</v>
      </c>
      <c r="C676" s="16" t="s">
        <v>91</v>
      </c>
      <c r="D676" s="16" t="s">
        <v>92</v>
      </c>
      <c r="E676" s="6" t="n">
        <v>1000</v>
      </c>
      <c r="F676" s="7" t="n">
        <v>1</v>
      </c>
      <c r="G676" s="6" t="n">
        <v>3.95</v>
      </c>
      <c r="H676" s="6" t="n">
        <v>1</v>
      </c>
      <c r="I676" s="6" t="n">
        <v>3.95</v>
      </c>
      <c r="J676" s="6" t="n">
        <v>2.95</v>
      </c>
    </row>
    <row collapsed="false" customFormat="false" customHeight="false" hidden="false" ht="12.1" outlineLevel="0" r="677">
      <c r="A677" s="39" t="n">
        <v>47874</v>
      </c>
      <c r="B677" s="16" t="s">
        <v>543</v>
      </c>
      <c r="C677" s="16" t="s">
        <v>91</v>
      </c>
      <c r="D677" s="16" t="s">
        <v>92</v>
      </c>
      <c r="E677" s="6" t="n">
        <v>1000</v>
      </c>
      <c r="F677" s="7" t="n">
        <v>1</v>
      </c>
      <c r="G677" s="6" t="n">
        <v>2.96</v>
      </c>
      <c r="H677" s="6" t="n">
        <v>0</v>
      </c>
      <c r="I677" s="6" t="n">
        <v>2.96</v>
      </c>
      <c r="J677" s="6" t="n">
        <v>2.96</v>
      </c>
    </row>
    <row collapsed="false" customFormat="false" customHeight="false" hidden="false" ht="12.1" outlineLevel="0" r="678">
      <c r="A678" s="39" t="n">
        <v>47904</v>
      </c>
      <c r="B678" s="16" t="s">
        <v>543</v>
      </c>
      <c r="C678" s="16" t="s">
        <v>91</v>
      </c>
      <c r="D678" s="16" t="s">
        <v>92</v>
      </c>
      <c r="E678" s="6" t="n">
        <v>1000</v>
      </c>
      <c r="F678" s="7" t="n">
        <v>1</v>
      </c>
      <c r="G678" s="6" t="n">
        <v>1.97</v>
      </c>
      <c r="H678" s="6" t="n">
        <v>0</v>
      </c>
      <c r="I678" s="6" t="n">
        <v>1.97</v>
      </c>
      <c r="J678" s="6" t="n">
        <v>1.97</v>
      </c>
    </row>
    <row collapsed="false" customFormat="false" customHeight="false" hidden="false" ht="12.1" outlineLevel="0" r="679">
      <c r="A679" s="39" t="n">
        <v>47925</v>
      </c>
      <c r="B679" s="16" t="s">
        <v>543</v>
      </c>
      <c r="C679" s="16" t="s">
        <v>133</v>
      </c>
      <c r="D679" s="16" t="s">
        <v>134</v>
      </c>
      <c r="E679" s="6" t="n">
        <v>1000</v>
      </c>
      <c r="F679" s="7" t="n">
        <v>1</v>
      </c>
      <c r="G679" s="6" t="n">
        <v>59.84</v>
      </c>
      <c r="H679" s="6" t="n">
        <v>8</v>
      </c>
      <c r="I679" s="6" t="n">
        <v>59.84</v>
      </c>
      <c r="J679" s="6" t="n">
        <v>51.84</v>
      </c>
    </row>
    <row collapsed="false" customFormat="false" customHeight="false" hidden="false" ht="12.1" outlineLevel="0" r="680">
      <c r="A680" s="39" t="n">
        <v>47934</v>
      </c>
      <c r="B680" s="16" t="s">
        <v>543</v>
      </c>
      <c r="C680" s="16" t="s">
        <v>91</v>
      </c>
      <c r="D680" s="16" t="s">
        <v>92</v>
      </c>
      <c r="E680" s="6" t="n">
        <v>1000</v>
      </c>
      <c r="F680" s="7" t="n">
        <v>1</v>
      </c>
      <c r="G680" s="6" t="n">
        <v>0.99</v>
      </c>
      <c r="H680" s="6" t="n">
        <v>0</v>
      </c>
      <c r="I680" s="6" t="n">
        <v>0.99</v>
      </c>
      <c r="J680" s="6" t="n">
        <v>0.99</v>
      </c>
    </row>
    <row collapsed="false" customFormat="false" customHeight="false" hidden="false" ht="12.1" outlineLevel="0" r="681">
      <c r="A681" s="39" t="n">
        <v>47953</v>
      </c>
      <c r="B681" s="16" t="s">
        <v>543</v>
      </c>
      <c r="C681" s="16" t="s">
        <v>124</v>
      </c>
      <c r="D681" s="16" t="s">
        <v>125</v>
      </c>
      <c r="E681" s="6" t="n">
        <v>1000</v>
      </c>
      <c r="F681" s="7" t="n">
        <v>1</v>
      </c>
      <c r="G681" s="6" t="n">
        <v>62.33</v>
      </c>
      <c r="H681" s="6" t="n">
        <v>8</v>
      </c>
      <c r="I681" s="6" t="n">
        <v>62.33</v>
      </c>
      <c r="J681" s="6" t="n">
        <v>54.33</v>
      </c>
    </row>
    <row collapsed="false" customFormat="false" customHeight="false" hidden="false" ht="12.1" outlineLevel="0" r="682">
      <c r="A682" s="39" t="n">
        <v>47988</v>
      </c>
      <c r="B682" s="16" t="s">
        <v>543</v>
      </c>
      <c r="C682" s="16" t="s">
        <v>139</v>
      </c>
      <c r="D682" s="16" t="s">
        <v>140</v>
      </c>
      <c r="E682" s="6" t="n">
        <v>1000</v>
      </c>
      <c r="F682" s="7" t="n">
        <v>1</v>
      </c>
      <c r="G682" s="6" t="n">
        <v>61.08</v>
      </c>
      <c r="H682" s="6" t="n">
        <v>8</v>
      </c>
      <c r="I682" s="6" t="n">
        <v>61.08</v>
      </c>
      <c r="J682" s="6" t="n">
        <v>53.08</v>
      </c>
    </row>
    <row collapsed="false" customFormat="false" customHeight="false" hidden="false" ht="12.1" outlineLevel="0" r="683">
      <c r="A683" s="39" t="n">
        <v>48016</v>
      </c>
      <c r="B683" s="16" t="s">
        <v>543</v>
      </c>
      <c r="C683" s="16" t="s">
        <v>130</v>
      </c>
      <c r="D683" s="16" t="s">
        <v>131</v>
      </c>
      <c r="E683" s="6" t="n">
        <v>1000</v>
      </c>
      <c r="F683" s="7" t="n">
        <v>1</v>
      </c>
      <c r="G683" s="6" t="n">
        <v>59.84</v>
      </c>
      <c r="H683" s="6" t="n">
        <v>8</v>
      </c>
      <c r="I683" s="6" t="n">
        <v>59.84</v>
      </c>
      <c r="J683" s="6" t="n">
        <v>51.84</v>
      </c>
    </row>
    <row collapsed="false" customFormat="false" customHeight="false" hidden="false" ht="12.1" outlineLevel="0" r="684">
      <c r="A684" s="39" t="n">
        <v>48107</v>
      </c>
      <c r="B684" s="16" t="s">
        <v>543</v>
      </c>
      <c r="C684" s="16" t="s">
        <v>133</v>
      </c>
      <c r="D684" s="16" t="s">
        <v>134</v>
      </c>
      <c r="E684" s="6" t="n">
        <v>1000</v>
      </c>
      <c r="F684" s="7" t="n">
        <v>1</v>
      </c>
      <c r="G684" s="6" t="n">
        <v>59.84</v>
      </c>
      <c r="H684" s="6" t="n">
        <v>8</v>
      </c>
      <c r="I684" s="6" t="n">
        <v>59.84</v>
      </c>
      <c r="J684" s="6" t="n">
        <v>51.84</v>
      </c>
    </row>
    <row collapsed="false" customFormat="false" customHeight="false" hidden="false" ht="12.1" outlineLevel="0" r="685">
      <c r="A685" s="39" t="n">
        <v>48135</v>
      </c>
      <c r="B685" s="16" t="s">
        <v>543</v>
      </c>
      <c r="C685" s="16" t="s">
        <v>124</v>
      </c>
      <c r="D685" s="16" t="s">
        <v>125</v>
      </c>
      <c r="E685" s="6" t="n">
        <v>1000</v>
      </c>
      <c r="F685" s="7" t="n">
        <v>1</v>
      </c>
      <c r="G685" s="6" t="n">
        <v>62.33</v>
      </c>
      <c r="H685" s="6" t="n">
        <v>8</v>
      </c>
      <c r="I685" s="6" t="n">
        <v>62.33</v>
      </c>
      <c r="J685" s="6" t="n">
        <v>54.33</v>
      </c>
    </row>
    <row collapsed="false" customFormat="false" customHeight="false" hidden="false" ht="12.1" outlineLevel="0" r="686">
      <c r="A686" s="39" t="n">
        <v>48170</v>
      </c>
      <c r="B686" s="16" t="s">
        <v>543</v>
      </c>
      <c r="C686" s="16" t="s">
        <v>139</v>
      </c>
      <c r="D686" s="16" t="s">
        <v>140</v>
      </c>
      <c r="E686" s="6" t="n">
        <v>1000</v>
      </c>
      <c r="F686" s="7" t="n">
        <v>1</v>
      </c>
      <c r="G686" s="6" t="n">
        <v>61.08</v>
      </c>
      <c r="H686" s="6" t="n">
        <v>8</v>
      </c>
      <c r="I686" s="6" t="n">
        <v>61.08</v>
      </c>
      <c r="J686" s="6" t="n">
        <v>53.08</v>
      </c>
    </row>
    <row collapsed="false" customFormat="false" customHeight="false" hidden="false" ht="12.1" outlineLevel="0" r="687">
      <c r="A687" s="39" t="n">
        <v>48198</v>
      </c>
      <c r="B687" s="16" t="s">
        <v>543</v>
      </c>
      <c r="C687" s="16" t="s">
        <v>130</v>
      </c>
      <c r="D687" s="16" t="s">
        <v>131</v>
      </c>
      <c r="E687" s="6" t="n">
        <v>1000</v>
      </c>
      <c r="F687" s="7" t="n">
        <v>1</v>
      </c>
      <c r="G687" s="6" t="n">
        <v>59.84</v>
      </c>
      <c r="H687" s="6" t="n">
        <v>8</v>
      </c>
      <c r="I687" s="6" t="n">
        <v>59.84</v>
      </c>
      <c r="J687" s="6" t="n">
        <v>51.84</v>
      </c>
    </row>
    <row collapsed="false" customFormat="false" customHeight="false" hidden="false" ht="12.1" outlineLevel="0" r="688">
      <c r="A688" s="39" t="n">
        <v>48289</v>
      </c>
      <c r="B688" s="16" t="s">
        <v>543</v>
      </c>
      <c r="C688" s="16" t="s">
        <v>133</v>
      </c>
      <c r="D688" s="16" t="s">
        <v>134</v>
      </c>
      <c r="E688" s="6" t="n">
        <v>1000</v>
      </c>
      <c r="F688" s="7" t="n">
        <v>1</v>
      </c>
      <c r="G688" s="6" t="n">
        <v>59.84</v>
      </c>
      <c r="H688" s="6" t="n">
        <v>8</v>
      </c>
      <c r="I688" s="6" t="n">
        <v>59.84</v>
      </c>
      <c r="J688" s="6" t="n">
        <v>51.84</v>
      </c>
    </row>
    <row collapsed="false" customFormat="false" customHeight="false" hidden="false" ht="12.1" outlineLevel="0" r="689">
      <c r="A689" s="39" t="n">
        <v>48317</v>
      </c>
      <c r="B689" s="16" t="s">
        <v>543</v>
      </c>
      <c r="C689" s="16" t="s">
        <v>124</v>
      </c>
      <c r="D689" s="16" t="s">
        <v>125</v>
      </c>
      <c r="E689" s="6" t="n">
        <v>1000</v>
      </c>
      <c r="F689" s="7" t="n">
        <v>1</v>
      </c>
      <c r="G689" s="6" t="n">
        <v>62.33</v>
      </c>
      <c r="H689" s="6" t="n">
        <v>8</v>
      </c>
      <c r="I689" s="6" t="n">
        <v>62.33</v>
      </c>
      <c r="J689" s="6" t="n">
        <v>54.33</v>
      </c>
    </row>
    <row collapsed="false" customFormat="false" customHeight="false" hidden="false" ht="12.1" outlineLevel="0" r="690">
      <c r="A690" s="39" t="n">
        <v>48352</v>
      </c>
      <c r="B690" s="16" t="s">
        <v>543</v>
      </c>
      <c r="C690" s="16" t="s">
        <v>139</v>
      </c>
      <c r="D690" s="16" t="s">
        <v>140</v>
      </c>
      <c r="E690" s="6" t="n">
        <v>1000</v>
      </c>
      <c r="F690" s="7" t="n">
        <v>1</v>
      </c>
      <c r="G690" s="6" t="n">
        <v>61.08</v>
      </c>
      <c r="H690" s="6" t="n">
        <v>8</v>
      </c>
      <c r="I690" s="6" t="n">
        <v>61.08</v>
      </c>
      <c r="J690" s="6" t="n">
        <v>53.08</v>
      </c>
    </row>
    <row collapsed="false" customFormat="false" customHeight="false" hidden="false" ht="12.1" outlineLevel="0" r="691">
      <c r="A691" s="39" t="n">
        <v>48380</v>
      </c>
      <c r="B691" s="16" t="s">
        <v>543</v>
      </c>
      <c r="C691" s="16" t="s">
        <v>130</v>
      </c>
      <c r="D691" s="16" t="s">
        <v>131</v>
      </c>
      <c r="E691" s="6" t="n">
        <v>1000</v>
      </c>
      <c r="F691" s="7" t="n">
        <v>1</v>
      </c>
      <c r="G691" s="6" t="n">
        <v>59.84</v>
      </c>
      <c r="H691" s="6" t="n">
        <v>8</v>
      </c>
      <c r="I691" s="6" t="n">
        <v>59.84</v>
      </c>
      <c r="J691" s="6" t="n">
        <v>51.84</v>
      </c>
    </row>
    <row collapsed="false" customFormat="false" customHeight="false" hidden="false" ht="12.1" outlineLevel="0" r="692">
      <c r="A692" s="39" t="n">
        <v>48471</v>
      </c>
      <c r="B692" s="16" t="s">
        <v>543</v>
      </c>
      <c r="C692" s="16" t="s">
        <v>133</v>
      </c>
      <c r="D692" s="16" t="s">
        <v>134</v>
      </c>
      <c r="E692" s="6" t="n">
        <v>1000</v>
      </c>
      <c r="F692" s="7" t="n">
        <v>1</v>
      </c>
      <c r="G692" s="6" t="n">
        <v>59.84</v>
      </c>
      <c r="H692" s="6" t="n">
        <v>8</v>
      </c>
      <c r="I692" s="6" t="n">
        <v>59.84</v>
      </c>
      <c r="J692" s="6" t="n">
        <v>51.84</v>
      </c>
    </row>
    <row collapsed="false" customFormat="false" customHeight="false" hidden="false" ht="12.1" outlineLevel="0" r="693">
      <c r="A693" s="39" t="n">
        <v>48499</v>
      </c>
      <c r="B693" s="16" t="s">
        <v>543</v>
      </c>
      <c r="C693" s="16" t="s">
        <v>124</v>
      </c>
      <c r="D693" s="16" t="s">
        <v>125</v>
      </c>
      <c r="E693" s="6" t="n">
        <v>1000</v>
      </c>
      <c r="F693" s="7" t="n">
        <v>1</v>
      </c>
      <c r="G693" s="6" t="n">
        <v>62.33</v>
      </c>
      <c r="H693" s="6" t="n">
        <v>8</v>
      </c>
      <c r="I693" s="6" t="n">
        <v>62.33</v>
      </c>
      <c r="J693" s="6" t="n">
        <v>54.33</v>
      </c>
    </row>
    <row collapsed="false" customFormat="false" customHeight="false" hidden="false" ht="12.1" outlineLevel="0" r="694">
      <c r="A694" s="39" t="n">
        <v>48534</v>
      </c>
      <c r="B694" s="16" t="s">
        <v>543</v>
      </c>
      <c r="C694" s="16" t="s">
        <v>139</v>
      </c>
      <c r="D694" s="16" t="s">
        <v>140</v>
      </c>
      <c r="E694" s="6" t="n">
        <v>1000</v>
      </c>
      <c r="F694" s="7" t="n">
        <v>1</v>
      </c>
      <c r="G694" s="6" t="n">
        <v>61.08</v>
      </c>
      <c r="H694" s="6" t="n">
        <v>8</v>
      </c>
      <c r="I694" s="6" t="n">
        <v>61.08</v>
      </c>
      <c r="J694" s="6" t="n">
        <v>53.08</v>
      </c>
    </row>
    <row collapsed="false" customFormat="false" customHeight="false" hidden="false" ht="12.1" outlineLevel="0" r="695">
      <c r="A695" s="39" t="n">
        <v>48562</v>
      </c>
      <c r="B695" s="16" t="s">
        <v>543</v>
      </c>
      <c r="C695" s="16" t="s">
        <v>130</v>
      </c>
      <c r="D695" s="16" t="s">
        <v>131</v>
      </c>
      <c r="E695" s="6" t="n">
        <v>1000</v>
      </c>
      <c r="F695" s="7" t="n">
        <v>1</v>
      </c>
      <c r="G695" s="6" t="n">
        <v>59.84</v>
      </c>
      <c r="H695" s="6" t="n">
        <v>8</v>
      </c>
      <c r="I695" s="6" t="n">
        <v>59.84</v>
      </c>
      <c r="J695" s="6" t="n">
        <v>51.84</v>
      </c>
    </row>
    <row collapsed="false" customFormat="false" customHeight="false" hidden="false" ht="12.1" outlineLevel="0" r="696">
      <c r="A696" s="39" t="n">
        <v>48653</v>
      </c>
      <c r="B696" s="16" t="s">
        <v>543</v>
      </c>
      <c r="C696" s="16" t="s">
        <v>133</v>
      </c>
      <c r="D696" s="16" t="s">
        <v>134</v>
      </c>
      <c r="E696" s="6" t="n">
        <v>1000</v>
      </c>
      <c r="F696" s="7" t="n">
        <v>1</v>
      </c>
      <c r="G696" s="6" t="n">
        <v>59.84</v>
      </c>
      <c r="H696" s="6" t="n">
        <v>8</v>
      </c>
      <c r="I696" s="6" t="n">
        <v>59.84</v>
      </c>
      <c r="J696" s="6" t="n">
        <v>51.84</v>
      </c>
    </row>
    <row collapsed="false" customFormat="false" customHeight="false" hidden="false" ht="12.1" outlineLevel="0" r="697">
      <c r="A697" s="39" t="n">
        <v>48681</v>
      </c>
      <c r="B697" s="16" t="s">
        <v>543</v>
      </c>
      <c r="C697" s="16" t="s">
        <v>124</v>
      </c>
      <c r="D697" s="16" t="s">
        <v>125</v>
      </c>
      <c r="E697" s="6" t="n">
        <v>1000</v>
      </c>
      <c r="F697" s="7" t="n">
        <v>1</v>
      </c>
      <c r="G697" s="6" t="n">
        <v>62.33</v>
      </c>
      <c r="H697" s="6" t="n">
        <v>8</v>
      </c>
      <c r="I697" s="6" t="n">
        <v>62.33</v>
      </c>
      <c r="J697" s="6" t="n">
        <v>54.33</v>
      </c>
    </row>
    <row collapsed="false" customFormat="false" customHeight="false" hidden="false" ht="12.1" outlineLevel="0" r="698">
      <c r="A698" s="39" t="n">
        <v>48716</v>
      </c>
      <c r="B698" s="16" t="s">
        <v>543</v>
      </c>
      <c r="C698" s="16" t="s">
        <v>139</v>
      </c>
      <c r="D698" s="16" t="s">
        <v>140</v>
      </c>
      <c r="E698" s="6" t="n">
        <v>1000</v>
      </c>
      <c r="F698" s="7" t="n">
        <v>1</v>
      </c>
      <c r="G698" s="6" t="n">
        <v>61.08</v>
      </c>
      <c r="H698" s="6" t="n">
        <v>8</v>
      </c>
      <c r="I698" s="6" t="n">
        <v>61.08</v>
      </c>
      <c r="J698" s="6" t="n">
        <v>53.08</v>
      </c>
    </row>
    <row collapsed="false" customFormat="false" customHeight="false" hidden="false" ht="12.1" outlineLevel="0" r="699">
      <c r="A699" s="39" t="n">
        <v>48744</v>
      </c>
      <c r="B699" s="16" t="s">
        <v>543</v>
      </c>
      <c r="C699" s="16" t="s">
        <v>130</v>
      </c>
      <c r="D699" s="16" t="s">
        <v>131</v>
      </c>
      <c r="E699" s="6" t="n">
        <v>1000</v>
      </c>
      <c r="F699" s="7" t="n">
        <v>1</v>
      </c>
      <c r="G699" s="6" t="n">
        <v>59.84</v>
      </c>
      <c r="H699" s="6" t="n">
        <v>8</v>
      </c>
      <c r="I699" s="6" t="n">
        <v>59.84</v>
      </c>
      <c r="J699" s="6" t="n">
        <v>51.84</v>
      </c>
    </row>
    <row collapsed="false" customFormat="false" customHeight="false" hidden="false" ht="12.1" outlineLevel="0" r="700">
      <c r="A700" s="39" t="n">
        <v>48835</v>
      </c>
      <c r="B700" s="16" t="s">
        <v>543</v>
      </c>
      <c r="C700" s="16" t="s">
        <v>133</v>
      </c>
      <c r="D700" s="16" t="s">
        <v>134</v>
      </c>
      <c r="E700" s="6" t="n">
        <v>1000</v>
      </c>
      <c r="F700" s="7" t="n">
        <v>1</v>
      </c>
      <c r="G700" s="6" t="n">
        <v>59.84</v>
      </c>
      <c r="H700" s="6" t="n">
        <v>8</v>
      </c>
      <c r="I700" s="6" t="n">
        <v>59.84</v>
      </c>
      <c r="J700" s="6" t="n">
        <v>51.84</v>
      </c>
    </row>
    <row collapsed="false" customFormat="false" customHeight="false" hidden="false" ht="12.1" outlineLevel="0" r="701">
      <c r="A701" s="39" t="n">
        <v>48863</v>
      </c>
      <c r="B701" s="16" t="s">
        <v>543</v>
      </c>
      <c r="C701" s="16" t="s">
        <v>124</v>
      </c>
      <c r="D701" s="16" t="s">
        <v>125</v>
      </c>
      <c r="E701" s="6" t="n">
        <v>1000</v>
      </c>
      <c r="F701" s="7" t="n">
        <v>1</v>
      </c>
      <c r="G701" s="6" t="n">
        <v>62.33</v>
      </c>
      <c r="H701" s="6" t="n">
        <v>8</v>
      </c>
      <c r="I701" s="6" t="n">
        <v>62.33</v>
      </c>
      <c r="J701" s="6" t="n">
        <v>54.33</v>
      </c>
    </row>
    <row collapsed="false" customFormat="false" customHeight="false" hidden="false" ht="12.1" outlineLevel="0" r="702">
      <c r="A702" s="39" t="n">
        <v>48898</v>
      </c>
      <c r="B702" s="16" t="s">
        <v>543</v>
      </c>
      <c r="C702" s="16" t="s">
        <v>139</v>
      </c>
      <c r="D702" s="16" t="s">
        <v>140</v>
      </c>
      <c r="E702" s="6" t="n">
        <v>1000</v>
      </c>
      <c r="F702" s="7" t="n">
        <v>1</v>
      </c>
      <c r="G702" s="6" t="n">
        <v>61.08</v>
      </c>
      <c r="H702" s="6" t="n">
        <v>8</v>
      </c>
      <c r="I702" s="6" t="n">
        <v>61.08</v>
      </c>
      <c r="J702" s="6" t="n">
        <v>53.08</v>
      </c>
    </row>
    <row collapsed="false" customFormat="false" customHeight="false" hidden="false" ht="12.1" outlineLevel="0" r="703">
      <c r="A703" s="39" t="n">
        <v>48926</v>
      </c>
      <c r="B703" s="16" t="s">
        <v>543</v>
      </c>
      <c r="C703" s="16" t="s">
        <v>130</v>
      </c>
      <c r="D703" s="16" t="s">
        <v>131</v>
      </c>
      <c r="E703" s="6" t="n">
        <v>1000</v>
      </c>
      <c r="F703" s="7" t="n">
        <v>1</v>
      </c>
      <c r="G703" s="6" t="n">
        <v>59.84</v>
      </c>
      <c r="H703" s="6" t="n">
        <v>8</v>
      </c>
      <c r="I703" s="6" t="n">
        <v>59.84</v>
      </c>
      <c r="J703" s="6" t="n">
        <v>51.84</v>
      </c>
    </row>
    <row collapsed="false" customFormat="false" customHeight="false" hidden="false" ht="12.1" outlineLevel="0" r="704">
      <c r="A704" s="39" t="n">
        <v>49017</v>
      </c>
      <c r="B704" s="16" t="s">
        <v>543</v>
      </c>
      <c r="C704" s="16" t="s">
        <v>133</v>
      </c>
      <c r="D704" s="16" t="s">
        <v>134</v>
      </c>
      <c r="E704" s="6" t="n">
        <v>1000</v>
      </c>
      <c r="F704" s="7" t="n">
        <v>1</v>
      </c>
      <c r="G704" s="6" t="n">
        <v>59.84</v>
      </c>
      <c r="H704" s="6" t="n">
        <v>8</v>
      </c>
      <c r="I704" s="6" t="n">
        <v>59.84</v>
      </c>
      <c r="J704" s="6" t="n">
        <v>51.84</v>
      </c>
    </row>
    <row collapsed="false" customFormat="false" customHeight="false" hidden="false" ht="12.1" outlineLevel="0" r="705">
      <c r="A705" s="39" t="n">
        <v>49080</v>
      </c>
      <c r="B705" s="16" t="s">
        <v>543</v>
      </c>
      <c r="C705" s="16" t="s">
        <v>139</v>
      </c>
      <c r="D705" s="16" t="s">
        <v>140</v>
      </c>
      <c r="E705" s="6" t="n">
        <v>1000</v>
      </c>
      <c r="F705" s="7" t="n">
        <v>1</v>
      </c>
      <c r="G705" s="6" t="n">
        <v>61.08</v>
      </c>
      <c r="H705" s="6" t="n">
        <v>8</v>
      </c>
      <c r="I705" s="6" t="n">
        <v>61.08</v>
      </c>
      <c r="J705" s="6" t="n">
        <v>53.08</v>
      </c>
    </row>
    <row collapsed="false" customFormat="false" customHeight="false" hidden="false" ht="12.1" outlineLevel="0" r="706">
      <c r="A706" s="39" t="n">
        <v>49108</v>
      </c>
      <c r="B706" s="16" t="s">
        <v>543</v>
      </c>
      <c r="C706" s="16" t="s">
        <v>130</v>
      </c>
      <c r="D706" s="16" t="s">
        <v>131</v>
      </c>
      <c r="E706" s="6" t="n">
        <v>1000</v>
      </c>
      <c r="F706" s="7" t="n">
        <v>1</v>
      </c>
      <c r="G706" s="6" t="n">
        <v>59.84</v>
      </c>
      <c r="H706" s="6" t="n">
        <v>8</v>
      </c>
      <c r="I706" s="6" t="n">
        <v>59.84</v>
      </c>
      <c r="J706" s="6" t="n">
        <v>51.84</v>
      </c>
    </row>
    <row collapsed="false" customFormat="false" customHeight="false" hidden="false" ht="12.1" outlineLevel="0" r="707">
      <c r="A707" s="39" t="n">
        <v>49199</v>
      </c>
      <c r="B707" s="16" t="s">
        <v>543</v>
      </c>
      <c r="C707" s="16" t="s">
        <v>133</v>
      </c>
      <c r="D707" s="16" t="s">
        <v>134</v>
      </c>
      <c r="E707" s="6" t="n">
        <v>1000</v>
      </c>
      <c r="F707" s="7" t="n">
        <v>1</v>
      </c>
      <c r="G707" s="6" t="n">
        <v>59.84</v>
      </c>
      <c r="H707" s="6" t="n">
        <v>8</v>
      </c>
      <c r="I707" s="6" t="n">
        <v>59.84</v>
      </c>
      <c r="J707" s="6" t="n">
        <v>51.84</v>
      </c>
    </row>
    <row collapsed="false" customFormat="false" customHeight="false" hidden="false" ht="12.1" outlineLevel="0" r="708">
      <c r="A708" s="39" t="n">
        <v>49262</v>
      </c>
      <c r="B708" s="16" t="s">
        <v>543</v>
      </c>
      <c r="C708" s="16" t="s">
        <v>139</v>
      </c>
      <c r="D708" s="16" t="s">
        <v>140</v>
      </c>
      <c r="E708" s="6" t="n">
        <v>1000</v>
      </c>
      <c r="F708" s="7" t="n">
        <v>1</v>
      </c>
      <c r="G708" s="6" t="n">
        <v>61.08</v>
      </c>
      <c r="H708" s="6" t="n">
        <v>8</v>
      </c>
      <c r="I708" s="6" t="n">
        <v>61.08</v>
      </c>
      <c r="J708" s="6" t="n">
        <v>53.08</v>
      </c>
    </row>
    <row collapsed="false" customFormat="false" customHeight="false" hidden="false" ht="12.1" outlineLevel="0" r="709">
      <c r="A709" s="39" t="n">
        <v>49290</v>
      </c>
      <c r="B709" s="16" t="s">
        <v>543</v>
      </c>
      <c r="C709" s="16" t="s">
        <v>130</v>
      </c>
      <c r="D709" s="16" t="s">
        <v>131</v>
      </c>
      <c r="E709" s="6" t="n">
        <v>1000</v>
      </c>
      <c r="F709" s="7" t="n">
        <v>1</v>
      </c>
      <c r="G709" s="6" t="n">
        <v>59.84</v>
      </c>
      <c r="H709" s="6" t="n">
        <v>8</v>
      </c>
      <c r="I709" s="6" t="n">
        <v>59.84</v>
      </c>
      <c r="J709" s="6" t="n">
        <v>51.84</v>
      </c>
    </row>
    <row collapsed="false" customFormat="false" customHeight="false" hidden="false" ht="12.1" outlineLevel="0" r="710">
      <c r="A710" s="39" t="n">
        <v>49381</v>
      </c>
      <c r="B710" s="16" t="s">
        <v>543</v>
      </c>
      <c r="C710" s="16" t="s">
        <v>133</v>
      </c>
      <c r="D710" s="16" t="s">
        <v>134</v>
      </c>
      <c r="E710" s="6" t="n">
        <v>1000</v>
      </c>
      <c r="F710" s="7" t="n">
        <v>1</v>
      </c>
      <c r="G710" s="6" t="n">
        <v>59.84</v>
      </c>
      <c r="H710" s="6" t="n">
        <v>8</v>
      </c>
      <c r="I710" s="6" t="n">
        <v>59.84</v>
      </c>
      <c r="J710" s="6" t="n">
        <v>51.84</v>
      </c>
    </row>
    <row collapsed="false" customFormat="false" customHeight="false" hidden="false" ht="12.1" outlineLevel="0" r="711">
      <c r="A711" s="39" t="n">
        <v>49444</v>
      </c>
      <c r="B711" s="16" t="s">
        <v>543</v>
      </c>
      <c r="C711" s="16" t="s">
        <v>139</v>
      </c>
      <c r="D711" s="16" t="s">
        <v>140</v>
      </c>
      <c r="E711" s="6" t="n">
        <v>1000</v>
      </c>
      <c r="F711" s="7" t="n">
        <v>1</v>
      </c>
      <c r="G711" s="6" t="n">
        <v>61.08</v>
      </c>
      <c r="H711" s="6" t="n">
        <v>8</v>
      </c>
      <c r="I711" s="6" t="n">
        <v>61.08</v>
      </c>
      <c r="J711" s="6" t="n">
        <v>53.08</v>
      </c>
    </row>
    <row collapsed="false" customFormat="false" customHeight="false" hidden="false" ht="12.1" outlineLevel="0" r="712">
      <c r="A712" s="39" t="n">
        <v>49472</v>
      </c>
      <c r="B712" s="16" t="s">
        <v>543</v>
      </c>
      <c r="C712" s="16" t="s">
        <v>130</v>
      </c>
      <c r="D712" s="16" t="s">
        <v>131</v>
      </c>
      <c r="E712" s="6" t="n">
        <v>1000</v>
      </c>
      <c r="F712" s="7" t="n">
        <v>1</v>
      </c>
      <c r="G712" s="6" t="n">
        <v>59.84</v>
      </c>
      <c r="H712" s="6" t="n">
        <v>8</v>
      </c>
      <c r="I712" s="6" t="n">
        <v>59.84</v>
      </c>
      <c r="J712" s="6" t="n">
        <v>51.84</v>
      </c>
    </row>
    <row collapsed="false" customFormat="false" customHeight="false" hidden="false" ht="12.1" outlineLevel="0" r="713">
      <c r="A713" s="39" t="n">
        <v>49563</v>
      </c>
      <c r="B713" s="16" t="s">
        <v>543</v>
      </c>
      <c r="C713" s="16" t="s">
        <v>133</v>
      </c>
      <c r="D713" s="16" t="s">
        <v>134</v>
      </c>
      <c r="E713" s="6" t="n">
        <v>1000</v>
      </c>
      <c r="F713" s="7" t="n">
        <v>1</v>
      </c>
      <c r="G713" s="6" t="n">
        <v>59.84</v>
      </c>
      <c r="H713" s="6" t="n">
        <v>8</v>
      </c>
      <c r="I713" s="6" t="n">
        <v>59.84</v>
      </c>
      <c r="J713" s="6" t="n">
        <v>51.84</v>
      </c>
    </row>
    <row collapsed="false" customFormat="false" customHeight="false" hidden="false" ht="12.1" outlineLevel="0" r="714">
      <c r="A714" s="39" t="n">
        <v>49626</v>
      </c>
      <c r="B714" s="16" t="s">
        <v>543</v>
      </c>
      <c r="C714" s="16" t="s">
        <v>139</v>
      </c>
      <c r="D714" s="16" t="s">
        <v>140</v>
      </c>
      <c r="E714" s="6" t="n">
        <v>1000</v>
      </c>
      <c r="F714" s="7" t="n">
        <v>1</v>
      </c>
      <c r="G714" s="6" t="n">
        <v>61.08</v>
      </c>
      <c r="H714" s="6" t="n">
        <v>8</v>
      </c>
      <c r="I714" s="6" t="n">
        <v>61.08</v>
      </c>
      <c r="J714" s="6" t="n">
        <v>53.08</v>
      </c>
    </row>
    <row collapsed="false" customFormat="false" customHeight="false" hidden="false" ht="12.1" outlineLevel="0" r="715">
      <c r="A715" s="39" t="n">
        <v>49654</v>
      </c>
      <c r="B715" s="16" t="s">
        <v>543</v>
      </c>
      <c r="C715" s="16" t="s">
        <v>130</v>
      </c>
      <c r="D715" s="16" t="s">
        <v>131</v>
      </c>
      <c r="E715" s="6" t="n">
        <v>1000</v>
      </c>
      <c r="F715" s="7" t="n">
        <v>1</v>
      </c>
      <c r="G715" s="6" t="n">
        <v>59.84</v>
      </c>
      <c r="H715" s="6" t="n">
        <v>8</v>
      </c>
      <c r="I715" s="6" t="n">
        <v>59.84</v>
      </c>
      <c r="J715" s="6" t="n">
        <v>51.84</v>
      </c>
    </row>
    <row collapsed="false" customFormat="false" customHeight="false" hidden="false" ht="12.1" outlineLevel="0" r="716">
      <c r="A716" s="39" t="n">
        <v>49745</v>
      </c>
      <c r="B716" s="16" t="s">
        <v>543</v>
      </c>
      <c r="C716" s="16" t="s">
        <v>133</v>
      </c>
      <c r="D716" s="16" t="s">
        <v>134</v>
      </c>
      <c r="E716" s="6" t="n">
        <v>1000</v>
      </c>
      <c r="F716" s="7" t="n">
        <v>1</v>
      </c>
      <c r="G716" s="6" t="n">
        <v>59.84</v>
      </c>
      <c r="H716" s="6" t="n">
        <v>8</v>
      </c>
      <c r="I716" s="6" t="n">
        <v>59.84</v>
      </c>
      <c r="J716" s="6" t="n">
        <v>51.84</v>
      </c>
    </row>
    <row collapsed="false" customFormat="false" customHeight="false" hidden="false" ht="12.1" outlineLevel="0" r="717">
      <c r="A717" s="39" t="n">
        <v>49808</v>
      </c>
      <c r="B717" s="16" t="s">
        <v>543</v>
      </c>
      <c r="C717" s="16" t="s">
        <v>139</v>
      </c>
      <c r="D717" s="16" t="s">
        <v>140</v>
      </c>
      <c r="E717" s="6" t="n">
        <v>1000</v>
      </c>
      <c r="F717" s="7" t="n">
        <v>1</v>
      </c>
      <c r="G717" s="6" t="n">
        <v>61.08</v>
      </c>
      <c r="H717" s="6" t="n">
        <v>8</v>
      </c>
      <c r="I717" s="6" t="n">
        <v>61.08</v>
      </c>
      <c r="J717" s="6" t="n">
        <v>53.08</v>
      </c>
    </row>
    <row collapsed="false" customFormat="false" customHeight="false" hidden="false" ht="12.1" outlineLevel="0" r="718">
      <c r="A718" s="39" t="n">
        <v>49836</v>
      </c>
      <c r="B718" s="16" t="s">
        <v>543</v>
      </c>
      <c r="C718" s="16" t="s">
        <v>130</v>
      </c>
      <c r="D718" s="16" t="s">
        <v>131</v>
      </c>
      <c r="E718" s="6" t="n">
        <v>1000</v>
      </c>
      <c r="F718" s="7" t="n">
        <v>1</v>
      </c>
      <c r="G718" s="6" t="n">
        <v>59.84</v>
      </c>
      <c r="H718" s="6" t="n">
        <v>8</v>
      </c>
      <c r="I718" s="6" t="n">
        <v>59.84</v>
      </c>
      <c r="J718" s="6" t="n">
        <v>51.84</v>
      </c>
    </row>
    <row collapsed="false" customFormat="false" customHeight="false" hidden="false" ht="12.1" outlineLevel="0" r="719">
      <c r="A719" s="39" t="n">
        <v>49990</v>
      </c>
      <c r="B719" s="16" t="s">
        <v>543</v>
      </c>
      <c r="C719" s="16" t="s">
        <v>139</v>
      </c>
      <c r="D719" s="16" t="s">
        <v>140</v>
      </c>
      <c r="E719" s="6" t="n">
        <v>1000</v>
      </c>
      <c r="F719" s="7" t="n">
        <v>1</v>
      </c>
      <c r="G719" s="6" t="n">
        <v>61.08</v>
      </c>
      <c r="H719" s="6" t="n">
        <v>8</v>
      </c>
      <c r="I719" s="6" t="n">
        <v>61.08</v>
      </c>
      <c r="J719" s="6" t="n">
        <v>53.08</v>
      </c>
    </row>
    <row collapsed="false" customFormat="false" customHeight="false" hidden="false" ht="12.1" outlineLevel="0" r="720">
      <c r="A720" s="39" t="n">
        <v>50018</v>
      </c>
      <c r="B720" s="16" t="s">
        <v>543</v>
      </c>
      <c r="C720" s="16" t="s">
        <v>130</v>
      </c>
      <c r="D720" s="16" t="s">
        <v>131</v>
      </c>
      <c r="E720" s="6" t="n">
        <v>1000</v>
      </c>
      <c r="F720" s="7" t="n">
        <v>1</v>
      </c>
      <c r="G720" s="6" t="n">
        <v>59.84</v>
      </c>
      <c r="H720" s="6" t="n">
        <v>8</v>
      </c>
      <c r="I720" s="6" t="n">
        <v>59.84</v>
      </c>
      <c r="J720" s="6" t="n">
        <v>51.84</v>
      </c>
    </row>
    <row collapsed="false" customFormat="false" customHeight="false" hidden="false" ht="12.1" outlineLevel="0" r="721">
      <c r="A721" s="39" t="n">
        <v>50172</v>
      </c>
      <c r="B721" s="16" t="s">
        <v>543</v>
      </c>
      <c r="C721" s="16" t="s">
        <v>139</v>
      </c>
      <c r="D721" s="16" t="s">
        <v>140</v>
      </c>
      <c r="E721" s="6" t="n">
        <v>1000</v>
      </c>
      <c r="F721" s="7" t="n">
        <v>1</v>
      </c>
      <c r="G721" s="6" t="n">
        <v>61.08</v>
      </c>
      <c r="H721" s="6" t="n">
        <v>8</v>
      </c>
      <c r="I721" s="6" t="n">
        <v>61.08</v>
      </c>
      <c r="J721" s="6" t="n">
        <v>53.08</v>
      </c>
    </row>
    <row collapsed="false" customFormat="false" customHeight="false" hidden="false" ht="12.1" outlineLevel="0" r="722">
      <c r="A722" s="39" t="n">
        <v>50200</v>
      </c>
      <c r="B722" s="16" t="s">
        <v>543</v>
      </c>
      <c r="C722" s="16" t="s">
        <v>130</v>
      </c>
      <c r="D722" s="16" t="s">
        <v>131</v>
      </c>
      <c r="E722" s="6" t="n">
        <v>1000</v>
      </c>
      <c r="F722" s="7" t="n">
        <v>1</v>
      </c>
      <c r="G722" s="6" t="n">
        <v>59.84</v>
      </c>
      <c r="H722" s="6" t="n">
        <v>8</v>
      </c>
      <c r="I722" s="6" t="n">
        <v>59.84</v>
      </c>
      <c r="J722" s="6" t="n">
        <v>51.84</v>
      </c>
    </row>
    <row collapsed="false" customFormat="false" customHeight="false" hidden="false" ht="12.1" outlineLevel="0" r="723">
      <c r="A723" s="39" t="n">
        <v>50354</v>
      </c>
      <c r="B723" s="16" t="s">
        <v>543</v>
      </c>
      <c r="C723" s="16" t="s">
        <v>139</v>
      </c>
      <c r="D723" s="16" t="s">
        <v>140</v>
      </c>
      <c r="E723" s="6" t="n">
        <v>1000</v>
      </c>
      <c r="F723" s="7" t="n">
        <v>1</v>
      </c>
      <c r="G723" s="6" t="n">
        <v>61.08</v>
      </c>
      <c r="H723" s="6" t="n">
        <v>8</v>
      </c>
      <c r="I723" s="6" t="n">
        <v>61.08</v>
      </c>
      <c r="J723" s="6" t="n">
        <v>53.08</v>
      </c>
    </row>
    <row collapsed="false" customFormat="false" customHeight="false" hidden="false" ht="12.1" outlineLevel="0" r="724">
      <c r="A724" s="39" t="n">
        <v>50536</v>
      </c>
      <c r="B724" s="16" t="s">
        <v>543</v>
      </c>
      <c r="C724" s="16" t="s">
        <v>139</v>
      </c>
      <c r="D724" s="16" t="s">
        <v>140</v>
      </c>
      <c r="E724" s="6" t="n">
        <v>1000</v>
      </c>
      <c r="F724" s="7" t="n">
        <v>1</v>
      </c>
      <c r="G724" s="6" t="n">
        <v>61.08</v>
      </c>
      <c r="H724" s="6" t="n">
        <v>8</v>
      </c>
      <c r="I724" s="6" t="n">
        <v>61.08</v>
      </c>
      <c r="J724" s="6" t="n">
        <v>53.08</v>
      </c>
    </row>
    <row collapsed="false" customFormat="false" customHeight="false" hidden="false" ht="12.1" outlineLevel="0" r="725">
      <c r="A725" s="39" t="n">
        <v>50718</v>
      </c>
      <c r="B725" s="16" t="s">
        <v>543</v>
      </c>
      <c r="C725" s="16" t="s">
        <v>139</v>
      </c>
      <c r="D725" s="16" t="s">
        <v>140</v>
      </c>
      <c r="E725" s="6" t="n">
        <v>1000</v>
      </c>
      <c r="F725" s="7" t="n">
        <v>1</v>
      </c>
      <c r="G725" s="6" t="n">
        <v>61.08</v>
      </c>
      <c r="H725" s="6" t="n">
        <v>8</v>
      </c>
      <c r="I725" s="6" t="n">
        <v>61.08</v>
      </c>
      <c r="J725" s="6" t="n">
        <v>53.08</v>
      </c>
    </row>
    <row collapsed="false" customFormat="false" customHeight="false" hidden="false" ht="12.1" outlineLevel="0" r="726">
      <c r="A726" s="39" t="n">
        <v>50900</v>
      </c>
      <c r="B726" s="16" t="s">
        <v>543</v>
      </c>
      <c r="C726" s="16" t="s">
        <v>139</v>
      </c>
      <c r="D726" s="16" t="s">
        <v>140</v>
      </c>
      <c r="E726" s="6" t="n">
        <v>1000</v>
      </c>
      <c r="F726" s="7" t="n">
        <v>1</v>
      </c>
      <c r="G726" s="6" t="n">
        <v>61.08</v>
      </c>
      <c r="H726" s="6" t="n">
        <v>8</v>
      </c>
      <c r="I726" s="6" t="n">
        <v>61.08</v>
      </c>
      <c r="J726" s="6" t="n">
        <v>53.08</v>
      </c>
    </row>
  </sheetData>
  <autoFilter ref="A1:J7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146</v>
      </c>
      <c r="B1" s="38" t="s">
        <v>533</v>
      </c>
      <c r="C1" s="38" t="s">
        <v>0</v>
      </c>
      <c r="D1" s="38" t="s">
        <v>2</v>
      </c>
      <c r="E1" s="38" t="s">
        <v>534</v>
      </c>
      <c r="F1" s="38" t="s">
        <v>560</v>
      </c>
      <c r="G1" s="38" t="s">
        <v>561</v>
      </c>
      <c r="H1" s="38" t="s">
        <v>150</v>
      </c>
      <c r="I1" s="38" t="s">
        <v>562</v>
      </c>
      <c r="J1" s="38" t="s">
        <v>563</v>
      </c>
      <c r="K1" s="38" t="s">
        <v>564</v>
      </c>
      <c r="L1" s="38" t="s">
        <v>565</v>
      </c>
      <c r="M1" s="38" t="s">
        <v>566</v>
      </c>
      <c r="N1" s="38" t="s">
        <v>567</v>
      </c>
      <c r="O1" s="38" t="s">
        <v>568</v>
      </c>
    </row>
    <row collapsed="false" customFormat="false" customHeight="false" hidden="false" ht="12.1" outlineLevel="0" r="2">
      <c r="A2" s="40" t="n">
        <v>46107</v>
      </c>
      <c r="B2" s="16" t="s">
        <v>543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72</v>
      </c>
      <c r="J2" s="17" t="n">
        <v>331.893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46171</v>
      </c>
      <c r="B3" s="16" t="s">
        <v>543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</v>
      </c>
      <c r="J3" s="17" t="n">
        <v>302.04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46079</v>
      </c>
      <c r="B4" s="16" t="s">
        <v>543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101</v>
      </c>
      <c r="J4" s="17" t="n">
        <v>2425.76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46168</v>
      </c>
      <c r="B5" s="16" t="s">
        <v>543</v>
      </c>
      <c r="C5" s="16" t="s">
        <v>24</v>
      </c>
      <c r="D5" s="16" t="s">
        <v>25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12</v>
      </c>
      <c r="J5" s="17" t="n">
        <v>46.93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46031</v>
      </c>
      <c r="B6" s="16" t="s">
        <v>543</v>
      </c>
      <c r="C6" s="16" t="s">
        <v>29</v>
      </c>
      <c r="D6" s="16" t="s">
        <v>31</v>
      </c>
      <c r="E6" s="17" t="n">
        <v>30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149</v>
      </c>
      <c r="J6" s="17" t="n">
        <v>10.22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46036</v>
      </c>
      <c r="B7" s="16" t="s">
        <v>543</v>
      </c>
      <c r="C7" s="16" t="s">
        <v>29</v>
      </c>
      <c r="D7" s="16" t="s">
        <v>31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144</v>
      </c>
      <c r="J7" s="17" t="n">
        <v>10.16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46036</v>
      </c>
      <c r="B8" s="16" t="s">
        <v>543</v>
      </c>
      <c r="C8" s="16" t="s">
        <v>29</v>
      </c>
      <c r="D8" s="16" t="s">
        <v>31</v>
      </c>
      <c r="E8" s="17" t="n">
        <v>5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144</v>
      </c>
      <c r="J8" s="17" t="n">
        <v>10.15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46038</v>
      </c>
      <c r="B9" s="16" t="s">
        <v>543</v>
      </c>
      <c r="C9" s="16" t="s">
        <v>29</v>
      </c>
      <c r="D9" s="16" t="s">
        <v>31</v>
      </c>
      <c r="E9" s="17" t="n">
        <v>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142</v>
      </c>
      <c r="J9" s="17" t="n">
        <v>10.05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46041</v>
      </c>
      <c r="B10" s="16" t="s">
        <v>543</v>
      </c>
      <c r="C10" s="16" t="s">
        <v>29</v>
      </c>
      <c r="D10" s="16" t="s">
        <v>31</v>
      </c>
      <c r="E10" s="17" t="n">
        <v>9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139</v>
      </c>
      <c r="J10" s="17" t="n">
        <v>10.08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46048</v>
      </c>
      <c r="B11" s="16" t="s">
        <v>543</v>
      </c>
      <c r="C11" s="16" t="s">
        <v>29</v>
      </c>
      <c r="D11" s="16" t="s">
        <v>31</v>
      </c>
      <c r="E11" s="17" t="n">
        <v>20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131</v>
      </c>
      <c r="J11" s="17" t="n">
        <v>9.96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46080</v>
      </c>
      <c r="B12" s="16" t="s">
        <v>543</v>
      </c>
      <c r="C12" s="16" t="s">
        <v>29</v>
      </c>
      <c r="D12" s="16" t="s">
        <v>31</v>
      </c>
      <c r="E12" s="17" t="n">
        <v>14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100</v>
      </c>
      <c r="J12" s="17" t="n">
        <v>10.01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46080</v>
      </c>
      <c r="B13" s="16" t="s">
        <v>543</v>
      </c>
      <c r="C13" s="16" t="s">
        <v>29</v>
      </c>
      <c r="D13" s="16" t="s">
        <v>31</v>
      </c>
      <c r="E13" s="17" t="n">
        <v>16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100</v>
      </c>
      <c r="J13" s="17" t="n">
        <v>10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46087</v>
      </c>
      <c r="B14" s="16" t="s">
        <v>543</v>
      </c>
      <c r="C14" s="16" t="s">
        <v>29</v>
      </c>
      <c r="D14" s="16" t="s">
        <v>31</v>
      </c>
      <c r="E14" s="17" t="n">
        <v>15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93</v>
      </c>
      <c r="J14" s="17" t="n">
        <v>10.33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46100</v>
      </c>
      <c r="B15" s="16" t="s">
        <v>543</v>
      </c>
      <c r="C15" s="16" t="s">
        <v>29</v>
      </c>
      <c r="D15" s="16" t="s">
        <v>31</v>
      </c>
      <c r="E15" s="17" t="n">
        <v>30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80</v>
      </c>
      <c r="J15" s="17" t="n">
        <v>10.75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46162</v>
      </c>
      <c r="B16" s="16" t="s">
        <v>543</v>
      </c>
      <c r="C16" s="16" t="s">
        <v>29</v>
      </c>
      <c r="D16" s="16" t="s">
        <v>31</v>
      </c>
      <c r="E16" s="17" t="n">
        <v>15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</v>
      </c>
      <c r="J16" s="17" t="n">
        <v>9.53</v>
      </c>
      <c r="K16" s="6" t="s">
        <f>=Портфель!F6*Портфель!$Q$13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46168</v>
      </c>
      <c r="B17" s="16" t="s">
        <v>543</v>
      </c>
      <c r="C17" s="16" t="s">
        <v>29</v>
      </c>
      <c r="D17" s="16" t="s">
        <v>31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11</v>
      </c>
      <c r="J17" s="17" t="n">
        <v>9.62</v>
      </c>
      <c r="K17" s="6" t="s">
        <f>=Портфель!F6*Портфель!$Q$13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45910</v>
      </c>
      <c r="B18" s="16" t="s">
        <v>543</v>
      </c>
      <c r="C18" s="16" t="s">
        <v>33</v>
      </c>
      <c r="D18" s="16" t="s">
        <v>34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270</v>
      </c>
      <c r="J18" s="17" t="n">
        <v>12.24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45939</v>
      </c>
      <c r="B19" s="16" t="s">
        <v>543</v>
      </c>
      <c r="C19" s="16" t="s">
        <v>33</v>
      </c>
      <c r="D19" s="16" t="s">
        <v>34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241</v>
      </c>
      <c r="J19" s="17" t="n">
        <v>13.09</v>
      </c>
      <c r="K19" s="6" t="s">
        <f>=Портфель!F7*Портфель!$Q$13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45950</v>
      </c>
      <c r="B20" s="16" t="s">
        <v>543</v>
      </c>
      <c r="C20" s="16" t="s">
        <v>33</v>
      </c>
      <c r="D20" s="16" t="s">
        <v>34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230</v>
      </c>
      <c r="J20" s="17" t="n">
        <v>13.74</v>
      </c>
      <c r="K20" s="6" t="s">
        <f>=Портфель!F7*Портфель!$Q$13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45966</v>
      </c>
      <c r="B21" s="16" t="s">
        <v>543</v>
      </c>
      <c r="C21" s="16" t="s">
        <v>33</v>
      </c>
      <c r="D21" s="16" t="s">
        <v>34</v>
      </c>
      <c r="E21" s="17" t="n">
        <v>3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214</v>
      </c>
      <c r="J21" s="17" t="n">
        <v>12.86</v>
      </c>
      <c r="K21" s="6" t="s">
        <f>=Портфель!F7*Портфель!$Q$13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45972</v>
      </c>
      <c r="B22" s="16" t="s">
        <v>543</v>
      </c>
      <c r="C22" s="16" t="s">
        <v>33</v>
      </c>
      <c r="D22" s="16" t="s">
        <v>34</v>
      </c>
      <c r="E22" s="17" t="n">
        <v>6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208</v>
      </c>
      <c r="J22" s="17" t="n">
        <v>13.42</v>
      </c>
      <c r="K22" s="6" t="s">
        <f>=Портфель!F7*Портфель!$Q$13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45972</v>
      </c>
      <c r="B23" s="16" t="s">
        <v>543</v>
      </c>
      <c r="C23" s="16" t="s">
        <v>33</v>
      </c>
      <c r="D23" s="16" t="s">
        <v>34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208</v>
      </c>
      <c r="J23" s="17" t="n">
        <v>13.42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45992</v>
      </c>
      <c r="B24" s="16" t="s">
        <v>543</v>
      </c>
      <c r="C24" s="16" t="s">
        <v>33</v>
      </c>
      <c r="D24" s="16" t="s">
        <v>34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188</v>
      </c>
      <c r="J24" s="17" t="n">
        <v>13.17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45992</v>
      </c>
      <c r="B25" s="16" t="s">
        <v>543</v>
      </c>
      <c r="C25" s="16" t="s">
        <v>33</v>
      </c>
      <c r="D25" s="16" t="s">
        <v>34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187</v>
      </c>
      <c r="J25" s="17" t="n">
        <v>13.11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45999</v>
      </c>
      <c r="B26" s="16" t="s">
        <v>543</v>
      </c>
      <c r="C26" s="16" t="s">
        <v>33</v>
      </c>
      <c r="D26" s="16" t="s">
        <v>34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181</v>
      </c>
      <c r="J26" s="17" t="n">
        <v>12.91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45999</v>
      </c>
      <c r="B27" s="16" t="s">
        <v>543</v>
      </c>
      <c r="C27" s="16" t="s">
        <v>33</v>
      </c>
      <c r="D27" s="16" t="s">
        <v>34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181</v>
      </c>
      <c r="J27" s="17" t="n">
        <v>12.92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46000</v>
      </c>
      <c r="B28" s="16" t="s">
        <v>543</v>
      </c>
      <c r="C28" s="16" t="s">
        <v>33</v>
      </c>
      <c r="D28" s="16" t="s">
        <v>34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180</v>
      </c>
      <c r="J28" s="17" t="n">
        <v>12.82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46000</v>
      </c>
      <c r="B29" s="16" t="s">
        <v>543</v>
      </c>
      <c r="C29" s="16" t="s">
        <v>33</v>
      </c>
      <c r="D29" s="16" t="s">
        <v>34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179</v>
      </c>
      <c r="J29" s="17" t="n">
        <v>12.9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46002</v>
      </c>
      <c r="B30" s="16" t="s">
        <v>543</v>
      </c>
      <c r="C30" s="16" t="s">
        <v>33</v>
      </c>
      <c r="D30" s="16" t="s">
        <v>34</v>
      </c>
      <c r="E30" s="17" t="n">
        <v>4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178</v>
      </c>
      <c r="J30" s="17" t="n">
        <v>13.09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46021</v>
      </c>
      <c r="B31" s="16" t="s">
        <v>543</v>
      </c>
      <c r="C31" s="16" t="s">
        <v>33</v>
      </c>
      <c r="D31" s="16" t="s">
        <v>34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159</v>
      </c>
      <c r="J31" s="17" t="n">
        <v>13.52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46027</v>
      </c>
      <c r="B32" s="16" t="s">
        <v>543</v>
      </c>
      <c r="C32" s="16" t="s">
        <v>33</v>
      </c>
      <c r="D32" s="16" t="s">
        <v>34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153</v>
      </c>
      <c r="J32" s="17" t="n">
        <v>13.82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46027</v>
      </c>
      <c r="B33" s="16" t="s">
        <v>543</v>
      </c>
      <c r="C33" s="16" t="s">
        <v>33</v>
      </c>
      <c r="D33" s="16" t="s">
        <v>34</v>
      </c>
      <c r="E33" s="17" t="n">
        <v>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153</v>
      </c>
      <c r="J33" s="17" t="n">
        <v>13.83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46031</v>
      </c>
      <c r="B34" s="16" t="s">
        <v>543</v>
      </c>
      <c r="C34" s="16" t="s">
        <v>33</v>
      </c>
      <c r="D34" s="16" t="s">
        <v>34</v>
      </c>
      <c r="E34" s="17" t="n">
        <v>13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149</v>
      </c>
      <c r="J34" s="17" t="n">
        <v>14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46036</v>
      </c>
      <c r="B35" s="16" t="s">
        <v>543</v>
      </c>
      <c r="C35" s="16" t="s">
        <v>33</v>
      </c>
      <c r="D35" s="16" t="s">
        <v>34</v>
      </c>
      <c r="E35" s="17" t="n">
        <v>13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144</v>
      </c>
      <c r="J35" s="17" t="n">
        <v>14.42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46036</v>
      </c>
      <c r="B36" s="16" t="s">
        <v>543</v>
      </c>
      <c r="C36" s="16" t="s">
        <v>33</v>
      </c>
      <c r="D36" s="16" t="s">
        <v>34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144</v>
      </c>
      <c r="J36" s="17" t="n">
        <v>14.39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46041</v>
      </c>
      <c r="B37" s="16" t="s">
        <v>543</v>
      </c>
      <c r="C37" s="16" t="s">
        <v>33</v>
      </c>
      <c r="D37" s="16" t="s">
        <v>34</v>
      </c>
      <c r="E37" s="17" t="n">
        <v>18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139</v>
      </c>
      <c r="J37" s="17" t="n">
        <v>14.44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46080</v>
      </c>
      <c r="B38" s="16" t="s">
        <v>543</v>
      </c>
      <c r="C38" s="16" t="s">
        <v>33</v>
      </c>
      <c r="D38" s="16" t="s">
        <v>34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100</v>
      </c>
      <c r="J38" s="17" t="n">
        <v>15.91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46162</v>
      </c>
      <c r="B39" s="16" t="s">
        <v>543</v>
      </c>
      <c r="C39" s="16" t="s">
        <v>33</v>
      </c>
      <c r="D39" s="16" t="s">
        <v>34</v>
      </c>
      <c r="E39" s="17" t="n">
        <v>9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</v>
      </c>
      <c r="J39" s="17" t="n">
        <v>12.65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46168</v>
      </c>
      <c r="B40" s="16" t="s">
        <v>543</v>
      </c>
      <c r="C40" s="16" t="s">
        <v>33</v>
      </c>
      <c r="D40" s="16" t="s">
        <v>34</v>
      </c>
      <c r="E40" s="17" t="n">
        <v>11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11</v>
      </c>
      <c r="J40" s="17" t="n">
        <v>12.66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46087</v>
      </c>
      <c r="B41" s="16" t="s">
        <v>543</v>
      </c>
      <c r="C41" s="16" t="s">
        <v>36</v>
      </c>
      <c r="D41" s="16" t="s">
        <v>37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93</v>
      </c>
      <c r="J41" s="17" t="n">
        <v>100.37</v>
      </c>
      <c r="K41" s="6" t="s">
        <f>=Портфель!F8*Портфель!$Q$13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46080</v>
      </c>
      <c r="B42" s="16" t="s">
        <v>543</v>
      </c>
      <c r="C42" s="16" t="s">
        <v>41</v>
      </c>
      <c r="D42" s="16" t="s">
        <v>43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100</v>
      </c>
      <c r="J42" s="17" t="n">
        <v>7862.25</v>
      </c>
      <c r="K42" s="6" t="s">
        <f>=Портфель!F10*Портфель!G10/100*Портфель!$Q$17+Портфель!H10*Портфель!$Q$13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46123</v>
      </c>
      <c r="B43" s="16" t="s">
        <v>543</v>
      </c>
      <c r="C43" s="16" t="s">
        <v>47</v>
      </c>
      <c r="D43" s="16" t="s">
        <v>48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57</v>
      </c>
      <c r="J43" s="17" t="n">
        <v>1059.23</v>
      </c>
      <c r="K43" s="6" t="s">
        <f>=Портфель!F11*Портфель!G11/100*Портфель!$Q$13+Портфель!H11*Портфель!$Q$13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46132</v>
      </c>
      <c r="B44" s="16" t="s">
        <v>543</v>
      </c>
      <c r="C44" s="16" t="s">
        <v>51</v>
      </c>
      <c r="D44" s="16" t="s">
        <v>52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47</v>
      </c>
      <c r="J44" s="17" t="n">
        <v>909.56</v>
      </c>
      <c r="K44" s="6" t="s">
        <f>=Портфель!F12*Портфель!G12/100*Портфель!$Q$13+Портфель!H12*Портфель!$Q$13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46132</v>
      </c>
      <c r="B45" s="16" t="s">
        <v>543</v>
      </c>
      <c r="C45" s="16" t="s">
        <v>51</v>
      </c>
      <c r="D45" s="16" t="s">
        <v>52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47</v>
      </c>
      <c r="J45" s="17" t="n">
        <v>909.56</v>
      </c>
      <c r="K45" s="6" t="s">
        <f>=Портфель!F12*Портфель!G12/100*Портфель!$Q$13+Портфель!H12*Портфель!$Q$13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45992</v>
      </c>
      <c r="B46" s="16" t="s">
        <v>543</v>
      </c>
      <c r="C46" s="16" t="s">
        <v>55</v>
      </c>
      <c r="D46" s="16" t="s">
        <v>56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187</v>
      </c>
      <c r="J46" s="17" t="n">
        <v>1082.5966666667</v>
      </c>
      <c r="K46" s="6" t="s">
        <f>=Портфель!F13*Портфель!G13/100*Портфель!$Q$13+Портфель!H13*Портфель!$Q$13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45992</v>
      </c>
      <c r="B47" s="16" t="s">
        <v>543</v>
      </c>
      <c r="C47" s="16" t="s">
        <v>55</v>
      </c>
      <c r="D47" s="16" t="s">
        <v>56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187</v>
      </c>
      <c r="J47" s="17" t="n">
        <v>1082.5</v>
      </c>
      <c r="K47" s="6" t="s">
        <f>=Портфель!F13*Портфель!G13/100*Портфель!$Q$13+Портфель!H13*Портфель!$Q$13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45999</v>
      </c>
      <c r="B48" s="16" t="s">
        <v>543</v>
      </c>
      <c r="C48" s="16" t="s">
        <v>58</v>
      </c>
      <c r="D48" s="16" t="s">
        <v>59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181</v>
      </c>
      <c r="J48" s="17" t="n">
        <v>1049.855</v>
      </c>
      <c r="K48" s="6" t="s">
        <f>=Портфель!F14*Портфель!G14/100*Портфель!$Q$13+Портфель!H14*Портфель!$Q$13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46140</v>
      </c>
      <c r="B49" s="16" t="s">
        <v>543</v>
      </c>
      <c r="C49" s="16" t="s">
        <v>62</v>
      </c>
      <c r="D49" s="16" t="s">
        <v>63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40</v>
      </c>
      <c r="J49" s="17" t="n">
        <v>1001.81</v>
      </c>
      <c r="K49" s="6" t="s">
        <f>=Портфель!F15*Портфель!G15/100*Портфель!$Q$13+Портфель!H15*Портфель!$Q$13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46168</v>
      </c>
      <c r="B50" s="16" t="s">
        <v>543</v>
      </c>
      <c r="C50" s="16" t="s">
        <v>62</v>
      </c>
      <c r="D50" s="16" t="s">
        <v>63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12</v>
      </c>
      <c r="J50" s="17" t="n">
        <v>995.21</v>
      </c>
      <c r="K50" s="6" t="s">
        <f>=Портфель!F15*Портфель!G15/100*Портфель!$Q$13+Портфель!H15*Портфель!$Q$13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46031</v>
      </c>
      <c r="B51" s="16" t="s">
        <v>543</v>
      </c>
      <c r="C51" s="16" t="s">
        <v>66</v>
      </c>
      <c r="D51" s="16" t="s">
        <v>67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149</v>
      </c>
      <c r="J51" s="17" t="n">
        <v>1148.81</v>
      </c>
      <c r="K51" s="6" t="s">
        <f>=Портфель!F16*Портфель!G16/100*Портфель!$Q$6+Портфель!H16*Портфель!$Q$13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46087</v>
      </c>
      <c r="B52" s="16" t="s">
        <v>543</v>
      </c>
      <c r="C52" s="16" t="s">
        <v>70</v>
      </c>
      <c r="D52" s="16" t="s">
        <v>71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93</v>
      </c>
      <c r="J52" s="17" t="n">
        <v>1030.67</v>
      </c>
      <c r="K52" s="6" t="s">
        <f>=Портфель!F17*Портфель!G17/100*Портфель!$Q$13+Портфель!H17*Портфель!$Q$13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46087</v>
      </c>
      <c r="B53" s="16" t="s">
        <v>543</v>
      </c>
      <c r="C53" s="16" t="s">
        <v>73</v>
      </c>
      <c r="D53" s="16" t="s">
        <v>74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93</v>
      </c>
      <c r="J53" s="17" t="n">
        <v>1056.31</v>
      </c>
      <c r="K53" s="6" t="s">
        <f>=Портфель!F18*Портфель!G18/100*Портфель!$Q$13+Портфель!H18*Портфель!$Q$13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46106</v>
      </c>
      <c r="B54" s="16" t="s">
        <v>543</v>
      </c>
      <c r="C54" s="16" t="s">
        <v>76</v>
      </c>
      <c r="D54" s="16" t="s">
        <v>77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74</v>
      </c>
      <c r="J54" s="17" t="n">
        <v>1037.795</v>
      </c>
      <c r="K54" s="6" t="s">
        <f>=Портфель!F19*Портфель!G19/100*Портфель!$Q$13+Портфель!H19*Портфель!$Q$13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46130</v>
      </c>
      <c r="B55" s="16" t="s">
        <v>543</v>
      </c>
      <c r="C55" s="16" t="s">
        <v>79</v>
      </c>
      <c r="D55" s="16" t="s">
        <v>80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50</v>
      </c>
      <c r="J55" s="17" t="n">
        <v>1035.86</v>
      </c>
      <c r="K55" s="6" t="s">
        <f>=Портфель!F20*Портфель!G20/100*Портфель!$Q$13+Портфель!H20*Портфель!$Q$13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46123</v>
      </c>
      <c r="B56" s="16" t="s">
        <v>543</v>
      </c>
      <c r="C56" s="16" t="s">
        <v>82</v>
      </c>
      <c r="D56" s="16" t="s">
        <v>83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57</v>
      </c>
      <c r="J56" s="17" t="n">
        <v>1015.34</v>
      </c>
      <c r="K56" s="6" t="s">
        <f>=Портфель!F21*Портфель!G21/100*Портфель!$Q$13+Портфель!H21*Портфель!$Q$13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46014</v>
      </c>
      <c r="B57" s="16" t="s">
        <v>543</v>
      </c>
      <c r="C57" s="16" t="s">
        <v>85</v>
      </c>
      <c r="D57" s="16" t="s">
        <v>86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166</v>
      </c>
      <c r="J57" s="17" t="n">
        <v>1007.95</v>
      </c>
      <c r="K57" s="6" t="s">
        <f>=Портфель!F22*Портфель!G22/100*Портфель!$Q$13+Портфель!H22*Портфель!$Q$13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46147</v>
      </c>
      <c r="B58" s="16" t="s">
        <v>543</v>
      </c>
      <c r="C58" s="16" t="s">
        <v>88</v>
      </c>
      <c r="D58" s="16" t="s">
        <v>89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33</v>
      </c>
      <c r="J58" s="17" t="n">
        <v>1039.53</v>
      </c>
      <c r="K58" s="6" t="s">
        <f>=Портфель!F23*Портфель!G23/100*Портфель!$Q$13+Портфель!H23*Портфель!$Q$13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46162</v>
      </c>
      <c r="B59" s="16" t="s">
        <v>543</v>
      </c>
      <c r="C59" s="16" t="s">
        <v>91</v>
      </c>
      <c r="D59" s="16" t="s">
        <v>92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17</v>
      </c>
      <c r="J59" s="17" t="n">
        <v>1032.44</v>
      </c>
      <c r="K59" s="6" t="s">
        <f>=Портфель!F24*Портфель!G24/100*Портфель!$Q$13+Портфель!H24*Портфель!$Q$13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46140</v>
      </c>
      <c r="B60" s="16" t="s">
        <v>543</v>
      </c>
      <c r="C60" s="16" t="s">
        <v>94</v>
      </c>
      <c r="D60" s="16" t="s">
        <v>95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40</v>
      </c>
      <c r="J60" s="17" t="n">
        <v>1007.45</v>
      </c>
      <c r="K60" s="6" t="s">
        <f>=Портфель!F25*Портфель!G25/100*Портфель!$Q$13+Портфель!H25*Портфель!$Q$13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46087</v>
      </c>
      <c r="B61" s="16" t="s">
        <v>543</v>
      </c>
      <c r="C61" s="16" t="s">
        <v>97</v>
      </c>
      <c r="D61" s="16" t="s">
        <v>98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93</v>
      </c>
      <c r="J61" s="17" t="n">
        <v>1000.04</v>
      </c>
      <c r="K61" s="6" t="s">
        <f>=Портфель!F26*Портфель!G26/100*Портфель!$Q$13+Портфель!H26*Портфель!$Q$13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46002</v>
      </c>
      <c r="B62" s="16" t="s">
        <v>543</v>
      </c>
      <c r="C62" s="16" t="s">
        <v>100</v>
      </c>
      <c r="D62" s="16" t="s">
        <v>101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178</v>
      </c>
      <c r="J62" s="17" t="n">
        <v>1056.83</v>
      </c>
      <c r="K62" s="6" t="s">
        <f>=Портфель!F27*Портфель!G27/100*Портфель!$Q$13+Портфель!H27*Портфель!$Q$13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46080</v>
      </c>
      <c r="B63" s="16" t="s">
        <v>543</v>
      </c>
      <c r="C63" s="16" t="s">
        <v>103</v>
      </c>
      <c r="D63" s="16" t="s">
        <v>104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100</v>
      </c>
      <c r="J63" s="17" t="n">
        <v>1023.36</v>
      </c>
      <c r="K63" s="6" t="s">
        <f>=Портфель!F28*Портфель!G28/100*Портфель!$Q$13+Портфель!H28*Портфель!$Q$13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46000</v>
      </c>
      <c r="B64" s="16" t="s">
        <v>543</v>
      </c>
      <c r="C64" s="16" t="s">
        <v>106</v>
      </c>
      <c r="D64" s="16" t="s">
        <v>107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179</v>
      </c>
      <c r="J64" s="17" t="n">
        <v>960.62</v>
      </c>
      <c r="K64" s="6" t="s">
        <f>=Портфель!F29*Портфель!G29/100*Портфель!$Q$13+Портфель!H29*Портфель!$Q$13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46166</v>
      </c>
      <c r="B65" s="16" t="s">
        <v>543</v>
      </c>
      <c r="C65" s="16" t="s">
        <v>109</v>
      </c>
      <c r="D65" s="16" t="s">
        <v>110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14</v>
      </c>
      <c r="J65" s="17" t="n">
        <v>1004.91</v>
      </c>
      <c r="K65" s="6" t="s">
        <f>=Портфель!F30*Портфель!G30/100*Портфель!$Q$13+Портфель!H30*Портфель!$Q$13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46142</v>
      </c>
      <c r="B66" s="16" t="s">
        <v>543</v>
      </c>
      <c r="C66" s="16" t="s">
        <v>112</v>
      </c>
      <c r="D66" s="16" t="s">
        <v>113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37</v>
      </c>
      <c r="J66" s="17" t="n">
        <v>993.04</v>
      </c>
      <c r="K66" s="6" t="s">
        <f>=Портфель!F31*Портфель!G31/100*Портфель!$Q$13+Портфель!H31*Портфель!$Q$13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46146</v>
      </c>
      <c r="B67" s="16" t="s">
        <v>543</v>
      </c>
      <c r="C67" s="16" t="s">
        <v>115</v>
      </c>
      <c r="D67" s="16" t="s">
        <v>116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33</v>
      </c>
      <c r="J67" s="17" t="n">
        <v>583.59</v>
      </c>
      <c r="K67" s="6" t="s">
        <f>=Портфель!F32*Портфель!G32/100*Портфель!$Q$13+Портфель!H32*Портфель!$Q$13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46147</v>
      </c>
      <c r="B68" s="16" t="s">
        <v>543</v>
      </c>
      <c r="C68" s="16" t="s">
        <v>118</v>
      </c>
      <c r="D68" s="16" t="s">
        <v>119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33</v>
      </c>
      <c r="J68" s="17" t="n">
        <v>1001.095</v>
      </c>
      <c r="K68" s="6" t="s">
        <f>=Портфель!F33*Портфель!G33/100*Портфель!$Q$13+Портфель!H33*Портфель!$Q$13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46130</v>
      </c>
      <c r="B69" s="16" t="s">
        <v>543</v>
      </c>
      <c r="C69" s="16" t="s">
        <v>121</v>
      </c>
      <c r="D69" s="16" t="s">
        <v>122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49</v>
      </c>
      <c r="J69" s="17" t="n">
        <v>977.5</v>
      </c>
      <c r="K69" s="6" t="s">
        <f>=Портфель!F34*Портфель!G34/100*Портфель!$Q$13+Портфель!H34*Портфель!$Q$13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46027</v>
      </c>
      <c r="B70" s="16" t="s">
        <v>543</v>
      </c>
      <c r="C70" s="16" t="s">
        <v>124</v>
      </c>
      <c r="D70" s="16" t="s">
        <v>125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153</v>
      </c>
      <c r="J70" s="17" t="n">
        <v>942.53</v>
      </c>
      <c r="K70" s="6" t="s">
        <f>=Портфель!F35*Портфель!G35/100*Портфель!$Q$13+Портфель!H35*Портфель!$Q$13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46147</v>
      </c>
      <c r="B71" s="16" t="s">
        <v>543</v>
      </c>
      <c r="C71" s="16" t="s">
        <v>127</v>
      </c>
      <c r="D71" s="16" t="s">
        <v>128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32</v>
      </c>
      <c r="J71" s="17" t="n">
        <v>938.27</v>
      </c>
      <c r="K71" s="6" t="s">
        <f>=Портфель!F36*Портфель!G36/100*Портфель!$Q$13+Портфель!H36*Портфель!$Q$13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46027</v>
      </c>
      <c r="B72" s="16" t="s">
        <v>543</v>
      </c>
      <c r="C72" s="16" t="s">
        <v>130</v>
      </c>
      <c r="D72" s="16" t="s">
        <v>131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153</v>
      </c>
      <c r="J72" s="17" t="n">
        <v>881.15</v>
      </c>
      <c r="K72" s="6" t="s">
        <f>=Портфель!F37*Портфель!G37/100*Портфель!$Q$13+Портфель!H37*Портфель!$Q$13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46027</v>
      </c>
      <c r="B73" s="16" t="s">
        <v>543</v>
      </c>
      <c r="C73" s="16" t="s">
        <v>133</v>
      </c>
      <c r="D73" s="16" t="s">
        <v>134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153</v>
      </c>
      <c r="J73" s="17" t="n">
        <v>922.38</v>
      </c>
      <c r="K73" s="6" t="s">
        <f>=Портфель!F38*Портфель!G38/100*Портфель!$Q$13+Портфель!H38*Портфель!$Q$13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46162</v>
      </c>
      <c r="B74" s="16" t="s">
        <v>543</v>
      </c>
      <c r="C74" s="16" t="s">
        <v>136</v>
      </c>
      <c r="D74" s="16" t="s">
        <v>137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</v>
      </c>
      <c r="J74" s="17" t="n">
        <v>906.21</v>
      </c>
      <c r="K74" s="6" t="s">
        <f>=Портфель!F39*Портфель!G39/100*Портфель!$Q$13+Портфель!H39*Портфель!$Q$13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46035</v>
      </c>
      <c r="B75" s="16" t="s">
        <v>543</v>
      </c>
      <c r="C75" s="16" t="s">
        <v>139</v>
      </c>
      <c r="D75" s="16" t="s">
        <v>140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144</v>
      </c>
      <c r="J75" s="17" t="n">
        <v>896.06</v>
      </c>
      <c r="K75" s="6" t="s">
        <f>=Портфель!F40*Портфель!G40/100*Портфель!$Q$13+Портфель!H40*Портфель!$Q$13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/>
      <c r="B76" s="16"/>
      <c r="C76" s="16"/>
      <c r="D76" s="16"/>
      <c r="E76" s="17"/>
      <c r="F76" s="7"/>
      <c r="G76" s="17"/>
      <c r="H76" s="16"/>
      <c r="I76" s="7"/>
      <c r="J76" s="17"/>
      <c r="K76" s="4" t="s">
        <v>145</v>
      </c>
      <c r="L76" s="8" t="s">
        <f>=SUBTOTAL(109,L2:L75)</f>
      </c>
      <c r="M76" s="8" t="s">
        <f>=SUBTOTAL(109,M2:M75)</f>
      </c>
      <c r="N76" s="8" t="s">
        <f>=MAX(0,M76*0.13)</f>
      </c>
    </row>
  </sheetData>
  <autoFilter ref="A1:O7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2026-06-06T16:38:16.00Z</dcterms:created>
  <dc:creator>izi-invest.ru</dc:creator>
  <cp:revision>0</cp:revision>
</cp:coreProperties>
</file>