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<sst xmlns="http://schemas.openxmlformats.org/spreadsheetml/2006/main" count="7556" uniqueCount="363">
  <si>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</si>
  <si>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</si>
  <si>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</si>
  <si>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</si>
  <si>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</si>
  <si>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</si>
  <si>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</si>
  <si>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</si>
  <si>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</si>
  <si>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</si>
  <si>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</si>
  <si>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</si>
  <si>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</si>
  <si>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</si>
  <si>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</si>
  <si>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</si>
  <si>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</si>
  <si>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MDMG</t>
  </si>
  <si>
    <t>share</t>
  </si>
  <si>
    <t>MDMG-ао</t>
  </si>
  <si>
    <t>RUR</t>
  </si>
  <si>
    <t>Основа: 138 шт.</t>
  </si>
  <si>
    <t>AMD</t>
  </si>
  <si>
    <t>LLY</t>
  </si>
  <si>
    <t>Eli Lilly and Company Common Stock</t>
  </si>
  <si>
    <t>USD</t>
  </si>
  <si>
    <t>Основа: 1 шт.</t>
  </si>
  <si>
    <t>BYN</t>
  </si>
  <si>
    <t>AAPL</t>
  </si>
  <si>
    <t>Apple Inc.</t>
  </si>
  <si>
    <t>Основа: 3 шт.</t>
  </si>
  <si>
    <t>CAD</t>
  </si>
  <si>
    <t>BABA</t>
  </si>
  <si>
    <t>Alibaba Group Holding Limited American Depositary Shares eac</t>
  </si>
  <si>
    <t>Основа: 7 шт.</t>
  </si>
  <si>
    <t>CHF</t>
  </si>
  <si>
    <t>KO</t>
  </si>
  <si>
    <t>Coca-Cola Company (The) Common Stock</t>
  </si>
  <si>
    <t>Основа: 10 шт.</t>
  </si>
  <si>
    <t>CNY</t>
  </si>
  <si>
    <t>TSLA</t>
  </si>
  <si>
    <t>Tesla, Inc.</t>
  </si>
  <si>
    <t>Основа: 2 шт.</t>
  </si>
  <si>
    <t>EUR</t>
  </si>
  <si>
    <t>XOM</t>
  </si>
  <si>
    <t>Exxon Mobil Corporation Common Stock</t>
  </si>
  <si>
    <t>Основа: 5 шт.</t>
  </si>
  <si>
    <t>GBP</t>
  </si>
  <si>
    <t>AMZN</t>
  </si>
  <si>
    <t>Amazon.com, Inc.</t>
  </si>
  <si>
    <t>GLD</t>
  </si>
  <si>
    <t>JPM</t>
  </si>
  <si>
    <t>JP Morgan Chase &amp; Co. Common Stock</t>
  </si>
  <si>
    <t>HKD</t>
  </si>
  <si>
    <t>COP</t>
  </si>
  <si>
    <t>ConocoPhillips Common Stock</t>
  </si>
  <si>
    <t>JPY</t>
  </si>
  <si>
    <t>Сумма по акциям:</t>
  </si>
  <si>
    <t>KZT</t>
  </si>
  <si>
    <t>SBGB</t>
  </si>
  <si>
    <t>etf</t>
  </si>
  <si>
    <t>SBGB ETF</t>
  </si>
  <si>
    <t>ИИС: 21675 шт.</t>
  </si>
  <si>
    <t>SBMX</t>
  </si>
  <si>
    <t>SBMX ETF</t>
  </si>
  <si>
    <t>Основа: 10900 шт.</t>
  </si>
  <si>
    <t>SLV</t>
  </si>
  <si>
    <t>ESGE</t>
  </si>
  <si>
    <t>ESGE ETF</t>
  </si>
  <si>
    <t>Основа: 2370 шт.</t>
  </si>
  <si>
    <t>TRY</t>
  </si>
  <si>
    <t>OBLG</t>
  </si>
  <si>
    <t>OBLG ETF</t>
  </si>
  <si>
    <t>Основа: 527 шт.</t>
  </si>
  <si>
    <t>UAH</t>
  </si>
  <si>
    <t>SBRB</t>
  </si>
  <si>
    <t>SBRB ETF</t>
  </si>
  <si>
    <t>Основа: 5686 шт.</t>
  </si>
  <si>
    <t>INGO</t>
  </si>
  <si>
    <t>INGO ETF</t>
  </si>
  <si>
    <t>Основа: 657 шт.</t>
  </si>
  <si>
    <t>SBGD</t>
  </si>
  <si>
    <t>SBGD ETF</t>
  </si>
  <si>
    <t>ИИС: 2907 шт.</t>
  </si>
  <si>
    <t>BCSG</t>
  </si>
  <si>
    <t>BCSG ETF</t>
  </si>
  <si>
    <t>ИИС: 7293 шт.</t>
  </si>
  <si>
    <t>Сумма по фондам:</t>
  </si>
  <si>
    <t>SU26247RMFS5</t>
  </si>
  <si>
    <t>bond</t>
  </si>
  <si>
    <t>ОФЗ 26247</t>
  </si>
  <si>
    <t>Основа: 118 шт.</t>
  </si>
  <si>
    <t>2039-05-11</t>
  </si>
  <si>
    <t>SU26248RMFS3</t>
  </si>
  <si>
    <t>ОФЗ 26248</t>
  </si>
  <si>
    <t>Основа: 117 шт.</t>
  </si>
  <si>
    <t>2040-05-16</t>
  </si>
  <si>
    <t>SU26253RMFS3</t>
  </si>
  <si>
    <t>ОФЗ 26253</t>
  </si>
  <si>
    <t>Основа: 105 шт.</t>
  </si>
  <si>
    <t>2038-10-06</t>
  </si>
  <si>
    <t>RU000A10C9Y2</t>
  </si>
  <si>
    <t>НОВАТЭК1Р5</t>
  </si>
  <si>
    <t>2030-01-11</t>
  </si>
  <si>
    <t>RU000A108G70</t>
  </si>
  <si>
    <t>НОВАТЭК1Р2</t>
  </si>
  <si>
    <t>2029-05-16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</si>
  <si>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</si>
  <si>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</si>
  <si>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</si>
  <si>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</si>
  <si>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</si>
  <si>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</si>
  <si>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</si>
  <si>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</si>
  <si>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</si>
  <si>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</si>
  <si>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</si>
  <si>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Приход ДС</t>
  </si>
  <si>
    <t>Переводы между клиентами</t>
  </si>
  <si>
    <t>Вывод ДС</t>
  </si>
  <si>
    <t>Дивиденд по ROSN - Роснефть 30шт. по 20.39 RUR - налог 80 RUR (данные из БД)</t>
  </si>
  <si>
    <t>Купон по SU26247RMFS5 - ОФЗ 26247 3шт. по 65.78 RUR - налог 26 RUR (данные из БД)</t>
  </si>
  <si>
    <t>Погашение купона (SU26247RMFS5) - ОФЗ 26247 (данные из сделок)</t>
  </si>
  <si>
    <t>Дивиденд по LKOH - ЛУКОЙЛ 3шт. по 514 RUR - налог 200 RUR (данные из БД)</t>
  </si>
  <si>
    <t>Дивиденды (данные из сделок)</t>
  </si>
  <si>
    <t>Дивиденд по ROSN - Роснефть 169шт. по 36.47 RUR - налог 801 RUR (данные из БД)</t>
  </si>
  <si>
    <t>Дивиденд по PLZL - Полюс 110шт. по 73 RUR - налог 1044 RUR (данные из БД)</t>
  </si>
  <si>
    <t>Дивиденд по MDMG - MDMG-ао 192шт. по 22 RUR - налог 549 RUR (данные из БД)</t>
  </si>
  <si>
    <t>Дивиденд по BELU - НоваБев ао 387шт. по 25 RUR - налог 1258 RUR (данные из БД)</t>
  </si>
  <si>
    <t>Дивиденд по PHOR - ФосАгро ао 31шт. по 87 RUR - налог 351 RUR (данные из БД)</t>
  </si>
  <si>
    <t>Дивиденд по SIBN - Газпрнефть 332шт. по 27.21 RUR - налог 1174 RUR (данные из БД)</t>
  </si>
  <si>
    <t>Дивиденд по SBERP - Сбербанк-п 880шт. по 34.84 RUR - налог 3986 RUR (данные из БД)</t>
  </si>
  <si>
    <t>Дивиденд по ROSN - Роснефть 493шт. по 14.68 RUR - налог 941 RUR (данные из БД)</t>
  </si>
  <si>
    <t>Дивиденд по PHOR - ФосАгро ао 39шт. по 273 RUR - налог 1384 RUR (данные из БД)</t>
  </si>
  <si>
    <t>Дивиденд по SIBN - Газпрнефть 461шт. по 17.3 RUR - налог 1037 RUR (данные из БД)</t>
  </si>
  <si>
    <t>Дивиденд по PLZL - Полюс 85шт. по 70.85 RUR - налог 783 RUR (данные из БД)</t>
  </si>
  <si>
    <t>Дивиденд по BELU - НоваБев ао 508шт. по 20 RUR - налог 1321 RUR (данные из БД)</t>
  </si>
  <si>
    <t>Дивиденд по MDMG - MDMG-ао 242шт. по 42 RUR - налог 1321 RUR (данные из БД)</t>
  </si>
  <si>
    <t>Купон по SU26247RMFS5 - ОФЗ 26247 118шт. по 61.08 RUR - налог 937 RUR (данные из БД)</t>
  </si>
  <si>
    <t>Купон по SU26248RMFS3 - ОФЗ 26248 117шт. по 61.08 RUR - налог 929 RUR (данные из БД)</t>
  </si>
  <si>
    <t>Погашение купона (SU26248RMFS3) - ОФЗ 26248 (данные из сделок)</t>
  </si>
  <si>
    <t>Купон по RU000A107WL0 - ИКС5Фин3P4 8шт. по 47.62 RUR - налог 50 RUR (данные из БД)</t>
  </si>
  <si>
    <t>Погашение купона (RU000A107WL0) - ИКС5Фин3P4 (данные из сделок)</t>
  </si>
  <si>
    <t>Дивиденд по PLZL - Полюс 47шт. по 36 RUR - налог 220 RUR (данные из БД)</t>
  </si>
  <si>
    <t>Дивиденд по ROSN - Роснефть 247шт. по 11.56 RUR - налог 371 RUR (данные из БД)</t>
  </si>
  <si>
    <t>Купон по RU000A10C9Y2 - НОВАТЭК1Р5 1шт. по 437.14 RUR - налог 57 RUR (данные из БД)</t>
  </si>
  <si>
    <t>Дивиденд по AAPL - Apple Inc. 3шт. по 0.26 USD - налог 0.08 USD, по курсу 77.054 USD/RUR (данные из БД)</t>
  </si>
  <si>
    <t>Дивиденд по XOM - Exxon Mobil Corporation Common Stock 5шт. по 1.03 USD - налог 0.52 USD, по курсу 77.4648 USD/RUR (данные из БД)</t>
  </si>
  <si>
    <t>Дивиденд по LLY - Eli Lilly and Company Common Stock 1шт. по 1.73 USD - налог 0.17 USD, по курсу 77.188 USD/RUR (данные из БД)</t>
  </si>
  <si>
    <t>Купон по RU000A108G70 - НОВАТЭК1Р2 5шт. по 119.71 RUR - налог 78 RUR (данные из БД)</t>
  </si>
  <si>
    <t>Дивиденд по COP - ConocoPhillips Common Stock 1шт. по 0.84 USD - налог 0.08 USD, по курсу 76.7389 USD/RUR (данные из БД)</t>
  </si>
  <si>
    <t>Купон по RU000A10C9Y2 - НОВАТЭК1Р5 1шт. по 444.32 RUR - налог 58 RUR (данные из БД)</t>
  </si>
  <si>
    <t>Дивиденд по KO - Coca-Cola Company (The) Common Stock 10шт. по 0.53 USD - налог 0.53 USD, по курсу 79.0671 USD/RUR (данные из БД)</t>
  </si>
  <si>
    <t>Купон по RU000A10C9Y2 - НОВАТЭК1Р5 1шт. по 467.19 RUR - налог 61 RUR (данные из БД)</t>
  </si>
  <si>
    <t>Дивиденд по JPM - JP Morgan Chase &amp; Co. Common Stock 2шт. по 1.5 USD - налог 0.3 USD, по курсу 79.7293 USD/RUR (данные из БД)</t>
  </si>
  <si>
    <t>Купон по SU26253RMFS3 - ОФЗ 26253 105шт. по 64.82 RUR - налог 885 RUR (данные из БД)</t>
  </si>
  <si>
    <t>Купон по RU000A10C9Y2 - НОВАТЭК1Р5 1шт. по 430.56 RUR - налог 56 RUR (данные из БД)</t>
  </si>
  <si>
    <t>Дивиденд по AAPL - Apple Inc. 3шт. по 0.27 USD - налог 0.08 USD, по курсу 74.2963 USD/RUR (данные из БД)</t>
  </si>
  <si>
    <t>Дивиденд по COP - ConocoPhillips Common Stock 1шт. по 0.84 USD - налог 0.08 USD, по курсу 74.2963 USD/RUR (данные из БД)</t>
  </si>
  <si>
    <t>Дивиденд по LLY - Eli Lilly and Company Common Stock 1шт. по 1.73 USD - налог 0.17 USD, по курсу 73.1385 USD/RUR (данные из БД)</t>
  </si>
  <si>
    <t>Дивиденд по XOM - Exxon Mobil Corporation Common Stock 5шт. по 1.03 USD - налог 0.52 USD, по курсу 73.1385 USD/RUR (данные из БД)</t>
  </si>
  <si>
    <t>Купон по RU000A108G70 - НОВАТЭК1Р2 5шт. по 111.22 RUR - налог 72 RUR (данные из БД)</t>
  </si>
  <si>
    <t>Купон по RU000A10C9Y2 - НОВАТЭК1Р5 1шт. по 410.39 RUR - налог 53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</si>
  <si>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</si>
  <si>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</si>
  <si>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</si>
  <si>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</si>
  <si>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</si>
  <si>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</si>
  <si>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</si>
  <si>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</si>
  <si>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</si>
  <si>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YNDX</t>
  </si>
  <si>
    <t>SBER</t>
  </si>
  <si>
    <t>GAZP</t>
  </si>
  <si>
    <t>NVTK</t>
  </si>
  <si>
    <t>ROSN</t>
  </si>
  <si>
    <t>MGNT</t>
  </si>
  <si>
    <t>MTSS</t>
  </si>
  <si>
    <t>MOEX</t>
  </si>
  <si>
    <t>CHMF</t>
  </si>
  <si>
    <t>SBERP</t>
  </si>
  <si>
    <t>RTKMP</t>
  </si>
  <si>
    <t>LKOH</t>
  </si>
  <si>
    <t>SU26226RMFS9</t>
  </si>
  <si>
    <t>SU26242RMFS6</t>
  </si>
  <si>
    <t>SU26207RMFS9</t>
  </si>
  <si>
    <t>SU26240RMFS0</t>
  </si>
  <si>
    <t>SU26212RMFS9</t>
  </si>
  <si>
    <t>BELU</t>
  </si>
  <si>
    <t>PLZL</t>
  </si>
  <si>
    <t>PHOR</t>
  </si>
  <si>
    <t>SIBN</t>
  </si>
  <si>
    <t>LQDT</t>
  </si>
  <si>
    <t>BCSD</t>
  </si>
  <si>
    <t>SBCB</t>
  </si>
  <si>
    <t>AMGL</t>
  </si>
  <si>
    <t>RU000A107WL0</t>
  </si>
  <si>
    <t>RU000A105TU1</t>
  </si>
  <si>
    <t>SBBC</t>
  </si>
  <si>
    <t>MDMG
MDMG-ао</t>
  </si>
  <si>
    <t>LLY
Eli Lilly and Company Common Stock</t>
  </si>
  <si>
    <t>AAPL
Apple Inc.</t>
  </si>
  <si>
    <t>BABA
Alibaba Group Holding Limited American Depositary Shares eac</t>
  </si>
  <si>
    <t>KO
Coca-Cola Company (The) Common Stock</t>
  </si>
  <si>
    <t>TSLA
Tesla, Inc.</t>
  </si>
  <si>
    <t>XOM
Exxon Mobil Corporation Common Stock</t>
  </si>
  <si>
    <t>AMZN
Amazon.com, Inc.</t>
  </si>
  <si>
    <t>JPM
JP Morgan Chase &amp; Co. Common Stock</t>
  </si>
  <si>
    <t>COP
ConocoPhillips Common Stock</t>
  </si>
  <si>
    <t>SBGB
SBGB ETF</t>
  </si>
  <si>
    <t>SBMX
SBMX ETF</t>
  </si>
  <si>
    <t>ESGE
ESGE ETF</t>
  </si>
  <si>
    <t>OBLG
OBLG ETF</t>
  </si>
  <si>
    <t>SBRB
SBRB ETF</t>
  </si>
  <si>
    <t>INGO
INGO ETF</t>
  </si>
  <si>
    <t>SBGD
SBGD ETF</t>
  </si>
  <si>
    <t>BCSG
BCSG ETF</t>
  </si>
  <si>
    <t>SU26247RMFS5
ОФЗ 26247</t>
  </si>
  <si>
    <t>SU26248RMFS3
ОФЗ 26248</t>
  </si>
  <si>
    <t>SU26253RMFS3
ОФЗ 26253</t>
  </si>
  <si>
    <t>RU000A10C9Y2
НОВАТЭК1Р5</t>
  </si>
  <si>
    <t>RU000A108G70
НОВАТЭК1Р2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</si>
  <si>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</si>
  <si>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</si>
  <si>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</si>
  <si>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</si>
  <si>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</si>
  <si>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</si>
  <si>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</si>
  <si>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</si>
  <si>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</si>
  <si>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Основа</t>
  </si>
  <si>
    <t>commission</t>
  </si>
  <si>
    <t>Вознаграждение компании</t>
  </si>
  <si>
    <t>PLLC Yandex N.V. class A shs</t>
  </si>
  <si>
    <t>"Газпром" (ПАО) ао</t>
  </si>
  <si>
    <t>Сбербанк России ПАО ао</t>
  </si>
  <si>
    <t>Северсталь (ПАО)ао</t>
  </si>
  <si>
    <t>"Магнит" ПАО ао</t>
  </si>
  <si>
    <t>ПАО Московская Биржа</t>
  </si>
  <si>
    <t>Мобильные ТелеСистемы ПАО ао</t>
  </si>
  <si>
    <t>ПАО "НОВАТЭК" ао</t>
  </si>
  <si>
    <t>ПАО НК Роснефть</t>
  </si>
  <si>
    <t>output</t>
  </si>
  <si>
    <t>overnight</t>
  </si>
  <si>
    <t>Проценты по займам овернайт ЦБ</t>
  </si>
  <si>
    <t>dohod</t>
  </si>
  <si>
    <t>repo</t>
  </si>
  <si>
    <t>Доход от сделок РЕПО</t>
  </si>
  <si>
    <t>Убыток от сделок РЕПО</t>
  </si>
  <si>
    <t>Комиссия за перенос позиции</t>
  </si>
  <si>
    <t>nalog</t>
  </si>
  <si>
    <t>НДФЛ</t>
  </si>
  <si>
    <t>ndfl</t>
  </si>
  <si>
    <t>Сбербанк России ПАО ап</t>
  </si>
  <si>
    <t>Проценты по займам овернайт</t>
  </si>
  <si>
    <t>НК ЛУКОЙЛ (ПАО) - ао</t>
  </si>
  <si>
    <t>Ростелеком (ПАО) ап.</t>
  </si>
  <si>
    <t>ОФЗ-ПД 26226 07/10/26</t>
  </si>
  <si>
    <t>ОФЗ-ПД 26207 03/02/27</t>
  </si>
  <si>
    <t>ОФЗ-ПД 26240 30/07/2036</t>
  </si>
  <si>
    <t>ОФЗ-ПД 26242 29/08/29</t>
  </si>
  <si>
    <t>ОФЗ-ПД 26247 11/05/39</t>
  </si>
  <si>
    <t>KZTRUB_TOM</t>
  </si>
  <si>
    <t>KZT/RUB_TOM - KZT/РУБ</t>
  </si>
  <si>
    <t>selt</t>
  </si>
  <si>
    <t>Погашение купона (SU26247RMFS5) - ОФЗ 26247</t>
  </si>
  <si>
    <t>ОФЗ-ПД 26212 19/01/28</t>
  </si>
  <si>
    <t>Дивиденды</t>
  </si>
  <si>
    <t>Полюс ПАО ао</t>
  </si>
  <si>
    <t>НоваБев Групп ПАО ао</t>
  </si>
  <si>
    <t>CNYRUB_TOM</t>
  </si>
  <si>
    <t>CNY/RUB_TOM - CNY/РУБ</t>
  </si>
  <si>
    <t>compensation</t>
  </si>
  <si>
    <t>Возмещение дивидендов по сделке</t>
  </si>
  <si>
    <t>ФосАгро ПАО ао</t>
  </si>
  <si>
    <t>Газпром нефть ПАО ао</t>
  </si>
  <si>
    <t>МКПАО «МД Медикал Груп»</t>
  </si>
  <si>
    <t>USD000UTSTOM</t>
  </si>
  <si>
    <t>USDRUB_TOM - USD/РУБ</t>
  </si>
  <si>
    <t>БПИФ Ликвидность УК ВИМ</t>
  </si>
  <si>
    <t>ОФЗ-ПД 26248 16/05/40</t>
  </si>
  <si>
    <t>БПИФ БКС Денежный рынок</t>
  </si>
  <si>
    <t>БПИФ Первая Фонд валютн. облиг</t>
  </si>
  <si>
    <t>Погашение купона (SU26248RMFS3) - ОФЗ 26248</t>
  </si>
  <si>
    <t>БПИФ Первая Гос. облигации</t>
  </si>
  <si>
    <t>БПИФ Российскиеоблигации УКВИМ</t>
  </si>
  <si>
    <t>БПИФ  Первая Корп облигации</t>
  </si>
  <si>
    <t>БПИФ Ингосстрах Корп облигации</t>
  </si>
  <si>
    <t>БПИФ Первая Доступное золото</t>
  </si>
  <si>
    <t>БПИФ БКС Золото</t>
  </si>
  <si>
    <t>АТОН - Накопительный в Золоте</t>
  </si>
  <si>
    <t>ИКС 5 ФИНАНС 003P-04</t>
  </si>
  <si>
    <t>Погашение купона (RU000A107WL0) - ИКС5Фин3P4</t>
  </si>
  <si>
    <t>ОПИФ БКС Капитал</t>
  </si>
  <si>
    <t>ИИС</t>
  </si>
  <si>
    <t>KZTRUB_TOD</t>
  </si>
  <si>
    <t>KZT/RUB_TOD - KZT/РУБ</t>
  </si>
  <si>
    <t>НОВАТЭК 001P-02</t>
  </si>
  <si>
    <t>БПИФ Первая Голубые фишки</t>
  </si>
  <si>
    <t>Alibaba Group Holding Limited American Depositary Shares each representing eight Ordinary share</t>
  </si>
  <si>
    <t>НОВАТЭК 001Р-05</t>
  </si>
  <si>
    <t>ОФЗ-ПД 26253 06/10/2038</t>
  </si>
  <si>
    <t>БПИФ Первая Топ Рос. акций</t>
  </si>
  <si>
    <t>БПИФ УстойчРазвРоссКомп УК ВИМ</t>
  </si>
  <si>
    <t>USDRUB_TOM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</si>
  <si>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</si>
  <si>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</si>
  <si>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</si>
  <si>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</si>
  <si>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</si>
  <si>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</si>
  <si>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</si>
  <si>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</si>
  <si>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</si>
  <si>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</si>
  <si>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Роснефть</t>
  </si>
  <si>
    <t>ЛУКОЙЛ</t>
  </si>
  <si>
    <t>Полюс</t>
  </si>
  <si>
    <t>НоваБев ао</t>
  </si>
  <si>
    <t>ФосАгро ао</t>
  </si>
  <si>
    <t>Газпрнефть</t>
  </si>
  <si>
    <t>Сбербанк-п</t>
  </si>
  <si>
    <t>Купон</t>
  </si>
  <si>
    <t>ИКС5Фин3P4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</si>
  <si>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</si>
  <si>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</si>
  <si>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</si>
  <si>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</si>
  <si>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</si>
  <si>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</si>
  <si>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</si>
  <si>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</si>
  <si>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</si>
  <si>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</si>
  <si>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</si>
  <si>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</si>
  <si>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</si>
  <si>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</si>
  <si>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</si>
  <si>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</si>
  <si>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</si>
  <si>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Сбербанк</t>
  </si>
  <si>
    <t>ГАЗПРОМ ао</t>
  </si>
  <si>
    <t>Новатэк ао</t>
  </si>
  <si>
    <t>Магнит ао</t>
  </si>
  <si>
    <t>МТС-ао</t>
  </si>
  <si>
    <t>МосБиржа</t>
  </si>
  <si>
    <t>СевСт-ао</t>
  </si>
  <si>
    <t>Ростел -ап</t>
  </si>
  <si>
    <t>ОФЗ 26226</t>
  </si>
  <si>
    <t>ОФЗ 26242</t>
  </si>
  <si>
    <t>ОФЗ 26207</t>
  </si>
  <si>
    <t>ОФЗ 26240</t>
  </si>
  <si>
    <t>ОФЗ 26212</t>
  </si>
  <si>
    <t>LQDT ETF</t>
  </si>
  <si>
    <t>BCSD ETF</t>
  </si>
  <si>
    <t>SBCB ETF</t>
  </si>
  <si>
    <t>AMGL ETF</t>
  </si>
  <si>
    <t>БКСКапитал</t>
  </si>
  <si>
    <t>SBBC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</si>
</sst>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138</v>
      </c>
      <c r="G2" s="6" t="n">
        <v>1332.5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0.3328</v>
      </c>
      <c r="M2" s="6" t="n">
        <v>1238.43</v>
      </c>
      <c r="N2" s="17" t="n">
        <v>7.93</v>
      </c>
      <c r="O2" s="16"/>
      <c r="P2" s="16" t="s">
        <v>22</v>
      </c>
      <c r="Q2" s="17" t="n">
        <v>0.2027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25</v>
      </c>
      <c r="E3" s="2" t="s">
        <v>26</v>
      </c>
      <c r="F3" s="7" t="n">
        <v>1</v>
      </c>
      <c r="G3" s="6" t="n">
        <v>1131.42</v>
      </c>
      <c r="H3" s="17" t="n">
        <v>0</v>
      </c>
      <c r="I3" s="6" t="n">
        <v>0</v>
      </c>
      <c r="J3" s="16"/>
      <c r="K3" s="6" t="s">
        <f>=F3*G3*Портфель!$R$17</f>
      </c>
      <c r="L3" s="9" t="n">
        <v>1.7886</v>
      </c>
      <c r="M3" s="6" t="n">
        <v>30000</v>
      </c>
      <c r="N3" s="17" t="n">
        <v>3.58</v>
      </c>
      <c r="O3" s="16"/>
      <c r="P3" s="16" t="s">
        <v>27</v>
      </c>
      <c r="Q3" s="17" t="n">
        <v>26.11</v>
      </c>
      <c r="R3" s="6" t="s">
        <f>=Q3/$Q$13</f>
      </c>
    </row>
    <row collapsed="false" customFormat="false" customHeight="false" hidden="false" ht="12.1" outlineLevel="0" r="4">
      <c r="A4" s="16" t="s">
        <v>28</v>
      </c>
      <c r="B4" s="16" t="s">
        <v>18</v>
      </c>
      <c r="C4" s="16" t="s">
        <v>29</v>
      </c>
      <c r="D4" s="16" t="s">
        <v>25</v>
      </c>
      <c r="E4" s="2" t="s">
        <v>30</v>
      </c>
      <c r="F4" s="7" t="n">
        <v>3</v>
      </c>
      <c r="G4" s="6" t="n">
        <v>307.34</v>
      </c>
      <c r="H4" s="17" t="n">
        <v>0</v>
      </c>
      <c r="I4" s="6" t="n">
        <v>0</v>
      </c>
      <c r="J4" s="16"/>
      <c r="K4" s="6" t="s">
        <f>=F4*G4*Портфель!$R$17</f>
      </c>
      <c r="L4" s="9" t="n">
        <v>1.9279</v>
      </c>
      <c r="M4" s="6" t="n">
        <v>7756.67</v>
      </c>
      <c r="N4" s="17" t="n">
        <v>2.92</v>
      </c>
      <c r="O4" s="16"/>
      <c r="P4" s="16" t="s">
        <v>31</v>
      </c>
      <c r="Q4" s="17" t="n">
        <v>52.730137084619</v>
      </c>
      <c r="R4" s="6" t="s">
        <f>=Q4/$Q$13</f>
      </c>
    </row>
    <row collapsed="false" customFormat="false" customHeight="false" hidden="false" ht="12.1" outlineLevel="0" r="5">
      <c r="A5" s="16" t="s">
        <v>32</v>
      </c>
      <c r="B5" s="16" t="s">
        <v>18</v>
      </c>
      <c r="C5" s="16" t="s">
        <v>33</v>
      </c>
      <c r="D5" s="16" t="s">
        <v>25</v>
      </c>
      <c r="E5" s="2" t="s">
        <v>34</v>
      </c>
      <c r="F5" s="7" t="n">
        <v>7</v>
      </c>
      <c r="G5" s="6" t="n">
        <v>121.06</v>
      </c>
      <c r="H5" s="17" t="n">
        <v>0</v>
      </c>
      <c r="I5" s="6" t="n">
        <v>0</v>
      </c>
      <c r="J5" s="16"/>
      <c r="K5" s="6" t="s">
        <f>=F5*G5*Портфель!$R$17</f>
      </c>
      <c r="L5" s="9" t="n">
        <v>1.9152</v>
      </c>
      <c r="M5" s="6" t="n">
        <v>3051</v>
      </c>
      <c r="N5" s="17" t="n">
        <v>2.68</v>
      </c>
      <c r="O5" s="16"/>
      <c r="P5" s="16" t="s">
        <v>35</v>
      </c>
      <c r="Q5" s="17" t="n">
        <v>93.2228</v>
      </c>
      <c r="R5" s="6" t="s">
        <f>=Q5/$Q$13</f>
      </c>
    </row>
    <row collapsed="false" customFormat="false" customHeight="false" hidden="false" ht="12.1" outlineLevel="0" r="6">
      <c r="A6" s="16" t="s">
        <v>36</v>
      </c>
      <c r="B6" s="16" t="s">
        <v>18</v>
      </c>
      <c r="C6" s="16" t="s">
        <v>37</v>
      </c>
      <c r="D6" s="16" t="s">
        <v>25</v>
      </c>
      <c r="E6" s="2" t="s">
        <v>38</v>
      </c>
      <c r="F6" s="7" t="n">
        <v>10</v>
      </c>
      <c r="G6" s="6" t="n">
        <v>79.48</v>
      </c>
      <c r="H6" s="17" t="n">
        <v>0</v>
      </c>
      <c r="I6" s="6" t="n">
        <v>0</v>
      </c>
      <c r="J6" s="16"/>
      <c r="K6" s="6" t="s">
        <f>=F6*G6*Портфель!$R$17</f>
      </c>
      <c r="L6" s="9" t="n">
        <v>2.0688</v>
      </c>
      <c r="M6" s="6" t="n">
        <v>1942.6</v>
      </c>
      <c r="N6" s="17" t="n">
        <v>2.52</v>
      </c>
      <c r="O6" s="16"/>
      <c r="P6" s="16" t="s">
        <v>39</v>
      </c>
      <c r="Q6" s="17" t="n">
        <v>10.853</v>
      </c>
      <c r="R6" s="6" t="s">
        <f>=Q6/$Q$13</f>
      </c>
    </row>
    <row collapsed="false" customFormat="false" customHeight="false" hidden="false" ht="12.1" outlineLevel="0" r="7">
      <c r="A7" s="16" t="s">
        <v>40</v>
      </c>
      <c r="B7" s="16" t="s">
        <v>18</v>
      </c>
      <c r="C7" s="16" t="s">
        <v>41</v>
      </c>
      <c r="D7" s="16" t="s">
        <v>25</v>
      </c>
      <c r="E7" s="2" t="s">
        <v>42</v>
      </c>
      <c r="F7" s="7" t="n">
        <v>2</v>
      </c>
      <c r="G7" s="6" t="n">
        <v>391</v>
      </c>
      <c r="H7" s="17" t="n">
        <v>0</v>
      </c>
      <c r="I7" s="6" t="n">
        <v>0</v>
      </c>
      <c r="J7" s="16"/>
      <c r="K7" s="6" t="s">
        <f>=F7*G7*Портфель!$R$17</f>
      </c>
      <c r="L7" s="9" t="n">
        <v>1.268</v>
      </c>
      <c r="M7" s="6" t="n">
        <v>12666</v>
      </c>
      <c r="N7" s="17" t="n">
        <v>2.48</v>
      </c>
      <c r="O7" s="16"/>
      <c r="P7" s="16" t="s">
        <v>43</v>
      </c>
      <c r="Q7" s="17" t="n">
        <v>85.5582</v>
      </c>
      <c r="R7" s="6" t="s">
        <f>=Q7/$Q$13</f>
      </c>
    </row>
    <row collapsed="false" customFormat="false" customHeight="false" hidden="false" ht="12.1" outlineLevel="0" r="8">
      <c r="A8" s="16" t="s">
        <v>44</v>
      </c>
      <c r="B8" s="16" t="s">
        <v>18</v>
      </c>
      <c r="C8" s="16" t="s">
        <v>45</v>
      </c>
      <c r="D8" s="16" t="s">
        <v>25</v>
      </c>
      <c r="E8" s="2" t="s">
        <v>46</v>
      </c>
      <c r="F8" s="7" t="n">
        <v>5</v>
      </c>
      <c r="G8" s="6" t="n">
        <v>149.92</v>
      </c>
      <c r="H8" s="17" t="n">
        <v>0</v>
      </c>
      <c r="I8" s="6" t="n">
        <v>0</v>
      </c>
      <c r="J8" s="16"/>
      <c r="K8" s="6" t="s">
        <f>=F8*G8*Портфель!$R$17</f>
      </c>
      <c r="L8" s="9" t="n">
        <v>2.3484</v>
      </c>
      <c r="M8" s="6" t="n">
        <v>3400</v>
      </c>
      <c r="N8" s="17" t="n">
        <v>2.37</v>
      </c>
      <c r="O8" s="16"/>
      <c r="P8" s="16" t="s">
        <v>47</v>
      </c>
      <c r="Q8" s="17" t="n">
        <v>98.7789</v>
      </c>
      <c r="R8" s="6" t="s">
        <f>=Q8/$Q$13</f>
      </c>
    </row>
    <row collapsed="false" customFormat="false" customHeight="false" hidden="false" ht="12.1" outlineLevel="0" r="9">
      <c r="A9" s="16" t="s">
        <v>48</v>
      </c>
      <c r="B9" s="16" t="s">
        <v>18</v>
      </c>
      <c r="C9" s="16" t="s">
        <v>49</v>
      </c>
      <c r="D9" s="16" t="s">
        <v>25</v>
      </c>
      <c r="E9" s="2" t="s">
        <v>30</v>
      </c>
      <c r="F9" s="7" t="n">
        <v>3</v>
      </c>
      <c r="G9" s="6" t="n">
        <v>246.03</v>
      </c>
      <c r="H9" s="17" t="n">
        <v>0</v>
      </c>
      <c r="I9" s="6" t="n">
        <v>0</v>
      </c>
      <c r="J9" s="16"/>
      <c r="K9" s="6" t="s">
        <f>=F9*G9*Портфель!$R$17</f>
      </c>
      <c r="L9" s="9" t="n">
        <v>1.6948</v>
      </c>
      <c r="M9" s="6" t="n">
        <v>6719.67</v>
      </c>
      <c r="N9" s="17" t="n">
        <v>2.34</v>
      </c>
      <c r="O9" s="16"/>
      <c r="P9" s="16" t="s">
        <v>50</v>
      </c>
      <c r="Q9" s="17" t="n">
        <v>10205.4</v>
      </c>
      <c r="R9" s="6" t="s">
        <f>=Q9/$Q$13</f>
      </c>
    </row>
    <row collapsed="false" customFormat="false" customHeight="false" hidden="false" ht="12.1" outlineLevel="0" r="10">
      <c r="A10" s="16" t="s">
        <v>51</v>
      </c>
      <c r="B10" s="16" t="s">
        <v>18</v>
      </c>
      <c r="C10" s="16" t="s">
        <v>52</v>
      </c>
      <c r="D10" s="16" t="s">
        <v>25</v>
      </c>
      <c r="E10" s="2" t="s">
        <v>42</v>
      </c>
      <c r="F10" s="7" t="n">
        <v>2</v>
      </c>
      <c r="G10" s="6" t="n">
        <v>312.37</v>
      </c>
      <c r="H10" s="17" t="n">
        <v>0</v>
      </c>
      <c r="I10" s="6" t="n">
        <v>0</v>
      </c>
      <c r="J10" s="16"/>
      <c r="K10" s="6" t="s">
        <f>=F10*G10*Портфель!$R$17</f>
      </c>
      <c r="L10" s="9" t="n">
        <v>1.6075</v>
      </c>
      <c r="M10" s="6" t="n">
        <v>8888</v>
      </c>
      <c r="N10" s="17" t="n">
        <v>1.98</v>
      </c>
      <c r="O10" s="16"/>
      <c r="P10" s="16" t="s">
        <v>53</v>
      </c>
      <c r="Q10" s="17" t="n">
        <v>9.377</v>
      </c>
      <c r="R10" s="6" t="s">
        <f>=Q10/$Q$13</f>
      </c>
    </row>
    <row collapsed="false" customFormat="false" customHeight="false" hidden="false" ht="12.1" outlineLevel="0" r="11">
      <c r="A11" s="16" t="s">
        <v>54</v>
      </c>
      <c r="B11" s="16" t="s">
        <v>18</v>
      </c>
      <c r="C11" s="16" t="s">
        <v>55</v>
      </c>
      <c r="D11" s="16" t="s">
        <v>25</v>
      </c>
      <c r="E11" s="2" t="s">
        <v>26</v>
      </c>
      <c r="F11" s="7" t="n">
        <v>1</v>
      </c>
      <c r="G11" s="6" t="n">
        <v>117.14</v>
      </c>
      <c r="H11" s="17" t="n">
        <v>0</v>
      </c>
      <c r="I11" s="6" t="n">
        <v>0</v>
      </c>
      <c r="J11" s="16"/>
      <c r="K11" s="6" t="s">
        <f>=F11*G11*Портфель!$R$17</f>
      </c>
      <c r="L11" s="9" t="n">
        <v>2.429</v>
      </c>
      <c r="M11" s="6" t="n">
        <v>2600</v>
      </c>
      <c r="N11" s="17" t="n">
        <v>0.37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/>
      <c r="B12" s="16"/>
      <c r="C12" s="16"/>
      <c r="D12" s="16"/>
      <c r="E12" s="16"/>
      <c r="F12" s="7"/>
      <c r="G12" s="6"/>
      <c r="H12" s="4"/>
      <c r="I12" s="4" t="s">
        <v>57</v>
      </c>
      <c r="J12" s="4"/>
      <c r="K12" s="5" t="s">
        <f>=SUM(K2:K11)</f>
      </c>
      <c r="L12" s="4"/>
      <c r="M12" s="4"/>
      <c r="N12" s="10" t="s">
        <f>=K12/K30</f>
      </c>
      <c r="O12" s="16"/>
      <c r="P12" s="16" t="s">
        <v>58</v>
      </c>
      <c r="Q12" s="17" t="n">
        <v>0.154</v>
      </c>
      <c r="R12" s="6" t="s">
        <f>=Q12/$Q$13</f>
      </c>
    </row>
    <row collapsed="false" customFormat="false" customHeight="false" hidden="false" ht="12.1" outlineLevel="0" r="13">
      <c r="A13" s="16" t="s">
        <v>59</v>
      </c>
      <c r="B13" s="16" t="s">
        <v>60</v>
      </c>
      <c r="C13" s="16" t="s">
        <v>61</v>
      </c>
      <c r="D13" s="16" t="s">
        <v>20</v>
      </c>
      <c r="E13" s="2" t="s">
        <v>62</v>
      </c>
      <c r="F13" s="7" t="n">
        <v>21675</v>
      </c>
      <c r="G13" s="6" t="n">
        <v>15.768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0.071</v>
      </c>
      <c r="M13" s="6" t="n">
        <v>14.86</v>
      </c>
      <c r="N13" s="17" t="n">
        <v>14.74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63</v>
      </c>
      <c r="B14" s="16" t="s">
        <v>60</v>
      </c>
      <c r="C14" s="16" t="s">
        <v>64</v>
      </c>
      <c r="D14" s="16" t="s">
        <v>20</v>
      </c>
      <c r="E14" s="2" t="s">
        <v>65</v>
      </c>
      <c r="F14" s="7" t="n">
        <v>10900</v>
      </c>
      <c r="G14" s="6" t="n">
        <v>17.609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-0.0409</v>
      </c>
      <c r="M14" s="6" t="n">
        <v>18.36</v>
      </c>
      <c r="N14" s="17" t="n">
        <v>8.28</v>
      </c>
      <c r="O14" s="16"/>
      <c r="P14" s="16" t="s">
        <v>66</v>
      </c>
      <c r="Q14" s="17" t="n">
        <v>164.48</v>
      </c>
      <c r="R14" s="6" t="s">
        <f>=Q14/$Q$13</f>
      </c>
    </row>
    <row collapsed="false" customFormat="false" customHeight="false" hidden="false" ht="12.1" outlineLevel="0" r="15">
      <c r="A15" s="16" t="s">
        <v>67</v>
      </c>
      <c r="B15" s="16" t="s">
        <v>60</v>
      </c>
      <c r="C15" s="16" t="s">
        <v>68</v>
      </c>
      <c r="D15" s="16" t="s">
        <v>20</v>
      </c>
      <c r="E15" s="2" t="s">
        <v>69</v>
      </c>
      <c r="F15" s="7" t="n">
        <v>2370</v>
      </c>
      <c r="G15" s="6" t="n">
        <v>75.6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-0.1051</v>
      </c>
      <c r="M15" s="6" t="n">
        <v>84.48</v>
      </c>
      <c r="N15" s="17" t="n">
        <v>7.73</v>
      </c>
      <c r="O15" s="16"/>
      <c r="P15" s="16" t="s">
        <v>70</v>
      </c>
      <c r="Q15" s="17" t="n">
        <v>1.603</v>
      </c>
      <c r="R15" s="6" t="s">
        <f>=Q15/$Q$13</f>
      </c>
    </row>
    <row collapsed="false" customFormat="false" customHeight="false" hidden="false" ht="12.1" outlineLevel="0" r="16">
      <c r="A16" s="16" t="s">
        <v>71</v>
      </c>
      <c r="B16" s="16" t="s">
        <v>60</v>
      </c>
      <c r="C16" s="16" t="s">
        <v>72</v>
      </c>
      <c r="D16" s="16" t="s">
        <v>20</v>
      </c>
      <c r="E16" s="2" t="s">
        <v>73</v>
      </c>
      <c r="F16" s="7" t="n">
        <v>527</v>
      </c>
      <c r="G16" s="6" t="n">
        <v>206.16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0.096</v>
      </c>
      <c r="M16" s="6" t="n">
        <v>189.11</v>
      </c>
      <c r="N16" s="17" t="n">
        <v>4.69</v>
      </c>
      <c r="O16" s="16"/>
      <c r="P16" s="16" t="s">
        <v>74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75</v>
      </c>
      <c r="B17" s="16" t="s">
        <v>60</v>
      </c>
      <c r="C17" s="16" t="s">
        <v>76</v>
      </c>
      <c r="D17" s="16" t="s">
        <v>20</v>
      </c>
      <c r="E17" s="2" t="s">
        <v>77</v>
      </c>
      <c r="F17" s="7" t="n">
        <v>5686</v>
      </c>
      <c r="G17" s="6" t="n">
        <v>18.874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0.0865</v>
      </c>
      <c r="M17" s="6" t="n">
        <v>17.46</v>
      </c>
      <c r="N17" s="17" t="n">
        <v>4.63</v>
      </c>
      <c r="O17" s="16"/>
      <c r="P17" s="16" t="s">
        <v>25</v>
      </c>
      <c r="Q17" s="17" t="n">
        <v>73.4689</v>
      </c>
      <c r="R17" s="6" t="s">
        <f>=Q17/$Q$13</f>
      </c>
    </row>
    <row collapsed="false" customFormat="false" customHeight="false" hidden="false" ht="12.1" outlineLevel="0" r="18">
      <c r="A18" s="16" t="s">
        <v>78</v>
      </c>
      <c r="B18" s="16" t="s">
        <v>60</v>
      </c>
      <c r="C18" s="16" t="s">
        <v>79</v>
      </c>
      <c r="D18" s="16" t="s">
        <v>20</v>
      </c>
      <c r="E18" s="2" t="s">
        <v>80</v>
      </c>
      <c r="F18" s="7" t="n">
        <v>657</v>
      </c>
      <c r="G18" s="6" t="n">
        <v>162.55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0.0814</v>
      </c>
      <c r="M18" s="6" t="n">
        <v>151.01</v>
      </c>
      <c r="N18" s="17" t="n">
        <v>4.61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81</v>
      </c>
      <c r="B19" s="16" t="s">
        <v>60</v>
      </c>
      <c r="C19" s="16" t="s">
        <v>82</v>
      </c>
      <c r="D19" s="16" t="s">
        <v>20</v>
      </c>
      <c r="E19" s="2" t="s">
        <v>83</v>
      </c>
      <c r="F19" s="7" t="n">
        <v>2907</v>
      </c>
      <c r="G19" s="6" t="n">
        <v>30.605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0.0885</v>
      </c>
      <c r="M19" s="6" t="n">
        <v>32.38</v>
      </c>
      <c r="N19" s="17" t="n">
        <v>3.84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84</v>
      </c>
      <c r="B20" s="16" t="s">
        <v>60</v>
      </c>
      <c r="C20" s="16" t="s">
        <v>85</v>
      </c>
      <c r="D20" s="16" t="s">
        <v>20</v>
      </c>
      <c r="E20" s="2" t="s">
        <v>86</v>
      </c>
      <c r="F20" s="7" t="n">
        <v>7293</v>
      </c>
      <c r="G20" s="6" t="n">
        <v>12.18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0.0619</v>
      </c>
      <c r="M20" s="6" t="n">
        <v>13.04</v>
      </c>
      <c r="N20" s="17" t="n">
        <v>3.83</v>
      </c>
      <c r="O20" s="16"/>
      <c r="P20" s="16"/>
      <c r="Q20" s="17"/>
      <c r="R20" s="17"/>
    </row>
    <row collapsed="false" customFormat="false" customHeight="false" hidden="false" ht="12.1" outlineLevel="0" r="21">
      <c r="A21" s="16"/>
      <c r="B21" s="16"/>
      <c r="C21" s="16"/>
      <c r="D21" s="16"/>
      <c r="E21" s="16"/>
      <c r="F21" s="7"/>
      <c r="G21" s="6"/>
      <c r="H21" s="4"/>
      <c r="I21" s="4" t="s">
        <v>87</v>
      </c>
      <c r="J21" s="4"/>
      <c r="K21" s="5" t="s">
        <f>=SUM(K13:K20)</f>
      </c>
      <c r="L21" s="4"/>
      <c r="M21" s="4"/>
      <c r="N21" s="10" t="s">
        <f>=K21/K30</f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88</v>
      </c>
      <c r="B22" s="16" t="s">
        <v>89</v>
      </c>
      <c r="C22" s="16" t="s">
        <v>90</v>
      </c>
      <c r="D22" s="16" t="s">
        <v>20</v>
      </c>
      <c r="E22" s="2" t="s">
        <v>91</v>
      </c>
      <c r="F22" s="7" t="n">
        <v>118</v>
      </c>
      <c r="G22" s="6" t="n">
        <v>88.253</v>
      </c>
      <c r="H22" s="17" t="n">
        <v>1000</v>
      </c>
      <c r="I22" s="6" t="n">
        <v>4.36</v>
      </c>
      <c r="J22" s="16" t="s">
        <v>92</v>
      </c>
      <c r="K22" s="6" t="s">
        <f>=F22*((G22/100*H22)*Портфель!$R$13 + I22*Портфель!$R$13) </f>
      </c>
      <c r="L22" s="9" t="n">
        <v>0.148</v>
      </c>
      <c r="M22" s="6" t="n">
        <v>909.94</v>
      </c>
      <c r="N22" s="17" t="n">
        <v>4.51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93</v>
      </c>
      <c r="B23" s="16" t="s">
        <v>89</v>
      </c>
      <c r="C23" s="16" t="s">
        <v>94</v>
      </c>
      <c r="D23" s="16" t="s">
        <v>20</v>
      </c>
      <c r="E23" s="2" t="s">
        <v>95</v>
      </c>
      <c r="F23" s="7" t="n">
        <v>117</v>
      </c>
      <c r="G23" s="6" t="n">
        <v>88.141</v>
      </c>
      <c r="H23" s="17" t="n">
        <v>1000</v>
      </c>
      <c r="I23" s="6" t="n">
        <v>2.01</v>
      </c>
      <c r="J23" s="16" t="s">
        <v>96</v>
      </c>
      <c r="K23" s="6" t="s">
        <f>=F23*((G23/100*H23)*Портфель!$R$13 + I23*Портфель!$R$13) </f>
      </c>
      <c r="L23" s="9" t="n">
        <v>0.0973</v>
      </c>
      <c r="M23" s="6" t="n">
        <v>908.99</v>
      </c>
      <c r="N23" s="17" t="n">
        <v>4.46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97</v>
      </c>
      <c r="B24" s="16" t="s">
        <v>89</v>
      </c>
      <c r="C24" s="16" t="s">
        <v>98</v>
      </c>
      <c r="D24" s="16" t="s">
        <v>20</v>
      </c>
      <c r="E24" s="2" t="s">
        <v>99</v>
      </c>
      <c r="F24" s="7" t="n">
        <v>105</v>
      </c>
      <c r="G24" s="6" t="n">
        <v>92.84</v>
      </c>
      <c r="H24" s="17" t="n">
        <v>1000</v>
      </c>
      <c r="I24" s="6" t="n">
        <v>17.1</v>
      </c>
      <c r="J24" s="16" t="s">
        <v>100</v>
      </c>
      <c r="K24" s="6" t="s">
        <f>=F24*((G24/100*H24)*Портфель!$R$13 + I24*Портфель!$R$13) </f>
      </c>
      <c r="L24" s="9" t="n">
        <v>0.0603</v>
      </c>
      <c r="M24" s="6" t="n">
        <v>947.27</v>
      </c>
      <c r="N24" s="17" t="n">
        <v>4.28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101</v>
      </c>
      <c r="B25" s="16" t="s">
        <v>89</v>
      </c>
      <c r="C25" s="16" t="s">
        <v>102</v>
      </c>
      <c r="D25" s="16" t="s">
        <v>25</v>
      </c>
      <c r="E25" s="2" t="s">
        <v>26</v>
      </c>
      <c r="F25" s="7" t="n">
        <v>1</v>
      </c>
      <c r="G25" s="6" t="n">
        <v>101.1899</v>
      </c>
      <c r="H25" s="17" t="n">
        <v>1000</v>
      </c>
      <c r="I25" s="6" t="n">
        <v>112.41</v>
      </c>
      <c r="J25" s="16" t="s">
        <v>103</v>
      </c>
      <c r="K25" s="6" t="s">
        <f>=F25*((G25/100*H25)*Портфель!$R$17 + I25*Портфель!$R$13) </f>
      </c>
      <c r="L25" s="9" t="n">
        <v>-0.0409</v>
      </c>
      <c r="M25" s="6" t="n">
        <v>79553.7</v>
      </c>
      <c r="N25" s="17" t="n">
        <v>3.21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104</v>
      </c>
      <c r="B26" s="16" t="s">
        <v>89</v>
      </c>
      <c r="C26" s="16" t="s">
        <v>105</v>
      </c>
      <c r="D26" s="16" t="s">
        <v>25</v>
      </c>
      <c r="E26" s="2" t="s">
        <v>46</v>
      </c>
      <c r="F26" s="7" t="n">
        <v>5</v>
      </c>
      <c r="G26" s="6" t="n">
        <v>99.9484</v>
      </c>
      <c r="H26" s="17" t="n">
        <v>100</v>
      </c>
      <c r="I26" s="6" t="n">
        <v>24.98</v>
      </c>
      <c r="J26" s="16" t="s">
        <v>106</v>
      </c>
      <c r="K26" s="6" t="s">
        <f>=F26*((G26/100*H26)*Портфель!$R$17 + I26*Портфель!$R$13) </f>
      </c>
      <c r="L26" s="9" t="n">
        <v>-0.0345</v>
      </c>
      <c r="M26" s="6" t="n">
        <v>7834.78</v>
      </c>
      <c r="N26" s="17" t="n">
        <v>1.59</v>
      </c>
      <c r="O26" s="16"/>
      <c r="P26" s="16"/>
      <c r="Q26" s="17"/>
      <c r="R26" s="17"/>
    </row>
    <row collapsed="false" customFormat="false" customHeight="false" hidden="false" ht="12.1" outlineLevel="0" r="27">
      <c r="A27" s="16"/>
      <c r="B27" s="16"/>
      <c r="C27" s="16"/>
      <c r="D27" s="16"/>
      <c r="E27" s="16"/>
      <c r="F27" s="7"/>
      <c r="G27" s="6"/>
      <c r="H27" s="4"/>
      <c r="I27" s="4" t="s">
        <v>107</v>
      </c>
      <c r="J27" s="4"/>
      <c r="K27" s="5" t="s">
        <f>=SUM(K22:K26)</f>
      </c>
      <c r="L27" s="4"/>
      <c r="M27" s="4"/>
      <c r="N27" s="10" t="s">
        <f>=K27/K30</f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20</v>
      </c>
      <c r="B28" s="16" t="s">
        <v>3</v>
      </c>
      <c r="C28" s="16" t="s">
        <v>108</v>
      </c>
      <c r="D28" s="16" t="s">
        <v>20</v>
      </c>
      <c r="E28" s="16"/>
      <c r="F28" s="7" t="n">
        <v>10267.48</v>
      </c>
      <c r="G28" s="6" t="n">
        <v>1</v>
      </c>
      <c r="H28" s="17" t="n">
        <v>0</v>
      </c>
      <c r="I28" s="6" t="n">
        <v>0</v>
      </c>
      <c r="J28" s="16"/>
      <c r="K28" s="6" t="s">
        <f>=F28*G28</f>
      </c>
      <c r="L28" s="17"/>
      <c r="M28" s="6"/>
      <c r="N28" s="17"/>
      <c r="O28" s="16"/>
      <c r="P28" s="16"/>
      <c r="Q28" s="17"/>
      <c r="R28" s="17"/>
    </row>
    <row collapsed="false" customFormat="false" customHeight="false" hidden="false" ht="12.1" outlineLevel="0" r="29">
      <c r="A29" s="16"/>
      <c r="B29" s="16"/>
      <c r="C29" s="16"/>
      <c r="D29" s="16"/>
      <c r="E29" s="16"/>
      <c r="F29" s="7"/>
      <c r="G29" s="6"/>
      <c r="H29" s="4"/>
      <c r="I29" s="4" t="s">
        <v>109</v>
      </c>
      <c r="J29" s="4"/>
      <c r="K29" s="5" t="s">
        <f>=SUM(K28:K28)</f>
      </c>
      <c r="L29" s="4"/>
      <c r="M29" s="4"/>
      <c r="N29" s="10" t="s">
        <f>=K29/K30</f>
      </c>
      <c r="O29" s="16"/>
      <c r="P29" s="16"/>
      <c r="Q29" s="17"/>
      <c r="R29" s="17"/>
    </row>
    <row collapsed="false" customFormat="false" customHeight="false" hidden="false" ht="12.1" outlineLevel="0" r="30">
      <c r="A30" s="16"/>
      <c r="B30" s="16"/>
      <c r="C30" s="16"/>
      <c r="D30" s="16"/>
      <c r="E30" s="16"/>
      <c r="F30" s="7"/>
      <c r="G30" s="6"/>
      <c r="H30" s="4"/>
      <c r="I30" s="4" t="s">
        <v>110</v>
      </c>
      <c r="J30" s="4"/>
      <c r="K30" s="5" t="s">
        <f>=K12+K21+K27+K29</f>
      </c>
      <c r="L30" s="17"/>
      <c r="M30" s="6"/>
      <c r="N30" s="17"/>
      <c r="O30" s="16"/>
      <c r="P30" s="16"/>
      <c r="Q30" s="17"/>
      <c r="R30" s="17"/>
    </row>
  </sheetData>
  <mergeCells>
    <mergeCell ref="I12:J12"/>
    <mergeCell ref="I21:J21"/>
    <mergeCell ref="I27:J27"/>
    <mergeCell ref="I29:J2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336</v>
      </c>
      <c r="D1" s="38" t="s">
        <v>337</v>
      </c>
      <c r="E1" s="38" t="s">
        <v>312</v>
      </c>
      <c r="F1" s="38" t="s">
        <v>338</v>
      </c>
      <c r="G1" s="38" t="s">
        <v>309</v>
      </c>
      <c r="H1" s="38" t="s">
        <v>339</v>
      </c>
      <c r="I1" s="38" t="s">
        <v>340</v>
      </c>
      <c r="J1" s="38" t="s">
        <v>341</v>
      </c>
      <c r="K1" s="38" t="s">
        <v>342</v>
      </c>
    </row>
    <row collapsed="false" customFormat="false" customHeight="false" hidden="false" ht="12.1" outlineLevel="0" r="2">
      <c r="A2" s="16" t="s">
        <v>173</v>
      </c>
      <c r="B2" s="16" t="s">
        <v>343</v>
      </c>
      <c r="C2" s="41" t="n">
        <v>44929</v>
      </c>
      <c r="D2" s="42" t="n">
        <v>44929</v>
      </c>
      <c r="E2" s="17" t="n">
        <v>1814.4</v>
      </c>
      <c r="F2" s="17" t="n">
        <v>1813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174</v>
      </c>
      <c r="B3" s="16" t="s">
        <v>344</v>
      </c>
      <c r="C3" s="41" t="n">
        <v>44930</v>
      </c>
      <c r="D3" s="42" t="n">
        <v>44944</v>
      </c>
      <c r="E3" s="17" t="n">
        <v>140.56</v>
      </c>
      <c r="F3" s="17" t="n">
        <v>153.21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174</v>
      </c>
      <c r="B4" s="16" t="s">
        <v>344</v>
      </c>
      <c r="C4" s="41" t="n">
        <v>44930</v>
      </c>
      <c r="D4" s="42" t="n">
        <v>44944</v>
      </c>
      <c r="E4" s="17" t="n">
        <v>140.64</v>
      </c>
      <c r="F4" s="17" t="n">
        <v>153.21</v>
      </c>
      <c r="G4" s="17" t="n">
        <v>20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174</v>
      </c>
      <c r="B5" s="16" t="s">
        <v>344</v>
      </c>
      <c r="C5" s="41" t="n">
        <v>44930</v>
      </c>
      <c r="D5" s="42" t="n">
        <v>44985</v>
      </c>
      <c r="E5" s="17" t="n">
        <v>140.91</v>
      </c>
      <c r="F5" s="17" t="n">
        <v>163.77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174</v>
      </c>
      <c r="B6" s="16" t="s">
        <v>344</v>
      </c>
      <c r="C6" s="41" t="n">
        <v>44931</v>
      </c>
      <c r="D6" s="42" t="n">
        <v>44985</v>
      </c>
      <c r="E6" s="17" t="n">
        <v>141.97</v>
      </c>
      <c r="F6" s="17" t="n">
        <v>163.77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174</v>
      </c>
      <c r="B7" s="16" t="s">
        <v>344</v>
      </c>
      <c r="C7" s="41" t="n">
        <v>44931</v>
      </c>
      <c r="D7" s="42" t="n">
        <v>44985</v>
      </c>
      <c r="E7" s="17" t="n">
        <v>141.97</v>
      </c>
      <c r="F7" s="17" t="n">
        <v>163.77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174</v>
      </c>
      <c r="B8" s="16" t="s">
        <v>344</v>
      </c>
      <c r="C8" s="41" t="n">
        <v>44931</v>
      </c>
      <c r="D8" s="42" t="n">
        <v>44985</v>
      </c>
      <c r="E8" s="17" t="n">
        <v>141.97</v>
      </c>
      <c r="F8" s="17" t="n">
        <v>163.77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175</v>
      </c>
      <c r="B9" s="16" t="s">
        <v>345</v>
      </c>
      <c r="C9" s="41" t="n">
        <v>44930</v>
      </c>
      <c r="D9" s="42" t="n">
        <v>44931</v>
      </c>
      <c r="E9" s="17" t="n">
        <v>163.35</v>
      </c>
      <c r="F9" s="17" t="n">
        <v>163.04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175</v>
      </c>
      <c r="B10" s="16" t="s">
        <v>345</v>
      </c>
      <c r="C10" s="41" t="n">
        <v>44930</v>
      </c>
      <c r="D10" s="42" t="n">
        <v>44931</v>
      </c>
      <c r="E10" s="17" t="n">
        <v>162.93</v>
      </c>
      <c r="F10" s="17" t="n">
        <v>163.04</v>
      </c>
      <c r="G10" s="17" t="n">
        <v>20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175</v>
      </c>
      <c r="B11" s="16" t="s">
        <v>345</v>
      </c>
      <c r="C11" s="41" t="n">
        <v>45616</v>
      </c>
      <c r="D11" s="42" t="n">
        <v>45702</v>
      </c>
      <c r="E11" s="17" t="n">
        <v>125.49</v>
      </c>
      <c r="F11" s="17" t="n">
        <v>166.48</v>
      </c>
      <c r="G11" s="17" t="n">
        <v>150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175</v>
      </c>
      <c r="B12" s="16" t="s">
        <v>345</v>
      </c>
      <c r="C12" s="41" t="n">
        <v>45616</v>
      </c>
      <c r="D12" s="42" t="n">
        <v>45702</v>
      </c>
      <c r="E12" s="17" t="n">
        <v>125.49</v>
      </c>
      <c r="F12" s="17" t="n">
        <v>166.48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175</v>
      </c>
      <c r="B13" s="16" t="s">
        <v>345</v>
      </c>
      <c r="C13" s="41" t="n">
        <v>45665</v>
      </c>
      <c r="D13" s="42" t="n">
        <v>45702</v>
      </c>
      <c r="E13" s="17" t="n">
        <v>128.29</v>
      </c>
      <c r="F13" s="17" t="n">
        <v>166.48</v>
      </c>
      <c r="G13" s="17" t="n">
        <v>160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175</v>
      </c>
      <c r="B14" s="16" t="s">
        <v>345</v>
      </c>
      <c r="C14" s="41" t="n">
        <v>45666</v>
      </c>
      <c r="D14" s="42" t="n">
        <v>45702</v>
      </c>
      <c r="E14" s="17" t="n">
        <v>129.56</v>
      </c>
      <c r="F14" s="17" t="n">
        <v>166.48</v>
      </c>
      <c r="G14" s="17" t="n">
        <v>270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175</v>
      </c>
      <c r="B15" s="16" t="s">
        <v>345</v>
      </c>
      <c r="C15" s="41" t="n">
        <v>45666</v>
      </c>
      <c r="D15" s="42" t="n">
        <v>45702</v>
      </c>
      <c r="E15" s="17" t="n">
        <v>129.56</v>
      </c>
      <c r="F15" s="17" t="n">
        <v>166.44</v>
      </c>
      <c r="G15" s="17" t="n">
        <v>110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175</v>
      </c>
      <c r="B16" s="16" t="s">
        <v>345</v>
      </c>
      <c r="C16" s="41" t="n">
        <v>45666</v>
      </c>
      <c r="D16" s="42" t="n">
        <v>45702</v>
      </c>
      <c r="E16" s="17" t="n">
        <v>129.57</v>
      </c>
      <c r="F16" s="17" t="n">
        <v>166.44</v>
      </c>
      <c r="G16" s="17" t="n">
        <v>70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175</v>
      </c>
      <c r="B17" s="16" t="s">
        <v>345</v>
      </c>
      <c r="C17" s="41" t="n">
        <v>45695</v>
      </c>
      <c r="D17" s="42" t="n">
        <v>45702</v>
      </c>
      <c r="E17" s="17" t="n">
        <v>140.08</v>
      </c>
      <c r="F17" s="17" t="n">
        <v>166.44</v>
      </c>
      <c r="G17" s="17" t="n">
        <v>40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175</v>
      </c>
      <c r="B18" s="16" t="s">
        <v>345</v>
      </c>
      <c r="C18" s="41" t="n">
        <v>45695</v>
      </c>
      <c r="D18" s="42" t="n">
        <v>45702</v>
      </c>
      <c r="E18" s="17" t="n">
        <v>140.08</v>
      </c>
      <c r="F18" s="17" t="n">
        <v>166.43</v>
      </c>
      <c r="G18" s="17" t="n">
        <v>100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175</v>
      </c>
      <c r="B19" s="16" t="s">
        <v>345</v>
      </c>
      <c r="C19" s="41" t="n">
        <v>45695</v>
      </c>
      <c r="D19" s="42" t="n">
        <v>45702</v>
      </c>
      <c r="E19" s="17" t="n">
        <v>140.08</v>
      </c>
      <c r="F19" s="17" t="n">
        <v>166.43</v>
      </c>
      <c r="G19" s="17" t="n">
        <v>100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175</v>
      </c>
      <c r="B20" s="16" t="s">
        <v>345</v>
      </c>
      <c r="C20" s="41" t="n">
        <v>45695</v>
      </c>
      <c r="D20" s="42" t="n">
        <v>45702</v>
      </c>
      <c r="E20" s="17" t="n">
        <v>140.08</v>
      </c>
      <c r="F20" s="17" t="n">
        <v>166.41</v>
      </c>
      <c r="G20" s="17" t="n">
        <v>60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176</v>
      </c>
      <c r="B21" s="16" t="s">
        <v>346</v>
      </c>
      <c r="C21" s="41" t="n">
        <v>44931</v>
      </c>
      <c r="D21" s="42" t="n">
        <v>44936</v>
      </c>
      <c r="E21" s="17" t="n">
        <v>1076</v>
      </c>
      <c r="F21" s="17" t="n">
        <v>1048.6</v>
      </c>
      <c r="G21" s="17" t="n">
        <v>9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176</v>
      </c>
      <c r="B22" s="16" t="s">
        <v>346</v>
      </c>
      <c r="C22" s="41" t="n">
        <v>44935</v>
      </c>
      <c r="D22" s="42" t="n">
        <v>44936</v>
      </c>
      <c r="E22" s="17" t="n">
        <v>1057.4</v>
      </c>
      <c r="F22" s="17" t="n">
        <v>1048.6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176</v>
      </c>
      <c r="B23" s="16" t="s">
        <v>346</v>
      </c>
      <c r="C23" s="41" t="n">
        <v>45616</v>
      </c>
      <c r="D23" s="42" t="n">
        <v>45665</v>
      </c>
      <c r="E23" s="17" t="n">
        <v>876</v>
      </c>
      <c r="F23" s="17" t="n">
        <v>955.8</v>
      </c>
      <c r="G23" s="17" t="n">
        <v>23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177</v>
      </c>
      <c r="B24" s="16" t="s">
        <v>318</v>
      </c>
      <c r="C24" s="41" t="n">
        <v>44931</v>
      </c>
      <c r="D24" s="42" t="n">
        <v>44938</v>
      </c>
      <c r="E24" s="17" t="n">
        <v>368.75</v>
      </c>
      <c r="F24" s="17" t="n">
        <v>365.1</v>
      </c>
      <c r="G24" s="17" t="n">
        <v>24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177</v>
      </c>
      <c r="B25" s="16" t="s">
        <v>318</v>
      </c>
      <c r="C25" s="41" t="n">
        <v>44931</v>
      </c>
      <c r="D25" s="42" t="n">
        <v>44938</v>
      </c>
      <c r="E25" s="17" t="n">
        <v>368.75</v>
      </c>
      <c r="F25" s="17" t="n">
        <v>365.1</v>
      </c>
      <c r="G25" s="17" t="n">
        <v>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177</v>
      </c>
      <c r="B26" s="16" t="s">
        <v>318</v>
      </c>
      <c r="C26" s="41" t="n">
        <v>44935</v>
      </c>
      <c r="D26" s="42" t="n">
        <v>44938</v>
      </c>
      <c r="E26" s="17" t="n">
        <v>368.6</v>
      </c>
      <c r="F26" s="17" t="n">
        <v>365.1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177</v>
      </c>
      <c r="B27" s="16" t="s">
        <v>318</v>
      </c>
      <c r="C27" s="41" t="n">
        <v>45616</v>
      </c>
      <c r="D27" s="42" t="n">
        <v>45994</v>
      </c>
      <c r="E27" s="17" t="n">
        <v>459.5</v>
      </c>
      <c r="F27" s="17" t="n">
        <v>406.7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177</v>
      </c>
      <c r="B28" s="16" t="s">
        <v>318</v>
      </c>
      <c r="C28" s="41" t="n">
        <v>45616</v>
      </c>
      <c r="D28" s="42" t="n">
        <v>45994</v>
      </c>
      <c r="E28" s="17" t="n">
        <v>459.5</v>
      </c>
      <c r="F28" s="17" t="n">
        <v>406.65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177</v>
      </c>
      <c r="B29" s="16" t="s">
        <v>318</v>
      </c>
      <c r="C29" s="41" t="n">
        <v>45616</v>
      </c>
      <c r="D29" s="42" t="n">
        <v>45994</v>
      </c>
      <c r="E29" s="17" t="n">
        <v>459.5</v>
      </c>
      <c r="F29" s="17" t="n">
        <v>406.65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177</v>
      </c>
      <c r="B30" s="16" t="s">
        <v>318</v>
      </c>
      <c r="C30" s="41" t="n">
        <v>45616</v>
      </c>
      <c r="D30" s="42" t="n">
        <v>45994</v>
      </c>
      <c r="E30" s="17" t="n">
        <v>459.5</v>
      </c>
      <c r="F30" s="17" t="n">
        <v>406.65</v>
      </c>
      <c r="G30" s="17" t="n">
        <v>12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177</v>
      </c>
      <c r="B31" s="16" t="s">
        <v>318</v>
      </c>
      <c r="C31" s="41" t="n">
        <v>45616</v>
      </c>
      <c r="D31" s="42" t="n">
        <v>45994</v>
      </c>
      <c r="E31" s="17" t="n">
        <v>459.5</v>
      </c>
      <c r="F31" s="17" t="n">
        <v>406.65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177</v>
      </c>
      <c r="B32" s="16" t="s">
        <v>318</v>
      </c>
      <c r="C32" s="41" t="n">
        <v>45616</v>
      </c>
      <c r="D32" s="42" t="n">
        <v>45994</v>
      </c>
      <c r="E32" s="17" t="n">
        <v>459.5</v>
      </c>
      <c r="F32" s="17" t="n">
        <v>406.65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177</v>
      </c>
      <c r="B33" s="16" t="s">
        <v>318</v>
      </c>
      <c r="C33" s="41" t="n">
        <v>45616</v>
      </c>
      <c r="D33" s="42" t="n">
        <v>45994</v>
      </c>
      <c r="E33" s="17" t="n">
        <v>459.5</v>
      </c>
      <c r="F33" s="17" t="n">
        <v>406.65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177</v>
      </c>
      <c r="B34" s="16" t="s">
        <v>318</v>
      </c>
      <c r="C34" s="41" t="n">
        <v>45616</v>
      </c>
      <c r="D34" s="42" t="n">
        <v>45994</v>
      </c>
      <c r="E34" s="17" t="n">
        <v>459.5</v>
      </c>
      <c r="F34" s="17" t="n">
        <v>406.65</v>
      </c>
      <c r="G34" s="17" t="n">
        <v>17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177</v>
      </c>
      <c r="B35" s="16" t="s">
        <v>318</v>
      </c>
      <c r="C35" s="41" t="n">
        <v>45665</v>
      </c>
      <c r="D35" s="42" t="n">
        <v>45994</v>
      </c>
      <c r="E35" s="17" t="n">
        <v>591.05</v>
      </c>
      <c r="F35" s="17" t="n">
        <v>406.65</v>
      </c>
      <c r="G35" s="17" t="n">
        <v>21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177</v>
      </c>
      <c r="B36" s="16" t="s">
        <v>318</v>
      </c>
      <c r="C36" s="41" t="n">
        <v>45666</v>
      </c>
      <c r="D36" s="42" t="n">
        <v>45994</v>
      </c>
      <c r="E36" s="17" t="n">
        <v>592.65</v>
      </c>
      <c r="F36" s="17" t="n">
        <v>406.65</v>
      </c>
      <c r="G36" s="17" t="n">
        <v>37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177</v>
      </c>
      <c r="B37" s="16" t="s">
        <v>318</v>
      </c>
      <c r="C37" s="41" t="n">
        <v>45666</v>
      </c>
      <c r="D37" s="42" t="n">
        <v>45994</v>
      </c>
      <c r="E37" s="17" t="n">
        <v>592.65</v>
      </c>
      <c r="F37" s="17" t="n">
        <v>406.65</v>
      </c>
      <c r="G37" s="17" t="n">
        <v>39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177</v>
      </c>
      <c r="B38" s="16" t="s">
        <v>318</v>
      </c>
      <c r="C38" s="41" t="n">
        <v>45666</v>
      </c>
      <c r="D38" s="42" t="n">
        <v>45994</v>
      </c>
      <c r="E38" s="17" t="n">
        <v>592.65</v>
      </c>
      <c r="F38" s="17" t="n">
        <v>406.65</v>
      </c>
      <c r="G38" s="17" t="n">
        <v>5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177</v>
      </c>
      <c r="B39" s="16" t="s">
        <v>318</v>
      </c>
      <c r="C39" s="41" t="n">
        <v>45666</v>
      </c>
      <c r="D39" s="42" t="n">
        <v>45994</v>
      </c>
      <c r="E39" s="17" t="n">
        <v>592.65</v>
      </c>
      <c r="F39" s="17" t="n">
        <v>406.65</v>
      </c>
      <c r="G39" s="17" t="n">
        <v>23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177</v>
      </c>
      <c r="B40" s="16" t="s">
        <v>318</v>
      </c>
      <c r="C40" s="41" t="n">
        <v>45692</v>
      </c>
      <c r="D40" s="42" t="n">
        <v>45994</v>
      </c>
      <c r="E40" s="17" t="n">
        <v>525.2</v>
      </c>
      <c r="F40" s="17" t="n">
        <v>406.65</v>
      </c>
      <c r="G40" s="17" t="n">
        <v>28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177</v>
      </c>
      <c r="B41" s="16" t="s">
        <v>318</v>
      </c>
      <c r="C41" s="41" t="n">
        <v>45695</v>
      </c>
      <c r="D41" s="42" t="n">
        <v>45994</v>
      </c>
      <c r="E41" s="17" t="n">
        <v>522.65</v>
      </c>
      <c r="F41" s="17" t="n">
        <v>406.65</v>
      </c>
      <c r="G41" s="17" t="n">
        <v>50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177</v>
      </c>
      <c r="B42" s="16" t="s">
        <v>318</v>
      </c>
      <c r="C42" s="41" t="n">
        <v>45695</v>
      </c>
      <c r="D42" s="42" t="n">
        <v>46037</v>
      </c>
      <c r="E42" s="17" t="n">
        <v>522.65</v>
      </c>
      <c r="F42" s="17" t="n">
        <v>395.55</v>
      </c>
      <c r="G42" s="17" t="n">
        <v>3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177</v>
      </c>
      <c r="B43" s="16" t="s">
        <v>318</v>
      </c>
      <c r="C43" s="41" t="n">
        <v>45695</v>
      </c>
      <c r="D43" s="42" t="n">
        <v>46037</v>
      </c>
      <c r="E43" s="17" t="n">
        <v>522.65</v>
      </c>
      <c r="F43" s="17" t="n">
        <v>395.55</v>
      </c>
      <c r="G43" s="17" t="n">
        <v>36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177</v>
      </c>
      <c r="B44" s="16" t="s">
        <v>318</v>
      </c>
      <c r="C44" s="41" t="n">
        <v>45705</v>
      </c>
      <c r="D44" s="42" t="n">
        <v>46037</v>
      </c>
      <c r="E44" s="17" t="n">
        <v>573</v>
      </c>
      <c r="F44" s="17" t="n">
        <v>395.55</v>
      </c>
      <c r="G44" s="17" t="n">
        <v>32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177</v>
      </c>
      <c r="B45" s="16" t="s">
        <v>318</v>
      </c>
      <c r="C45" s="41" t="n">
        <v>45705</v>
      </c>
      <c r="D45" s="42" t="n">
        <v>46037</v>
      </c>
      <c r="E45" s="17" t="n">
        <v>573</v>
      </c>
      <c r="F45" s="17" t="n">
        <v>395.55</v>
      </c>
      <c r="G45" s="17" t="n">
        <v>8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177</v>
      </c>
      <c r="B46" s="16" t="s">
        <v>318</v>
      </c>
      <c r="C46" s="41" t="n">
        <v>45705</v>
      </c>
      <c r="D46" s="42" t="n">
        <v>46037</v>
      </c>
      <c r="E46" s="17" t="n">
        <v>572.95</v>
      </c>
      <c r="F46" s="17" t="n">
        <v>395.55</v>
      </c>
      <c r="G46" s="17" t="n">
        <v>13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177</v>
      </c>
      <c r="B47" s="16" t="s">
        <v>318</v>
      </c>
      <c r="C47" s="41" t="n">
        <v>45705</v>
      </c>
      <c r="D47" s="42" t="n">
        <v>46037</v>
      </c>
      <c r="E47" s="17" t="n">
        <v>572.85</v>
      </c>
      <c r="F47" s="17" t="n">
        <v>395.55</v>
      </c>
      <c r="G47" s="17" t="n">
        <v>10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177</v>
      </c>
      <c r="B48" s="16" t="s">
        <v>318</v>
      </c>
      <c r="C48" s="41" t="n">
        <v>45748</v>
      </c>
      <c r="D48" s="42" t="n">
        <v>46037</v>
      </c>
      <c r="E48" s="17" t="n">
        <v>495.8</v>
      </c>
      <c r="F48" s="17" t="n">
        <v>395.55</v>
      </c>
      <c r="G48" s="17" t="n">
        <v>19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177</v>
      </c>
      <c r="B49" s="16" t="s">
        <v>318</v>
      </c>
      <c r="C49" s="41" t="n">
        <v>45848</v>
      </c>
      <c r="D49" s="42" t="n">
        <v>46037</v>
      </c>
      <c r="E49" s="17" t="n">
        <v>409.9</v>
      </c>
      <c r="F49" s="17" t="n">
        <v>395.55</v>
      </c>
      <c r="G49" s="17" t="n">
        <v>50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177</v>
      </c>
      <c r="B50" s="16" t="s">
        <v>318</v>
      </c>
      <c r="C50" s="41" t="n">
        <v>45848</v>
      </c>
      <c r="D50" s="42" t="n">
        <v>46037</v>
      </c>
      <c r="E50" s="17" t="n">
        <v>409.9</v>
      </c>
      <c r="F50" s="17" t="n">
        <v>395.55</v>
      </c>
      <c r="G50" s="17" t="n">
        <v>75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177</v>
      </c>
      <c r="B51" s="16" t="s">
        <v>318</v>
      </c>
      <c r="C51" s="41" t="n">
        <v>45951</v>
      </c>
      <c r="D51" s="42" t="n">
        <v>46037</v>
      </c>
      <c r="E51" s="17" t="n">
        <v>423.45</v>
      </c>
      <c r="F51" s="17" t="n">
        <v>395.55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178</v>
      </c>
      <c r="B52" s="16" t="s">
        <v>347</v>
      </c>
      <c r="C52" s="41" t="n">
        <v>44931</v>
      </c>
      <c r="D52" s="42" t="n">
        <v>44974</v>
      </c>
      <c r="E52" s="17" t="n">
        <v>4372.5</v>
      </c>
      <c r="F52" s="17" t="n">
        <v>4561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178</v>
      </c>
      <c r="B53" s="16" t="s">
        <v>347</v>
      </c>
      <c r="C53" s="41" t="n">
        <v>44931</v>
      </c>
      <c r="D53" s="42" t="n">
        <v>44974</v>
      </c>
      <c r="E53" s="17" t="n">
        <v>4372.5</v>
      </c>
      <c r="F53" s="17" t="n">
        <v>4560.5</v>
      </c>
      <c r="G53" s="17" t="n">
        <v>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178</v>
      </c>
      <c r="B54" s="16" t="s">
        <v>347</v>
      </c>
      <c r="C54" s="41" t="n">
        <v>44935</v>
      </c>
      <c r="D54" s="42" t="n">
        <v>44974</v>
      </c>
      <c r="E54" s="17" t="n">
        <v>4363.5</v>
      </c>
      <c r="F54" s="17" t="n">
        <v>4560.5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178</v>
      </c>
      <c r="B55" s="16" t="s">
        <v>347</v>
      </c>
      <c r="C55" s="41" t="n">
        <v>44938</v>
      </c>
      <c r="D55" s="42" t="n">
        <v>44974</v>
      </c>
      <c r="E55" s="17" t="n">
        <v>4376</v>
      </c>
      <c r="F55" s="17" t="n">
        <v>4560.5</v>
      </c>
      <c r="G55" s="17" t="n">
        <v>3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178</v>
      </c>
      <c r="B56" s="16" t="s">
        <v>347</v>
      </c>
      <c r="C56" s="41" t="n">
        <v>44938</v>
      </c>
      <c r="D56" s="42" t="n">
        <v>44974</v>
      </c>
      <c r="E56" s="17" t="n">
        <v>4370.5</v>
      </c>
      <c r="F56" s="17" t="n">
        <v>4560.5</v>
      </c>
      <c r="G56" s="17" t="n">
        <v>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179</v>
      </c>
      <c r="B57" s="16" t="s">
        <v>348</v>
      </c>
      <c r="C57" s="41" t="n">
        <v>44931</v>
      </c>
      <c r="D57" s="42" t="n">
        <v>44974</v>
      </c>
      <c r="E57" s="17" t="n">
        <v>235.85</v>
      </c>
      <c r="F57" s="17" t="n">
        <v>250.8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179</v>
      </c>
      <c r="B58" s="16" t="s">
        <v>348</v>
      </c>
      <c r="C58" s="41" t="n">
        <v>44931</v>
      </c>
      <c r="D58" s="42" t="n">
        <v>44986</v>
      </c>
      <c r="E58" s="17" t="n">
        <v>235.85</v>
      </c>
      <c r="F58" s="17" t="n">
        <v>250.9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179</v>
      </c>
      <c r="B59" s="16" t="s">
        <v>348</v>
      </c>
      <c r="C59" s="41" t="n">
        <v>44931</v>
      </c>
      <c r="D59" s="42" t="n">
        <v>44986</v>
      </c>
      <c r="E59" s="17" t="n">
        <v>235.85</v>
      </c>
      <c r="F59" s="17" t="n">
        <v>250.9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179</v>
      </c>
      <c r="B60" s="16" t="s">
        <v>348</v>
      </c>
      <c r="C60" s="41" t="n">
        <v>44935</v>
      </c>
      <c r="D60" s="42" t="n">
        <v>44986</v>
      </c>
      <c r="E60" s="17" t="n">
        <v>236.75</v>
      </c>
      <c r="F60" s="17" t="n">
        <v>250.9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179</v>
      </c>
      <c r="B61" s="16" t="s">
        <v>348</v>
      </c>
      <c r="C61" s="41" t="n">
        <v>45616</v>
      </c>
      <c r="D61" s="42" t="n">
        <v>45665</v>
      </c>
      <c r="E61" s="17" t="n">
        <v>188.05</v>
      </c>
      <c r="F61" s="17" t="n">
        <v>204.15</v>
      </c>
      <c r="G61" s="17" t="n">
        <v>110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180</v>
      </c>
      <c r="B62" s="16" t="s">
        <v>349</v>
      </c>
      <c r="C62" s="41" t="n">
        <v>44931</v>
      </c>
      <c r="D62" s="42" t="n">
        <v>44938</v>
      </c>
      <c r="E62" s="17" t="n">
        <v>95.62</v>
      </c>
      <c r="F62" s="17" t="n">
        <v>94.79</v>
      </c>
      <c r="G62" s="17" t="n">
        <v>50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180</v>
      </c>
      <c r="B63" s="16" t="s">
        <v>349</v>
      </c>
      <c r="C63" s="41" t="n">
        <v>44931</v>
      </c>
      <c r="D63" s="42" t="n">
        <v>44938</v>
      </c>
      <c r="E63" s="17" t="n">
        <v>95.62</v>
      </c>
      <c r="F63" s="17" t="n">
        <v>94.79</v>
      </c>
      <c r="G63" s="17" t="n">
        <v>30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180</v>
      </c>
      <c r="B64" s="16" t="s">
        <v>349</v>
      </c>
      <c r="C64" s="41" t="n">
        <v>44931</v>
      </c>
      <c r="D64" s="42" t="n">
        <v>44938</v>
      </c>
      <c r="E64" s="17" t="n">
        <v>95.62</v>
      </c>
      <c r="F64" s="17" t="n">
        <v>94.79</v>
      </c>
      <c r="G64" s="17" t="n">
        <v>10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180</v>
      </c>
      <c r="B65" s="16" t="s">
        <v>349</v>
      </c>
      <c r="C65" s="41" t="n">
        <v>44931</v>
      </c>
      <c r="D65" s="42" t="n">
        <v>44938</v>
      </c>
      <c r="E65" s="17" t="n">
        <v>95.62</v>
      </c>
      <c r="F65" s="17" t="n">
        <v>94.79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180</v>
      </c>
      <c r="B66" s="16" t="s">
        <v>349</v>
      </c>
      <c r="C66" s="41" t="n">
        <v>45616</v>
      </c>
      <c r="D66" s="42" t="n">
        <v>45665</v>
      </c>
      <c r="E66" s="17" t="n">
        <v>200.23</v>
      </c>
      <c r="F66" s="17" t="n">
        <v>194.23</v>
      </c>
      <c r="G66" s="17" t="n">
        <v>90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180</v>
      </c>
      <c r="B67" s="16" t="s">
        <v>349</v>
      </c>
      <c r="C67" s="41" t="n">
        <v>45616</v>
      </c>
      <c r="D67" s="42" t="n">
        <v>45665</v>
      </c>
      <c r="E67" s="17" t="n">
        <v>200.23</v>
      </c>
      <c r="F67" s="17" t="n">
        <v>194.23</v>
      </c>
      <c r="G67" s="17" t="n">
        <v>10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180</v>
      </c>
      <c r="B68" s="16" t="s">
        <v>349</v>
      </c>
      <c r="C68" s="41" t="n">
        <v>45944</v>
      </c>
      <c r="D68" s="42" t="n">
        <v>45994</v>
      </c>
      <c r="E68" s="17" t="n">
        <v>157.4</v>
      </c>
      <c r="F68" s="17" t="n">
        <v>171.35</v>
      </c>
      <c r="G68" s="17" t="n">
        <v>40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180</v>
      </c>
      <c r="B69" s="16" t="s">
        <v>349</v>
      </c>
      <c r="C69" s="41" t="n">
        <v>45944</v>
      </c>
      <c r="D69" s="42" t="n">
        <v>45994</v>
      </c>
      <c r="E69" s="17" t="n">
        <v>155.9</v>
      </c>
      <c r="F69" s="17" t="n">
        <v>171.35</v>
      </c>
      <c r="G69" s="17" t="n">
        <v>20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181</v>
      </c>
      <c r="B70" s="16" t="s">
        <v>350</v>
      </c>
      <c r="C70" s="41" t="n">
        <v>44931</v>
      </c>
      <c r="D70" s="42" t="n">
        <v>44936</v>
      </c>
      <c r="E70" s="17" t="n">
        <v>899.6</v>
      </c>
      <c r="F70" s="17" t="n">
        <v>891.4</v>
      </c>
      <c r="G70" s="17" t="n">
        <v>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181</v>
      </c>
      <c r="B71" s="16" t="s">
        <v>350</v>
      </c>
      <c r="C71" s="41" t="n">
        <v>44931</v>
      </c>
      <c r="D71" s="42" t="n">
        <v>44936</v>
      </c>
      <c r="E71" s="17" t="n">
        <v>899.6</v>
      </c>
      <c r="F71" s="17" t="n">
        <v>891.4</v>
      </c>
      <c r="G71" s="17" t="n">
        <v>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181</v>
      </c>
      <c r="B72" s="16" t="s">
        <v>350</v>
      </c>
      <c r="C72" s="41" t="n">
        <v>44935</v>
      </c>
      <c r="D72" s="42" t="n">
        <v>44936</v>
      </c>
      <c r="E72" s="17" t="n">
        <v>886</v>
      </c>
      <c r="F72" s="17" t="n">
        <v>891.2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182</v>
      </c>
      <c r="B73" s="16" t="s">
        <v>324</v>
      </c>
      <c r="C73" s="41" t="n">
        <v>45541</v>
      </c>
      <c r="D73" s="42" t="n">
        <v>45994</v>
      </c>
      <c r="E73" s="17" t="n">
        <v>252.58</v>
      </c>
      <c r="F73" s="17" t="n">
        <v>300.64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182</v>
      </c>
      <c r="B74" s="16" t="s">
        <v>324</v>
      </c>
      <c r="C74" s="41" t="n">
        <v>45616</v>
      </c>
      <c r="D74" s="42" t="n">
        <v>45994</v>
      </c>
      <c r="E74" s="17" t="n">
        <v>241.7</v>
      </c>
      <c r="F74" s="17" t="n">
        <v>300.64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182</v>
      </c>
      <c r="B75" s="16" t="s">
        <v>324</v>
      </c>
      <c r="C75" s="41" t="n">
        <v>45616</v>
      </c>
      <c r="D75" s="42" t="n">
        <v>45994</v>
      </c>
      <c r="E75" s="17" t="n">
        <v>241.7</v>
      </c>
      <c r="F75" s="17" t="n">
        <v>300.63</v>
      </c>
      <c r="G75" s="17" t="n">
        <v>79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182</v>
      </c>
      <c r="B76" s="16" t="s">
        <v>324</v>
      </c>
      <c r="C76" s="41" t="n">
        <v>45616</v>
      </c>
      <c r="D76" s="42" t="n">
        <v>45994</v>
      </c>
      <c r="E76" s="17" t="n">
        <v>241.57</v>
      </c>
      <c r="F76" s="17" t="n">
        <v>300.63</v>
      </c>
      <c r="G76" s="17" t="n">
        <v>80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182</v>
      </c>
      <c r="B77" s="16" t="s">
        <v>324</v>
      </c>
      <c r="C77" s="41" t="n">
        <v>45666</v>
      </c>
      <c r="D77" s="42" t="n">
        <v>45994</v>
      </c>
      <c r="E77" s="17" t="n">
        <v>277.25</v>
      </c>
      <c r="F77" s="17" t="n">
        <v>300.63</v>
      </c>
      <c r="G77" s="17" t="n">
        <v>190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182</v>
      </c>
      <c r="B78" s="16" t="s">
        <v>324</v>
      </c>
      <c r="C78" s="41" t="n">
        <v>45666</v>
      </c>
      <c r="D78" s="42" t="n">
        <v>45994</v>
      </c>
      <c r="E78" s="17" t="n">
        <v>276.54</v>
      </c>
      <c r="F78" s="17" t="n">
        <v>300.63</v>
      </c>
      <c r="G78" s="17" t="n">
        <v>30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182</v>
      </c>
      <c r="B79" s="16" t="s">
        <v>324</v>
      </c>
      <c r="C79" s="41" t="n">
        <v>45695</v>
      </c>
      <c r="D79" s="42" t="n">
        <v>45994</v>
      </c>
      <c r="E79" s="17" t="n">
        <v>281.96</v>
      </c>
      <c r="F79" s="17" t="n">
        <v>300.63</v>
      </c>
      <c r="G79" s="17" t="n">
        <v>140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182</v>
      </c>
      <c r="B80" s="16" t="s">
        <v>324</v>
      </c>
      <c r="C80" s="41" t="n">
        <v>45705</v>
      </c>
      <c r="D80" s="42" t="n">
        <v>45994</v>
      </c>
      <c r="E80" s="17" t="n">
        <v>309.07</v>
      </c>
      <c r="F80" s="17" t="n">
        <v>300.66</v>
      </c>
      <c r="G80" s="17" t="n">
        <v>5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182</v>
      </c>
      <c r="B81" s="16" t="s">
        <v>324</v>
      </c>
      <c r="C81" s="41" t="n">
        <v>45705</v>
      </c>
      <c r="D81" s="42" t="n">
        <v>45994</v>
      </c>
      <c r="E81" s="17" t="n">
        <v>309.07</v>
      </c>
      <c r="F81" s="17" t="n">
        <v>300.7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182</v>
      </c>
      <c r="B82" s="16" t="s">
        <v>324</v>
      </c>
      <c r="C82" s="41" t="n">
        <v>45705</v>
      </c>
      <c r="D82" s="42" t="n">
        <v>45994</v>
      </c>
      <c r="E82" s="17" t="n">
        <v>309.07</v>
      </c>
      <c r="F82" s="17" t="n">
        <v>300.7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182</v>
      </c>
      <c r="B83" s="16" t="s">
        <v>324</v>
      </c>
      <c r="C83" s="41" t="n">
        <v>45705</v>
      </c>
      <c r="D83" s="42" t="n">
        <v>45994</v>
      </c>
      <c r="E83" s="17" t="n">
        <v>309.07</v>
      </c>
      <c r="F83" s="17" t="n">
        <v>300.7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182</v>
      </c>
      <c r="B84" s="16" t="s">
        <v>324</v>
      </c>
      <c r="C84" s="41" t="n">
        <v>45705</v>
      </c>
      <c r="D84" s="42" t="n">
        <v>45994</v>
      </c>
      <c r="E84" s="17" t="n">
        <v>309.07</v>
      </c>
      <c r="F84" s="17" t="n">
        <v>300.64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182</v>
      </c>
      <c r="B85" s="16" t="s">
        <v>324</v>
      </c>
      <c r="C85" s="41" t="n">
        <v>45705</v>
      </c>
      <c r="D85" s="42" t="n">
        <v>46037</v>
      </c>
      <c r="E85" s="17" t="n">
        <v>309.07</v>
      </c>
      <c r="F85" s="17" t="n">
        <v>299.07</v>
      </c>
      <c r="G85" s="17" t="n">
        <v>12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182</v>
      </c>
      <c r="B86" s="16" t="s">
        <v>324</v>
      </c>
      <c r="C86" s="41" t="n">
        <v>45705</v>
      </c>
      <c r="D86" s="42" t="n">
        <v>46037</v>
      </c>
      <c r="E86" s="17" t="n">
        <v>309.07</v>
      </c>
      <c r="F86" s="17" t="n">
        <v>299.07</v>
      </c>
      <c r="G86" s="17" t="n">
        <v>35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182</v>
      </c>
      <c r="B87" s="16" t="s">
        <v>324</v>
      </c>
      <c r="C87" s="41" t="n">
        <v>45705</v>
      </c>
      <c r="D87" s="42" t="n">
        <v>46037</v>
      </c>
      <c r="E87" s="17" t="n">
        <v>309.07</v>
      </c>
      <c r="F87" s="17" t="n">
        <v>299.07</v>
      </c>
      <c r="G87" s="17" t="n">
        <v>29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182</v>
      </c>
      <c r="B88" s="16" t="s">
        <v>324</v>
      </c>
      <c r="C88" s="41" t="n">
        <v>45705</v>
      </c>
      <c r="D88" s="42" t="n">
        <v>46037</v>
      </c>
      <c r="E88" s="17" t="n">
        <v>309.07</v>
      </c>
      <c r="F88" s="17" t="n">
        <v>299.07</v>
      </c>
      <c r="G88" s="17" t="n">
        <v>26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182</v>
      </c>
      <c r="B89" s="16" t="s">
        <v>324</v>
      </c>
      <c r="C89" s="41" t="n">
        <v>45797</v>
      </c>
      <c r="D89" s="42" t="n">
        <v>46037</v>
      </c>
      <c r="E89" s="17" t="n">
        <v>308.06</v>
      </c>
      <c r="F89" s="17" t="n">
        <v>299.07</v>
      </c>
      <c r="G89" s="17" t="n">
        <v>70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182</v>
      </c>
      <c r="B90" s="16" t="s">
        <v>324</v>
      </c>
      <c r="C90" s="41" t="n">
        <v>45849</v>
      </c>
      <c r="D90" s="42" t="n">
        <v>46037</v>
      </c>
      <c r="E90" s="17" t="n">
        <v>312.26</v>
      </c>
      <c r="F90" s="17" t="n">
        <v>299.07</v>
      </c>
      <c r="G90" s="17" t="n">
        <v>71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182</v>
      </c>
      <c r="B91" s="16" t="s">
        <v>324</v>
      </c>
      <c r="C91" s="41" t="n">
        <v>45849</v>
      </c>
      <c r="D91" s="42" t="n">
        <v>46037</v>
      </c>
      <c r="E91" s="17" t="n">
        <v>312.26</v>
      </c>
      <c r="F91" s="17" t="n">
        <v>299.07</v>
      </c>
      <c r="G91" s="17" t="n">
        <v>70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182</v>
      </c>
      <c r="B92" s="16" t="s">
        <v>324</v>
      </c>
      <c r="C92" s="41" t="n">
        <v>45849</v>
      </c>
      <c r="D92" s="42" t="n">
        <v>46037</v>
      </c>
      <c r="E92" s="17" t="n">
        <v>312.26</v>
      </c>
      <c r="F92" s="17" t="n">
        <v>299.07</v>
      </c>
      <c r="G92" s="17" t="n">
        <v>19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182</v>
      </c>
      <c r="B93" s="16" t="s">
        <v>324</v>
      </c>
      <c r="C93" s="41" t="n">
        <v>46037</v>
      </c>
      <c r="D93" s="42" t="n">
        <v>46037</v>
      </c>
      <c r="E93" s="17" t="n">
        <v>299.07</v>
      </c>
      <c r="F93" s="17" t="n">
        <v>298.8</v>
      </c>
      <c r="G93" s="17" t="n">
        <v>42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182</v>
      </c>
      <c r="B94" s="16" t="s">
        <v>324</v>
      </c>
      <c r="C94" s="41" t="n">
        <v>46037</v>
      </c>
      <c r="D94" s="42" t="n">
        <v>46037</v>
      </c>
      <c r="E94" s="17" t="n">
        <v>299.07</v>
      </c>
      <c r="F94" s="17" t="n">
        <v>298.81</v>
      </c>
      <c r="G94" s="17" t="n">
        <v>10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182</v>
      </c>
      <c r="B95" s="16" t="s">
        <v>324</v>
      </c>
      <c r="C95" s="41" t="n">
        <v>46037</v>
      </c>
      <c r="D95" s="42" t="n">
        <v>46037</v>
      </c>
      <c r="E95" s="17" t="n">
        <v>299.07</v>
      </c>
      <c r="F95" s="17" t="n">
        <v>298.81</v>
      </c>
      <c r="G95" s="17" t="n">
        <v>167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182</v>
      </c>
      <c r="B96" s="16" t="s">
        <v>324</v>
      </c>
      <c r="C96" s="41" t="n">
        <v>46037</v>
      </c>
      <c r="D96" s="42" t="n">
        <v>46037</v>
      </c>
      <c r="E96" s="17" t="n">
        <v>299.07</v>
      </c>
      <c r="F96" s="17" t="n">
        <v>298.81</v>
      </c>
      <c r="G96" s="17" t="n">
        <v>101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183</v>
      </c>
      <c r="B97" s="16" t="s">
        <v>351</v>
      </c>
      <c r="C97" s="41" t="n">
        <v>45616</v>
      </c>
      <c r="D97" s="42" t="n">
        <v>45665</v>
      </c>
      <c r="E97" s="17" t="n">
        <v>56</v>
      </c>
      <c r="F97" s="17" t="n">
        <v>55.8</v>
      </c>
      <c r="G97" s="17" t="n">
        <v>360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184</v>
      </c>
      <c r="B98" s="16" t="s">
        <v>319</v>
      </c>
      <c r="C98" s="41" t="n">
        <v>45616</v>
      </c>
      <c r="D98" s="42" t="n">
        <v>45665</v>
      </c>
      <c r="E98" s="17" t="n">
        <v>6845.5</v>
      </c>
      <c r="F98" s="17" t="n">
        <v>7123.5</v>
      </c>
      <c r="G98" s="17" t="n">
        <v>3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185</v>
      </c>
      <c r="B99" s="16" t="s">
        <v>352</v>
      </c>
      <c r="C99" s="41" t="n">
        <v>45617</v>
      </c>
      <c r="D99" s="42" t="n">
        <v>45665</v>
      </c>
      <c r="E99" s="17" t="n">
        <v>828.42</v>
      </c>
      <c r="F99" s="17" t="n">
        <v>879.69</v>
      </c>
      <c r="G99" s="17" t="n">
        <v>11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186</v>
      </c>
      <c r="B100" s="16" t="s">
        <v>353</v>
      </c>
      <c r="C100" s="41" t="n">
        <v>45618</v>
      </c>
      <c r="D100" s="42" t="n">
        <v>45665</v>
      </c>
      <c r="E100" s="17" t="n">
        <v>735.97</v>
      </c>
      <c r="F100" s="17" t="n">
        <v>812.52</v>
      </c>
      <c r="G100" s="17" t="n">
        <v>1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186</v>
      </c>
      <c r="B101" s="16" t="s">
        <v>353</v>
      </c>
      <c r="C101" s="41" t="n">
        <v>45618</v>
      </c>
      <c r="D101" s="42" t="n">
        <v>45665</v>
      </c>
      <c r="E101" s="17" t="n">
        <v>735.97</v>
      </c>
      <c r="F101" s="17" t="n">
        <v>812.52</v>
      </c>
      <c r="G101" s="17" t="n">
        <v>2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187</v>
      </c>
      <c r="B102" s="16" t="s">
        <v>354</v>
      </c>
      <c r="C102" s="41" t="n">
        <v>45618</v>
      </c>
      <c r="D102" s="42" t="n">
        <v>45665</v>
      </c>
      <c r="E102" s="17" t="n">
        <v>821.65</v>
      </c>
      <c r="F102" s="17" t="n">
        <v>886.28</v>
      </c>
      <c r="G102" s="17" t="n">
        <v>2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88</v>
      </c>
      <c r="B103" s="16" t="s">
        <v>90</v>
      </c>
      <c r="C103" s="41" t="n">
        <v>45618</v>
      </c>
      <c r="D103" s="42" t="n">
        <v>45665</v>
      </c>
      <c r="E103" s="17" t="n">
        <v>827.48</v>
      </c>
      <c r="F103" s="17" t="n">
        <v>813.7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88</v>
      </c>
      <c r="B104" s="16" t="s">
        <v>90</v>
      </c>
      <c r="C104" s="41" t="n">
        <v>45618</v>
      </c>
      <c r="D104" s="42" t="n">
        <v>45665</v>
      </c>
      <c r="E104" s="17" t="n">
        <v>827.48</v>
      </c>
      <c r="F104" s="17" t="n">
        <v>813.71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188</v>
      </c>
      <c r="B105" s="16" t="s">
        <v>355</v>
      </c>
      <c r="C105" s="41" t="n">
        <v>45618</v>
      </c>
      <c r="D105" s="42" t="n">
        <v>45665</v>
      </c>
      <c r="E105" s="17" t="n">
        <v>552.68</v>
      </c>
      <c r="F105" s="17" t="n">
        <v>614.49</v>
      </c>
      <c r="G105" s="17" t="n">
        <v>1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188</v>
      </c>
      <c r="B106" s="16" t="s">
        <v>355</v>
      </c>
      <c r="C106" s="41" t="n">
        <v>45618</v>
      </c>
      <c r="D106" s="42" t="n">
        <v>45665</v>
      </c>
      <c r="E106" s="17" t="n">
        <v>552.68</v>
      </c>
      <c r="F106" s="17" t="n">
        <v>614.49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188</v>
      </c>
      <c r="B107" s="16" t="s">
        <v>355</v>
      </c>
      <c r="C107" s="41" t="n">
        <v>45618</v>
      </c>
      <c r="D107" s="42" t="n">
        <v>45665</v>
      </c>
      <c r="E107" s="17" t="n">
        <v>552.68</v>
      </c>
      <c r="F107" s="17" t="n">
        <v>614.47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265</v>
      </c>
      <c r="B108" s="16" t="s">
        <v>265</v>
      </c>
      <c r="C108" s="41" t="n">
        <v>45623</v>
      </c>
      <c r="D108" s="42" t="n">
        <v>45623</v>
      </c>
      <c r="E108" s="17" t="n">
        <v>0.2118</v>
      </c>
      <c r="F108" s="17" t="n">
        <v>0.212</v>
      </c>
      <c r="G108" s="17" t="n">
        <v>10000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265</v>
      </c>
      <c r="B109" s="16" t="s">
        <v>265</v>
      </c>
      <c r="C109" s="41" t="n">
        <v>45707</v>
      </c>
      <c r="D109" s="42" t="n">
        <v>46037</v>
      </c>
      <c r="E109" s="17" t="n">
        <v>0.1854</v>
      </c>
      <c r="F109" s="17" t="n">
        <v>0.1531</v>
      </c>
      <c r="G109" s="17" t="n">
        <v>60000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189</v>
      </c>
      <c r="B110" s="16" t="s">
        <v>356</v>
      </c>
      <c r="C110" s="41" t="n">
        <v>45625</v>
      </c>
      <c r="D110" s="42" t="n">
        <v>45665</v>
      </c>
      <c r="E110" s="17" t="n">
        <v>742.71</v>
      </c>
      <c r="F110" s="17" t="n">
        <v>810.59</v>
      </c>
      <c r="G110" s="17" t="n">
        <v>2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189</v>
      </c>
      <c r="B111" s="16" t="s">
        <v>356</v>
      </c>
      <c r="C111" s="41" t="n">
        <v>45625</v>
      </c>
      <c r="D111" s="42" t="n">
        <v>45665</v>
      </c>
      <c r="E111" s="17" t="n">
        <v>742.71</v>
      </c>
      <c r="F111" s="17" t="n">
        <v>811.45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190</v>
      </c>
      <c r="B112" s="16" t="s">
        <v>321</v>
      </c>
      <c r="C112" s="41" t="n">
        <v>45665</v>
      </c>
      <c r="D112" s="42" t="n">
        <v>45994</v>
      </c>
      <c r="E112" s="17" t="n">
        <v>504</v>
      </c>
      <c r="F112" s="17" t="n">
        <v>424.6</v>
      </c>
      <c r="G112" s="17" t="n">
        <v>12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190</v>
      </c>
      <c r="B113" s="16" t="s">
        <v>321</v>
      </c>
      <c r="C113" s="41" t="n">
        <v>45665</v>
      </c>
      <c r="D113" s="42" t="n">
        <v>45994</v>
      </c>
      <c r="E113" s="17" t="n">
        <v>504</v>
      </c>
      <c r="F113" s="17" t="n">
        <v>424.6</v>
      </c>
      <c r="G113" s="17" t="n">
        <v>5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190</v>
      </c>
      <c r="B114" s="16" t="s">
        <v>321</v>
      </c>
      <c r="C114" s="41" t="n">
        <v>45665</v>
      </c>
      <c r="D114" s="42" t="n">
        <v>45994</v>
      </c>
      <c r="E114" s="17" t="n">
        <v>504</v>
      </c>
      <c r="F114" s="17" t="n">
        <v>424.6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190</v>
      </c>
      <c r="B115" s="16" t="s">
        <v>321</v>
      </c>
      <c r="C115" s="41" t="n">
        <v>45665</v>
      </c>
      <c r="D115" s="42" t="n">
        <v>45994</v>
      </c>
      <c r="E115" s="17" t="n">
        <v>504</v>
      </c>
      <c r="F115" s="17" t="n">
        <v>424.6</v>
      </c>
      <c r="G115" s="17" t="n">
        <v>32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190</v>
      </c>
      <c r="B116" s="16" t="s">
        <v>321</v>
      </c>
      <c r="C116" s="41" t="n">
        <v>45665</v>
      </c>
      <c r="D116" s="42" t="n">
        <v>45994</v>
      </c>
      <c r="E116" s="17" t="n">
        <v>504</v>
      </c>
      <c r="F116" s="17" t="n">
        <v>424.6</v>
      </c>
      <c r="G116" s="17" t="n">
        <v>24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190</v>
      </c>
      <c r="B117" s="16" t="s">
        <v>321</v>
      </c>
      <c r="C117" s="41" t="n">
        <v>45665</v>
      </c>
      <c r="D117" s="42" t="n">
        <v>45994</v>
      </c>
      <c r="E117" s="17" t="n">
        <v>508</v>
      </c>
      <c r="F117" s="17" t="n">
        <v>424.6</v>
      </c>
      <c r="G117" s="17" t="n">
        <v>2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190</v>
      </c>
      <c r="B118" s="16" t="s">
        <v>321</v>
      </c>
      <c r="C118" s="41" t="n">
        <v>45666</v>
      </c>
      <c r="D118" s="42" t="n">
        <v>45994</v>
      </c>
      <c r="E118" s="17" t="n">
        <v>519</v>
      </c>
      <c r="F118" s="17" t="n">
        <v>424.6</v>
      </c>
      <c r="G118" s="17" t="n">
        <v>12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190</v>
      </c>
      <c r="B119" s="16" t="s">
        <v>321</v>
      </c>
      <c r="C119" s="41" t="n">
        <v>45666</v>
      </c>
      <c r="D119" s="42" t="n">
        <v>45994</v>
      </c>
      <c r="E119" s="17" t="n">
        <v>518</v>
      </c>
      <c r="F119" s="17" t="n">
        <v>424.6</v>
      </c>
      <c r="G119" s="17" t="n">
        <v>31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190</v>
      </c>
      <c r="B120" s="16" t="s">
        <v>321</v>
      </c>
      <c r="C120" s="41" t="n">
        <v>45666</v>
      </c>
      <c r="D120" s="42" t="n">
        <v>45994</v>
      </c>
      <c r="E120" s="17" t="n">
        <v>518</v>
      </c>
      <c r="F120" s="17" t="n">
        <v>424.6</v>
      </c>
      <c r="G120" s="17" t="n">
        <v>85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190</v>
      </c>
      <c r="B121" s="16" t="s">
        <v>321</v>
      </c>
      <c r="C121" s="41" t="n">
        <v>45701</v>
      </c>
      <c r="D121" s="42" t="n">
        <v>45994</v>
      </c>
      <c r="E121" s="17" t="n">
        <v>520.5</v>
      </c>
      <c r="F121" s="17" t="n">
        <v>424.6</v>
      </c>
      <c r="G121" s="17" t="n">
        <v>58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190</v>
      </c>
      <c r="B122" s="16" t="s">
        <v>321</v>
      </c>
      <c r="C122" s="41" t="n">
        <v>45701</v>
      </c>
      <c r="D122" s="42" t="n">
        <v>45994</v>
      </c>
      <c r="E122" s="17" t="n">
        <v>520.5</v>
      </c>
      <c r="F122" s="17" t="n">
        <v>424.6</v>
      </c>
      <c r="G122" s="17" t="n">
        <v>10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190</v>
      </c>
      <c r="B123" s="16" t="s">
        <v>321</v>
      </c>
      <c r="C123" s="41" t="n">
        <v>45701</v>
      </c>
      <c r="D123" s="42" t="n">
        <v>46037</v>
      </c>
      <c r="E123" s="17" t="n">
        <v>520.5</v>
      </c>
      <c r="F123" s="17" t="n">
        <v>413</v>
      </c>
      <c r="G123" s="17" t="n">
        <v>11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190</v>
      </c>
      <c r="B124" s="16" t="s">
        <v>321</v>
      </c>
      <c r="C124" s="41" t="n">
        <v>45702</v>
      </c>
      <c r="D124" s="42" t="n">
        <v>46037</v>
      </c>
      <c r="E124" s="17" t="n">
        <v>519.5</v>
      </c>
      <c r="F124" s="17" t="n">
        <v>413</v>
      </c>
      <c r="G124" s="17" t="n">
        <v>8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190</v>
      </c>
      <c r="B125" s="16" t="s">
        <v>321</v>
      </c>
      <c r="C125" s="41" t="n">
        <v>45702</v>
      </c>
      <c r="D125" s="42" t="n">
        <v>46037</v>
      </c>
      <c r="E125" s="17" t="n">
        <v>519.5</v>
      </c>
      <c r="F125" s="17" t="n">
        <v>413</v>
      </c>
      <c r="G125" s="17" t="n">
        <v>4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190</v>
      </c>
      <c r="B126" s="16" t="s">
        <v>321</v>
      </c>
      <c r="C126" s="41" t="n">
        <v>45702</v>
      </c>
      <c r="D126" s="42" t="n">
        <v>46037</v>
      </c>
      <c r="E126" s="17" t="n">
        <v>516.5</v>
      </c>
      <c r="F126" s="17" t="n">
        <v>413</v>
      </c>
      <c r="G126" s="17" t="n">
        <v>62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190</v>
      </c>
      <c r="B127" s="16" t="s">
        <v>321</v>
      </c>
      <c r="C127" s="41" t="n">
        <v>45702</v>
      </c>
      <c r="D127" s="42" t="n">
        <v>46037</v>
      </c>
      <c r="E127" s="17" t="n">
        <v>516.5</v>
      </c>
      <c r="F127" s="17" t="n">
        <v>413.2</v>
      </c>
      <c r="G127" s="17" t="n">
        <v>3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190</v>
      </c>
      <c r="B128" s="16" t="s">
        <v>321</v>
      </c>
      <c r="C128" s="41" t="n">
        <v>45702</v>
      </c>
      <c r="D128" s="42" t="n">
        <v>46037</v>
      </c>
      <c r="E128" s="17" t="n">
        <v>516.5</v>
      </c>
      <c r="F128" s="17" t="n">
        <v>413.2</v>
      </c>
      <c r="G128" s="17" t="n">
        <v>27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190</v>
      </c>
      <c r="B129" s="16" t="s">
        <v>321</v>
      </c>
      <c r="C129" s="41" t="n">
        <v>45826</v>
      </c>
      <c r="D129" s="42" t="n">
        <v>46037</v>
      </c>
      <c r="E129" s="17" t="n">
        <v>432</v>
      </c>
      <c r="F129" s="17" t="n">
        <v>413.2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190</v>
      </c>
      <c r="B130" s="16" t="s">
        <v>321</v>
      </c>
      <c r="C130" s="41" t="n">
        <v>45849</v>
      </c>
      <c r="D130" s="42" t="n">
        <v>46037</v>
      </c>
      <c r="E130" s="17" t="n">
        <v>440</v>
      </c>
      <c r="F130" s="17" t="n">
        <v>413.2</v>
      </c>
      <c r="G130" s="17" t="n">
        <v>120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191</v>
      </c>
      <c r="B131" s="16" t="s">
        <v>320</v>
      </c>
      <c r="C131" s="41" t="n">
        <v>45665</v>
      </c>
      <c r="D131" s="42" t="n">
        <v>45939</v>
      </c>
      <c r="E131" s="17" t="n">
        <v>1406.7</v>
      </c>
      <c r="F131" s="17" t="n">
        <v>2399.2</v>
      </c>
      <c r="G131" s="17" t="n">
        <v>20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191</v>
      </c>
      <c r="B132" s="16" t="s">
        <v>320</v>
      </c>
      <c r="C132" s="41" t="n">
        <v>45665</v>
      </c>
      <c r="D132" s="42" t="n">
        <v>45939</v>
      </c>
      <c r="E132" s="17" t="n">
        <v>1406.5</v>
      </c>
      <c r="F132" s="17" t="n">
        <v>2399.2</v>
      </c>
      <c r="G132" s="17" t="n">
        <v>10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191</v>
      </c>
      <c r="B133" s="16" t="s">
        <v>320</v>
      </c>
      <c r="C133" s="41" t="n">
        <v>45665</v>
      </c>
      <c r="D133" s="42" t="n">
        <v>45939</v>
      </c>
      <c r="E133" s="17" t="n">
        <v>1406.45</v>
      </c>
      <c r="F133" s="17" t="n">
        <v>2399.2</v>
      </c>
      <c r="G133" s="17" t="n">
        <v>10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191</v>
      </c>
      <c r="B134" s="16" t="s">
        <v>320</v>
      </c>
      <c r="C134" s="41" t="n">
        <v>45666</v>
      </c>
      <c r="D134" s="42" t="n">
        <v>45939</v>
      </c>
      <c r="E134" s="17" t="n">
        <v>1441.85</v>
      </c>
      <c r="F134" s="17" t="n">
        <v>2399.2</v>
      </c>
      <c r="G134" s="17" t="n">
        <v>2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191</v>
      </c>
      <c r="B135" s="16" t="s">
        <v>320</v>
      </c>
      <c r="C135" s="41" t="n">
        <v>45666</v>
      </c>
      <c r="D135" s="42" t="n">
        <v>45994</v>
      </c>
      <c r="E135" s="17" t="n">
        <v>1441.85</v>
      </c>
      <c r="F135" s="17" t="n">
        <v>2135.6</v>
      </c>
      <c r="G135" s="17" t="n">
        <v>5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191</v>
      </c>
      <c r="B136" s="16" t="s">
        <v>320</v>
      </c>
      <c r="C136" s="41" t="n">
        <v>45666</v>
      </c>
      <c r="D136" s="42" t="n">
        <v>45994</v>
      </c>
      <c r="E136" s="17" t="n">
        <v>1441.85</v>
      </c>
      <c r="F136" s="17" t="n">
        <v>2135.2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191</v>
      </c>
      <c r="B137" s="16" t="s">
        <v>320</v>
      </c>
      <c r="C137" s="41" t="n">
        <v>45666</v>
      </c>
      <c r="D137" s="42" t="n">
        <v>45994</v>
      </c>
      <c r="E137" s="17" t="n">
        <v>1441.85</v>
      </c>
      <c r="F137" s="17" t="n">
        <v>2135.2</v>
      </c>
      <c r="G137" s="17" t="n">
        <v>5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191</v>
      </c>
      <c r="B138" s="16" t="s">
        <v>320</v>
      </c>
      <c r="C138" s="41" t="n">
        <v>45666</v>
      </c>
      <c r="D138" s="42" t="n">
        <v>45994</v>
      </c>
      <c r="E138" s="17" t="n">
        <v>1441.85</v>
      </c>
      <c r="F138" s="17" t="n">
        <v>2135.2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191</v>
      </c>
      <c r="B139" s="16" t="s">
        <v>320</v>
      </c>
      <c r="C139" s="41" t="n">
        <v>45666</v>
      </c>
      <c r="D139" s="42" t="n">
        <v>45994</v>
      </c>
      <c r="E139" s="17" t="n">
        <v>1441.85</v>
      </c>
      <c r="F139" s="17" t="n">
        <v>2135.2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191</v>
      </c>
      <c r="B140" s="16" t="s">
        <v>320</v>
      </c>
      <c r="C140" s="41" t="n">
        <v>45666</v>
      </c>
      <c r="D140" s="42" t="n">
        <v>45994</v>
      </c>
      <c r="E140" s="17" t="n">
        <v>1441.85</v>
      </c>
      <c r="F140" s="17" t="n">
        <v>2135.2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191</v>
      </c>
      <c r="B141" s="16" t="s">
        <v>320</v>
      </c>
      <c r="C141" s="41" t="n">
        <v>45666</v>
      </c>
      <c r="D141" s="42" t="n">
        <v>45994</v>
      </c>
      <c r="E141" s="17" t="n">
        <v>1441.85</v>
      </c>
      <c r="F141" s="17" t="n">
        <v>2135.2</v>
      </c>
      <c r="G141" s="17" t="n">
        <v>14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191</v>
      </c>
      <c r="B142" s="16" t="s">
        <v>320</v>
      </c>
      <c r="C142" s="41" t="n">
        <v>45695</v>
      </c>
      <c r="D142" s="42" t="n">
        <v>45994</v>
      </c>
      <c r="E142" s="17" t="n">
        <v>1785.55</v>
      </c>
      <c r="F142" s="17" t="n">
        <v>2135.2</v>
      </c>
      <c r="G142" s="17" t="n">
        <v>6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191</v>
      </c>
      <c r="B143" s="16" t="s">
        <v>320</v>
      </c>
      <c r="C143" s="41" t="n">
        <v>45695</v>
      </c>
      <c r="D143" s="42" t="n">
        <v>45994</v>
      </c>
      <c r="E143" s="17" t="n">
        <v>1785.55</v>
      </c>
      <c r="F143" s="17" t="n">
        <v>2135.6</v>
      </c>
      <c r="G143" s="17" t="n">
        <v>1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191</v>
      </c>
      <c r="B144" s="16" t="s">
        <v>320</v>
      </c>
      <c r="C144" s="41" t="n">
        <v>45695</v>
      </c>
      <c r="D144" s="42" t="n">
        <v>45994</v>
      </c>
      <c r="E144" s="17" t="n">
        <v>1785.55</v>
      </c>
      <c r="F144" s="17" t="n">
        <v>2135.8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191</v>
      </c>
      <c r="B145" s="16" t="s">
        <v>320</v>
      </c>
      <c r="C145" s="41" t="n">
        <v>45695</v>
      </c>
      <c r="D145" s="42" t="n">
        <v>45994</v>
      </c>
      <c r="E145" s="17" t="n">
        <v>1785.55</v>
      </c>
      <c r="F145" s="17" t="n">
        <v>2135.8</v>
      </c>
      <c r="G145" s="17" t="n">
        <v>1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191</v>
      </c>
      <c r="B146" s="16" t="s">
        <v>320</v>
      </c>
      <c r="C146" s="41" t="n">
        <v>45695</v>
      </c>
      <c r="D146" s="42" t="n">
        <v>45994</v>
      </c>
      <c r="E146" s="17" t="n">
        <v>1785.55</v>
      </c>
      <c r="F146" s="17" t="n">
        <v>2135.8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191</v>
      </c>
      <c r="B147" s="16" t="s">
        <v>320</v>
      </c>
      <c r="C147" s="41" t="n">
        <v>45695</v>
      </c>
      <c r="D147" s="42" t="n">
        <v>46037</v>
      </c>
      <c r="E147" s="17" t="n">
        <v>1785.7</v>
      </c>
      <c r="F147" s="17" t="n">
        <v>2581.2</v>
      </c>
      <c r="G147" s="17" t="n">
        <v>10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191</v>
      </c>
      <c r="B148" s="16" t="s">
        <v>320</v>
      </c>
      <c r="C148" s="41" t="n">
        <v>45705</v>
      </c>
      <c r="D148" s="42" t="n">
        <v>46037</v>
      </c>
      <c r="E148" s="17" t="n">
        <v>1897.8</v>
      </c>
      <c r="F148" s="17" t="n">
        <v>2581.2</v>
      </c>
      <c r="G148" s="17" t="n">
        <v>9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191</v>
      </c>
      <c r="B149" s="16" t="s">
        <v>320</v>
      </c>
      <c r="C149" s="41" t="n">
        <v>45705</v>
      </c>
      <c r="D149" s="42" t="n">
        <v>46037</v>
      </c>
      <c r="E149" s="17" t="n">
        <v>1897.8</v>
      </c>
      <c r="F149" s="17" t="n">
        <v>2581.2</v>
      </c>
      <c r="G149" s="17" t="n">
        <v>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191</v>
      </c>
      <c r="B150" s="16" t="s">
        <v>320</v>
      </c>
      <c r="C150" s="41" t="n">
        <v>45705</v>
      </c>
      <c r="D150" s="42" t="n">
        <v>46037</v>
      </c>
      <c r="E150" s="17" t="n">
        <v>1897.8</v>
      </c>
      <c r="F150" s="17" t="n">
        <v>2581</v>
      </c>
      <c r="G150" s="17" t="n">
        <v>9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191</v>
      </c>
      <c r="B151" s="16" t="s">
        <v>320</v>
      </c>
      <c r="C151" s="41" t="n">
        <v>45797</v>
      </c>
      <c r="D151" s="42" t="n">
        <v>46037</v>
      </c>
      <c r="E151" s="17" t="n">
        <v>1681.6</v>
      </c>
      <c r="F151" s="17" t="n">
        <v>2581</v>
      </c>
      <c r="G151" s="17" t="n">
        <v>3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191</v>
      </c>
      <c r="B152" s="16" t="s">
        <v>320</v>
      </c>
      <c r="C152" s="41" t="n">
        <v>45797</v>
      </c>
      <c r="D152" s="42" t="n">
        <v>46037</v>
      </c>
      <c r="E152" s="17" t="n">
        <v>1681.6</v>
      </c>
      <c r="F152" s="17" t="n">
        <v>2581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191</v>
      </c>
      <c r="B153" s="16" t="s">
        <v>320</v>
      </c>
      <c r="C153" s="41" t="n">
        <v>45797</v>
      </c>
      <c r="D153" s="42" t="n">
        <v>46037</v>
      </c>
      <c r="E153" s="17" t="n">
        <v>1681.8</v>
      </c>
      <c r="F153" s="17" t="n">
        <v>2581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191</v>
      </c>
      <c r="B154" s="16" t="s">
        <v>320</v>
      </c>
      <c r="C154" s="41" t="n">
        <v>45797</v>
      </c>
      <c r="D154" s="42" t="n">
        <v>46037</v>
      </c>
      <c r="E154" s="17" t="n">
        <v>1681.8</v>
      </c>
      <c r="F154" s="17" t="n">
        <v>2581</v>
      </c>
      <c r="G154" s="17" t="n">
        <v>2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191</v>
      </c>
      <c r="B155" s="16" t="s">
        <v>320</v>
      </c>
      <c r="C155" s="41" t="n">
        <v>45797</v>
      </c>
      <c r="D155" s="42" t="n">
        <v>46037</v>
      </c>
      <c r="E155" s="17" t="n">
        <v>1681.8</v>
      </c>
      <c r="F155" s="17" t="n">
        <v>2581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191</v>
      </c>
      <c r="B156" s="16" t="s">
        <v>320</v>
      </c>
      <c r="C156" s="41" t="n">
        <v>45797</v>
      </c>
      <c r="D156" s="42" t="n">
        <v>46037</v>
      </c>
      <c r="E156" s="17" t="n">
        <v>1681.8</v>
      </c>
      <c r="F156" s="17" t="n">
        <v>2581.2</v>
      </c>
      <c r="G156" s="17" t="n">
        <v>6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191</v>
      </c>
      <c r="B157" s="16" t="s">
        <v>320</v>
      </c>
      <c r="C157" s="41" t="n">
        <v>45905</v>
      </c>
      <c r="D157" s="42" t="n">
        <v>46037</v>
      </c>
      <c r="E157" s="17" t="n">
        <v>2220.8</v>
      </c>
      <c r="F157" s="17" t="n">
        <v>2581.2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273</v>
      </c>
      <c r="B158" s="16" t="s">
        <v>273</v>
      </c>
      <c r="C158" s="41" t="n">
        <v>45666</v>
      </c>
      <c r="D158" s="42" t="n">
        <v>45707</v>
      </c>
      <c r="E158" s="17" t="n">
        <v>13.6282</v>
      </c>
      <c r="F158" s="17" t="n">
        <v>12.4164</v>
      </c>
      <c r="G158" s="17" t="n">
        <v>11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273</v>
      </c>
      <c r="B159" s="16" t="s">
        <v>273</v>
      </c>
      <c r="C159" s="41" t="n">
        <v>45714</v>
      </c>
      <c r="D159" s="42" t="n">
        <v>45748</v>
      </c>
      <c r="E159" s="17" t="n">
        <v>11.8075</v>
      </c>
      <c r="F159" s="17" t="n">
        <v>11.8075</v>
      </c>
      <c r="G159" s="17" t="n">
        <v>2500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192</v>
      </c>
      <c r="B160" s="16" t="s">
        <v>322</v>
      </c>
      <c r="C160" s="41" t="n">
        <v>45702</v>
      </c>
      <c r="D160" s="42" t="n">
        <v>45994</v>
      </c>
      <c r="E160" s="17" t="n">
        <v>6816</v>
      </c>
      <c r="F160" s="17" t="n">
        <v>6590</v>
      </c>
      <c r="G160" s="17" t="n">
        <v>7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192</v>
      </c>
      <c r="B161" s="16" t="s">
        <v>322</v>
      </c>
      <c r="C161" s="41" t="n">
        <v>45702</v>
      </c>
      <c r="D161" s="42" t="n">
        <v>45994</v>
      </c>
      <c r="E161" s="17" t="n">
        <v>6816</v>
      </c>
      <c r="F161" s="17" t="n">
        <v>6590</v>
      </c>
      <c r="G161" s="17" t="n">
        <v>5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192</v>
      </c>
      <c r="B162" s="16" t="s">
        <v>322</v>
      </c>
      <c r="C162" s="41" t="n">
        <v>45702</v>
      </c>
      <c r="D162" s="42" t="n">
        <v>45994</v>
      </c>
      <c r="E162" s="17" t="n">
        <v>6817</v>
      </c>
      <c r="F162" s="17" t="n">
        <v>6590</v>
      </c>
      <c r="G162" s="17" t="n">
        <v>10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192</v>
      </c>
      <c r="B163" s="16" t="s">
        <v>322</v>
      </c>
      <c r="C163" s="41" t="n">
        <v>45702</v>
      </c>
      <c r="D163" s="42" t="n">
        <v>45994</v>
      </c>
      <c r="E163" s="17" t="n">
        <v>6817</v>
      </c>
      <c r="F163" s="17" t="n">
        <v>6591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192</v>
      </c>
      <c r="B164" s="16" t="s">
        <v>322</v>
      </c>
      <c r="C164" s="41" t="n">
        <v>45702</v>
      </c>
      <c r="D164" s="42" t="n">
        <v>46037</v>
      </c>
      <c r="E164" s="17" t="n">
        <v>6817</v>
      </c>
      <c r="F164" s="17" t="n">
        <v>6305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192</v>
      </c>
      <c r="B165" s="16" t="s">
        <v>322</v>
      </c>
      <c r="C165" s="41" t="n">
        <v>45705</v>
      </c>
      <c r="D165" s="42" t="n">
        <v>46037</v>
      </c>
      <c r="E165" s="17" t="n">
        <v>6856</v>
      </c>
      <c r="F165" s="17" t="n">
        <v>6304</v>
      </c>
      <c r="G165" s="17" t="n">
        <v>6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192</v>
      </c>
      <c r="B166" s="16" t="s">
        <v>322</v>
      </c>
      <c r="C166" s="41" t="n">
        <v>45748</v>
      </c>
      <c r="D166" s="42" t="n">
        <v>46037</v>
      </c>
      <c r="E166" s="17" t="n">
        <v>6494</v>
      </c>
      <c r="F166" s="17" t="n">
        <v>6304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192</v>
      </c>
      <c r="B167" s="16" t="s">
        <v>322</v>
      </c>
      <c r="C167" s="41" t="n">
        <v>45849</v>
      </c>
      <c r="D167" s="42" t="n">
        <v>46037</v>
      </c>
      <c r="E167" s="17" t="n">
        <v>6016</v>
      </c>
      <c r="F167" s="17" t="n">
        <v>6304</v>
      </c>
      <c r="G167" s="17" t="n">
        <v>3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192</v>
      </c>
      <c r="B168" s="16" t="s">
        <v>322</v>
      </c>
      <c r="C168" s="41" t="n">
        <v>45849</v>
      </c>
      <c r="D168" s="42" t="n">
        <v>46037</v>
      </c>
      <c r="E168" s="17" t="n">
        <v>6016</v>
      </c>
      <c r="F168" s="17" t="n">
        <v>6305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192</v>
      </c>
      <c r="B169" s="16" t="s">
        <v>322</v>
      </c>
      <c r="C169" s="41" t="n">
        <v>45849</v>
      </c>
      <c r="D169" s="42" t="n">
        <v>46037</v>
      </c>
      <c r="E169" s="17" t="n">
        <v>6017</v>
      </c>
      <c r="F169" s="17" t="n">
        <v>6305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192</v>
      </c>
      <c r="B170" s="16" t="s">
        <v>322</v>
      </c>
      <c r="C170" s="41" t="n">
        <v>45849</v>
      </c>
      <c r="D170" s="42" t="n">
        <v>46037</v>
      </c>
      <c r="E170" s="17" t="n">
        <v>6017</v>
      </c>
      <c r="F170" s="17" t="n">
        <v>6305</v>
      </c>
      <c r="G170" s="17" t="n">
        <v>3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193</v>
      </c>
      <c r="B171" s="16" t="s">
        <v>323</v>
      </c>
      <c r="C171" s="41" t="n">
        <v>45702</v>
      </c>
      <c r="D171" s="42" t="n">
        <v>45994</v>
      </c>
      <c r="E171" s="17" t="n">
        <v>634.15</v>
      </c>
      <c r="F171" s="17" t="n">
        <v>494.55</v>
      </c>
      <c r="G171" s="17" t="n">
        <v>12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193</v>
      </c>
      <c r="B172" s="16" t="s">
        <v>323</v>
      </c>
      <c r="C172" s="41" t="n">
        <v>45702</v>
      </c>
      <c r="D172" s="42" t="n">
        <v>45994</v>
      </c>
      <c r="E172" s="17" t="n">
        <v>634.15</v>
      </c>
      <c r="F172" s="17" t="n">
        <v>494.5</v>
      </c>
      <c r="G172" s="17" t="n">
        <v>164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193</v>
      </c>
      <c r="B173" s="16" t="s">
        <v>323</v>
      </c>
      <c r="C173" s="41" t="n">
        <v>45702</v>
      </c>
      <c r="D173" s="42" t="n">
        <v>45994</v>
      </c>
      <c r="E173" s="17" t="n">
        <v>634.15</v>
      </c>
      <c r="F173" s="17" t="n">
        <v>494.5</v>
      </c>
      <c r="G173" s="17" t="n">
        <v>19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193</v>
      </c>
      <c r="B174" s="16" t="s">
        <v>323</v>
      </c>
      <c r="C174" s="41" t="n">
        <v>45702</v>
      </c>
      <c r="D174" s="42" t="n">
        <v>45994</v>
      </c>
      <c r="E174" s="17" t="n">
        <v>634.2</v>
      </c>
      <c r="F174" s="17" t="n">
        <v>494.5</v>
      </c>
      <c r="G174" s="17" t="n">
        <v>27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193</v>
      </c>
      <c r="B175" s="16" t="s">
        <v>323</v>
      </c>
      <c r="C175" s="41" t="n">
        <v>45702</v>
      </c>
      <c r="D175" s="42" t="n">
        <v>45994</v>
      </c>
      <c r="E175" s="17" t="n">
        <v>634.2</v>
      </c>
      <c r="F175" s="17" t="n">
        <v>494.5</v>
      </c>
      <c r="G175" s="17" t="n">
        <v>28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193</v>
      </c>
      <c r="B176" s="16" t="s">
        <v>323</v>
      </c>
      <c r="C176" s="41" t="n">
        <v>45702</v>
      </c>
      <c r="D176" s="42" t="n">
        <v>45994</v>
      </c>
      <c r="E176" s="17" t="n">
        <v>634.2</v>
      </c>
      <c r="F176" s="17" t="n">
        <v>494.55</v>
      </c>
      <c r="G176" s="17" t="n">
        <v>3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193</v>
      </c>
      <c r="B177" s="16" t="s">
        <v>323</v>
      </c>
      <c r="C177" s="41" t="n">
        <v>45705</v>
      </c>
      <c r="D177" s="42" t="n">
        <v>45994</v>
      </c>
      <c r="E177" s="17" t="n">
        <v>641.95</v>
      </c>
      <c r="F177" s="17" t="n">
        <v>494.55</v>
      </c>
      <c r="G177" s="17" t="n">
        <v>7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193</v>
      </c>
      <c r="B178" s="16" t="s">
        <v>323</v>
      </c>
      <c r="C178" s="41" t="n">
        <v>45705</v>
      </c>
      <c r="D178" s="42" t="n">
        <v>46014</v>
      </c>
      <c r="E178" s="17" t="n">
        <v>641.95</v>
      </c>
      <c r="F178" s="17" t="n">
        <v>495.65</v>
      </c>
      <c r="G178" s="17" t="n">
        <v>45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193</v>
      </c>
      <c r="B179" s="16" t="s">
        <v>323</v>
      </c>
      <c r="C179" s="41" t="n">
        <v>45705</v>
      </c>
      <c r="D179" s="42" t="n">
        <v>46014</v>
      </c>
      <c r="E179" s="17" t="n">
        <v>622.75</v>
      </c>
      <c r="F179" s="17" t="n">
        <v>495.65</v>
      </c>
      <c r="G179" s="17" t="n">
        <v>2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193</v>
      </c>
      <c r="B180" s="16" t="s">
        <v>323</v>
      </c>
      <c r="C180" s="41" t="n">
        <v>45705</v>
      </c>
      <c r="D180" s="42" t="n">
        <v>46014</v>
      </c>
      <c r="E180" s="17" t="n">
        <v>641.95</v>
      </c>
      <c r="F180" s="17" t="n">
        <v>495.65</v>
      </c>
      <c r="G180" s="17" t="n">
        <v>8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193</v>
      </c>
      <c r="B181" s="16" t="s">
        <v>323</v>
      </c>
      <c r="C181" s="41" t="n">
        <v>45748</v>
      </c>
      <c r="D181" s="42" t="n">
        <v>46014</v>
      </c>
      <c r="E181" s="17" t="n">
        <v>585.65</v>
      </c>
      <c r="F181" s="17" t="n">
        <v>495.65</v>
      </c>
      <c r="G181" s="17" t="n">
        <v>12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193</v>
      </c>
      <c r="B182" s="16" t="s">
        <v>323</v>
      </c>
      <c r="C182" s="41" t="n">
        <v>45748</v>
      </c>
      <c r="D182" s="42" t="n">
        <v>46014</v>
      </c>
      <c r="E182" s="17" t="n">
        <v>585.65</v>
      </c>
      <c r="F182" s="17" t="n">
        <v>495.65</v>
      </c>
      <c r="G182" s="17" t="n">
        <v>5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193</v>
      </c>
      <c r="B183" s="16" t="s">
        <v>323</v>
      </c>
      <c r="C183" s="41" t="n">
        <v>45848</v>
      </c>
      <c r="D183" s="42" t="n">
        <v>46014</v>
      </c>
      <c r="E183" s="17" t="n">
        <v>503.15</v>
      </c>
      <c r="F183" s="17" t="n">
        <v>495.65</v>
      </c>
      <c r="G183" s="17" t="n">
        <v>19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193</v>
      </c>
      <c r="B184" s="16" t="s">
        <v>323</v>
      </c>
      <c r="C184" s="41" t="n">
        <v>45848</v>
      </c>
      <c r="D184" s="42" t="n">
        <v>46014</v>
      </c>
      <c r="E184" s="17" t="n">
        <v>503.2</v>
      </c>
      <c r="F184" s="17" t="n">
        <v>495.65</v>
      </c>
      <c r="G184" s="17" t="n">
        <v>30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193</v>
      </c>
      <c r="B185" s="16" t="s">
        <v>323</v>
      </c>
      <c r="C185" s="41" t="n">
        <v>45848</v>
      </c>
      <c r="D185" s="42" t="n">
        <v>46014</v>
      </c>
      <c r="E185" s="17" t="n">
        <v>503.2</v>
      </c>
      <c r="F185" s="17" t="n">
        <v>495.65</v>
      </c>
      <c r="G185" s="17" t="n">
        <v>13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193</v>
      </c>
      <c r="B186" s="16" t="s">
        <v>323</v>
      </c>
      <c r="C186" s="41" t="n">
        <v>45848</v>
      </c>
      <c r="D186" s="42" t="n">
        <v>46014</v>
      </c>
      <c r="E186" s="17" t="n">
        <v>503.2</v>
      </c>
      <c r="F186" s="17" t="n">
        <v>495.65</v>
      </c>
      <c r="G186" s="17" t="n">
        <v>22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193</v>
      </c>
      <c r="B187" s="16" t="s">
        <v>323</v>
      </c>
      <c r="C187" s="41" t="n">
        <v>45848</v>
      </c>
      <c r="D187" s="42" t="n">
        <v>46014</v>
      </c>
      <c r="E187" s="17" t="n">
        <v>503.2</v>
      </c>
      <c r="F187" s="17" t="n">
        <v>495.65</v>
      </c>
      <c r="G187" s="17" t="n">
        <v>11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193</v>
      </c>
      <c r="B188" s="16" t="s">
        <v>323</v>
      </c>
      <c r="C188" s="41" t="n">
        <v>45848</v>
      </c>
      <c r="D188" s="42" t="n">
        <v>46014</v>
      </c>
      <c r="E188" s="17" t="n">
        <v>503.15</v>
      </c>
      <c r="F188" s="17" t="n">
        <v>495.65</v>
      </c>
      <c r="G188" s="17" t="n">
        <v>20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193</v>
      </c>
      <c r="B189" s="16" t="s">
        <v>323</v>
      </c>
      <c r="C189" s="41" t="n">
        <v>45867</v>
      </c>
      <c r="D189" s="42" t="n">
        <v>46014</v>
      </c>
      <c r="E189" s="17" t="n">
        <v>514.7</v>
      </c>
      <c r="F189" s="17" t="n">
        <v>495.65</v>
      </c>
      <c r="G189" s="17" t="n">
        <v>7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193</v>
      </c>
      <c r="B190" s="16" t="s">
        <v>323</v>
      </c>
      <c r="C190" s="41" t="n">
        <v>45867</v>
      </c>
      <c r="D190" s="42" t="n">
        <v>46014</v>
      </c>
      <c r="E190" s="17" t="n">
        <v>514.65</v>
      </c>
      <c r="F190" s="17" t="n">
        <v>495.65</v>
      </c>
      <c r="G190" s="17" t="n">
        <v>7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193</v>
      </c>
      <c r="B191" s="16" t="s">
        <v>323</v>
      </c>
      <c r="C191" s="41" t="n">
        <v>46014</v>
      </c>
      <c r="D191" s="42" t="n">
        <v>46037</v>
      </c>
      <c r="E191" s="17" t="n">
        <v>495.8</v>
      </c>
      <c r="F191" s="17" t="n">
        <v>482.65</v>
      </c>
      <c r="G191" s="17" t="n">
        <v>8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193</v>
      </c>
      <c r="B192" s="16" t="s">
        <v>323</v>
      </c>
      <c r="C192" s="41" t="n">
        <v>46014</v>
      </c>
      <c r="D192" s="42" t="n">
        <v>46037</v>
      </c>
      <c r="E192" s="17" t="n">
        <v>495.8</v>
      </c>
      <c r="F192" s="17" t="n">
        <v>482.65</v>
      </c>
      <c r="G192" s="17" t="n">
        <v>13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193</v>
      </c>
      <c r="B193" s="16" t="s">
        <v>323</v>
      </c>
      <c r="C193" s="41" t="n">
        <v>46014</v>
      </c>
      <c r="D193" s="42" t="n">
        <v>46037</v>
      </c>
      <c r="E193" s="17" t="n">
        <v>495.7</v>
      </c>
      <c r="F193" s="17" t="n">
        <v>482.65</v>
      </c>
      <c r="G193" s="17" t="n">
        <v>26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193</v>
      </c>
      <c r="B194" s="16" t="s">
        <v>323</v>
      </c>
      <c r="C194" s="41" t="n">
        <v>46014</v>
      </c>
      <c r="D194" s="42" t="n">
        <v>46037</v>
      </c>
      <c r="E194" s="17" t="n">
        <v>495.7</v>
      </c>
      <c r="F194" s="17" t="n">
        <v>482.85</v>
      </c>
      <c r="G194" s="17" t="n">
        <v>24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193</v>
      </c>
      <c r="B195" s="16" t="s">
        <v>323</v>
      </c>
      <c r="C195" s="41" t="n">
        <v>46014</v>
      </c>
      <c r="D195" s="42" t="n">
        <v>46037</v>
      </c>
      <c r="E195" s="17" t="n">
        <v>495.7</v>
      </c>
      <c r="F195" s="17" t="n">
        <v>482.85</v>
      </c>
      <c r="G195" s="17" t="n">
        <v>4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193</v>
      </c>
      <c r="B196" s="16" t="s">
        <v>323</v>
      </c>
      <c r="C196" s="41" t="n">
        <v>46014</v>
      </c>
      <c r="D196" s="42" t="n">
        <v>46037</v>
      </c>
      <c r="E196" s="17" t="n">
        <v>495.7</v>
      </c>
      <c r="F196" s="17" t="n">
        <v>482.7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193</v>
      </c>
      <c r="B197" s="16" t="s">
        <v>323</v>
      </c>
      <c r="C197" s="41" t="n">
        <v>46014</v>
      </c>
      <c r="D197" s="42" t="n">
        <v>46037</v>
      </c>
      <c r="E197" s="17" t="n">
        <v>495.7</v>
      </c>
      <c r="F197" s="17" t="n">
        <v>482.8</v>
      </c>
      <c r="G197" s="17" t="n">
        <v>39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193</v>
      </c>
      <c r="B198" s="16" t="s">
        <v>323</v>
      </c>
      <c r="C198" s="41" t="n">
        <v>46014</v>
      </c>
      <c r="D198" s="42" t="n">
        <v>46037</v>
      </c>
      <c r="E198" s="17" t="n">
        <v>495.75</v>
      </c>
      <c r="F198" s="17" t="n">
        <v>482.8</v>
      </c>
      <c r="G198" s="17" t="n">
        <v>24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193</v>
      </c>
      <c r="B199" s="16" t="s">
        <v>323</v>
      </c>
      <c r="C199" s="41" t="n">
        <v>46014</v>
      </c>
      <c r="D199" s="42" t="n">
        <v>46037</v>
      </c>
      <c r="E199" s="17" t="n">
        <v>494.55</v>
      </c>
      <c r="F199" s="17" t="n">
        <v>482.8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193</v>
      </c>
      <c r="B200" s="16" t="s">
        <v>323</v>
      </c>
      <c r="C200" s="41" t="n">
        <v>46014</v>
      </c>
      <c r="D200" s="42" t="n">
        <v>46037</v>
      </c>
      <c r="E200" s="17" t="n">
        <v>495.8</v>
      </c>
      <c r="F200" s="17" t="n">
        <v>482.8</v>
      </c>
      <c r="G200" s="17" t="n">
        <v>5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193</v>
      </c>
      <c r="B201" s="16" t="s">
        <v>323</v>
      </c>
      <c r="C201" s="41" t="n">
        <v>46014</v>
      </c>
      <c r="D201" s="42" t="n">
        <v>46037</v>
      </c>
      <c r="E201" s="17" t="n">
        <v>495.85</v>
      </c>
      <c r="F201" s="17" t="n">
        <v>482.8</v>
      </c>
      <c r="G201" s="17" t="n">
        <v>5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193</v>
      </c>
      <c r="B202" s="16" t="s">
        <v>323</v>
      </c>
      <c r="C202" s="41" t="n">
        <v>46014</v>
      </c>
      <c r="D202" s="42" t="n">
        <v>46037</v>
      </c>
      <c r="E202" s="17" t="n">
        <v>495.85</v>
      </c>
      <c r="F202" s="17" t="n">
        <v>482.8</v>
      </c>
      <c r="G202" s="17" t="n">
        <v>36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193</v>
      </c>
      <c r="B203" s="16" t="s">
        <v>323</v>
      </c>
      <c r="C203" s="41" t="n">
        <v>46014</v>
      </c>
      <c r="D203" s="42" t="n">
        <v>46037</v>
      </c>
      <c r="E203" s="17" t="n">
        <v>495.7</v>
      </c>
      <c r="F203" s="17" t="n">
        <v>482.8</v>
      </c>
      <c r="G203" s="17" t="n">
        <v>10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193</v>
      </c>
      <c r="B204" s="16" t="s">
        <v>323</v>
      </c>
      <c r="C204" s="41" t="n">
        <v>46014</v>
      </c>
      <c r="D204" s="42" t="n">
        <v>46037</v>
      </c>
      <c r="E204" s="17" t="n">
        <v>495.8</v>
      </c>
      <c r="F204" s="17" t="n">
        <v>482.8</v>
      </c>
      <c r="G204" s="17" t="n">
        <v>5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17</v>
      </c>
      <c r="B205" s="16" t="s">
        <v>19</v>
      </c>
      <c r="C205" s="41" t="n">
        <v>45706</v>
      </c>
      <c r="D205" s="42" t="n">
        <v>45994</v>
      </c>
      <c r="E205" s="17" t="n">
        <v>1048</v>
      </c>
      <c r="F205" s="17" t="n">
        <v>1349.3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17</v>
      </c>
      <c r="B206" s="16" t="s">
        <v>19</v>
      </c>
      <c r="C206" s="41" t="n">
        <v>45706</v>
      </c>
      <c r="D206" s="42" t="n">
        <v>45994</v>
      </c>
      <c r="E206" s="17" t="n">
        <v>1048</v>
      </c>
      <c r="F206" s="17" t="n">
        <v>1349.4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17</v>
      </c>
      <c r="B207" s="16" t="s">
        <v>19</v>
      </c>
      <c r="C207" s="41" t="n">
        <v>45706</v>
      </c>
      <c r="D207" s="42" t="n">
        <v>45994</v>
      </c>
      <c r="E207" s="17" t="n">
        <v>1048</v>
      </c>
      <c r="F207" s="17" t="n">
        <v>1349.3</v>
      </c>
      <c r="G207" s="17" t="n">
        <v>27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17</v>
      </c>
      <c r="B208" s="16" t="s">
        <v>19</v>
      </c>
      <c r="C208" s="41" t="n">
        <v>45706</v>
      </c>
      <c r="D208" s="42" t="n">
        <v>45994</v>
      </c>
      <c r="E208" s="17" t="n">
        <v>1048</v>
      </c>
      <c r="F208" s="17" t="n">
        <v>1349.3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17</v>
      </c>
      <c r="B209" s="16" t="s">
        <v>19</v>
      </c>
      <c r="C209" s="41" t="n">
        <v>45706</v>
      </c>
      <c r="D209" s="42" t="n">
        <v>45994</v>
      </c>
      <c r="E209" s="17" t="n">
        <v>1048</v>
      </c>
      <c r="F209" s="17" t="n">
        <v>1349.3</v>
      </c>
      <c r="G209" s="17" t="n">
        <v>4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17</v>
      </c>
      <c r="B210" s="16" t="s">
        <v>19</v>
      </c>
      <c r="C210" s="41" t="n">
        <v>45706</v>
      </c>
      <c r="D210" s="42" t="n">
        <v>45994</v>
      </c>
      <c r="E210" s="17" t="n">
        <v>1048</v>
      </c>
      <c r="F210" s="17" t="n">
        <v>1349.3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17</v>
      </c>
      <c r="B211" s="16" t="s">
        <v>19</v>
      </c>
      <c r="C211" s="41" t="n">
        <v>45706</v>
      </c>
      <c r="D211" s="42" t="n">
        <v>45994</v>
      </c>
      <c r="E211" s="17" t="n">
        <v>1048</v>
      </c>
      <c r="F211" s="17" t="n">
        <v>1350</v>
      </c>
      <c r="G211" s="17" t="n">
        <v>3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17</v>
      </c>
      <c r="B212" s="16" t="s">
        <v>19</v>
      </c>
      <c r="C212" s="41" t="n">
        <v>45706</v>
      </c>
      <c r="D212" s="42" t="n">
        <v>45994</v>
      </c>
      <c r="E212" s="17" t="n">
        <v>1048</v>
      </c>
      <c r="F212" s="17" t="n">
        <v>1350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17</v>
      </c>
      <c r="B213" s="16" t="s">
        <v>19</v>
      </c>
      <c r="C213" s="41" t="n">
        <v>45706</v>
      </c>
      <c r="D213" s="42" t="n">
        <v>45994</v>
      </c>
      <c r="E213" s="17" t="n">
        <v>1048</v>
      </c>
      <c r="F213" s="17" t="n">
        <v>1350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17</v>
      </c>
      <c r="B214" s="16" t="s">
        <v>19</v>
      </c>
      <c r="C214" s="41" t="n">
        <v>45706</v>
      </c>
      <c r="D214" s="42" t="n">
        <v>45994</v>
      </c>
      <c r="E214" s="17" t="n">
        <v>1048</v>
      </c>
      <c r="F214" s="17" t="n">
        <v>1350</v>
      </c>
      <c r="G214" s="17" t="n">
        <v>3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17</v>
      </c>
      <c r="B215" s="16" t="s">
        <v>19</v>
      </c>
      <c r="C215" s="41" t="n">
        <v>45707</v>
      </c>
      <c r="D215" s="42" t="n">
        <v>45994</v>
      </c>
      <c r="E215" s="17" t="n">
        <v>1029.9</v>
      </c>
      <c r="F215" s="17" t="n">
        <v>1350</v>
      </c>
      <c r="G215" s="17" t="n">
        <v>4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17</v>
      </c>
      <c r="B216" s="16" t="s">
        <v>19</v>
      </c>
      <c r="C216" s="41" t="n">
        <v>45707</v>
      </c>
      <c r="D216" s="42" t="n">
        <v>45994</v>
      </c>
      <c r="E216" s="17" t="n">
        <v>1030</v>
      </c>
      <c r="F216" s="17" t="n">
        <v>1350</v>
      </c>
      <c r="G216" s="17" t="n">
        <v>45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17</v>
      </c>
      <c r="B217" s="16" t="s">
        <v>19</v>
      </c>
      <c r="C217" s="41" t="n">
        <v>45707</v>
      </c>
      <c r="D217" s="42" t="n">
        <v>45994</v>
      </c>
      <c r="E217" s="17" t="n">
        <v>1030</v>
      </c>
      <c r="F217" s="17" t="n">
        <v>1350</v>
      </c>
      <c r="G217" s="17" t="n">
        <v>14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17</v>
      </c>
      <c r="B218" s="16" t="s">
        <v>19</v>
      </c>
      <c r="C218" s="41" t="n">
        <v>45707</v>
      </c>
      <c r="D218" s="42" t="n">
        <v>45994</v>
      </c>
      <c r="E218" s="17" t="n">
        <v>1030</v>
      </c>
      <c r="F218" s="17" t="n">
        <v>1349.5</v>
      </c>
      <c r="G218" s="17" t="n">
        <v>13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17</v>
      </c>
      <c r="B219" s="16" t="s">
        <v>19</v>
      </c>
      <c r="C219" s="41" t="n">
        <v>45707</v>
      </c>
      <c r="D219" s="42" t="n">
        <v>45994</v>
      </c>
      <c r="E219" s="17" t="n">
        <v>1030</v>
      </c>
      <c r="F219" s="17" t="n">
        <v>1349.5</v>
      </c>
      <c r="G219" s="17" t="n">
        <v>23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17</v>
      </c>
      <c r="B220" s="16" t="s">
        <v>19</v>
      </c>
      <c r="C220" s="41" t="n">
        <v>45707</v>
      </c>
      <c r="D220" s="42" t="n">
        <v>45994</v>
      </c>
      <c r="E220" s="17" t="n">
        <v>1040</v>
      </c>
      <c r="F220" s="17" t="n">
        <v>1349.5</v>
      </c>
      <c r="G220" s="17" t="n">
        <v>12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17</v>
      </c>
      <c r="B221" s="16" t="s">
        <v>19</v>
      </c>
      <c r="C221" s="41" t="n">
        <v>45707</v>
      </c>
      <c r="D221" s="42" t="n">
        <v>45994</v>
      </c>
      <c r="E221" s="17" t="n">
        <v>1040</v>
      </c>
      <c r="F221" s="17" t="n">
        <v>1349.5</v>
      </c>
      <c r="G221" s="17" t="n">
        <v>13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17</v>
      </c>
      <c r="B222" s="16" t="s">
        <v>19</v>
      </c>
      <c r="C222" s="41" t="n">
        <v>45707</v>
      </c>
      <c r="D222" s="42" t="n">
        <v>45994</v>
      </c>
      <c r="E222" s="17" t="n">
        <v>1040</v>
      </c>
      <c r="F222" s="17" t="n">
        <v>1349.5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280</v>
      </c>
      <c r="B223" s="16" t="s">
        <v>307</v>
      </c>
      <c r="C223" s="41" t="n">
        <v>45713</v>
      </c>
      <c r="D223" s="42" t="n">
        <v>45849</v>
      </c>
      <c r="E223" s="17" t="n">
        <v>87.96</v>
      </c>
      <c r="F223" s="17" t="n">
        <v>78.0762</v>
      </c>
      <c r="G223" s="17" t="n">
        <v>260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280</v>
      </c>
      <c r="B224" s="16" t="s">
        <v>307</v>
      </c>
      <c r="C224" s="41" t="n">
        <v>45713</v>
      </c>
      <c r="D224" s="42" t="n">
        <v>46037</v>
      </c>
      <c r="E224" s="17" t="n">
        <v>87.96</v>
      </c>
      <c r="F224" s="17" t="n">
        <v>78.34</v>
      </c>
      <c r="G224" s="17" t="n">
        <v>40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280</v>
      </c>
      <c r="B225" s="16" t="s">
        <v>307</v>
      </c>
      <c r="C225" s="41" t="n">
        <v>45714</v>
      </c>
      <c r="D225" s="42" t="n">
        <v>46037</v>
      </c>
      <c r="E225" s="17" t="n">
        <v>86.94</v>
      </c>
      <c r="F225" s="17" t="n">
        <v>78.34</v>
      </c>
      <c r="G225" s="17" t="n">
        <v>120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194</v>
      </c>
      <c r="B226" s="16" t="s">
        <v>357</v>
      </c>
      <c r="C226" s="41" t="n">
        <v>45720</v>
      </c>
      <c r="D226" s="42" t="n">
        <v>45720</v>
      </c>
      <c r="E226" s="17" t="n">
        <v>1.6173</v>
      </c>
      <c r="F226" s="17" t="n">
        <v>1.6172</v>
      </c>
      <c r="G226" s="17" t="n">
        <v>53738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194</v>
      </c>
      <c r="B227" s="16" t="s">
        <v>357</v>
      </c>
      <c r="C227" s="41" t="n">
        <v>45720</v>
      </c>
      <c r="D227" s="42" t="n">
        <v>45720</v>
      </c>
      <c r="E227" s="17" t="n">
        <v>1.6172</v>
      </c>
      <c r="F227" s="17" t="n">
        <v>1.6173</v>
      </c>
      <c r="G227" s="17" t="n">
        <v>53741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194</v>
      </c>
      <c r="B228" s="16" t="s">
        <v>357</v>
      </c>
      <c r="C228" s="41" t="n">
        <v>45720</v>
      </c>
      <c r="D228" s="42" t="n">
        <v>45720</v>
      </c>
      <c r="E228" s="17" t="n">
        <v>1.6173</v>
      </c>
      <c r="F228" s="17" t="n">
        <v>1.6172</v>
      </c>
      <c r="G228" s="17" t="n">
        <v>53735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194</v>
      </c>
      <c r="B229" s="16" t="s">
        <v>357</v>
      </c>
      <c r="C229" s="41" t="n">
        <v>45749</v>
      </c>
      <c r="D229" s="42" t="n">
        <v>45749</v>
      </c>
      <c r="E229" s="17" t="n">
        <v>1.6446</v>
      </c>
      <c r="F229" s="17" t="n">
        <v>1.6447</v>
      </c>
      <c r="G229" s="17" t="n">
        <v>54423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194</v>
      </c>
      <c r="B230" s="16" t="s">
        <v>357</v>
      </c>
      <c r="C230" s="41" t="n">
        <v>45749</v>
      </c>
      <c r="D230" s="42" t="n">
        <v>45749</v>
      </c>
      <c r="E230" s="17" t="n">
        <v>1.6446</v>
      </c>
      <c r="F230" s="17" t="n">
        <v>1.6447</v>
      </c>
      <c r="G230" s="17" t="n">
        <v>3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194</v>
      </c>
      <c r="B231" s="16" t="s">
        <v>357</v>
      </c>
      <c r="C231" s="41" t="n">
        <v>45749</v>
      </c>
      <c r="D231" s="42" t="n">
        <v>45749</v>
      </c>
      <c r="E231" s="17" t="n">
        <v>1.6446</v>
      </c>
      <c r="F231" s="17" t="n">
        <v>1.6447</v>
      </c>
      <c r="G231" s="17" t="n">
        <v>54427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194</v>
      </c>
      <c r="B232" s="16" t="s">
        <v>357</v>
      </c>
      <c r="C232" s="41" t="n">
        <v>45749</v>
      </c>
      <c r="D232" s="42" t="n">
        <v>45749</v>
      </c>
      <c r="E232" s="17" t="n">
        <v>1.6446</v>
      </c>
      <c r="F232" s="17" t="n">
        <v>1.6447</v>
      </c>
      <c r="G232" s="17" t="n">
        <v>3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194</v>
      </c>
      <c r="B233" s="16" t="s">
        <v>357</v>
      </c>
      <c r="C233" s="41" t="n">
        <v>45749</v>
      </c>
      <c r="D233" s="42" t="n">
        <v>45749</v>
      </c>
      <c r="E233" s="17" t="n">
        <v>1.6447</v>
      </c>
      <c r="F233" s="17" t="n">
        <v>1.6446</v>
      </c>
      <c r="G233" s="17" t="n">
        <v>54423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194</v>
      </c>
      <c r="B234" s="16" t="s">
        <v>357</v>
      </c>
      <c r="C234" s="41" t="n">
        <v>45797</v>
      </c>
      <c r="D234" s="42" t="n">
        <v>45797</v>
      </c>
      <c r="E234" s="17" t="n">
        <v>1.6901</v>
      </c>
      <c r="F234" s="17" t="n">
        <v>1.69</v>
      </c>
      <c r="G234" s="17" t="n">
        <v>86894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194</v>
      </c>
      <c r="B235" s="16" t="s">
        <v>357</v>
      </c>
      <c r="C235" s="41" t="n">
        <v>45799</v>
      </c>
      <c r="D235" s="42" t="n">
        <v>45799</v>
      </c>
      <c r="E235" s="17" t="n">
        <v>1.692</v>
      </c>
      <c r="F235" s="17" t="n">
        <v>1.6921</v>
      </c>
      <c r="G235" s="17" t="n">
        <v>86581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194</v>
      </c>
      <c r="B236" s="16" t="s">
        <v>357</v>
      </c>
      <c r="C236" s="41" t="n">
        <v>45799</v>
      </c>
      <c r="D236" s="42" t="n">
        <v>45799</v>
      </c>
      <c r="E236" s="17" t="n">
        <v>1.692</v>
      </c>
      <c r="F236" s="17" t="n">
        <v>1.6921</v>
      </c>
      <c r="G236" s="17" t="n">
        <v>30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194</v>
      </c>
      <c r="B237" s="16" t="s">
        <v>357</v>
      </c>
      <c r="C237" s="41" t="n">
        <v>45799</v>
      </c>
      <c r="D237" s="42" t="n">
        <v>45799</v>
      </c>
      <c r="E237" s="17" t="n">
        <v>1.692</v>
      </c>
      <c r="F237" s="17" t="n">
        <v>1.6921</v>
      </c>
      <c r="G237" s="17" t="n">
        <v>86541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194</v>
      </c>
      <c r="B238" s="16" t="s">
        <v>357</v>
      </c>
      <c r="C238" s="41" t="n">
        <v>45799</v>
      </c>
      <c r="D238" s="42" t="n">
        <v>45799</v>
      </c>
      <c r="E238" s="17" t="n">
        <v>1.692</v>
      </c>
      <c r="F238" s="17" t="n">
        <v>1.6921</v>
      </c>
      <c r="G238" s="17" t="n">
        <v>60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194</v>
      </c>
      <c r="B239" s="16" t="s">
        <v>357</v>
      </c>
      <c r="C239" s="41" t="n">
        <v>45799</v>
      </c>
      <c r="D239" s="42" t="n">
        <v>45799</v>
      </c>
      <c r="E239" s="17" t="n">
        <v>1.692</v>
      </c>
      <c r="F239" s="17" t="n">
        <v>1.6921</v>
      </c>
      <c r="G239" s="17" t="n">
        <v>86551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194</v>
      </c>
      <c r="B240" s="16" t="s">
        <v>357</v>
      </c>
      <c r="C240" s="41" t="n">
        <v>45799</v>
      </c>
      <c r="D240" s="42" t="n">
        <v>45799</v>
      </c>
      <c r="E240" s="17" t="n">
        <v>1.692</v>
      </c>
      <c r="F240" s="17" t="n">
        <v>1.6921</v>
      </c>
      <c r="G240" s="17" t="n">
        <v>66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194</v>
      </c>
      <c r="B241" s="16" t="s">
        <v>357</v>
      </c>
      <c r="C241" s="41" t="n">
        <v>45799</v>
      </c>
      <c r="D241" s="42" t="n">
        <v>45799</v>
      </c>
      <c r="E241" s="17" t="n">
        <v>1.692</v>
      </c>
      <c r="F241" s="17" t="n">
        <v>1.6921</v>
      </c>
      <c r="G241" s="17" t="n">
        <v>86535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194</v>
      </c>
      <c r="B242" s="16" t="s">
        <v>357</v>
      </c>
      <c r="C242" s="41" t="n">
        <v>45799</v>
      </c>
      <c r="D242" s="42" t="n">
        <v>45799</v>
      </c>
      <c r="E242" s="17" t="n">
        <v>1.692</v>
      </c>
      <c r="F242" s="17" t="n">
        <v>1.6921</v>
      </c>
      <c r="G242" s="17" t="n">
        <v>36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194</v>
      </c>
      <c r="B243" s="16" t="s">
        <v>357</v>
      </c>
      <c r="C243" s="41" t="n">
        <v>45799</v>
      </c>
      <c r="D243" s="42" t="n">
        <v>45799</v>
      </c>
      <c r="E243" s="17" t="n">
        <v>1.692</v>
      </c>
      <c r="F243" s="17" t="n">
        <v>1.6921</v>
      </c>
      <c r="G243" s="17" t="n">
        <v>86581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194</v>
      </c>
      <c r="B244" s="16" t="s">
        <v>357</v>
      </c>
      <c r="C244" s="41" t="n">
        <v>45799</v>
      </c>
      <c r="D244" s="42" t="n">
        <v>45799</v>
      </c>
      <c r="E244" s="17" t="n">
        <v>1.692</v>
      </c>
      <c r="F244" s="17" t="n">
        <v>1.6921</v>
      </c>
      <c r="G244" s="17" t="n">
        <v>86576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194</v>
      </c>
      <c r="B245" s="16" t="s">
        <v>357</v>
      </c>
      <c r="C245" s="41" t="n">
        <v>45799</v>
      </c>
      <c r="D245" s="42" t="n">
        <v>45799</v>
      </c>
      <c r="E245" s="17" t="n">
        <v>1.692</v>
      </c>
      <c r="F245" s="17" t="n">
        <v>1.6921</v>
      </c>
      <c r="G245" s="17" t="n">
        <v>51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194</v>
      </c>
      <c r="B246" s="16" t="s">
        <v>357</v>
      </c>
      <c r="C246" s="41" t="n">
        <v>45799</v>
      </c>
      <c r="D246" s="42" t="n">
        <v>45799</v>
      </c>
      <c r="E246" s="17" t="n">
        <v>1.692</v>
      </c>
      <c r="F246" s="17" t="n">
        <v>1.6921</v>
      </c>
      <c r="G246" s="17" t="n">
        <v>86571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194</v>
      </c>
      <c r="B247" s="16" t="s">
        <v>357</v>
      </c>
      <c r="C247" s="41" t="n">
        <v>45799</v>
      </c>
      <c r="D247" s="42" t="n">
        <v>45799</v>
      </c>
      <c r="E247" s="17" t="n">
        <v>1.692</v>
      </c>
      <c r="F247" s="17" t="n">
        <v>1.6921</v>
      </c>
      <c r="G247" s="17" t="n">
        <v>20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194</v>
      </c>
      <c r="B248" s="16" t="s">
        <v>357</v>
      </c>
      <c r="C248" s="41" t="n">
        <v>45799</v>
      </c>
      <c r="D248" s="42" t="n">
        <v>45799</v>
      </c>
      <c r="E248" s="17" t="n">
        <v>1.692</v>
      </c>
      <c r="F248" s="17" t="n">
        <v>1.6921</v>
      </c>
      <c r="G248" s="17" t="n">
        <v>86586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194</v>
      </c>
      <c r="B249" s="16" t="s">
        <v>357</v>
      </c>
      <c r="C249" s="41" t="n">
        <v>45799</v>
      </c>
      <c r="D249" s="42" t="n">
        <v>45799</v>
      </c>
      <c r="E249" s="17" t="n">
        <v>1.692</v>
      </c>
      <c r="F249" s="17" t="n">
        <v>1.6921</v>
      </c>
      <c r="G249" s="17" t="n">
        <v>21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194</v>
      </c>
      <c r="B250" s="16" t="s">
        <v>357</v>
      </c>
      <c r="C250" s="41" t="n">
        <v>45799</v>
      </c>
      <c r="D250" s="42" t="n">
        <v>45799</v>
      </c>
      <c r="E250" s="17" t="n">
        <v>1.692</v>
      </c>
      <c r="F250" s="17" t="n">
        <v>1.6921</v>
      </c>
      <c r="G250" s="17" t="n">
        <v>86596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194</v>
      </c>
      <c r="B251" s="16" t="s">
        <v>357</v>
      </c>
      <c r="C251" s="41" t="n">
        <v>45799</v>
      </c>
      <c r="D251" s="42" t="n">
        <v>45799</v>
      </c>
      <c r="E251" s="17" t="n">
        <v>1.692</v>
      </c>
      <c r="F251" s="17" t="n">
        <v>1.6921</v>
      </c>
      <c r="G251" s="17" t="n">
        <v>15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194</v>
      </c>
      <c r="B252" s="16" t="s">
        <v>357</v>
      </c>
      <c r="C252" s="41" t="n">
        <v>45799</v>
      </c>
      <c r="D252" s="42" t="n">
        <v>45799</v>
      </c>
      <c r="E252" s="17" t="n">
        <v>1.692</v>
      </c>
      <c r="F252" s="17" t="n">
        <v>1.6921</v>
      </c>
      <c r="G252" s="17" t="n">
        <v>86591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194</v>
      </c>
      <c r="B253" s="16" t="s">
        <v>357</v>
      </c>
      <c r="C253" s="41" t="n">
        <v>45799</v>
      </c>
      <c r="D253" s="42" t="n">
        <v>45799</v>
      </c>
      <c r="E253" s="17" t="n">
        <v>1.692</v>
      </c>
      <c r="F253" s="17" t="n">
        <v>1.6921</v>
      </c>
      <c r="G253" s="17" t="n">
        <v>5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194</v>
      </c>
      <c r="B254" s="16" t="s">
        <v>357</v>
      </c>
      <c r="C254" s="41" t="n">
        <v>45799</v>
      </c>
      <c r="D254" s="42" t="n">
        <v>45799</v>
      </c>
      <c r="E254" s="17" t="n">
        <v>1.692</v>
      </c>
      <c r="F254" s="17" t="n">
        <v>1.6921</v>
      </c>
      <c r="G254" s="17" t="n">
        <v>86622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194</v>
      </c>
      <c r="B255" s="16" t="s">
        <v>357</v>
      </c>
      <c r="C255" s="41" t="n">
        <v>45799</v>
      </c>
      <c r="D255" s="42" t="n">
        <v>45799</v>
      </c>
      <c r="E255" s="17" t="n">
        <v>1.692</v>
      </c>
      <c r="F255" s="17" t="n">
        <v>1.6921</v>
      </c>
      <c r="G255" s="17" t="n">
        <v>5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194</v>
      </c>
      <c r="B256" s="16" t="s">
        <v>357</v>
      </c>
      <c r="C256" s="41" t="n">
        <v>45799</v>
      </c>
      <c r="D256" s="42" t="n">
        <v>45799</v>
      </c>
      <c r="E256" s="17" t="n">
        <v>1.692</v>
      </c>
      <c r="F256" s="17" t="n">
        <v>1.6921</v>
      </c>
      <c r="G256" s="17" t="n">
        <v>86591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194</v>
      </c>
      <c r="B257" s="16" t="s">
        <v>357</v>
      </c>
      <c r="C257" s="41" t="n">
        <v>45799</v>
      </c>
      <c r="D257" s="42" t="n">
        <v>45799</v>
      </c>
      <c r="E257" s="17" t="n">
        <v>1.692</v>
      </c>
      <c r="F257" s="17" t="n">
        <v>1.6921</v>
      </c>
      <c r="G257" s="17" t="n">
        <v>10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194</v>
      </c>
      <c r="B258" s="16" t="s">
        <v>357</v>
      </c>
      <c r="C258" s="41" t="n">
        <v>45799</v>
      </c>
      <c r="D258" s="42" t="n">
        <v>45799</v>
      </c>
      <c r="E258" s="17" t="n">
        <v>1.692</v>
      </c>
      <c r="F258" s="17" t="n">
        <v>1.6921</v>
      </c>
      <c r="G258" s="17" t="n">
        <v>86576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195</v>
      </c>
      <c r="B259" s="16" t="s">
        <v>358</v>
      </c>
      <c r="C259" s="41" t="n">
        <v>45926</v>
      </c>
      <c r="D259" s="42" t="n">
        <v>45936</v>
      </c>
      <c r="E259" s="17" t="n">
        <v>12.463</v>
      </c>
      <c r="F259" s="17" t="n">
        <v>12.523</v>
      </c>
      <c r="G259" s="17" t="n">
        <v>2500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195</v>
      </c>
      <c r="B260" s="16" t="s">
        <v>358</v>
      </c>
      <c r="C260" s="41" t="n">
        <v>45926</v>
      </c>
      <c r="D260" s="42" t="n">
        <v>45961</v>
      </c>
      <c r="E260" s="17" t="n">
        <v>12.463</v>
      </c>
      <c r="F260" s="17" t="n">
        <v>12.659</v>
      </c>
      <c r="G260" s="17" t="n">
        <v>4000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195</v>
      </c>
      <c r="B261" s="16" t="s">
        <v>358</v>
      </c>
      <c r="C261" s="41" t="n">
        <v>45926</v>
      </c>
      <c r="D261" s="42" t="n">
        <v>45974</v>
      </c>
      <c r="E261" s="17" t="n">
        <v>12.463</v>
      </c>
      <c r="F261" s="17" t="n">
        <v>12.732</v>
      </c>
      <c r="G261" s="17" t="n">
        <v>2500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195</v>
      </c>
      <c r="B262" s="16" t="s">
        <v>358</v>
      </c>
      <c r="C262" s="41" t="n">
        <v>45926</v>
      </c>
      <c r="D262" s="42" t="n">
        <v>46035</v>
      </c>
      <c r="E262" s="17" t="n">
        <v>12.463</v>
      </c>
      <c r="F262" s="17" t="n">
        <v>13.068</v>
      </c>
      <c r="G262" s="17" t="n">
        <v>1536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195</v>
      </c>
      <c r="B263" s="16" t="s">
        <v>358</v>
      </c>
      <c r="C263" s="41" t="n">
        <v>45971</v>
      </c>
      <c r="D263" s="42" t="n">
        <v>46035</v>
      </c>
      <c r="E263" s="17" t="n">
        <v>12.715</v>
      </c>
      <c r="F263" s="17" t="n">
        <v>13.068</v>
      </c>
      <c r="G263" s="17" t="n">
        <v>1442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195</v>
      </c>
      <c r="B264" s="16" t="s">
        <v>358</v>
      </c>
      <c r="C264" s="41" t="n">
        <v>45994</v>
      </c>
      <c r="D264" s="42" t="n">
        <v>46035</v>
      </c>
      <c r="E264" s="17" t="n">
        <v>12.847</v>
      </c>
      <c r="F264" s="17" t="n">
        <v>13.068</v>
      </c>
      <c r="G264" s="17" t="n">
        <v>1022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195</v>
      </c>
      <c r="B265" s="16" t="s">
        <v>358</v>
      </c>
      <c r="C265" s="41" t="n">
        <v>45994</v>
      </c>
      <c r="D265" s="42" t="n">
        <v>46035</v>
      </c>
      <c r="E265" s="17" t="n">
        <v>12.847</v>
      </c>
      <c r="F265" s="17" t="n">
        <v>13.069</v>
      </c>
      <c r="G265" s="17" t="n">
        <v>3778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196</v>
      </c>
      <c r="B266" s="16" t="s">
        <v>359</v>
      </c>
      <c r="C266" s="41" t="n">
        <v>45939</v>
      </c>
      <c r="D266" s="42" t="n">
        <v>45994</v>
      </c>
      <c r="E266" s="17" t="n">
        <v>1384.5</v>
      </c>
      <c r="F266" s="17" t="n">
        <v>1338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196</v>
      </c>
      <c r="B267" s="16" t="s">
        <v>359</v>
      </c>
      <c r="C267" s="41" t="n">
        <v>45939</v>
      </c>
      <c r="D267" s="42" t="n">
        <v>45994</v>
      </c>
      <c r="E267" s="17" t="n">
        <v>1385</v>
      </c>
      <c r="F267" s="17" t="n">
        <v>1338</v>
      </c>
      <c r="G267" s="17" t="n">
        <v>27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196</v>
      </c>
      <c r="B268" s="16" t="s">
        <v>359</v>
      </c>
      <c r="C268" s="41" t="n">
        <v>45939</v>
      </c>
      <c r="D268" s="42" t="n">
        <v>45994</v>
      </c>
      <c r="E268" s="17" t="n">
        <v>1384.5</v>
      </c>
      <c r="F268" s="17" t="n">
        <v>1338</v>
      </c>
      <c r="G268" s="17" t="n">
        <v>1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81</v>
      </c>
      <c r="B269" s="16" t="s">
        <v>82</v>
      </c>
      <c r="C269" s="41" t="n">
        <v>45994</v>
      </c>
      <c r="D269" s="42" t="n">
        <v>46006</v>
      </c>
      <c r="E269" s="17" t="n">
        <v>31.05</v>
      </c>
      <c r="F269" s="17" t="n">
        <v>32.07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81</v>
      </c>
      <c r="B270" s="16" t="s">
        <v>82</v>
      </c>
      <c r="C270" s="41" t="n">
        <v>45994</v>
      </c>
      <c r="D270" s="42" t="n">
        <v>46006</v>
      </c>
      <c r="E270" s="17" t="n">
        <v>31.07</v>
      </c>
      <c r="F270" s="17" t="n">
        <v>32.07</v>
      </c>
      <c r="G270" s="17" t="n">
        <v>68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81</v>
      </c>
      <c r="B271" s="16" t="s">
        <v>82</v>
      </c>
      <c r="C271" s="41" t="n">
        <v>45994</v>
      </c>
      <c r="D271" s="42" t="n">
        <v>46006</v>
      </c>
      <c r="E271" s="17" t="n">
        <v>31.07</v>
      </c>
      <c r="F271" s="17" t="n">
        <v>32.07</v>
      </c>
      <c r="G271" s="17" t="n">
        <v>131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81</v>
      </c>
      <c r="B272" s="16" t="s">
        <v>82</v>
      </c>
      <c r="C272" s="41" t="n">
        <v>45994</v>
      </c>
      <c r="D272" s="42" t="n">
        <v>46006</v>
      </c>
      <c r="E272" s="17" t="n">
        <v>31.045</v>
      </c>
      <c r="F272" s="17" t="n">
        <v>32.07</v>
      </c>
      <c r="G272" s="17" t="n">
        <v>2020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81</v>
      </c>
      <c r="B273" s="16" t="s">
        <v>82</v>
      </c>
      <c r="C273" s="41" t="n">
        <v>45994</v>
      </c>
      <c r="D273" s="42" t="n">
        <v>46006</v>
      </c>
      <c r="E273" s="17" t="n">
        <v>31.07</v>
      </c>
      <c r="F273" s="17" t="n">
        <v>32.07</v>
      </c>
      <c r="G273" s="17" t="n">
        <v>70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81</v>
      </c>
      <c r="B274" s="16" t="s">
        <v>82</v>
      </c>
      <c r="C274" s="41" t="n">
        <v>45994</v>
      </c>
      <c r="D274" s="42" t="n">
        <v>46006</v>
      </c>
      <c r="E274" s="17" t="n">
        <v>31.0453</v>
      </c>
      <c r="F274" s="17" t="n">
        <v>32.07</v>
      </c>
      <c r="G274" s="17" t="n">
        <v>17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81</v>
      </c>
      <c r="B275" s="16" t="s">
        <v>82</v>
      </c>
      <c r="C275" s="41" t="n">
        <v>45994</v>
      </c>
      <c r="D275" s="42" t="n">
        <v>46006</v>
      </c>
      <c r="E275" s="17" t="n">
        <v>31.045</v>
      </c>
      <c r="F275" s="17" t="n">
        <v>32.07</v>
      </c>
      <c r="G275" s="17" t="n">
        <v>417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81</v>
      </c>
      <c r="B276" s="16" t="s">
        <v>82</v>
      </c>
      <c r="C276" s="41" t="n">
        <v>45994</v>
      </c>
      <c r="D276" s="42" t="n">
        <v>46006</v>
      </c>
      <c r="E276" s="17" t="n">
        <v>31.045</v>
      </c>
      <c r="F276" s="17" t="n">
        <v>32.07</v>
      </c>
      <c r="G276" s="17" t="n">
        <v>2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81</v>
      </c>
      <c r="B277" s="16" t="s">
        <v>82</v>
      </c>
      <c r="C277" s="41" t="n">
        <v>45994</v>
      </c>
      <c r="D277" s="42" t="n">
        <v>46006</v>
      </c>
      <c r="E277" s="17" t="n">
        <v>31.0451</v>
      </c>
      <c r="F277" s="17" t="n">
        <v>32.07</v>
      </c>
      <c r="G277" s="17" t="n">
        <v>43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81</v>
      </c>
      <c r="B278" s="16" t="s">
        <v>82</v>
      </c>
      <c r="C278" s="41" t="n">
        <v>45994</v>
      </c>
      <c r="D278" s="42" t="n">
        <v>46006</v>
      </c>
      <c r="E278" s="17" t="n">
        <v>31.045</v>
      </c>
      <c r="F278" s="17" t="n">
        <v>32.07</v>
      </c>
      <c r="G278" s="17" t="n">
        <v>120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81</v>
      </c>
      <c r="B279" s="16" t="s">
        <v>82</v>
      </c>
      <c r="C279" s="41" t="n">
        <v>45994</v>
      </c>
      <c r="D279" s="42" t="n">
        <v>46006</v>
      </c>
      <c r="E279" s="17" t="n">
        <v>31.05</v>
      </c>
      <c r="F279" s="17" t="n">
        <v>32.07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81</v>
      </c>
      <c r="B280" s="16" t="s">
        <v>82</v>
      </c>
      <c r="C280" s="41" t="n">
        <v>45994</v>
      </c>
      <c r="D280" s="42" t="n">
        <v>46006</v>
      </c>
      <c r="E280" s="17" t="n">
        <v>31.05</v>
      </c>
      <c r="F280" s="17" t="n">
        <v>32.07</v>
      </c>
      <c r="G280" s="17" t="n">
        <v>1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81</v>
      </c>
      <c r="B281" s="16" t="s">
        <v>82</v>
      </c>
      <c r="C281" s="41" t="n">
        <v>45994</v>
      </c>
      <c r="D281" s="42" t="n">
        <v>46006</v>
      </c>
      <c r="E281" s="17" t="n">
        <v>31.05</v>
      </c>
      <c r="F281" s="17" t="n">
        <v>32.07</v>
      </c>
      <c r="G281" s="17" t="n">
        <v>1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81</v>
      </c>
      <c r="B282" s="16" t="s">
        <v>82</v>
      </c>
      <c r="C282" s="41" t="n">
        <v>45994</v>
      </c>
      <c r="D282" s="42" t="n">
        <v>46006</v>
      </c>
      <c r="E282" s="17" t="n">
        <v>31.045</v>
      </c>
      <c r="F282" s="17" t="n">
        <v>32.07</v>
      </c>
      <c r="G282" s="17" t="n">
        <v>4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81</v>
      </c>
      <c r="B283" s="16" t="s">
        <v>82</v>
      </c>
      <c r="C283" s="41" t="n">
        <v>45994</v>
      </c>
      <c r="D283" s="42" t="n">
        <v>46006</v>
      </c>
      <c r="E283" s="17" t="n">
        <v>31.07</v>
      </c>
      <c r="F283" s="17" t="n">
        <v>32.07</v>
      </c>
      <c r="G283" s="17" t="n">
        <v>250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81</v>
      </c>
      <c r="B284" s="16" t="s">
        <v>82</v>
      </c>
      <c r="C284" s="41" t="n">
        <v>45994</v>
      </c>
      <c r="D284" s="42" t="n">
        <v>46006</v>
      </c>
      <c r="E284" s="17" t="n">
        <v>31.07</v>
      </c>
      <c r="F284" s="17" t="n">
        <v>32.07</v>
      </c>
      <c r="G284" s="17" t="n">
        <v>208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81</v>
      </c>
      <c r="B285" s="16" t="s">
        <v>82</v>
      </c>
      <c r="C285" s="41" t="n">
        <v>45994</v>
      </c>
      <c r="D285" s="42" t="n">
        <v>46006</v>
      </c>
      <c r="E285" s="17" t="n">
        <v>31.045</v>
      </c>
      <c r="F285" s="17" t="n">
        <v>32.07</v>
      </c>
      <c r="G285" s="17" t="n">
        <v>154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81</v>
      </c>
      <c r="B286" s="16" t="s">
        <v>82</v>
      </c>
      <c r="C286" s="41" t="n">
        <v>45994</v>
      </c>
      <c r="D286" s="42" t="n">
        <v>46006</v>
      </c>
      <c r="E286" s="17" t="n">
        <v>31.07</v>
      </c>
      <c r="F286" s="17" t="n">
        <v>32.07</v>
      </c>
      <c r="G286" s="17" t="n">
        <v>85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81</v>
      </c>
      <c r="B287" s="16" t="s">
        <v>82</v>
      </c>
      <c r="C287" s="41" t="n">
        <v>45994</v>
      </c>
      <c r="D287" s="42" t="n">
        <v>46006</v>
      </c>
      <c r="E287" s="17" t="n">
        <v>31.05</v>
      </c>
      <c r="F287" s="17" t="n">
        <v>32.07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81</v>
      </c>
      <c r="B288" s="16" t="s">
        <v>82</v>
      </c>
      <c r="C288" s="41" t="n">
        <v>45994</v>
      </c>
      <c r="D288" s="42" t="n">
        <v>46006</v>
      </c>
      <c r="E288" s="17" t="n">
        <v>31.07</v>
      </c>
      <c r="F288" s="17" t="n">
        <v>32.07</v>
      </c>
      <c r="G288" s="17" t="n">
        <v>21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81</v>
      </c>
      <c r="B289" s="16" t="s">
        <v>82</v>
      </c>
      <c r="C289" s="41" t="n">
        <v>45994</v>
      </c>
      <c r="D289" s="42" t="n">
        <v>46006</v>
      </c>
      <c r="E289" s="17" t="n">
        <v>31.045</v>
      </c>
      <c r="F289" s="17" t="n">
        <v>32.07</v>
      </c>
      <c r="G289" s="17" t="n">
        <v>2377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81</v>
      </c>
      <c r="B290" s="16" t="s">
        <v>82</v>
      </c>
      <c r="C290" s="41" t="n">
        <v>45994</v>
      </c>
      <c r="D290" s="42" t="n">
        <v>46006</v>
      </c>
      <c r="E290" s="17" t="n">
        <v>31.07</v>
      </c>
      <c r="F290" s="17" t="n">
        <v>32.07</v>
      </c>
      <c r="G290" s="17" t="n">
        <v>54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81</v>
      </c>
      <c r="B291" s="16" t="s">
        <v>82</v>
      </c>
      <c r="C291" s="41" t="n">
        <v>45994</v>
      </c>
      <c r="D291" s="42" t="n">
        <v>46006</v>
      </c>
      <c r="E291" s="17" t="n">
        <v>31.07</v>
      </c>
      <c r="F291" s="17" t="n">
        <v>32.07</v>
      </c>
      <c r="G291" s="17" t="n">
        <v>7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81</v>
      </c>
      <c r="B292" s="16" t="s">
        <v>82</v>
      </c>
      <c r="C292" s="41" t="n">
        <v>45994</v>
      </c>
      <c r="D292" s="42" t="n">
        <v>46006</v>
      </c>
      <c r="E292" s="17" t="n">
        <v>31.07</v>
      </c>
      <c r="F292" s="17" t="n">
        <v>32.07</v>
      </c>
      <c r="G292" s="17" t="n">
        <v>342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81</v>
      </c>
      <c r="B293" s="16" t="s">
        <v>82</v>
      </c>
      <c r="C293" s="41" t="n">
        <v>45994</v>
      </c>
      <c r="D293" s="42" t="n">
        <v>46006</v>
      </c>
      <c r="E293" s="17" t="n">
        <v>31.07</v>
      </c>
      <c r="F293" s="17" t="n">
        <v>32.07</v>
      </c>
      <c r="G293" s="17" t="n">
        <v>64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81</v>
      </c>
      <c r="B294" s="16" t="s">
        <v>82</v>
      </c>
      <c r="C294" s="41" t="n">
        <v>45994</v>
      </c>
      <c r="D294" s="42" t="n">
        <v>46006</v>
      </c>
      <c r="E294" s="17" t="n">
        <v>31.05</v>
      </c>
      <c r="F294" s="17" t="n">
        <v>32.07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59</v>
      </c>
      <c r="B295" s="16" t="s">
        <v>61</v>
      </c>
      <c r="C295" s="41" t="n">
        <v>45994</v>
      </c>
      <c r="D295" s="42" t="n">
        <v>46037</v>
      </c>
      <c r="E295" s="17" t="n">
        <v>14.698</v>
      </c>
      <c r="F295" s="17" t="n">
        <v>14.841</v>
      </c>
      <c r="G295" s="17" t="n">
        <v>300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59</v>
      </c>
      <c r="B296" s="16" t="s">
        <v>61</v>
      </c>
      <c r="C296" s="41" t="n">
        <v>45994</v>
      </c>
      <c r="D296" s="42" t="n">
        <v>46037</v>
      </c>
      <c r="E296" s="17" t="n">
        <v>14.7</v>
      </c>
      <c r="F296" s="17" t="n">
        <v>14.841</v>
      </c>
      <c r="G296" s="17" t="n">
        <v>2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59</v>
      </c>
      <c r="B297" s="16" t="s">
        <v>61</v>
      </c>
      <c r="C297" s="41" t="n">
        <v>45994</v>
      </c>
      <c r="D297" s="42" t="n">
        <v>46037</v>
      </c>
      <c r="E297" s="17" t="n">
        <v>14.698</v>
      </c>
      <c r="F297" s="17" t="n">
        <v>14.841</v>
      </c>
      <c r="G297" s="17" t="n">
        <v>3540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59</v>
      </c>
      <c r="B298" s="16" t="s">
        <v>61</v>
      </c>
      <c r="C298" s="41" t="n">
        <v>45994</v>
      </c>
      <c r="D298" s="42" t="n">
        <v>46037</v>
      </c>
      <c r="E298" s="17" t="n">
        <v>14.7</v>
      </c>
      <c r="F298" s="17" t="n">
        <v>14.841</v>
      </c>
      <c r="G298" s="17" t="n">
        <v>2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59</v>
      </c>
      <c r="B299" s="16" t="s">
        <v>61</v>
      </c>
      <c r="C299" s="41" t="n">
        <v>45994</v>
      </c>
      <c r="D299" s="42" t="n">
        <v>46037</v>
      </c>
      <c r="E299" s="17" t="n">
        <v>14.698</v>
      </c>
      <c r="F299" s="17" t="n">
        <v>14.841</v>
      </c>
      <c r="G299" s="17" t="n">
        <v>5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59</v>
      </c>
      <c r="B300" s="16" t="s">
        <v>61</v>
      </c>
      <c r="C300" s="41" t="n">
        <v>45994</v>
      </c>
      <c r="D300" s="42" t="n">
        <v>46037</v>
      </c>
      <c r="E300" s="17" t="n">
        <v>14.698</v>
      </c>
      <c r="F300" s="17" t="n">
        <v>14.841</v>
      </c>
      <c r="G300" s="17" t="n">
        <v>115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59</v>
      </c>
      <c r="B301" s="16" t="s">
        <v>61</v>
      </c>
      <c r="C301" s="41" t="n">
        <v>45994</v>
      </c>
      <c r="D301" s="42" t="n">
        <v>46037</v>
      </c>
      <c r="E301" s="17" t="n">
        <v>14.7</v>
      </c>
      <c r="F301" s="17" t="n">
        <v>14.841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59</v>
      </c>
      <c r="B302" s="16" t="s">
        <v>61</v>
      </c>
      <c r="C302" s="41" t="n">
        <v>45994</v>
      </c>
      <c r="D302" s="42" t="n">
        <v>46037</v>
      </c>
      <c r="E302" s="17" t="n">
        <v>14.698</v>
      </c>
      <c r="F302" s="17" t="n">
        <v>14.841</v>
      </c>
      <c r="G302" s="17" t="n">
        <v>820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59</v>
      </c>
      <c r="B303" s="16" t="s">
        <v>61</v>
      </c>
      <c r="C303" s="41" t="n">
        <v>45994</v>
      </c>
      <c r="D303" s="42" t="n">
        <v>46037</v>
      </c>
      <c r="E303" s="17" t="n">
        <v>14.6967</v>
      </c>
      <c r="F303" s="17" t="n">
        <v>14.841</v>
      </c>
      <c r="G303" s="17" t="n">
        <v>3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59</v>
      </c>
      <c r="B304" s="16" t="s">
        <v>61</v>
      </c>
      <c r="C304" s="41" t="n">
        <v>45994</v>
      </c>
      <c r="D304" s="42" t="n">
        <v>46037</v>
      </c>
      <c r="E304" s="17" t="n">
        <v>14.698</v>
      </c>
      <c r="F304" s="17" t="n">
        <v>14.841</v>
      </c>
      <c r="G304" s="17" t="n">
        <v>8054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59</v>
      </c>
      <c r="B305" s="16" t="s">
        <v>61</v>
      </c>
      <c r="C305" s="41" t="n">
        <v>45994</v>
      </c>
      <c r="D305" s="42" t="n">
        <v>46037</v>
      </c>
      <c r="E305" s="17" t="n">
        <v>14.698</v>
      </c>
      <c r="F305" s="17" t="n">
        <v>14.845</v>
      </c>
      <c r="G305" s="17" t="n">
        <v>2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59</v>
      </c>
      <c r="B306" s="16" t="s">
        <v>61</v>
      </c>
      <c r="C306" s="41" t="n">
        <v>45994</v>
      </c>
      <c r="D306" s="42" t="n">
        <v>46037</v>
      </c>
      <c r="E306" s="17" t="n">
        <v>14.698</v>
      </c>
      <c r="F306" s="17" t="n">
        <v>14.851</v>
      </c>
      <c r="G306" s="17" t="n">
        <v>844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59</v>
      </c>
      <c r="B307" s="16" t="s">
        <v>61</v>
      </c>
      <c r="C307" s="41" t="n">
        <v>45994</v>
      </c>
      <c r="D307" s="42" t="n">
        <v>46037</v>
      </c>
      <c r="E307" s="17" t="n">
        <v>14.6983</v>
      </c>
      <c r="F307" s="17" t="n">
        <v>14.851</v>
      </c>
      <c r="G307" s="17" t="n">
        <v>10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59</v>
      </c>
      <c r="B308" s="16" t="s">
        <v>61</v>
      </c>
      <c r="C308" s="41" t="n">
        <v>45994</v>
      </c>
      <c r="D308" s="42" t="n">
        <v>46037</v>
      </c>
      <c r="E308" s="17" t="n">
        <v>14.6983</v>
      </c>
      <c r="F308" s="17" t="n">
        <v>14.85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59</v>
      </c>
      <c r="B309" s="16" t="s">
        <v>61</v>
      </c>
      <c r="C309" s="41" t="n">
        <v>45994</v>
      </c>
      <c r="D309" s="42" t="n">
        <v>46037</v>
      </c>
      <c r="E309" s="17" t="n">
        <v>14.6983</v>
      </c>
      <c r="F309" s="17" t="n">
        <v>14.86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84</v>
      </c>
      <c r="B310" s="16" t="s">
        <v>85</v>
      </c>
      <c r="C310" s="41" t="n">
        <v>45994</v>
      </c>
      <c r="D310" s="42" t="n">
        <v>46006</v>
      </c>
      <c r="E310" s="17" t="n">
        <v>12.52</v>
      </c>
      <c r="F310" s="17" t="n">
        <v>12.9</v>
      </c>
      <c r="G310" s="17" t="n">
        <v>10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84</v>
      </c>
      <c r="B311" s="16" t="s">
        <v>85</v>
      </c>
      <c r="C311" s="41" t="n">
        <v>45994</v>
      </c>
      <c r="D311" s="42" t="n">
        <v>46006</v>
      </c>
      <c r="E311" s="17" t="n">
        <v>12.49</v>
      </c>
      <c r="F311" s="17" t="n">
        <v>12.9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84</v>
      </c>
      <c r="B312" s="16" t="s">
        <v>85</v>
      </c>
      <c r="C312" s="41" t="n">
        <v>45994</v>
      </c>
      <c r="D312" s="42" t="n">
        <v>46006</v>
      </c>
      <c r="E312" s="17" t="n">
        <v>12.52</v>
      </c>
      <c r="F312" s="17" t="n">
        <v>12.9</v>
      </c>
      <c r="G312" s="17" t="n">
        <v>8702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84</v>
      </c>
      <c r="B313" s="16" t="s">
        <v>85</v>
      </c>
      <c r="C313" s="41" t="n">
        <v>45994</v>
      </c>
      <c r="D313" s="42" t="n">
        <v>46006</v>
      </c>
      <c r="E313" s="17" t="n">
        <v>12.49</v>
      </c>
      <c r="F313" s="17" t="n">
        <v>12.9</v>
      </c>
      <c r="G313" s="17" t="n">
        <v>3195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84</v>
      </c>
      <c r="B314" s="16" t="s">
        <v>85</v>
      </c>
      <c r="C314" s="41" t="n">
        <v>45994</v>
      </c>
      <c r="D314" s="42" t="n">
        <v>46006</v>
      </c>
      <c r="E314" s="17" t="n">
        <v>12.49</v>
      </c>
      <c r="F314" s="17" t="n">
        <v>12.9</v>
      </c>
      <c r="G314" s="17" t="n">
        <v>27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84</v>
      </c>
      <c r="B315" s="16" t="s">
        <v>85</v>
      </c>
      <c r="C315" s="41" t="n">
        <v>45994</v>
      </c>
      <c r="D315" s="42" t="n">
        <v>46006</v>
      </c>
      <c r="E315" s="17" t="n">
        <v>12.45</v>
      </c>
      <c r="F315" s="17" t="n">
        <v>12.9</v>
      </c>
      <c r="G315" s="17" t="n">
        <v>177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84</v>
      </c>
      <c r="B316" s="16" t="s">
        <v>85</v>
      </c>
      <c r="C316" s="41" t="n">
        <v>45994</v>
      </c>
      <c r="D316" s="42" t="n">
        <v>46006</v>
      </c>
      <c r="E316" s="17" t="n">
        <v>12.45</v>
      </c>
      <c r="F316" s="17" t="n">
        <v>12.9</v>
      </c>
      <c r="G316" s="17" t="n">
        <v>640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84</v>
      </c>
      <c r="B317" s="16" t="s">
        <v>85</v>
      </c>
      <c r="C317" s="41" t="n">
        <v>45994</v>
      </c>
      <c r="D317" s="42" t="n">
        <v>46006</v>
      </c>
      <c r="E317" s="17" t="n">
        <v>12.51</v>
      </c>
      <c r="F317" s="17" t="n">
        <v>12.9</v>
      </c>
      <c r="G317" s="17" t="n">
        <v>3311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84</v>
      </c>
      <c r="B318" s="16" t="s">
        <v>85</v>
      </c>
      <c r="C318" s="41" t="n">
        <v>45994</v>
      </c>
      <c r="D318" s="42" t="n">
        <v>46006</v>
      </c>
      <c r="E318" s="17" t="n">
        <v>12.49</v>
      </c>
      <c r="F318" s="17" t="n">
        <v>12.9</v>
      </c>
      <c r="G318" s="17" t="n">
        <v>7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197</v>
      </c>
      <c r="B319" s="16" t="s">
        <v>360</v>
      </c>
      <c r="C319" s="41" t="n">
        <v>45994</v>
      </c>
      <c r="D319" s="42" t="n">
        <v>46035</v>
      </c>
      <c r="E319" s="17" t="n">
        <v>125.5</v>
      </c>
      <c r="F319" s="17" t="n">
        <v>139.5</v>
      </c>
      <c r="G319" s="17" t="n">
        <v>1280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197</v>
      </c>
      <c r="B320" s="16" t="s">
        <v>360</v>
      </c>
      <c r="C320" s="41" t="n">
        <v>45994</v>
      </c>
      <c r="D320" s="42" t="n">
        <v>46035</v>
      </c>
      <c r="E320" s="17" t="n">
        <v>125.5</v>
      </c>
      <c r="F320" s="17" t="n">
        <v>139.5</v>
      </c>
      <c r="G320" s="17" t="n">
        <v>320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198</v>
      </c>
      <c r="B321" s="16" t="s">
        <v>326</v>
      </c>
      <c r="C321" s="41" t="n">
        <v>45996</v>
      </c>
      <c r="D321" s="42" t="n">
        <v>46035</v>
      </c>
      <c r="E321" s="17" t="n">
        <v>1055.53</v>
      </c>
      <c r="F321" s="17" t="n">
        <v>1016.88</v>
      </c>
      <c r="G321" s="17" t="n">
        <v>8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199</v>
      </c>
      <c r="B322" s="16" t="s">
        <v>361</v>
      </c>
      <c r="C322" s="41" t="n">
        <v>46000</v>
      </c>
      <c r="D322" s="42" t="n">
        <v>46035</v>
      </c>
      <c r="E322" s="17" t="n">
        <v>506.6</v>
      </c>
      <c r="F322" s="17" t="n">
        <v>495.4</v>
      </c>
      <c r="G322" s="17" t="n">
        <v>2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199</v>
      </c>
      <c r="B323" s="16" t="s">
        <v>361</v>
      </c>
      <c r="C323" s="41" t="n">
        <v>46000</v>
      </c>
      <c r="D323" s="42" t="n">
        <v>46035</v>
      </c>
      <c r="E323" s="17" t="n">
        <v>506.6</v>
      </c>
      <c r="F323" s="17" t="n">
        <v>494.6</v>
      </c>
      <c r="G323" s="17" t="n">
        <v>8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200</v>
      </c>
      <c r="B324" s="16" t="s">
        <v>362</v>
      </c>
      <c r="C324" s="41" t="n">
        <v>46017</v>
      </c>
      <c r="D324" s="42" t="n">
        <v>46037</v>
      </c>
      <c r="E324" s="17" t="n">
        <v>10.223</v>
      </c>
      <c r="F324" s="17" t="n">
        <v>10.335</v>
      </c>
      <c r="G324" s="17" t="n">
        <v>177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81</v>
      </c>
      <c r="B325" s="16" t="s">
        <v>82</v>
      </c>
      <c r="C325" s="41" t="n">
        <v>46006</v>
      </c>
      <c r="D325" s="42" t="n">
        <v>46037</v>
      </c>
      <c r="E325" s="17" t="n">
        <v>32.38</v>
      </c>
      <c r="F325" s="17" t="n">
        <v>34.55</v>
      </c>
      <c r="G325" s="17" t="n">
        <v>9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81</v>
      </c>
      <c r="B326" s="16" t="s">
        <v>82</v>
      </c>
      <c r="C326" s="41" t="n">
        <v>46006</v>
      </c>
      <c r="D326" s="42" t="n">
        <v>46037</v>
      </c>
      <c r="E326" s="17" t="n">
        <v>32.38</v>
      </c>
      <c r="F326" s="17" t="n">
        <v>34.515</v>
      </c>
      <c r="G326" s="17" t="n">
        <v>50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81</v>
      </c>
      <c r="B327" s="16" t="s">
        <v>82</v>
      </c>
      <c r="C327" s="41" t="n">
        <v>46006</v>
      </c>
      <c r="D327" s="42" t="n">
        <v>46037</v>
      </c>
      <c r="E327" s="17" t="n">
        <v>32.385</v>
      </c>
      <c r="F327" s="17" t="n">
        <v>34.515</v>
      </c>
      <c r="G327" s="17" t="n">
        <v>3011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81</v>
      </c>
      <c r="B328" s="16" t="s">
        <v>82</v>
      </c>
      <c r="C328" s="41" t="n">
        <v>46006</v>
      </c>
      <c r="D328" s="42" t="n">
        <v>46037</v>
      </c>
      <c r="E328" s="17" t="n">
        <v>32.385</v>
      </c>
      <c r="F328" s="17" t="n">
        <v>34.51</v>
      </c>
      <c r="G328" s="17" t="n">
        <v>180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81</v>
      </c>
      <c r="B329" s="16" t="s">
        <v>82</v>
      </c>
      <c r="C329" s="41" t="n">
        <v>46006</v>
      </c>
      <c r="D329" s="42" t="n">
        <v>46037</v>
      </c>
      <c r="E329" s="17" t="n">
        <v>32.385</v>
      </c>
      <c r="F329" s="17" t="n">
        <v>34.52</v>
      </c>
      <c r="G329" s="17" t="n">
        <v>18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84</v>
      </c>
      <c r="B330" s="16" t="s">
        <v>85</v>
      </c>
      <c r="C330" s="41" t="n">
        <v>46007</v>
      </c>
      <c r="D330" s="42" t="n">
        <v>46037</v>
      </c>
      <c r="E330" s="17" t="n">
        <v>13.04</v>
      </c>
      <c r="F330" s="17" t="n">
        <v>13.76</v>
      </c>
      <c r="G330" s="17" t="n">
        <v>15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84</v>
      </c>
      <c r="B331" s="16" t="s">
        <v>85</v>
      </c>
      <c r="C331" s="41" t="n">
        <v>46007</v>
      </c>
      <c r="D331" s="42" t="n">
        <v>46037</v>
      </c>
      <c r="E331" s="17" t="n">
        <v>13.04</v>
      </c>
      <c r="F331" s="17" t="n">
        <v>13.75</v>
      </c>
      <c r="G331" s="17" t="n">
        <v>8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84</v>
      </c>
      <c r="B332" s="16" t="s">
        <v>85</v>
      </c>
      <c r="C332" s="41" t="n">
        <v>46007</v>
      </c>
      <c r="D332" s="42" t="n">
        <v>46037</v>
      </c>
      <c r="E332" s="17" t="n">
        <v>13.04</v>
      </c>
      <c r="F332" s="17" t="n">
        <v>13.76</v>
      </c>
      <c r="G332" s="17" t="n">
        <v>10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84</v>
      </c>
      <c r="B333" s="16" t="s">
        <v>85</v>
      </c>
      <c r="C333" s="41" t="n">
        <v>46007</v>
      </c>
      <c r="D333" s="42" t="n">
        <v>46037</v>
      </c>
      <c r="E333" s="17" t="n">
        <v>13.04</v>
      </c>
      <c r="F333" s="17" t="n">
        <v>13.76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84</v>
      </c>
      <c r="B334" s="16" t="s">
        <v>85</v>
      </c>
      <c r="C334" s="41" t="n">
        <v>46007</v>
      </c>
      <c r="D334" s="42" t="n">
        <v>46037</v>
      </c>
      <c r="E334" s="17" t="n">
        <v>13.04</v>
      </c>
      <c r="F334" s="17" t="n">
        <v>13.76</v>
      </c>
      <c r="G334" s="17" t="n">
        <v>11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84</v>
      </c>
      <c r="B335" s="16" t="s">
        <v>85</v>
      </c>
      <c r="C335" s="41" t="n">
        <v>46007</v>
      </c>
      <c r="D335" s="42" t="n">
        <v>46037</v>
      </c>
      <c r="E335" s="17" t="n">
        <v>13.04</v>
      </c>
      <c r="F335" s="17" t="n">
        <v>13.76</v>
      </c>
      <c r="G335" s="17" t="n">
        <v>5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84</v>
      </c>
      <c r="B336" s="16" t="s">
        <v>85</v>
      </c>
      <c r="C336" s="41" t="n">
        <v>46007</v>
      </c>
      <c r="D336" s="42" t="n">
        <v>46037</v>
      </c>
      <c r="E336" s="17" t="n">
        <v>13.04</v>
      </c>
      <c r="F336" s="17" t="n">
        <v>13.76</v>
      </c>
      <c r="G336" s="17" t="n">
        <v>50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84</v>
      </c>
      <c r="B337" s="16" t="s">
        <v>85</v>
      </c>
      <c r="C337" s="41" t="n">
        <v>46007</v>
      </c>
      <c r="D337" s="42" t="n">
        <v>46037</v>
      </c>
      <c r="E337" s="17" t="n">
        <v>13.04</v>
      </c>
      <c r="F337" s="17" t="n">
        <v>13.76</v>
      </c>
      <c r="G337" s="17" t="n">
        <v>7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84</v>
      </c>
      <c r="B338" s="16" t="s">
        <v>85</v>
      </c>
      <c r="C338" s="41" t="n">
        <v>46007</v>
      </c>
      <c r="D338" s="42" t="n">
        <v>46037</v>
      </c>
      <c r="E338" s="17" t="n">
        <v>13.04</v>
      </c>
      <c r="F338" s="17" t="n">
        <v>13.76</v>
      </c>
      <c r="G338" s="17" t="n">
        <v>64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84</v>
      </c>
      <c r="B339" s="16" t="s">
        <v>85</v>
      </c>
      <c r="C339" s="41" t="n">
        <v>46007</v>
      </c>
      <c r="D339" s="42" t="n">
        <v>46037</v>
      </c>
      <c r="E339" s="17" t="n">
        <v>13.04</v>
      </c>
      <c r="F339" s="17" t="n">
        <v>13.75</v>
      </c>
      <c r="G339" s="17" t="n">
        <v>30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84</v>
      </c>
      <c r="B340" s="16" t="s">
        <v>85</v>
      </c>
      <c r="C340" s="41" t="n">
        <v>46007</v>
      </c>
      <c r="D340" s="42" t="n">
        <v>46037</v>
      </c>
      <c r="E340" s="17" t="n">
        <v>13.04</v>
      </c>
      <c r="F340" s="17" t="n">
        <v>13.74</v>
      </c>
      <c r="G340" s="17" t="n">
        <v>1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84</v>
      </c>
      <c r="B341" s="16" t="s">
        <v>85</v>
      </c>
      <c r="C341" s="41" t="n">
        <v>46007</v>
      </c>
      <c r="D341" s="42" t="n">
        <v>46037</v>
      </c>
      <c r="E341" s="17" t="n">
        <v>13.04</v>
      </c>
      <c r="F341" s="17" t="n">
        <v>13.74</v>
      </c>
      <c r="G341" s="17" t="n">
        <v>3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84</v>
      </c>
      <c r="B342" s="16" t="s">
        <v>85</v>
      </c>
      <c r="C342" s="41" t="n">
        <v>46007</v>
      </c>
      <c r="D342" s="42" t="n">
        <v>46037</v>
      </c>
      <c r="E342" s="17" t="n">
        <v>13.04</v>
      </c>
      <c r="F342" s="17" t="n">
        <v>13.78</v>
      </c>
      <c r="G342" s="17" t="n">
        <v>8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84</v>
      </c>
      <c r="B343" s="16" t="s">
        <v>85</v>
      </c>
      <c r="C343" s="41" t="n">
        <v>46007</v>
      </c>
      <c r="D343" s="42" t="n">
        <v>46037</v>
      </c>
      <c r="E343" s="17" t="n">
        <v>13.04</v>
      </c>
      <c r="F343" s="17" t="n">
        <v>13.78</v>
      </c>
      <c r="G343" s="17" t="n">
        <v>175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84</v>
      </c>
      <c r="B344" s="16" t="s">
        <v>85</v>
      </c>
      <c r="C344" s="41" t="n">
        <v>46007</v>
      </c>
      <c r="D344" s="42" t="n">
        <v>46037</v>
      </c>
      <c r="E344" s="17" t="n">
        <v>13.04</v>
      </c>
      <c r="F344" s="17" t="n">
        <v>13.79</v>
      </c>
      <c r="G344" s="17" t="n">
        <v>15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84</v>
      </c>
      <c r="B345" s="16" t="s">
        <v>85</v>
      </c>
      <c r="C345" s="41" t="n">
        <v>46007</v>
      </c>
      <c r="D345" s="42" t="n">
        <v>46037</v>
      </c>
      <c r="E345" s="17" t="n">
        <v>13.04</v>
      </c>
      <c r="F345" s="17" t="n">
        <v>13.78</v>
      </c>
      <c r="G345" s="17" t="n">
        <v>370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84</v>
      </c>
      <c r="B346" s="16" t="s">
        <v>85</v>
      </c>
      <c r="C346" s="41" t="n">
        <v>46007</v>
      </c>
      <c r="D346" s="42" t="n">
        <v>46037</v>
      </c>
      <c r="E346" s="17" t="n">
        <v>13.04</v>
      </c>
      <c r="F346" s="17" t="n">
        <v>13.78</v>
      </c>
      <c r="G346" s="17" t="n">
        <v>170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84</v>
      </c>
      <c r="B347" s="16" t="s">
        <v>85</v>
      </c>
      <c r="C347" s="41" t="n">
        <v>46007</v>
      </c>
      <c r="D347" s="42" t="n">
        <v>46037</v>
      </c>
      <c r="E347" s="17" t="n">
        <v>13.04</v>
      </c>
      <c r="F347" s="17" t="n">
        <v>13.78</v>
      </c>
      <c r="G347" s="17" t="n">
        <v>5000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84</v>
      </c>
      <c r="B348" s="16" t="s">
        <v>85</v>
      </c>
      <c r="C348" s="41" t="n">
        <v>46007</v>
      </c>
      <c r="D348" s="42" t="n">
        <v>46037</v>
      </c>
      <c r="E348" s="17" t="n">
        <v>13.04</v>
      </c>
      <c r="F348" s="17" t="n">
        <v>13.77</v>
      </c>
      <c r="G348" s="17" t="n">
        <v>4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84</v>
      </c>
      <c r="B349" s="16" t="s">
        <v>85</v>
      </c>
      <c r="C349" s="41" t="n">
        <v>46007</v>
      </c>
      <c r="D349" s="42" t="n">
        <v>46037</v>
      </c>
      <c r="E349" s="17" t="n">
        <v>13.04</v>
      </c>
      <c r="F349" s="17" t="n">
        <v>13.77</v>
      </c>
      <c r="G349" s="17" t="n">
        <v>73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84</v>
      </c>
      <c r="B350" s="16" t="s">
        <v>85</v>
      </c>
      <c r="C350" s="41" t="n">
        <v>46007</v>
      </c>
      <c r="D350" s="42" t="n">
        <v>46037</v>
      </c>
      <c r="E350" s="17" t="n">
        <v>13.04</v>
      </c>
      <c r="F350" s="17" t="n">
        <v>13.78</v>
      </c>
      <c r="G350" s="17" t="n">
        <v>1000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84</v>
      </c>
      <c r="B351" s="16" t="s">
        <v>85</v>
      </c>
      <c r="C351" s="41" t="n">
        <v>46007</v>
      </c>
      <c r="D351" s="42" t="n">
        <v>46037</v>
      </c>
      <c r="E351" s="17" t="n">
        <v>13.04</v>
      </c>
      <c r="F351" s="17" t="n">
        <v>13.79</v>
      </c>
      <c r="G351" s="17" t="n">
        <v>170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84</v>
      </c>
      <c r="B352" s="16" t="s">
        <v>85</v>
      </c>
      <c r="C352" s="41" t="n">
        <v>46007</v>
      </c>
      <c r="D352" s="42" t="n">
        <v>46037</v>
      </c>
      <c r="E352" s="17" t="n">
        <v>13.04</v>
      </c>
      <c r="F352" s="17" t="n">
        <v>13.74</v>
      </c>
      <c r="G352" s="17" t="n">
        <v>10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84</v>
      </c>
      <c r="B353" s="16" t="s">
        <v>85</v>
      </c>
      <c r="C353" s="41" t="n">
        <v>46007</v>
      </c>
      <c r="D353" s="42" t="n">
        <v>46037</v>
      </c>
      <c r="E353" s="17" t="n">
        <v>13.04</v>
      </c>
      <c r="F353" s="17" t="n">
        <v>13.74</v>
      </c>
      <c r="G353" s="17" t="n">
        <v>10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84</v>
      </c>
      <c r="B354" s="16" t="s">
        <v>85</v>
      </c>
      <c r="C354" s="41" t="n">
        <v>46007</v>
      </c>
      <c r="D354" s="42" t="n">
        <v>46037</v>
      </c>
      <c r="E354" s="17" t="n">
        <v>13.04</v>
      </c>
      <c r="F354" s="17" t="n">
        <v>13.74</v>
      </c>
      <c r="G354" s="17" t="n">
        <v>770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84</v>
      </c>
      <c r="B355" s="16" t="s">
        <v>85</v>
      </c>
      <c r="C355" s="41" t="n">
        <v>46007</v>
      </c>
      <c r="D355" s="42" t="n">
        <v>46037</v>
      </c>
      <c r="E355" s="17" t="n">
        <v>13.04</v>
      </c>
      <c r="F355" s="17" t="n">
        <v>13.76</v>
      </c>
      <c r="G355" s="17" t="n">
        <v>5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84</v>
      </c>
      <c r="B356" s="16" t="s">
        <v>85</v>
      </c>
      <c r="C356" s="41" t="n">
        <v>46007</v>
      </c>
      <c r="D356" s="42" t="n">
        <v>46037</v>
      </c>
      <c r="E356" s="17" t="n">
        <v>13.04</v>
      </c>
      <c r="F356" s="17" t="n">
        <v>13.76</v>
      </c>
      <c r="G356" s="17" t="n">
        <v>3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84</v>
      </c>
      <c r="B357" s="16" t="s">
        <v>85</v>
      </c>
      <c r="C357" s="41" t="n">
        <v>46007</v>
      </c>
      <c r="D357" s="42" t="n">
        <v>46037</v>
      </c>
      <c r="E357" s="17" t="n">
        <v>13.04</v>
      </c>
      <c r="F357" s="17" t="n">
        <v>13.78</v>
      </c>
      <c r="G357" s="17" t="n">
        <v>2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84</v>
      </c>
      <c r="B358" s="16" t="s">
        <v>85</v>
      </c>
      <c r="C358" s="41" t="n">
        <v>46007</v>
      </c>
      <c r="D358" s="42" t="n">
        <v>46037</v>
      </c>
      <c r="E358" s="17" t="n">
        <v>13.04</v>
      </c>
      <c r="F358" s="17" t="n">
        <v>13.79</v>
      </c>
      <c r="G358" s="17" t="n">
        <v>2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84</v>
      </c>
      <c r="B359" s="16" t="s">
        <v>85</v>
      </c>
      <c r="C359" s="41" t="n">
        <v>46007</v>
      </c>
      <c r="D359" s="42" t="n">
        <v>46037</v>
      </c>
      <c r="E359" s="17" t="n">
        <v>13.04</v>
      </c>
      <c r="F359" s="17" t="n">
        <v>13.79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84</v>
      </c>
      <c r="B360" s="16" t="s">
        <v>85</v>
      </c>
      <c r="C360" s="41" t="n">
        <v>46007</v>
      </c>
      <c r="D360" s="42" t="n">
        <v>46037</v>
      </c>
      <c r="E360" s="17" t="n">
        <v>13.04</v>
      </c>
      <c r="F360" s="17" t="n">
        <v>13.79</v>
      </c>
      <c r="G360" s="17" t="n">
        <v>50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84</v>
      </c>
      <c r="B361" s="16" t="s">
        <v>85</v>
      </c>
      <c r="C361" s="41" t="n">
        <v>46007</v>
      </c>
      <c r="D361" s="42" t="n">
        <v>46037</v>
      </c>
      <c r="E361" s="17" t="n">
        <v>13.04</v>
      </c>
      <c r="F361" s="17" t="n">
        <v>13.79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111</v>
      </c>
      <c r="B1" s="18" t="s">
        <v>10</v>
      </c>
      <c r="C1" s="18" t="s">
        <v>112</v>
      </c>
      <c r="D1" s="18" t="s">
        <v>113</v>
      </c>
      <c r="E1" s="18" t="s">
        <v>114</v>
      </c>
      <c r="F1" s="18" t="s">
        <v>115</v>
      </c>
      <c r="G1" s="18" t="s">
        <v>116</v>
      </c>
      <c r="H1" s="18" t="s">
        <v>117</v>
      </c>
    </row>
    <row collapsed="false" customFormat="false" customHeight="false" hidden="false" ht="12.1" outlineLevel="0" r="2">
      <c r="A2" s="13" t="n">
        <v>44924</v>
      </c>
      <c r="B2" s="6" t="n">
        <v>1555</v>
      </c>
      <c r="C2" s="16" t="s">
        <v>118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44924</v>
      </c>
      <c r="B3" s="6" t="n">
        <v>999</v>
      </c>
      <c r="C3" s="16" t="s">
        <v>119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44925</v>
      </c>
      <c r="B4" s="6" t="n">
        <v>2980</v>
      </c>
      <c r="C4" s="16" t="s">
        <v>118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44925</v>
      </c>
      <c r="B5" s="6" t="n">
        <v>5000.8</v>
      </c>
      <c r="C5" s="16" t="s">
        <v>119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44929</v>
      </c>
      <c r="B6" s="6" t="n">
        <v>61130</v>
      </c>
      <c r="C6" s="16" t="s">
        <v>118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44931</v>
      </c>
      <c r="B7" s="6" t="n">
        <v>10000</v>
      </c>
      <c r="C7" s="16" t="s">
        <v>118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44932</v>
      </c>
      <c r="B8" s="6" t="n">
        <v>-104.12</v>
      </c>
      <c r="C8" s="16" t="s">
        <v>120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44936</v>
      </c>
      <c r="B9" s="6" t="n">
        <v>-21339.8</v>
      </c>
      <c r="C9" s="16" t="s">
        <v>120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44936</v>
      </c>
      <c r="B10" s="6" t="n">
        <v>1470</v>
      </c>
      <c r="C10" s="16" t="s">
        <v>118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44938</v>
      </c>
      <c r="B11" s="6" t="n">
        <v>-531.7</v>
      </c>
      <c r="C11" s="16" t="s">
        <v>121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44938</v>
      </c>
      <c r="B12" s="6" t="n">
        <v>30</v>
      </c>
      <c r="C12" s="16" t="s">
        <v>118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44945</v>
      </c>
      <c r="B13" s="6" t="n">
        <v>-4584.22</v>
      </c>
      <c r="C13" s="16" t="s">
        <v>120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44972</v>
      </c>
      <c r="B14" s="6" t="n">
        <v>-46000</v>
      </c>
      <c r="C14" s="16" t="s">
        <v>120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44981</v>
      </c>
      <c r="B15" s="6" t="n">
        <v>-6000</v>
      </c>
      <c r="C15" s="16" t="s">
        <v>120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44984</v>
      </c>
      <c r="B16" s="6" t="n">
        <v>-7707</v>
      </c>
      <c r="C16" s="16" t="s">
        <v>120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45540</v>
      </c>
      <c r="B17" s="6" t="n">
        <v>2534.22</v>
      </c>
      <c r="C17" s="16" t="s">
        <v>118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45615</v>
      </c>
      <c r="B18" s="6" t="n">
        <v>201300</v>
      </c>
      <c r="C18" s="16" t="s">
        <v>118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45616</v>
      </c>
      <c r="B19" s="6" t="n">
        <v>-1300</v>
      </c>
      <c r="C19" s="16" t="s">
        <v>119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45622</v>
      </c>
      <c r="B20" s="6" t="n">
        <v>370</v>
      </c>
      <c r="C20" s="16" t="s">
        <v>118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45623</v>
      </c>
      <c r="B21" s="6" t="n">
        <v>-171.34</v>
      </c>
      <c r="C21" s="16" t="s">
        <v>122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45624</v>
      </c>
      <c r="B22" s="6" t="n">
        <v>197.34</v>
      </c>
      <c r="C22" s="16" t="s">
        <v>123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45643</v>
      </c>
      <c r="B23" s="6" t="n">
        <v>-1342</v>
      </c>
      <c r="C23" s="16" t="s">
        <v>124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45651</v>
      </c>
      <c r="B24" s="6" t="n">
        <v>1342</v>
      </c>
      <c r="C24" s="16" t="s">
        <v>125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45665</v>
      </c>
      <c r="B25" s="6" t="n">
        <v>300000</v>
      </c>
      <c r="C25" s="16" t="s">
        <v>118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45667</v>
      </c>
      <c r="B26" s="6" t="n">
        <v>-5362.43</v>
      </c>
      <c r="C26" s="16" t="s">
        <v>126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45694</v>
      </c>
      <c r="B27" s="6" t="n">
        <v>205000</v>
      </c>
      <c r="C27" s="16" t="s">
        <v>118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45701</v>
      </c>
      <c r="B28" s="6" t="n">
        <v>380000</v>
      </c>
      <c r="C28" s="16" t="s">
        <v>118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45702</v>
      </c>
      <c r="B29" s="6" t="n">
        <v>12000</v>
      </c>
      <c r="C29" s="16" t="s">
        <v>118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45704</v>
      </c>
      <c r="B30" s="6" t="n">
        <v>200000</v>
      </c>
      <c r="C30" s="16" t="s">
        <v>118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45706</v>
      </c>
      <c r="B31" s="6" t="n">
        <v>10100</v>
      </c>
      <c r="C31" s="16" t="s">
        <v>118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45709</v>
      </c>
      <c r="B32" s="6" t="n">
        <v>160000</v>
      </c>
      <c r="C32" s="16" t="s">
        <v>118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45716</v>
      </c>
      <c r="B33" s="6" t="n">
        <v>-65000</v>
      </c>
      <c r="C33" s="16" t="s">
        <v>120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45719</v>
      </c>
      <c r="B34" s="6" t="n">
        <v>64869.37</v>
      </c>
      <c r="C34" s="16" t="s">
        <v>119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45772</v>
      </c>
      <c r="B35" s="6" t="n">
        <v>-6986</v>
      </c>
      <c r="C35" s="16" t="s">
        <v>127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45776</v>
      </c>
      <c r="B36" s="6" t="n">
        <v>6986</v>
      </c>
      <c r="C36" s="16" t="s">
        <v>125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45796</v>
      </c>
      <c r="B37" s="6" t="n">
        <v>-3675</v>
      </c>
      <c r="C37" s="16" t="s">
        <v>128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45796</v>
      </c>
      <c r="B38" s="6" t="n">
        <v>100000</v>
      </c>
      <c r="C38" s="16" t="s">
        <v>118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45800</v>
      </c>
      <c r="B39" s="6" t="n">
        <v>3675</v>
      </c>
      <c r="C39" s="16" t="s">
        <v>125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45807</v>
      </c>
      <c r="B40" s="6" t="n">
        <v>58000</v>
      </c>
      <c r="C40" s="16" t="s">
        <v>118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45817</v>
      </c>
      <c r="B41" s="6" t="n">
        <v>-8417</v>
      </c>
      <c r="C41" s="16" t="s">
        <v>129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45817</v>
      </c>
      <c r="B42" s="6" t="n">
        <v>-2346</v>
      </c>
      <c r="C42" s="16" t="s">
        <v>130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45817</v>
      </c>
      <c r="B43" s="6" t="n">
        <v>-50000</v>
      </c>
      <c r="C43" s="16" t="s">
        <v>120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45825</v>
      </c>
      <c r="B44" s="6" t="n">
        <v>50000</v>
      </c>
      <c r="C44" s="16" t="s">
        <v>118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45826</v>
      </c>
      <c r="B45" s="6" t="n">
        <v>2346</v>
      </c>
      <c r="C45" s="16" t="s">
        <v>125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45833</v>
      </c>
      <c r="B46" s="6" t="n">
        <v>8417</v>
      </c>
      <c r="C46" s="16" t="s">
        <v>125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45846</v>
      </c>
      <c r="B47" s="6" t="n">
        <v>-7859.72</v>
      </c>
      <c r="C47" s="16" t="s">
        <v>131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45847</v>
      </c>
      <c r="B48" s="6" t="n">
        <v>100000</v>
      </c>
      <c r="C48" s="16" t="s">
        <v>118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45849</v>
      </c>
      <c r="B49" s="6" t="n">
        <v>-20000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45852</v>
      </c>
      <c r="B50" s="6" t="n">
        <v>100000</v>
      </c>
      <c r="C50" s="16" t="s">
        <v>118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45855</v>
      </c>
      <c r="B51" s="6" t="n">
        <v>-100000</v>
      </c>
      <c r="C51" s="16" t="s">
        <v>120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45856</v>
      </c>
      <c r="B52" s="6" t="n">
        <v>-26673.2</v>
      </c>
      <c r="C52" s="16" t="s">
        <v>132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45858</v>
      </c>
      <c r="B53" s="6" t="n">
        <v>-6296.24</v>
      </c>
      <c r="C53" s="16" t="s">
        <v>133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45860</v>
      </c>
      <c r="B54" s="6" t="n">
        <v>7859.72</v>
      </c>
      <c r="C54" s="16" t="s">
        <v>125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45873</v>
      </c>
      <c r="B55" s="6" t="n">
        <v>6298.24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45925</v>
      </c>
      <c r="B56" s="6" t="n">
        <v>200000</v>
      </c>
      <c r="C56" s="16" t="s">
        <v>118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45931</v>
      </c>
      <c r="B57" s="6" t="n">
        <v>-9263</v>
      </c>
      <c r="C57" s="16" t="s">
        <v>134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45937</v>
      </c>
      <c r="B58" s="6" t="n">
        <v>9263</v>
      </c>
      <c r="C58" s="16" t="s">
        <v>125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45943</v>
      </c>
      <c r="B59" s="6" t="n">
        <v>-6938.3</v>
      </c>
      <c r="C59" s="16" t="s">
        <v>135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45943</v>
      </c>
      <c r="B60" s="6" t="n">
        <v>-5239.25</v>
      </c>
      <c r="C60" s="16" t="s">
        <v>136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45943</v>
      </c>
      <c r="B61" s="6" t="n">
        <v>9000</v>
      </c>
      <c r="C61" s="16" t="s">
        <v>119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45945</v>
      </c>
      <c r="B62" s="6" t="n">
        <v>5239.25</v>
      </c>
      <c r="C62" s="16" t="s">
        <v>125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45948</v>
      </c>
      <c r="B63" s="6" t="n">
        <v>-8839</v>
      </c>
      <c r="C63" s="16" t="s">
        <v>137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45950</v>
      </c>
      <c r="B64" s="6" t="n">
        <v>-8843</v>
      </c>
      <c r="C64" s="16" t="s">
        <v>138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45958</v>
      </c>
      <c r="B65" s="6" t="n">
        <v>6944.3</v>
      </c>
      <c r="C65" s="16" t="s">
        <v>125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45961</v>
      </c>
      <c r="B66" s="6" t="n">
        <v>8839</v>
      </c>
      <c r="C66" s="16" t="s">
        <v>125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45961</v>
      </c>
      <c r="B67" s="6" t="n">
        <v>-46000</v>
      </c>
      <c r="C67" s="16" t="s">
        <v>120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45974</v>
      </c>
      <c r="B68" s="6" t="n">
        <v>-31000</v>
      </c>
      <c r="C68" s="16" t="s">
        <v>120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45987</v>
      </c>
      <c r="B69" s="6" t="n">
        <v>-6270.44</v>
      </c>
      <c r="C69" s="16" t="s">
        <v>139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45987</v>
      </c>
      <c r="B70" s="6" t="n">
        <v>7207.44</v>
      </c>
      <c r="C70" s="16" t="s">
        <v>123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45994</v>
      </c>
      <c r="B71" s="6" t="n">
        <v>-6217.36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45994</v>
      </c>
      <c r="B72" s="6" t="n">
        <v>7146.36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46000</v>
      </c>
      <c r="B73" s="6" t="n">
        <v>-330.96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46000</v>
      </c>
      <c r="B74" s="6" t="n">
        <v>380.96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46003</v>
      </c>
      <c r="B75" s="6" t="n">
        <v>-200000</v>
      </c>
      <c r="C75" s="16" t="s">
        <v>120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46003</v>
      </c>
      <c r="B76" s="6" t="n">
        <v>200000</v>
      </c>
      <c r="C76" s="16" t="s">
        <v>118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46003</v>
      </c>
      <c r="B77" s="6" t="n">
        <v>25000</v>
      </c>
      <c r="C77" s="16" t="s">
        <v>118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46006</v>
      </c>
      <c r="B78" s="6" t="n">
        <v>-200000</v>
      </c>
      <c r="C78" s="16" t="s">
        <v>120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46006</v>
      </c>
      <c r="B79" s="6" t="n">
        <v>200000</v>
      </c>
      <c r="C79" s="16" t="s">
        <v>118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46007</v>
      </c>
      <c r="B80" s="6" t="n">
        <v>649.98</v>
      </c>
      <c r="C80" s="16" t="s">
        <v>119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46013</v>
      </c>
      <c r="B81" s="6" t="n">
        <v>-1472</v>
      </c>
      <c r="C81" s="16" t="s">
        <v>144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46015</v>
      </c>
      <c r="B82" s="6" t="n">
        <v>1472</v>
      </c>
      <c r="C82" s="16" t="s">
        <v>125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46016</v>
      </c>
      <c r="B83" s="6" t="n">
        <v>7500</v>
      </c>
      <c r="C83" s="16" t="s">
        <v>118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46031</v>
      </c>
      <c r="B84" s="6" t="n">
        <v>-8000</v>
      </c>
      <c r="C84" s="16" t="s">
        <v>120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46034</v>
      </c>
      <c r="B85" s="6" t="n">
        <v>-2484.32</v>
      </c>
      <c r="C85" s="16" t="s">
        <v>145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46035</v>
      </c>
      <c r="B86" s="6" t="n">
        <v>-53000</v>
      </c>
      <c r="C86" s="16" t="s">
        <v>120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46037</v>
      </c>
      <c r="B87" s="6" t="n">
        <v>-100000</v>
      </c>
      <c r="C87" s="16" t="s">
        <v>120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46037</v>
      </c>
      <c r="B88" s="6" t="n">
        <v>100000</v>
      </c>
      <c r="C88" s="16" t="s">
        <v>118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46041</v>
      </c>
      <c r="B89" s="6" t="n">
        <v>-11000</v>
      </c>
      <c r="C89" s="16" t="s">
        <v>120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46054</v>
      </c>
      <c r="B90" s="6" t="n">
        <v>-380.14</v>
      </c>
      <c r="C90" s="16" t="s">
        <v>146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46062</v>
      </c>
      <c r="B91" s="6" t="n">
        <v>-53.94</v>
      </c>
      <c r="C91" s="16" t="s">
        <v>147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46065</v>
      </c>
      <c r="B92" s="6" t="n">
        <v>-358.66</v>
      </c>
      <c r="C92" s="16" t="s">
        <v>148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46066</v>
      </c>
      <c r="B93" s="6" t="n">
        <v>-120.41</v>
      </c>
      <c r="C93" s="16" t="s">
        <v>149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46071</v>
      </c>
      <c r="B94" s="6" t="n">
        <v>-520.55</v>
      </c>
      <c r="C94" s="16" t="s">
        <v>150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46071</v>
      </c>
      <c r="B95" s="6" t="n">
        <v>-58.32</v>
      </c>
      <c r="C95" s="16" t="s">
        <v>151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46084</v>
      </c>
      <c r="B96" s="6" t="n">
        <v>-386.32</v>
      </c>
      <c r="C96" s="16" t="s">
        <v>152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46094</v>
      </c>
      <c r="B97" s="6" t="n">
        <v>-377.15</v>
      </c>
      <c r="C97" s="16" t="s">
        <v>153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46114</v>
      </c>
      <c r="B98" s="6" t="n">
        <v>-406.19</v>
      </c>
      <c r="C98" s="16" t="s">
        <v>154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46118</v>
      </c>
      <c r="B99" s="6" t="n">
        <v>-215.27</v>
      </c>
      <c r="C99" s="16" t="s">
        <v>155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46134</v>
      </c>
      <c r="B100" s="6" t="n">
        <v>-5921.1</v>
      </c>
      <c r="C100" s="16" t="s">
        <v>156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46144</v>
      </c>
      <c r="B101" s="6" t="n">
        <v>-374.56</v>
      </c>
      <c r="C101" s="16" t="s">
        <v>157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46153</v>
      </c>
      <c r="B102" s="6" t="n">
        <v>-54.24</v>
      </c>
      <c r="C102" s="16" t="s">
        <v>158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46153</v>
      </c>
      <c r="B103" s="6" t="n">
        <v>-56.47</v>
      </c>
      <c r="C103" s="16" t="s">
        <v>159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46157</v>
      </c>
      <c r="B104" s="6" t="n">
        <v>-114.1</v>
      </c>
      <c r="C104" s="16" t="s">
        <v>160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46157</v>
      </c>
      <c r="B105" s="6" t="n">
        <v>-338.63</v>
      </c>
      <c r="C105" s="16" t="s">
        <v>161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46162</v>
      </c>
      <c r="B106" s="6" t="n">
        <v>-484.1</v>
      </c>
      <c r="C106" s="16" t="s">
        <v>162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46169</v>
      </c>
      <c r="B107" s="6" t="n">
        <v>-6270.44</v>
      </c>
      <c r="C107" s="16" t="s">
        <v>139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46174</v>
      </c>
      <c r="B108" s="6" t="n">
        <v>-357.39</v>
      </c>
      <c r="C108" s="16" t="s">
        <v>163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46176</v>
      </c>
      <c r="B109" s="6" t="n">
        <v>-6217.36</v>
      </c>
      <c r="C109" s="16" t="s">
        <v>140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2" t="n">
        <v>46179.69306713</v>
      </c>
      <c r="B110" s="5" t="n">
        <v>-2318950.07</v>
      </c>
      <c r="C110" s="14" t="s">
        <v>164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/>
      <c r="B111" s="9" t="s">
        <f>=XIRR(B2:B110,A2:A110)</f>
      </c>
      <c r="C111" s="16" t="s">
        <v>165</v>
      </c>
      <c r="D111" s="16"/>
      <c r="E111" s="16"/>
      <c r="F111" s="7"/>
      <c r="G111" s="2" t="s">
        <v>166</v>
      </c>
      <c r="H111" s="6" t="s">
        <f>=SUM(I2:H110)/365</f>
      </c>
    </row>
    <row collapsed="false" customFormat="false" customHeight="false" hidden="false" ht="12.1" outlineLevel="0" r="112">
      <c r="A112" s="13"/>
      <c r="B112" s="5" t="s">
        <f>=-SUM(B2:B110)</f>
      </c>
      <c r="C112" s="16" t="s">
        <v>167</v>
      </c>
      <c r="D112" s="16"/>
      <c r="E112" s="16"/>
      <c r="F112" s="7"/>
      <c r="G112" s="14" t="s">
        <v>168</v>
      </c>
      <c r="H112" s="9" t="s">
        <f>=B112/H111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28</v>
      </c>
      <c r="I1" s="0"/>
      <c r="J1" s="0"/>
      <c r="K1" s="4" t="s">
        <v>32</v>
      </c>
      <c r="L1" s="0"/>
      <c r="M1" s="0"/>
      <c r="N1" s="4" t="s">
        <v>36</v>
      </c>
      <c r="O1" s="0"/>
      <c r="P1" s="0"/>
      <c r="Q1" s="4" t="s">
        <v>40</v>
      </c>
      <c r="R1" s="0"/>
      <c r="S1" s="0"/>
      <c r="T1" s="4" t="s">
        <v>44</v>
      </c>
      <c r="U1" s="0"/>
      <c r="V1" s="0"/>
      <c r="W1" s="4" t="s">
        <v>48</v>
      </c>
      <c r="X1" s="0"/>
      <c r="Y1" s="0"/>
      <c r="Z1" s="4" t="s">
        <v>51</v>
      </c>
      <c r="AA1" s="0"/>
      <c r="AB1" s="0"/>
      <c r="AC1" s="4" t="s">
        <v>54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67</v>
      </c>
      <c r="AM1" s="0"/>
      <c r="AN1" s="0"/>
      <c r="AO1" s="4" t="s">
        <v>71</v>
      </c>
      <c r="AP1" s="0"/>
      <c r="AQ1" s="0"/>
      <c r="AR1" s="4" t="s">
        <v>75</v>
      </c>
      <c r="AS1" s="0"/>
      <c r="AT1" s="0"/>
      <c r="AU1" s="4" t="s">
        <v>78</v>
      </c>
      <c r="AV1" s="0"/>
      <c r="AW1" s="0"/>
      <c r="AX1" s="4" t="s">
        <v>81</v>
      </c>
      <c r="AY1" s="0"/>
      <c r="AZ1" s="0"/>
      <c r="BA1" s="4" t="s">
        <v>84</v>
      </c>
      <c r="BB1" s="0"/>
      <c r="BC1" s="0"/>
      <c r="BD1" s="4" t="s">
        <v>88</v>
      </c>
      <c r="BE1" s="0"/>
      <c r="BF1" s="0"/>
      <c r="BG1" s="4" t="s">
        <v>93</v>
      </c>
      <c r="BH1" s="0"/>
      <c r="BI1" s="0"/>
      <c r="BJ1" s="4" t="s">
        <v>97</v>
      </c>
      <c r="BK1" s="0"/>
      <c r="BL1" s="0"/>
      <c r="BM1" s="4" t="s">
        <v>101</v>
      </c>
      <c r="BN1" s="0"/>
      <c r="BO1" s="0"/>
      <c r="BP1" s="4" t="s">
        <v>104</v>
      </c>
      <c r="BQ1" s="0"/>
    </row>
    <row collapsed="false" customFormat="false" customHeight="false" hidden="false" ht="12.1" outlineLevel="0" r="2">
      <c r="A2" s="11" t="n">
        <v>45706</v>
      </c>
      <c r="B2" s="6" t="n">
        <v>31440</v>
      </c>
      <c r="C2" s="0" t="s">
        <v>169</v>
      </c>
      <c r="D2" s="11" t="n">
        <v>46035</v>
      </c>
      <c r="E2" s="6" t="n">
        <v>30000</v>
      </c>
      <c r="F2" s="0" t="s">
        <v>169</v>
      </c>
      <c r="G2" s="11" t="n">
        <v>46035</v>
      </c>
      <c r="H2" s="6" t="n">
        <v>7760</v>
      </c>
      <c r="I2" s="0" t="s">
        <v>169</v>
      </c>
      <c r="J2" s="11" t="n">
        <v>46035</v>
      </c>
      <c r="K2" s="6" t="n">
        <v>15255</v>
      </c>
      <c r="L2" s="0" t="s">
        <v>169</v>
      </c>
      <c r="M2" s="11" t="n">
        <v>46035</v>
      </c>
      <c r="N2" s="6" t="n">
        <v>1941</v>
      </c>
      <c r="O2" s="0" t="s">
        <v>169</v>
      </c>
      <c r="P2" s="11" t="n">
        <v>46035</v>
      </c>
      <c r="Q2" s="6" t="n">
        <v>12666</v>
      </c>
      <c r="R2" s="0" t="s">
        <v>169</v>
      </c>
      <c r="S2" s="11" t="n">
        <v>46036</v>
      </c>
      <c r="T2" s="6" t="n">
        <v>3400</v>
      </c>
      <c r="U2" s="0" t="s">
        <v>169</v>
      </c>
      <c r="V2" s="11" t="n">
        <v>46035</v>
      </c>
      <c r="W2" s="6" t="n">
        <v>6740</v>
      </c>
      <c r="X2" s="0" t="s">
        <v>169</v>
      </c>
      <c r="Y2" s="11" t="n">
        <v>46036</v>
      </c>
      <c r="Z2" s="6" t="n">
        <v>8888</v>
      </c>
      <c r="AA2" s="0" t="s">
        <v>169</v>
      </c>
      <c r="AB2" s="11" t="n">
        <v>46037</v>
      </c>
      <c r="AC2" s="6" t="n">
        <v>2600</v>
      </c>
      <c r="AD2" s="0" t="s">
        <v>169</v>
      </c>
      <c r="AE2" s="11" t="n">
        <v>45994</v>
      </c>
      <c r="AF2" s="6" t="n">
        <v>4409.4</v>
      </c>
      <c r="AG2" s="0" t="s">
        <v>169</v>
      </c>
      <c r="AH2" s="11" t="n">
        <v>46037</v>
      </c>
      <c r="AI2" s="6" t="n">
        <v>18099.02</v>
      </c>
      <c r="AJ2" s="0" t="s">
        <v>169</v>
      </c>
      <c r="AK2" s="11" t="n">
        <v>46037</v>
      </c>
      <c r="AL2" s="6" t="n">
        <v>591.29</v>
      </c>
      <c r="AM2" s="0" t="s">
        <v>169</v>
      </c>
      <c r="AN2" s="11" t="n">
        <v>45994</v>
      </c>
      <c r="AO2" s="6" t="n">
        <v>50158.88</v>
      </c>
      <c r="AP2" s="0" t="s">
        <v>169</v>
      </c>
      <c r="AQ2" s="11" t="n">
        <v>45994</v>
      </c>
      <c r="AR2" s="6" t="n">
        <v>50086.13</v>
      </c>
      <c r="AS2" s="0" t="s">
        <v>169</v>
      </c>
      <c r="AT2" s="11" t="n">
        <v>45994</v>
      </c>
      <c r="AU2" s="6" t="n">
        <v>49700.4</v>
      </c>
      <c r="AV2" s="0" t="s">
        <v>169</v>
      </c>
      <c r="AW2" s="11" t="n">
        <v>45994</v>
      </c>
      <c r="AX2" s="6" t="n">
        <v>31.05</v>
      </c>
      <c r="AY2" s="0" t="s">
        <v>169</v>
      </c>
      <c r="AZ2" s="11" t="n">
        <v>45994</v>
      </c>
      <c r="BA2" s="6" t="n">
        <v>125.2</v>
      </c>
      <c r="BB2" s="0" t="s">
        <v>169</v>
      </c>
      <c r="BC2" s="11" t="n">
        <v>45618</v>
      </c>
      <c r="BD2" s="6" t="s">
        <f>=2482.44</f>
      </c>
      <c r="BE2" s="0" t="s">
        <v>169</v>
      </c>
      <c r="BF2" s="11" t="n">
        <v>45925</v>
      </c>
      <c r="BG2" s="6" t="s">
        <f>=913.82</f>
      </c>
      <c r="BH2" s="0" t="s">
        <v>169</v>
      </c>
      <c r="BI2" s="11" t="n">
        <v>46037</v>
      </c>
      <c r="BJ2" s="6" t="s">
        <f>=99463.35</f>
      </c>
      <c r="BK2" s="0" t="s">
        <v>169</v>
      </c>
      <c r="BL2" s="11" t="n">
        <v>46037</v>
      </c>
      <c r="BM2" s="6" t="s">
        <f>=79553.7</f>
      </c>
      <c r="BN2" s="0" t="s">
        <v>169</v>
      </c>
      <c r="BO2" s="11" t="n">
        <v>46006</v>
      </c>
      <c r="BP2" s="6" t="s">
        <f>=15669.57</f>
      </c>
      <c r="BQ2" s="0" t="s">
        <v>169</v>
      </c>
    </row>
    <row collapsed="false" customFormat="false" customHeight="false" hidden="false" ht="12.1" outlineLevel="0" r="3">
      <c r="A3" s="11" t="n">
        <v>45706</v>
      </c>
      <c r="B3" s="6" t="n">
        <v>8384</v>
      </c>
      <c r="C3" s="0" t="s">
        <v>169</v>
      </c>
      <c r="D3" s="11" t="n">
        <v>46066</v>
      </c>
      <c r="E3" s="6" t="n">
        <v>-120.41</v>
      </c>
      <c r="F3" s="0" t="s">
        <v>149</v>
      </c>
      <c r="G3" s="11" t="n">
        <v>46036</v>
      </c>
      <c r="H3" s="6" t="n">
        <v>7755</v>
      </c>
      <c r="I3" s="0" t="s">
        <v>169</v>
      </c>
      <c r="J3" s="11" t="n">
        <v>46035</v>
      </c>
      <c r="K3" s="6" t="n">
        <v>6102</v>
      </c>
      <c r="L3" s="0" t="s">
        <v>169</v>
      </c>
      <c r="M3" s="11" t="n">
        <v>46035</v>
      </c>
      <c r="N3" s="6" t="n">
        <v>1942</v>
      </c>
      <c r="O3" s="0" t="s">
        <v>169</v>
      </c>
      <c r="P3" s="11" t="n">
        <v>46035</v>
      </c>
      <c r="Q3" s="6" t="n">
        <v>12666</v>
      </c>
      <c r="R3" s="0" t="s">
        <v>169</v>
      </c>
      <c r="S3" s="11" t="n">
        <v>46036</v>
      </c>
      <c r="T3" s="6" t="n">
        <v>13600</v>
      </c>
      <c r="U3" s="0" t="s">
        <v>169</v>
      </c>
      <c r="V3" s="11" t="n">
        <v>46035</v>
      </c>
      <c r="W3" s="6" t="n">
        <v>6742</v>
      </c>
      <c r="X3" s="0" t="s">
        <v>169</v>
      </c>
      <c r="Y3" s="11" t="n">
        <v>46036</v>
      </c>
      <c r="Z3" s="6" t="n">
        <v>8888</v>
      </c>
      <c r="AA3" s="0" t="s">
        <v>169</v>
      </c>
      <c r="AB3" s="11" t="n">
        <v>46071</v>
      </c>
      <c r="AC3" s="6" t="n">
        <v>-58.32</v>
      </c>
      <c r="AD3" s="0" t="s">
        <v>151</v>
      </c>
      <c r="AE3" s="11" t="n">
        <v>45994</v>
      </c>
      <c r="AF3" s="6" t="n">
        <v>52030.92</v>
      </c>
      <c r="AG3" s="0" t="s">
        <v>169</v>
      </c>
      <c r="AH3" s="11" t="n">
        <v>46037</v>
      </c>
      <c r="AI3" s="6" t="n">
        <v>37501.31</v>
      </c>
      <c r="AJ3" s="0" t="s">
        <v>169</v>
      </c>
      <c r="AK3" s="11" t="n">
        <v>46037</v>
      </c>
      <c r="AL3" s="6" t="n">
        <v>929.17</v>
      </c>
      <c r="AM3" s="0" t="s">
        <v>169</v>
      </c>
      <c r="AN3" s="11" t="n">
        <v>46037</v>
      </c>
      <c r="AO3" s="6" t="n">
        <v>35169.76</v>
      </c>
      <c r="AP3" s="0" t="s">
        <v>169</v>
      </c>
      <c r="AQ3" s="11" t="n">
        <v>46037</v>
      </c>
      <c r="AR3" s="6" t="n">
        <v>49169.17</v>
      </c>
      <c r="AS3" s="0" t="s">
        <v>169</v>
      </c>
      <c r="AT3" s="11" t="n">
        <v>46037</v>
      </c>
      <c r="AU3" s="6" t="n">
        <v>304.6</v>
      </c>
      <c r="AV3" s="0" t="s">
        <v>169</v>
      </c>
      <c r="AW3" s="11" t="n">
        <v>45994</v>
      </c>
      <c r="AX3" s="6" t="n">
        <v>7767.5</v>
      </c>
      <c r="AY3" s="0" t="s">
        <v>169</v>
      </c>
      <c r="AZ3" s="11" t="n">
        <v>45994</v>
      </c>
      <c r="BA3" s="6" t="n">
        <v>12.49</v>
      </c>
      <c r="BB3" s="0" t="s">
        <v>169</v>
      </c>
      <c r="BC3" s="11" t="n">
        <v>45623</v>
      </c>
      <c r="BD3" s="6" t="s">
        <f>=-171.34</f>
      </c>
      <c r="BE3" s="0" t="s">
        <v>122</v>
      </c>
      <c r="BF3" s="11" t="n">
        <v>45925</v>
      </c>
      <c r="BG3" s="6" t="s">
        <f>=13707.15</f>
      </c>
      <c r="BH3" s="0" t="s">
        <v>169</v>
      </c>
      <c r="BI3" s="11" t="n">
        <v>46134</v>
      </c>
      <c r="BJ3" s="6" t="s">
        <f>=-5921.1</f>
      </c>
      <c r="BK3" s="0" t="s">
        <v>156</v>
      </c>
      <c r="BL3" s="11" t="n">
        <v>46054</v>
      </c>
      <c r="BM3" s="6" t="s">
        <f>=-380.14</f>
      </c>
      <c r="BN3" s="0" t="s">
        <v>146</v>
      </c>
      <c r="BO3" s="11" t="n">
        <v>46006</v>
      </c>
      <c r="BP3" s="6" t="s">
        <f>=15669.58</f>
      </c>
      <c r="BQ3" s="0" t="s">
        <v>169</v>
      </c>
    </row>
    <row collapsed="false" customFormat="false" customHeight="false" hidden="false" ht="12.1" outlineLevel="0" r="4">
      <c r="A4" s="11" t="n">
        <v>45706</v>
      </c>
      <c r="B4" s="6" t="n">
        <v>1048</v>
      </c>
      <c r="C4" s="0" t="s">
        <v>169</v>
      </c>
      <c r="D4" s="11" t="n">
        <v>46157</v>
      </c>
      <c r="E4" s="6" t="n">
        <v>-114.1</v>
      </c>
      <c r="F4" s="0" t="s">
        <v>160</v>
      </c>
      <c r="G4" s="11" t="n">
        <v>46036</v>
      </c>
      <c r="H4" s="6" t="n">
        <v>7755</v>
      </c>
      <c r="I4" s="0" t="s">
        <v>169</v>
      </c>
      <c r="J4" s="11" t="n">
        <v>46400</v>
      </c>
      <c r="K4" s="8" t="s">
        <f>=-Портфель!K5</f>
      </c>
      <c r="L4" s="0" t="s">
        <v>170</v>
      </c>
      <c r="M4" s="11" t="n">
        <v>46035</v>
      </c>
      <c r="N4" s="6" t="n">
        <v>1940</v>
      </c>
      <c r="O4" s="0" t="s">
        <v>169</v>
      </c>
      <c r="P4" s="11" t="n">
        <v>46400</v>
      </c>
      <c r="Q4" s="8" t="s">
        <f>=-Портфель!K7</f>
      </c>
      <c r="R4" s="0" t="s">
        <v>170</v>
      </c>
      <c r="S4" s="11" t="n">
        <v>46065</v>
      </c>
      <c r="T4" s="6" t="n">
        <v>-358.66</v>
      </c>
      <c r="U4" s="0" t="s">
        <v>148</v>
      </c>
      <c r="V4" s="11" t="n">
        <v>46037</v>
      </c>
      <c r="W4" s="6" t="n">
        <v>6677</v>
      </c>
      <c r="X4" s="0" t="s">
        <v>169</v>
      </c>
      <c r="Y4" s="11" t="n">
        <v>46118</v>
      </c>
      <c r="Z4" s="6" t="n">
        <v>-215.27</v>
      </c>
      <c r="AA4" s="0" t="s">
        <v>155</v>
      </c>
      <c r="AB4" s="11" t="n">
        <v>46153</v>
      </c>
      <c r="AC4" s="6" t="n">
        <v>-56.47</v>
      </c>
      <c r="AD4" s="0" t="s">
        <v>159</v>
      </c>
      <c r="AE4" s="11" t="n">
        <v>45994</v>
      </c>
      <c r="AF4" s="6" t="n">
        <v>29.4</v>
      </c>
      <c r="AG4" s="0" t="s">
        <v>169</v>
      </c>
      <c r="AH4" s="11" t="n">
        <v>46037</v>
      </c>
      <c r="AI4" s="6" t="n">
        <v>30783.01</v>
      </c>
      <c r="AJ4" s="0" t="s">
        <v>169</v>
      </c>
      <c r="AK4" s="11" t="n">
        <v>46037</v>
      </c>
      <c r="AL4" s="6" t="n">
        <v>506.82</v>
      </c>
      <c r="AM4" s="0" t="s">
        <v>169</v>
      </c>
      <c r="AN4" s="11" t="n">
        <v>46037</v>
      </c>
      <c r="AO4" s="6" t="n">
        <v>14334</v>
      </c>
      <c r="AP4" s="0" t="s">
        <v>169</v>
      </c>
      <c r="AQ4" s="11" t="n">
        <v>46359</v>
      </c>
      <c r="AR4" s="8" t="s">
        <f>=-Портфель!K17</f>
      </c>
      <c r="AS4" s="0" t="s">
        <v>170</v>
      </c>
      <c r="AT4" s="11" t="n">
        <v>46037</v>
      </c>
      <c r="AU4" s="6" t="n">
        <v>49209.05</v>
      </c>
      <c r="AV4" s="0" t="s">
        <v>169</v>
      </c>
      <c r="AW4" s="11" t="n">
        <v>45994</v>
      </c>
      <c r="AX4" s="6" t="n">
        <v>31.05</v>
      </c>
      <c r="AY4" s="0" t="s">
        <v>169</v>
      </c>
      <c r="AZ4" s="11" t="n">
        <v>45994</v>
      </c>
      <c r="BA4" s="6" t="n">
        <v>108949.04</v>
      </c>
      <c r="BB4" s="0" t="s">
        <v>169</v>
      </c>
      <c r="BC4" s="11" t="n">
        <v>45665</v>
      </c>
      <c r="BD4" s="6" t="s">
        <f>=-1627.4</f>
      </c>
      <c r="BE4" s="0" t="s">
        <v>171</v>
      </c>
      <c r="BF4" s="11" t="n">
        <v>45925</v>
      </c>
      <c r="BG4" s="6" t="s">
        <f>=18276.2</f>
      </c>
      <c r="BH4" s="0" t="s">
        <v>169</v>
      </c>
      <c r="BI4" s="11" t="n">
        <v>46402</v>
      </c>
      <c r="BJ4" s="8" t="s">
        <f>=-Портфель!K24</f>
      </c>
      <c r="BK4" s="0" t="s">
        <v>170</v>
      </c>
      <c r="BL4" s="11" t="n">
        <v>46084</v>
      </c>
      <c r="BM4" s="6" t="s">
        <f>=-386.32</f>
      </c>
      <c r="BN4" s="0" t="s">
        <v>152</v>
      </c>
      <c r="BO4" s="11" t="n">
        <v>46006</v>
      </c>
      <c r="BP4" s="6" t="s">
        <f>=7834.76</f>
      </c>
      <c r="BQ4" s="0" t="s">
        <v>169</v>
      </c>
    </row>
    <row collapsed="false" customFormat="false" customHeight="false" hidden="false" ht="12.1" outlineLevel="0" r="5">
      <c r="A5" s="11" t="n">
        <v>45706</v>
      </c>
      <c r="B5" s="6" t="n">
        <v>1048</v>
      </c>
      <c r="C5" s="0" t="s">
        <v>169</v>
      </c>
      <c r="D5" s="11" t="n">
        <v>46400</v>
      </c>
      <c r="E5" s="8" t="s">
        <f>=-Портфель!K3</f>
      </c>
      <c r="F5" s="0" t="s">
        <v>170</v>
      </c>
      <c r="G5" s="11" t="n">
        <v>46062</v>
      </c>
      <c r="H5" s="6" t="n">
        <v>-53.94</v>
      </c>
      <c r="I5" s="0" t="s">
        <v>147</v>
      </c>
      <c r="J5" s="0"/>
      <c r="K5" s="10" t="s">
        <f>=XIRR(K2:K4,J2:J4)</f>
      </c>
      <c r="L5" s="0"/>
      <c r="M5" s="11" t="n">
        <v>46037</v>
      </c>
      <c r="N5" s="6" t="n">
        <v>5835</v>
      </c>
      <c r="O5" s="0" t="s">
        <v>169</v>
      </c>
      <c r="P5" s="0"/>
      <c r="Q5" s="10" t="s">
        <f>=XIRR(Q2:Q4,P2:P4)</f>
      </c>
      <c r="R5" s="0"/>
      <c r="S5" s="11" t="n">
        <v>46157</v>
      </c>
      <c r="T5" s="6" t="n">
        <v>-338.63</v>
      </c>
      <c r="U5" s="0" t="s">
        <v>161</v>
      </c>
      <c r="V5" s="11" t="n">
        <v>46400</v>
      </c>
      <c r="W5" s="8" t="s">
        <f>=-Портфель!K9</f>
      </c>
      <c r="X5" s="0" t="s">
        <v>170</v>
      </c>
      <c r="Y5" s="11" t="n">
        <v>46401</v>
      </c>
      <c r="Z5" s="8" t="s">
        <f>=-Портфель!K10</f>
      </c>
      <c r="AA5" s="0" t="s">
        <v>170</v>
      </c>
      <c r="AB5" s="11" t="n">
        <v>46402</v>
      </c>
      <c r="AC5" s="8" t="s">
        <f>=-Портфель!K11</f>
      </c>
      <c r="AD5" s="0" t="s">
        <v>170</v>
      </c>
      <c r="AE5" s="11" t="n">
        <v>45994</v>
      </c>
      <c r="AF5" s="6" t="n">
        <v>73.49</v>
      </c>
      <c r="AG5" s="0" t="s">
        <v>169</v>
      </c>
      <c r="AH5" s="11" t="n">
        <v>46037</v>
      </c>
      <c r="AI5" s="6" t="n">
        <v>20136.53</v>
      </c>
      <c r="AJ5" s="0" t="s">
        <v>169</v>
      </c>
      <c r="AK5" s="11" t="n">
        <v>46037</v>
      </c>
      <c r="AL5" s="6" t="n">
        <v>506.82</v>
      </c>
      <c r="AM5" s="0" t="s">
        <v>169</v>
      </c>
      <c r="AN5" s="11" t="n">
        <v>46359</v>
      </c>
      <c r="AO5" s="8" t="s">
        <f>=-Портфель!K16</f>
      </c>
      <c r="AP5" s="0" t="s">
        <v>170</v>
      </c>
      <c r="AQ5" s="0"/>
      <c r="AR5" s="10" t="s">
        <f>=XIRR(AR2:AR4,AQ2:AQ4)</f>
      </c>
      <c r="AS5" s="0"/>
      <c r="AT5" s="11" t="n">
        <v>46359</v>
      </c>
      <c r="AU5" s="8" t="s">
        <f>=-Портфель!K18</f>
      </c>
      <c r="AV5" s="0" t="s">
        <v>170</v>
      </c>
      <c r="AW5" s="11" t="n">
        <v>45994</v>
      </c>
      <c r="AX5" s="6" t="n">
        <v>1988.48</v>
      </c>
      <c r="AY5" s="0" t="s">
        <v>169</v>
      </c>
      <c r="AZ5" s="11" t="n">
        <v>45994</v>
      </c>
      <c r="BA5" s="6" t="n">
        <v>39905.55</v>
      </c>
      <c r="BB5" s="0" t="s">
        <v>169</v>
      </c>
      <c r="BC5" s="11" t="n">
        <v>45665</v>
      </c>
      <c r="BD5" s="6" t="s">
        <f>=-813.71</f>
      </c>
      <c r="BE5" s="0" t="s">
        <v>171</v>
      </c>
      <c r="BF5" s="11" t="n">
        <v>45926</v>
      </c>
      <c r="BG5" s="6" t="s">
        <f>=18135.2</f>
      </c>
      <c r="BH5" s="0" t="s">
        <v>169</v>
      </c>
      <c r="BI5" s="0"/>
      <c r="BJ5" s="10" t="s">
        <f>=XIRR(BJ2:BJ4,BI2:BI4)</f>
      </c>
      <c r="BK5" s="0"/>
      <c r="BL5" s="11" t="n">
        <v>46114</v>
      </c>
      <c r="BM5" s="6" t="s">
        <f>=-406.19</f>
      </c>
      <c r="BN5" s="0" t="s">
        <v>154</v>
      </c>
      <c r="BO5" s="11" t="n">
        <v>46071</v>
      </c>
      <c r="BP5" s="6" t="s">
        <f>=-520.55</f>
      </c>
      <c r="BQ5" s="0" t="s">
        <v>150</v>
      </c>
    </row>
    <row collapsed="false" customFormat="false" customHeight="false" hidden="false" ht="12.1" outlineLevel="0" r="6">
      <c r="A6" s="11" t="n">
        <v>45706</v>
      </c>
      <c r="B6" s="6" t="n">
        <v>3144</v>
      </c>
      <c r="C6" s="0" t="s">
        <v>169</v>
      </c>
      <c r="D6" s="0"/>
      <c r="E6" s="10" t="s">
        <f>=XIRR(E2:E5,D2:D5)</f>
      </c>
      <c r="F6" s="0"/>
      <c r="G6" s="11" t="n">
        <v>46153</v>
      </c>
      <c r="H6" s="6" t="n">
        <v>-54.24</v>
      </c>
      <c r="I6" s="0" t="s">
        <v>158</v>
      </c>
      <c r="J6" s="0"/>
      <c r="K6" s="8" t="s">
        <f>=-SUM(K2:K4)</f>
      </c>
      <c r="L6" s="0" t="s">
        <v>172</v>
      </c>
      <c r="M6" s="11" t="n">
        <v>46037</v>
      </c>
      <c r="N6" s="6" t="n">
        <v>1942</v>
      </c>
      <c r="O6" s="0" t="s">
        <v>169</v>
      </c>
      <c r="P6" s="0"/>
      <c r="Q6" s="8" t="s">
        <f>=-SUM(Q2:Q4)</f>
      </c>
      <c r="R6" s="0" t="s">
        <v>172</v>
      </c>
      <c r="S6" s="11" t="n">
        <v>46401</v>
      </c>
      <c r="T6" s="8" t="s">
        <f>=-Портфель!K8</f>
      </c>
      <c r="U6" s="0" t="s">
        <v>170</v>
      </c>
      <c r="V6" s="0"/>
      <c r="W6" s="10" t="s">
        <f>=XIRR(W2:W5,V2:V5)</f>
      </c>
      <c r="X6" s="0"/>
      <c r="Y6" s="0"/>
      <c r="Z6" s="10" t="s">
        <f>=XIRR(Z2:Z5,Y2:Y5)</f>
      </c>
      <c r="AA6" s="0"/>
      <c r="AB6" s="0"/>
      <c r="AC6" s="10" t="s">
        <f>=XIRR(AC2:AC5,AB2:AB5)</f>
      </c>
      <c r="AD6" s="0"/>
      <c r="AE6" s="11" t="n">
        <v>45994</v>
      </c>
      <c r="AF6" s="6" t="n">
        <v>1690.27</v>
      </c>
      <c r="AG6" s="0" t="s">
        <v>169</v>
      </c>
      <c r="AH6" s="11" t="n">
        <v>46037</v>
      </c>
      <c r="AI6" s="6" t="n">
        <v>91774.9</v>
      </c>
      <c r="AJ6" s="0" t="s">
        <v>169</v>
      </c>
      <c r="AK6" s="11" t="n">
        <v>46037</v>
      </c>
      <c r="AL6" s="6" t="n">
        <v>506.82</v>
      </c>
      <c r="AM6" s="0" t="s">
        <v>169</v>
      </c>
      <c r="AN6" s="0"/>
      <c r="AO6" s="10" t="s">
        <f>=XIRR(AO2:AO5,AN2:AN5)</f>
      </c>
      <c r="AP6" s="0"/>
      <c r="AQ6" s="0"/>
      <c r="AR6" s="8" t="s">
        <f>=-SUM(AR2:AR4)</f>
      </c>
      <c r="AS6" s="0" t="s">
        <v>172</v>
      </c>
      <c r="AT6" s="0"/>
      <c r="AU6" s="10" t="s">
        <f>=XIRR(AU2:AU5,AT2:AT5)</f>
      </c>
      <c r="AV6" s="0"/>
      <c r="AW6" s="11" t="n">
        <v>45994</v>
      </c>
      <c r="AX6" s="6" t="n">
        <v>10625.94</v>
      </c>
      <c r="AY6" s="0" t="s">
        <v>169</v>
      </c>
      <c r="AZ6" s="11" t="n">
        <v>45994</v>
      </c>
      <c r="BA6" s="6" t="n">
        <v>337.23</v>
      </c>
      <c r="BB6" s="0" t="s">
        <v>169</v>
      </c>
      <c r="BC6" s="11" t="n">
        <v>45926</v>
      </c>
      <c r="BD6" s="6" t="s">
        <f>=908.69</f>
      </c>
      <c r="BE6" s="0" t="s">
        <v>169</v>
      </c>
      <c r="BF6" s="11" t="n">
        <v>45939</v>
      </c>
      <c r="BG6" s="6" t="s">
        <f>=49913.05</f>
      </c>
      <c r="BH6" s="0" t="s">
        <v>169</v>
      </c>
      <c r="BI6" s="0"/>
      <c r="BJ6" s="8" t="s">
        <f>=-SUM(BJ2:BJ4)</f>
      </c>
      <c r="BK6" s="0" t="s">
        <v>172</v>
      </c>
      <c r="BL6" s="11" t="n">
        <v>46144</v>
      </c>
      <c r="BM6" s="6" t="s">
        <f>=-374.56</f>
      </c>
      <c r="BN6" s="0" t="s">
        <v>157</v>
      </c>
      <c r="BO6" s="11" t="n">
        <v>46162</v>
      </c>
      <c r="BP6" s="6" t="s">
        <f>=-484.1</f>
      </c>
      <c r="BQ6" s="0" t="s">
        <v>162</v>
      </c>
    </row>
    <row collapsed="false" customFormat="false" customHeight="false" hidden="false" ht="12.1" outlineLevel="0" r="7">
      <c r="A7" s="11" t="n">
        <v>45707</v>
      </c>
      <c r="B7" s="6" t="n">
        <v>4119.6</v>
      </c>
      <c r="C7" s="0" t="s">
        <v>169</v>
      </c>
      <c r="D7" s="0"/>
      <c r="E7" s="8" t="s">
        <f>=-SUM(E2:E5)</f>
      </c>
      <c r="F7" s="0" t="s">
        <v>172</v>
      </c>
      <c r="G7" s="11" t="n">
        <v>46400</v>
      </c>
      <c r="H7" s="8" t="s">
        <f>=-Портфель!K4</f>
      </c>
      <c r="I7" s="0" t="s">
        <v>170</v>
      </c>
      <c r="J7" s="0"/>
      <c r="K7" s="0"/>
      <c r="L7" s="0"/>
      <c r="M7" s="11" t="n">
        <v>46037</v>
      </c>
      <c r="N7" s="6" t="n">
        <v>3884</v>
      </c>
      <c r="O7" s="0" t="s">
        <v>169</v>
      </c>
      <c r="P7" s="0"/>
      <c r="Q7" s="0"/>
      <c r="R7" s="0"/>
      <c r="S7" s="0"/>
      <c r="T7" s="10" t="s">
        <f>=XIRR(T2:T6,S2:S6)</f>
      </c>
      <c r="U7" s="0"/>
      <c r="V7" s="0"/>
      <c r="W7" s="8" t="s">
        <f>=-SUM(W2:W5)</f>
      </c>
      <c r="X7" s="0" t="s">
        <v>172</v>
      </c>
      <c r="Y7" s="0"/>
      <c r="Z7" s="8" t="s">
        <f>=-SUM(Z2:Z5)</f>
      </c>
      <c r="AA7" s="0" t="s">
        <v>172</v>
      </c>
      <c r="AB7" s="0"/>
      <c r="AC7" s="8" t="s">
        <f>=-SUM(AC2:AC5)</f>
      </c>
      <c r="AD7" s="0" t="s">
        <v>172</v>
      </c>
      <c r="AE7" s="11" t="n">
        <v>45994</v>
      </c>
      <c r="AF7" s="6" t="n">
        <v>14.7</v>
      </c>
      <c r="AG7" s="0" t="s">
        <v>169</v>
      </c>
      <c r="AH7" s="11" t="n">
        <v>46037</v>
      </c>
      <c r="AI7" s="6" t="n">
        <v>1835</v>
      </c>
      <c r="AJ7" s="0" t="s">
        <v>169</v>
      </c>
      <c r="AK7" s="11" t="n">
        <v>46037</v>
      </c>
      <c r="AL7" s="6" t="n">
        <v>165242.88</v>
      </c>
      <c r="AM7" s="0" t="s">
        <v>169</v>
      </c>
      <c r="AN7" s="0"/>
      <c r="AO7" s="8" t="s">
        <f>=-SUM(AO2:AO5)</f>
      </c>
      <c r="AP7" s="0" t="s">
        <v>172</v>
      </c>
      <c r="AQ7" s="0"/>
      <c r="AR7" s="0"/>
      <c r="AS7" s="0"/>
      <c r="AT7" s="0"/>
      <c r="AU7" s="8" t="s">
        <f>=-SUM(AU2:AU5)</f>
      </c>
      <c r="AV7" s="0" t="s">
        <v>172</v>
      </c>
      <c r="AW7" s="11" t="n">
        <v>45994</v>
      </c>
      <c r="AX7" s="6" t="n">
        <v>217.49</v>
      </c>
      <c r="AY7" s="0" t="s">
        <v>169</v>
      </c>
      <c r="AZ7" s="11" t="n">
        <v>45994</v>
      </c>
      <c r="BA7" s="6" t="n">
        <v>2203.65</v>
      </c>
      <c r="BB7" s="0" t="s">
        <v>169</v>
      </c>
      <c r="BC7" s="11" t="n">
        <v>45926</v>
      </c>
      <c r="BD7" s="6" t="s">
        <f>=50056.6</f>
      </c>
      <c r="BE7" s="0" t="s">
        <v>169</v>
      </c>
      <c r="BF7" s="11" t="n">
        <v>45946</v>
      </c>
      <c r="BG7" s="6" t="s">
        <f>=5406.42</f>
      </c>
      <c r="BH7" s="0" t="s">
        <v>169</v>
      </c>
      <c r="BI7" s="0"/>
      <c r="BJ7" s="0"/>
      <c r="BK7" s="0"/>
      <c r="BL7" s="11" t="n">
        <v>46174</v>
      </c>
      <c r="BM7" s="6" t="s">
        <f>=-357.39</f>
      </c>
      <c r="BN7" s="0" t="s">
        <v>163</v>
      </c>
      <c r="BO7" s="11" t="n">
        <v>46371</v>
      </c>
      <c r="BP7" s="8" t="s">
        <f>=-Портфель!K26</f>
      </c>
      <c r="BQ7" s="0" t="s">
        <v>170</v>
      </c>
    </row>
    <row collapsed="false" customFormat="false" customHeight="false" hidden="false" ht="12.1" outlineLevel="0" r="8">
      <c r="A8" s="11" t="n">
        <v>45707</v>
      </c>
      <c r="B8" s="6" t="n">
        <v>46350</v>
      </c>
      <c r="C8" s="0" t="s">
        <v>169</v>
      </c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11" t="n">
        <v>46037</v>
      </c>
      <c r="N8" s="6" t="n">
        <v>1942</v>
      </c>
      <c r="O8" s="0" t="s">
        <v>169</v>
      </c>
      <c r="P8" s="0"/>
      <c r="Q8" s="0"/>
      <c r="R8" s="0"/>
      <c r="S8" s="0"/>
      <c r="T8" s="8" t="s">
        <f>=-SUM(T2:T6)</f>
      </c>
      <c r="U8" s="0" t="s">
        <v>172</v>
      </c>
      <c r="V8" s="0"/>
      <c r="W8" s="0"/>
      <c r="X8" s="0"/>
      <c r="Y8" s="0"/>
      <c r="Z8" s="0"/>
      <c r="AA8" s="0"/>
      <c r="AB8" s="0"/>
      <c r="AC8" s="0"/>
      <c r="AD8" s="0"/>
      <c r="AE8" s="11" t="n">
        <v>45994</v>
      </c>
      <c r="AF8" s="6" t="n">
        <v>12052.36</v>
      </c>
      <c r="AG8" s="0" t="s">
        <v>169</v>
      </c>
      <c r="AH8" s="11" t="n">
        <v>46402</v>
      </c>
      <c r="AI8" s="8" t="s">
        <f>=-Портфель!K14</f>
      </c>
      <c r="AJ8" s="0" t="s">
        <v>170</v>
      </c>
      <c r="AK8" s="11" t="n">
        <v>46037</v>
      </c>
      <c r="AL8" s="6" t="n">
        <v>506.82</v>
      </c>
      <c r="AM8" s="0" t="s">
        <v>169</v>
      </c>
      <c r="AN8" s="0"/>
      <c r="AO8" s="0"/>
      <c r="AP8" s="0"/>
      <c r="AQ8" s="0"/>
      <c r="AR8" s="0"/>
      <c r="AS8" s="0"/>
      <c r="AT8" s="0"/>
      <c r="AU8" s="0"/>
      <c r="AV8" s="0"/>
      <c r="AW8" s="11" t="n">
        <v>45994</v>
      </c>
      <c r="AX8" s="6" t="n">
        <v>1677.78</v>
      </c>
      <c r="AY8" s="0" t="s">
        <v>169</v>
      </c>
      <c r="AZ8" s="11" t="n">
        <v>45994</v>
      </c>
      <c r="BA8" s="6" t="n">
        <v>7968</v>
      </c>
      <c r="BB8" s="0" t="s">
        <v>169</v>
      </c>
      <c r="BC8" s="11" t="n">
        <v>45939</v>
      </c>
      <c r="BD8" s="6" t="s">
        <f>=1818.34</f>
      </c>
      <c r="BE8" s="0" t="s">
        <v>169</v>
      </c>
      <c r="BF8" s="11" t="n">
        <v>45994</v>
      </c>
      <c r="BG8" s="6" t="s">
        <f>=-6217.36</f>
      </c>
      <c r="BH8" s="0" t="s">
        <v>140</v>
      </c>
      <c r="BI8" s="0"/>
      <c r="BJ8" s="0"/>
      <c r="BK8" s="0"/>
      <c r="BL8" s="11" t="n">
        <v>46402</v>
      </c>
      <c r="BM8" s="8" t="s">
        <f>=-Портфель!K25</f>
      </c>
      <c r="BN8" s="0" t="s">
        <v>170</v>
      </c>
      <c r="BO8" s="0"/>
      <c r="BP8" s="10" t="s">
        <f>=XIRR(BP2:BP7,BO2:BO7)</f>
      </c>
      <c r="BQ8" s="0"/>
    </row>
    <row collapsed="false" customFormat="false" customHeight="false" hidden="false" ht="12.1" outlineLevel="0" r="9">
      <c r="A9" s="11" t="n">
        <v>45707</v>
      </c>
      <c r="B9" s="6" t="n">
        <v>51500</v>
      </c>
      <c r="C9" s="0" t="s">
        <v>169</v>
      </c>
      <c r="D9" s="0"/>
      <c r="E9" s="0"/>
      <c r="F9" s="0"/>
      <c r="G9" s="0"/>
      <c r="H9" s="8" t="s">
        <f>=-SUM(H2:H7)</f>
      </c>
      <c r="I9" s="0" t="s">
        <v>172</v>
      </c>
      <c r="J9" s="0"/>
      <c r="K9" s="0"/>
      <c r="L9" s="0"/>
      <c r="M9" s="11" t="n">
        <v>46094</v>
      </c>
      <c r="N9" s="6" t="n">
        <v>-377.15</v>
      </c>
      <c r="O9" s="0" t="s">
        <v>153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45994</v>
      </c>
      <c r="AF9" s="6" t="n">
        <v>44.09</v>
      </c>
      <c r="AG9" s="0" t="s">
        <v>169</v>
      </c>
      <c r="AH9" s="0"/>
      <c r="AI9" s="10" t="s">
        <f>=XIRR(AI2:AI8,AH2:AH8)</f>
      </c>
      <c r="AJ9" s="0"/>
      <c r="AK9" s="11" t="n">
        <v>46037</v>
      </c>
      <c r="AL9" s="6" t="n">
        <v>506.82</v>
      </c>
      <c r="AM9" s="0" t="s">
        <v>169</v>
      </c>
      <c r="AN9" s="0"/>
      <c r="AO9" s="0"/>
      <c r="AP9" s="0"/>
      <c r="AQ9" s="0"/>
      <c r="AR9" s="0"/>
      <c r="AS9" s="0"/>
      <c r="AT9" s="0"/>
      <c r="AU9" s="0"/>
      <c r="AV9" s="0"/>
      <c r="AW9" s="11" t="n">
        <v>45994</v>
      </c>
      <c r="AX9" s="6" t="n">
        <v>73793.97</v>
      </c>
      <c r="AY9" s="0" t="s">
        <v>169</v>
      </c>
      <c r="AZ9" s="11" t="n">
        <v>45994</v>
      </c>
      <c r="BA9" s="6" t="n">
        <v>41420.61</v>
      </c>
      <c r="BB9" s="0" t="s">
        <v>169</v>
      </c>
      <c r="BC9" s="11" t="n">
        <v>45939</v>
      </c>
      <c r="BD9" s="6" t="s">
        <f>=48186.01</f>
      </c>
      <c r="BE9" s="0" t="s">
        <v>169</v>
      </c>
      <c r="BF9" s="11" t="n">
        <v>46176</v>
      </c>
      <c r="BG9" s="6" t="s">
        <f>=-6217.36</f>
      </c>
      <c r="BH9" s="0" t="s">
        <v>140</v>
      </c>
      <c r="BI9" s="0"/>
      <c r="BJ9" s="0"/>
      <c r="BK9" s="0"/>
      <c r="BL9" s="0"/>
      <c r="BM9" s="10" t="s">
        <f>=XIRR(BM2:BM8,BL2:BL8)</f>
      </c>
      <c r="BN9" s="0"/>
      <c r="BO9" s="0"/>
      <c r="BP9" s="8" t="s">
        <f>=-SUM(BP2:BP7)</f>
      </c>
      <c r="BQ9" s="0" t="s">
        <v>172</v>
      </c>
    </row>
    <row collapsed="false" customFormat="false" customHeight="false" hidden="false" ht="12.1" outlineLevel="0" r="10">
      <c r="A10" s="11" t="n">
        <v>45707</v>
      </c>
      <c r="B10" s="6" t="n">
        <v>12480</v>
      </c>
      <c r="C10" s="0" t="s">
        <v>169</v>
      </c>
      <c r="D10" s="0"/>
      <c r="E10" s="0"/>
      <c r="F10" s="0"/>
      <c r="G10" s="0"/>
      <c r="H10" s="0"/>
      <c r="I10" s="0"/>
      <c r="J10" s="0"/>
      <c r="K10" s="0"/>
      <c r="L10" s="0"/>
      <c r="M10" s="11" t="n">
        <v>46400</v>
      </c>
      <c r="N10" s="8" t="s">
        <f>=-Портфель!K6</f>
      </c>
      <c r="O10" s="0" t="s">
        <v>170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11" t="n">
        <v>45994</v>
      </c>
      <c r="AF10" s="6" t="n">
        <v>130812.2</v>
      </c>
      <c r="AG10" s="0" t="s">
        <v>169</v>
      </c>
      <c r="AH10" s="0"/>
      <c r="AI10" s="8" t="s">
        <f>=-SUM(AI2:AI8)</f>
      </c>
      <c r="AJ10" s="0" t="s">
        <v>172</v>
      </c>
      <c r="AK10" s="11" t="n">
        <v>46037</v>
      </c>
      <c r="AL10" s="6" t="n">
        <v>506.82</v>
      </c>
      <c r="AM10" s="0" t="s">
        <v>169</v>
      </c>
      <c r="AN10" s="0"/>
      <c r="AO10" s="0"/>
      <c r="AP10" s="0"/>
      <c r="AQ10" s="0"/>
      <c r="AR10" s="0"/>
      <c r="AS10" s="0"/>
      <c r="AT10" s="0"/>
      <c r="AU10" s="0"/>
      <c r="AV10" s="0"/>
      <c r="AW10" s="11" t="n">
        <v>45994</v>
      </c>
      <c r="AX10" s="6" t="n">
        <v>652.47</v>
      </c>
      <c r="AY10" s="0" t="s">
        <v>169</v>
      </c>
      <c r="AZ10" s="11" t="n">
        <v>45994</v>
      </c>
      <c r="BA10" s="6" t="n">
        <v>87.43</v>
      </c>
      <c r="BB10" s="0" t="s">
        <v>169</v>
      </c>
      <c r="BC10" s="11" t="n">
        <v>45959</v>
      </c>
      <c r="BD10" s="6" t="s">
        <f>=6402.76</f>
      </c>
      <c r="BE10" s="0" t="s">
        <v>169</v>
      </c>
      <c r="BF10" s="11" t="n">
        <v>46290</v>
      </c>
      <c r="BG10" s="8" t="s">
        <f>=-Портфель!K23</f>
      </c>
      <c r="BH10" s="0" t="s">
        <v>170</v>
      </c>
      <c r="BI10" s="0"/>
      <c r="BJ10" s="0"/>
      <c r="BK10" s="0"/>
      <c r="BL10" s="0"/>
      <c r="BM10" s="8" t="s">
        <f>=-SUM(BM2:BM8)</f>
      </c>
      <c r="BN10" s="0" t="s">
        <v>172</v>
      </c>
    </row>
    <row collapsed="false" customFormat="false" customHeight="false" hidden="false" ht="12.1" outlineLevel="0" r="11">
      <c r="A11" s="11" t="n">
        <v>45707</v>
      </c>
      <c r="B11" s="6" t="n">
        <v>39520</v>
      </c>
      <c r="C11" s="0" t="s">
        <v>169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10" t="s">
        <f>=XIRR(N2:N10,M2:M10)</f>
      </c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45994</v>
      </c>
      <c r="AF11" s="6" t="n">
        <v>176.38</v>
      </c>
      <c r="AG11" s="0" t="s">
        <v>169</v>
      </c>
      <c r="AH11" s="0"/>
      <c r="AI11" s="0"/>
      <c r="AJ11" s="0"/>
      <c r="AK11" s="11" t="n">
        <v>46037</v>
      </c>
      <c r="AL11" s="6" t="n">
        <v>1013.64</v>
      </c>
      <c r="AM11" s="0" t="s">
        <v>169</v>
      </c>
      <c r="AN11" s="0"/>
      <c r="AO11" s="0"/>
      <c r="AP11" s="0"/>
      <c r="AQ11" s="0"/>
      <c r="AR11" s="0"/>
      <c r="AS11" s="0"/>
      <c r="AT11" s="0"/>
      <c r="AU11" s="0"/>
      <c r="AV11" s="0"/>
      <c r="AW11" s="11" t="n">
        <v>45994</v>
      </c>
      <c r="AX11" s="6" t="n">
        <v>2112.76</v>
      </c>
      <c r="AY11" s="0" t="s">
        <v>169</v>
      </c>
      <c r="AZ11" s="11" t="n">
        <v>46006</v>
      </c>
      <c r="BA11" s="6" t="n">
        <v>-207303</v>
      </c>
      <c r="BB11" s="0" t="s">
        <v>171</v>
      </c>
      <c r="BC11" s="11" t="n">
        <v>45987</v>
      </c>
      <c r="BD11" s="6" t="s">
        <f>=-6270.44</f>
      </c>
      <c r="BE11" s="0" t="s">
        <v>139</v>
      </c>
      <c r="BF11" s="0"/>
      <c r="BG11" s="10" t="s">
        <f>=XIRR(BG2:BG10,BF2:BF10)</f>
      </c>
      <c r="BH11" s="0"/>
    </row>
    <row collapsed="false" customFormat="false" customHeight="false" hidden="false" ht="12.1" outlineLevel="0" r="12">
      <c r="A12" s="11" t="n">
        <v>45796</v>
      </c>
      <c r="B12" s="6" t="n">
        <v>-3675</v>
      </c>
      <c r="C12" s="0" t="s">
        <v>128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8" t="s">
        <f>=-SUM(N2:N10)</f>
      </c>
      <c r="O12" s="0" t="s">
        <v>172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45994</v>
      </c>
      <c r="AF12" s="6" t="n">
        <v>29.4</v>
      </c>
      <c r="AG12" s="0" t="s">
        <v>169</v>
      </c>
      <c r="AH12" s="0"/>
      <c r="AI12" s="0"/>
      <c r="AJ12" s="0"/>
      <c r="AK12" s="11" t="n">
        <v>46037</v>
      </c>
      <c r="AL12" s="6" t="n">
        <v>591.29</v>
      </c>
      <c r="AM12" s="0" t="s">
        <v>169</v>
      </c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45994</v>
      </c>
      <c r="AX12" s="6" t="n">
        <v>2640.95</v>
      </c>
      <c r="AY12" s="0" t="s">
        <v>169</v>
      </c>
      <c r="AZ12" s="11" t="n">
        <v>46007</v>
      </c>
      <c r="BA12" s="6" t="n">
        <v>197855.92</v>
      </c>
      <c r="BB12" s="0" t="s">
        <v>169</v>
      </c>
      <c r="BC12" s="11" t="n">
        <v>46169</v>
      </c>
      <c r="BD12" s="6" t="s">
        <f>=-6270.44</f>
      </c>
      <c r="BE12" s="0" t="s">
        <v>139</v>
      </c>
      <c r="BF12" s="0"/>
      <c r="BG12" s="8" t="s">
        <f>=-SUM(BG2:BG10)</f>
      </c>
      <c r="BH12" s="0" t="s">
        <v>172</v>
      </c>
    </row>
    <row collapsed="false" customFormat="false" customHeight="false" hidden="false" ht="12.1" outlineLevel="0" r="13">
      <c r="A13" s="11" t="n">
        <v>45804</v>
      </c>
      <c r="B13" s="6" t="n">
        <v>1952.4</v>
      </c>
      <c r="C13" s="0" t="s">
        <v>169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46037</v>
      </c>
      <c r="AF13" s="6" t="n">
        <v>-190588.12</v>
      </c>
      <c r="AG13" s="0" t="s">
        <v>171</v>
      </c>
      <c r="AH13" s="0"/>
      <c r="AI13" s="0"/>
      <c r="AJ13" s="0"/>
      <c r="AK13" s="11" t="n">
        <v>46037</v>
      </c>
      <c r="AL13" s="6" t="n">
        <v>1858.34</v>
      </c>
      <c r="AM13" s="0" t="s">
        <v>169</v>
      </c>
      <c r="AN13" s="0"/>
      <c r="AO13" s="0"/>
      <c r="AP13" s="0"/>
      <c r="AQ13" s="0"/>
      <c r="AR13" s="0"/>
      <c r="AS13" s="0"/>
      <c r="AT13" s="0"/>
      <c r="AU13" s="0"/>
      <c r="AV13" s="0"/>
      <c r="AW13" s="11" t="n">
        <v>45994</v>
      </c>
      <c r="AX13" s="6" t="n">
        <v>4780.93</v>
      </c>
      <c r="AY13" s="0" t="s">
        <v>169</v>
      </c>
      <c r="AZ13" s="11" t="n">
        <v>46007</v>
      </c>
      <c r="BA13" s="6" t="n">
        <v>2099.44</v>
      </c>
      <c r="BB13" s="0" t="s">
        <v>169</v>
      </c>
      <c r="BC13" s="11" t="n">
        <v>46179</v>
      </c>
      <c r="BD13" s="8" t="s">
        <f>=-Портфель!K22</f>
      </c>
      <c r="BE13" s="0" t="s">
        <v>170</v>
      </c>
    </row>
    <row collapsed="false" customFormat="false" customHeight="false" hidden="false" ht="12.1" outlineLevel="0" r="14">
      <c r="A14" s="11" t="n">
        <v>45804</v>
      </c>
      <c r="B14" s="6" t="n">
        <v>1952.4</v>
      </c>
      <c r="C14" s="0" t="s">
        <v>169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46037</v>
      </c>
      <c r="AF14" s="6" t="n">
        <v>-14.86</v>
      </c>
      <c r="AG14" s="0" t="s">
        <v>171</v>
      </c>
      <c r="AH14" s="0"/>
      <c r="AI14" s="0"/>
      <c r="AJ14" s="0"/>
      <c r="AK14" s="11" t="n">
        <v>46037</v>
      </c>
      <c r="AL14" s="6" t="n">
        <v>1520.46</v>
      </c>
      <c r="AM14" s="0" t="s">
        <v>169</v>
      </c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45994</v>
      </c>
      <c r="AX14" s="6" t="n">
        <v>6462.56</v>
      </c>
      <c r="AY14" s="0" t="s">
        <v>169</v>
      </c>
      <c r="AZ14" s="11" t="n">
        <v>46007</v>
      </c>
      <c r="BA14" s="6" t="n">
        <v>39.12</v>
      </c>
      <c r="BB14" s="0" t="s">
        <v>169</v>
      </c>
      <c r="BC14" s="0"/>
      <c r="BD14" s="10" t="s">
        <f>=XIRR(BD2:BD13,BC2:BC13)</f>
      </c>
      <c r="BE14" s="0"/>
    </row>
    <row collapsed="false" customFormat="false" customHeight="false" hidden="false" ht="12.1" outlineLevel="0" r="15">
      <c r="A15" s="11" t="n">
        <v>45846</v>
      </c>
      <c r="B15" s="6" t="n">
        <v>1047.6</v>
      </c>
      <c r="C15" s="0" t="s">
        <v>169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46037</v>
      </c>
      <c r="AF15" s="6" t="n">
        <v>-14.85</v>
      </c>
      <c r="AG15" s="0" t="s">
        <v>171</v>
      </c>
      <c r="AH15" s="0"/>
      <c r="AI15" s="0"/>
      <c r="AJ15" s="0"/>
      <c r="AK15" s="11" t="n">
        <v>46037</v>
      </c>
      <c r="AL15" s="6" t="n">
        <v>1689.4</v>
      </c>
      <c r="AM15" s="0" t="s">
        <v>169</v>
      </c>
      <c r="AN15" s="0"/>
      <c r="AO15" s="0"/>
      <c r="AP15" s="0"/>
      <c r="AQ15" s="0"/>
      <c r="AR15" s="0"/>
      <c r="AS15" s="0"/>
      <c r="AT15" s="0"/>
      <c r="AU15" s="0"/>
      <c r="AV15" s="0"/>
      <c r="AW15" s="11" t="n">
        <v>45994</v>
      </c>
      <c r="AX15" s="6" t="n">
        <v>31.05</v>
      </c>
      <c r="AY15" s="0" t="s">
        <v>169</v>
      </c>
      <c r="AZ15" s="11" t="n">
        <v>46037</v>
      </c>
      <c r="BA15" s="6" t="n">
        <v>-1005.21</v>
      </c>
      <c r="BB15" s="0" t="s">
        <v>171</v>
      </c>
      <c r="BC15" s="0"/>
      <c r="BD15" s="8" t="s">
        <f>=-SUM(BD2:BD13)</f>
      </c>
      <c r="BE15" s="0" t="s">
        <v>172</v>
      </c>
    </row>
    <row collapsed="false" customFormat="false" customHeight="false" hidden="false" ht="12.1" outlineLevel="0" r="16">
      <c r="A16" s="11" t="n">
        <v>45849</v>
      </c>
      <c r="B16" s="6" t="n">
        <v>1067</v>
      </c>
      <c r="C16" s="0" t="s">
        <v>169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46037</v>
      </c>
      <c r="AF16" s="6" t="n">
        <v>-12682.75</v>
      </c>
      <c r="AG16" s="0" t="s">
        <v>171</v>
      </c>
      <c r="AH16" s="0"/>
      <c r="AI16" s="0"/>
      <c r="AJ16" s="0"/>
      <c r="AK16" s="11" t="n">
        <v>46037</v>
      </c>
      <c r="AL16" s="6" t="n">
        <v>2111.75</v>
      </c>
      <c r="AM16" s="0" t="s">
        <v>169</v>
      </c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45994</v>
      </c>
      <c r="AX16" s="6" t="n">
        <v>124.18</v>
      </c>
      <c r="AY16" s="0" t="s">
        <v>169</v>
      </c>
      <c r="AZ16" s="11" t="n">
        <v>46037</v>
      </c>
      <c r="BA16" s="6" t="n">
        <v>-13780</v>
      </c>
      <c r="BB16" s="0" t="s">
        <v>171</v>
      </c>
    </row>
    <row collapsed="false" customFormat="false" customHeight="false" hidden="false" ht="12.1" outlineLevel="0" r="17">
      <c r="A17" s="11" t="n">
        <v>45849</v>
      </c>
      <c r="B17" s="6" t="n">
        <v>38412</v>
      </c>
      <c r="C17" s="0" t="s">
        <v>169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46037</v>
      </c>
      <c r="AF17" s="6" t="n">
        <v>356.93</v>
      </c>
      <c r="AG17" s="0" t="s">
        <v>169</v>
      </c>
      <c r="AH17" s="0"/>
      <c r="AI17" s="0"/>
      <c r="AJ17" s="0"/>
      <c r="AK17" s="11" t="n">
        <v>46037</v>
      </c>
      <c r="AL17" s="6" t="n">
        <v>337.88</v>
      </c>
      <c r="AM17" s="0" t="s">
        <v>169</v>
      </c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45994</v>
      </c>
      <c r="AX17" s="6" t="n">
        <v>12945.77</v>
      </c>
      <c r="AY17" s="0" t="s">
        <v>169</v>
      </c>
      <c r="AZ17" s="11" t="n">
        <v>46037</v>
      </c>
      <c r="BA17" s="6" t="n">
        <v>-2344.3</v>
      </c>
      <c r="BB17" s="0" t="s">
        <v>171</v>
      </c>
    </row>
    <row collapsed="false" customFormat="false" customHeight="false" hidden="false" ht="12.1" outlineLevel="0" r="18">
      <c r="A18" s="11" t="n">
        <v>45849</v>
      </c>
      <c r="B18" s="6" t="n">
        <v>3201</v>
      </c>
      <c r="C18" s="0" t="s">
        <v>169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46037</v>
      </c>
      <c r="AF18" s="6" t="n">
        <v>-29.69</v>
      </c>
      <c r="AG18" s="0" t="s">
        <v>171</v>
      </c>
      <c r="AH18" s="0"/>
      <c r="AI18" s="0"/>
      <c r="AJ18" s="0"/>
      <c r="AK18" s="11" t="n">
        <v>46037</v>
      </c>
      <c r="AL18" s="6" t="n">
        <v>844.7</v>
      </c>
      <c r="AM18" s="0" t="s">
        <v>169</v>
      </c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45994</v>
      </c>
      <c r="AX18" s="6" t="n">
        <v>31.05</v>
      </c>
      <c r="AY18" s="0" t="s">
        <v>169</v>
      </c>
      <c r="AZ18" s="11" t="n">
        <v>46037</v>
      </c>
      <c r="BA18" s="6" t="n">
        <v>-10579.8</v>
      </c>
      <c r="BB18" s="0" t="s">
        <v>171</v>
      </c>
    </row>
    <row collapsed="false" customFormat="false" customHeight="false" hidden="false" ht="12.1" outlineLevel="0" r="19">
      <c r="A19" s="11" t="n">
        <v>45849</v>
      </c>
      <c r="B19" s="6" t="n">
        <v>1067</v>
      </c>
      <c r="C19" s="0" t="s">
        <v>169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46037</v>
      </c>
      <c r="AF19" s="6" t="n">
        <v>28230.85</v>
      </c>
      <c r="AG19" s="0" t="s">
        <v>169</v>
      </c>
      <c r="AH19" s="0"/>
      <c r="AI19" s="0"/>
      <c r="AJ19" s="0"/>
      <c r="AK19" s="11" t="n">
        <v>46037</v>
      </c>
      <c r="AL19" s="6" t="n">
        <v>168.96</v>
      </c>
      <c r="AM19" s="0" t="s">
        <v>169</v>
      </c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45994</v>
      </c>
      <c r="AX19" s="6" t="n">
        <v>62710.9</v>
      </c>
      <c r="AY19" s="0" t="s">
        <v>169</v>
      </c>
      <c r="AZ19" s="11" t="n">
        <v>46037</v>
      </c>
      <c r="BA19" s="6" t="n">
        <v>-137.4</v>
      </c>
      <c r="BB19" s="0" t="s">
        <v>171</v>
      </c>
    </row>
    <row collapsed="false" customFormat="false" customHeight="false" hidden="false" ht="12.1" outlineLevel="0" r="20">
      <c r="A20" s="11" t="n">
        <v>45849</v>
      </c>
      <c r="B20" s="6" t="n">
        <v>1067</v>
      </c>
      <c r="C20" s="0" t="s">
        <v>169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46037</v>
      </c>
      <c r="AF20" s="6" t="n">
        <v>181643.95</v>
      </c>
      <c r="AG20" s="0" t="s">
        <v>169</v>
      </c>
      <c r="AH20" s="0"/>
      <c r="AI20" s="0"/>
      <c r="AJ20" s="0"/>
      <c r="AK20" s="11" t="n">
        <v>46037</v>
      </c>
      <c r="AL20" s="6" t="n">
        <v>168.96</v>
      </c>
      <c r="AM20" s="0" t="s">
        <v>169</v>
      </c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45994</v>
      </c>
      <c r="AX20" s="6" t="n">
        <v>2174.9</v>
      </c>
      <c r="AY20" s="0" t="s">
        <v>169</v>
      </c>
      <c r="AZ20" s="11" t="n">
        <v>46037</v>
      </c>
      <c r="BA20" s="6" t="n">
        <v>-137.4</v>
      </c>
      <c r="BB20" s="0" t="s">
        <v>171</v>
      </c>
    </row>
    <row collapsed="false" customFormat="false" customHeight="false" hidden="false" ht="12.1" outlineLevel="0" r="21">
      <c r="A21" s="11" t="n">
        <v>45849</v>
      </c>
      <c r="B21" s="6" t="n">
        <v>3201</v>
      </c>
      <c r="C21" s="0" t="s">
        <v>169</v>
      </c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46037</v>
      </c>
      <c r="AF21" s="6" t="n">
        <v>3836.98</v>
      </c>
      <c r="AG21" s="0" t="s">
        <v>169</v>
      </c>
      <c r="AH21" s="0"/>
      <c r="AI21" s="0"/>
      <c r="AJ21" s="0"/>
      <c r="AK21" s="11" t="n">
        <v>46037</v>
      </c>
      <c r="AL21" s="6" t="n">
        <v>2027.28</v>
      </c>
      <c r="AM21" s="0" t="s">
        <v>169</v>
      </c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45994</v>
      </c>
      <c r="AX21" s="6" t="n">
        <v>527.77</v>
      </c>
      <c r="AY21" s="0" t="s">
        <v>169</v>
      </c>
      <c r="AZ21" s="11" t="n">
        <v>46037</v>
      </c>
      <c r="BA21" s="6" t="n">
        <v>-689.5</v>
      </c>
      <c r="BB21" s="0" t="s">
        <v>171</v>
      </c>
    </row>
    <row collapsed="false" customFormat="false" customHeight="false" hidden="false" ht="12.1" outlineLevel="0" r="22">
      <c r="A22" s="11" t="n">
        <v>45950</v>
      </c>
      <c r="B22" s="6" t="n">
        <v>-8843</v>
      </c>
      <c r="C22" s="0" t="s">
        <v>138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46037</v>
      </c>
      <c r="AF22" s="6" t="n">
        <v>208.21</v>
      </c>
      <c r="AG22" s="0" t="s">
        <v>169</v>
      </c>
      <c r="AH22" s="0"/>
      <c r="AI22" s="0"/>
      <c r="AJ22" s="0"/>
      <c r="AK22" s="11" t="n">
        <v>46037</v>
      </c>
      <c r="AL22" s="6" t="n">
        <v>844.7</v>
      </c>
      <c r="AM22" s="0" t="s">
        <v>169</v>
      </c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45994</v>
      </c>
      <c r="AX22" s="6" t="n">
        <v>4070.17</v>
      </c>
      <c r="AY22" s="0" t="s">
        <v>169</v>
      </c>
      <c r="AZ22" s="11" t="n">
        <v>46037</v>
      </c>
      <c r="BA22" s="6" t="n">
        <v>-68.8</v>
      </c>
      <c r="BB22" s="0" t="s">
        <v>171</v>
      </c>
    </row>
    <row collapsed="false" customFormat="false" customHeight="false" hidden="false" ht="12.1" outlineLevel="0" r="23">
      <c r="A23" s="11" t="n">
        <v>45994</v>
      </c>
      <c r="B23" s="6" t="n">
        <v>-1349.5</v>
      </c>
      <c r="C23" s="0" t="s">
        <v>171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46037</v>
      </c>
      <c r="AF23" s="6" t="n">
        <v>7049.33</v>
      </c>
      <c r="AG23" s="0" t="s">
        <v>169</v>
      </c>
      <c r="AH23" s="0"/>
      <c r="AI23" s="0"/>
      <c r="AJ23" s="0"/>
      <c r="AK23" s="11" t="n">
        <v>46037</v>
      </c>
      <c r="AL23" s="6" t="n">
        <v>675.76</v>
      </c>
      <c r="AM23" s="0" t="s">
        <v>169</v>
      </c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45994</v>
      </c>
      <c r="AX23" s="6" t="n">
        <v>62.09</v>
      </c>
      <c r="AY23" s="0" t="s">
        <v>169</v>
      </c>
      <c r="AZ23" s="11" t="n">
        <v>46037</v>
      </c>
      <c r="BA23" s="6" t="n">
        <v>-41.28</v>
      </c>
      <c r="BB23" s="0" t="s">
        <v>171</v>
      </c>
    </row>
    <row collapsed="false" customFormat="false" customHeight="false" hidden="false" ht="12.1" outlineLevel="0" r="24">
      <c r="A24" s="11" t="n">
        <v>45994</v>
      </c>
      <c r="B24" s="6" t="n">
        <v>-64776</v>
      </c>
      <c r="C24" s="0" t="s">
        <v>171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46037</v>
      </c>
      <c r="AF24" s="6" t="n">
        <v>2007.86</v>
      </c>
      <c r="AG24" s="0" t="s">
        <v>169</v>
      </c>
      <c r="AH24" s="0"/>
      <c r="AI24" s="0"/>
      <c r="AJ24" s="0"/>
      <c r="AK24" s="11" t="n">
        <v>46037</v>
      </c>
      <c r="AL24" s="6" t="n">
        <v>760.23</v>
      </c>
      <c r="AM24" s="0" t="s">
        <v>169</v>
      </c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45994</v>
      </c>
      <c r="AX24" s="6" t="n">
        <v>1334.94</v>
      </c>
      <c r="AY24" s="0" t="s">
        <v>169</v>
      </c>
      <c r="AZ24" s="11" t="n">
        <v>46037</v>
      </c>
      <c r="BA24" s="6" t="n">
        <v>-27.56</v>
      </c>
      <c r="BB24" s="0" t="s">
        <v>171</v>
      </c>
    </row>
    <row collapsed="false" customFormat="false" customHeight="false" hidden="false" ht="12.1" outlineLevel="0" r="25">
      <c r="A25" s="11" t="n">
        <v>45994</v>
      </c>
      <c r="B25" s="6" t="n">
        <v>-17543.5</v>
      </c>
      <c r="C25" s="0" t="s">
        <v>171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46038</v>
      </c>
      <c r="AF25" s="6" t="n">
        <v>741.1</v>
      </c>
      <c r="AG25" s="0" t="s">
        <v>169</v>
      </c>
      <c r="AH25" s="0"/>
      <c r="AI25" s="0"/>
      <c r="AJ25" s="0"/>
      <c r="AK25" s="11" t="n">
        <v>46037</v>
      </c>
      <c r="AL25" s="6" t="n">
        <v>675.76</v>
      </c>
      <c r="AM25" s="0" t="s">
        <v>169</v>
      </c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45994</v>
      </c>
      <c r="AX25" s="6" t="n">
        <v>3725.4</v>
      </c>
      <c r="AY25" s="0" t="s">
        <v>169</v>
      </c>
      <c r="AZ25" s="11" t="n">
        <v>46037</v>
      </c>
      <c r="BA25" s="6" t="n">
        <v>-27.58</v>
      </c>
      <c r="BB25" s="0" t="s">
        <v>171</v>
      </c>
    </row>
    <row collapsed="false" customFormat="false" customHeight="false" hidden="false" ht="12.1" outlineLevel="0" r="26">
      <c r="A26" s="11" t="n">
        <v>45994</v>
      </c>
      <c r="B26" s="6" t="n">
        <v>-95850</v>
      </c>
      <c r="C26" s="0" t="s">
        <v>171</v>
      </c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46038</v>
      </c>
      <c r="AF26" s="6" t="n">
        <v>79204.63</v>
      </c>
      <c r="AG26" s="0" t="s">
        <v>169</v>
      </c>
      <c r="AH26" s="0"/>
      <c r="AI26" s="0"/>
      <c r="AJ26" s="0"/>
      <c r="AK26" s="11" t="n">
        <v>46037</v>
      </c>
      <c r="AL26" s="6" t="n">
        <v>591.29</v>
      </c>
      <c r="AM26" s="0" t="s">
        <v>169</v>
      </c>
      <c r="AN26" s="0"/>
      <c r="AO26" s="0"/>
      <c r="AP26" s="0"/>
      <c r="AQ26" s="0"/>
      <c r="AR26" s="0"/>
      <c r="AS26" s="0"/>
      <c r="AT26" s="0"/>
      <c r="AU26" s="0"/>
      <c r="AV26" s="0"/>
      <c r="AW26" s="11" t="n">
        <v>45994</v>
      </c>
      <c r="AX26" s="6" t="n">
        <v>31.05</v>
      </c>
      <c r="AY26" s="0" t="s">
        <v>169</v>
      </c>
      <c r="AZ26" s="11" t="n">
        <v>46037</v>
      </c>
      <c r="BA26" s="6" t="n">
        <v>-13.79</v>
      </c>
      <c r="BB26" s="0" t="s">
        <v>171</v>
      </c>
    </row>
    <row collapsed="false" customFormat="false" customHeight="false" hidden="false" ht="12.1" outlineLevel="0" r="27">
      <c r="A27" s="11" t="n">
        <v>45994</v>
      </c>
      <c r="B27" s="6" t="n">
        <v>-1349.3</v>
      </c>
      <c r="C27" s="0" t="s">
        <v>171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46038</v>
      </c>
      <c r="AF27" s="6" t="n">
        <v>44.47</v>
      </c>
      <c r="AG27" s="0" t="s">
        <v>169</v>
      </c>
      <c r="AH27" s="0"/>
      <c r="AI27" s="0"/>
      <c r="AJ27" s="0"/>
      <c r="AK27" s="11" t="n">
        <v>46037</v>
      </c>
      <c r="AL27" s="6" t="n">
        <v>1013.64</v>
      </c>
      <c r="AM27" s="0" t="s">
        <v>169</v>
      </c>
      <c r="AN27" s="0"/>
      <c r="AO27" s="0"/>
      <c r="AP27" s="0"/>
      <c r="AQ27" s="0"/>
      <c r="AR27" s="0"/>
      <c r="AS27" s="0"/>
      <c r="AT27" s="0"/>
      <c r="AU27" s="0"/>
      <c r="AV27" s="0"/>
      <c r="AW27" s="11" t="n">
        <v>45994</v>
      </c>
      <c r="AX27" s="6" t="n">
        <v>31.05</v>
      </c>
      <c r="AY27" s="0" t="s">
        <v>169</v>
      </c>
      <c r="AZ27" s="11" t="n">
        <v>46037</v>
      </c>
      <c r="BA27" s="6" t="n">
        <v>-68900</v>
      </c>
      <c r="BB27" s="0" t="s">
        <v>171</v>
      </c>
    </row>
    <row collapsed="false" customFormat="false" customHeight="false" hidden="false" ht="12.1" outlineLevel="0" r="28">
      <c r="A28" s="11" t="n">
        <v>45994</v>
      </c>
      <c r="B28" s="6" t="n">
        <v>-6746.5</v>
      </c>
      <c r="C28" s="0" t="s">
        <v>171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46038</v>
      </c>
      <c r="AF28" s="6" t="n">
        <v>741.2</v>
      </c>
      <c r="AG28" s="0" t="s">
        <v>169</v>
      </c>
      <c r="AH28" s="0"/>
      <c r="AI28" s="0"/>
      <c r="AJ28" s="0"/>
      <c r="AK28" s="11" t="n">
        <v>46037</v>
      </c>
      <c r="AL28" s="6" t="n">
        <v>591.29</v>
      </c>
      <c r="AM28" s="0" t="s">
        <v>169</v>
      </c>
      <c r="AN28" s="0"/>
      <c r="AO28" s="0"/>
      <c r="AP28" s="0"/>
      <c r="AQ28" s="0"/>
      <c r="AR28" s="0"/>
      <c r="AS28" s="0"/>
      <c r="AT28" s="0"/>
      <c r="AU28" s="0"/>
      <c r="AV28" s="0"/>
      <c r="AW28" s="11" t="n">
        <v>46006</v>
      </c>
      <c r="AX28" s="6" t="n">
        <v>-207172.2</v>
      </c>
      <c r="AY28" s="0" t="s">
        <v>171</v>
      </c>
      <c r="AZ28" s="11" t="n">
        <v>46037</v>
      </c>
      <c r="BA28" s="6" t="n">
        <v>-13.79</v>
      </c>
      <c r="BB28" s="0" t="s">
        <v>171</v>
      </c>
    </row>
    <row collapsed="false" customFormat="false" customHeight="false" hidden="false" ht="12.1" outlineLevel="0" r="29">
      <c r="A29" s="11" t="n">
        <v>45994</v>
      </c>
      <c r="B29" s="6" t="n">
        <v>-36431.1</v>
      </c>
      <c r="C29" s="0" t="s">
        <v>171</v>
      </c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46038</v>
      </c>
      <c r="AF29" s="6" t="n">
        <v>44.46</v>
      </c>
      <c r="AG29" s="0" t="s">
        <v>169</v>
      </c>
      <c r="AH29" s="0"/>
      <c r="AI29" s="0"/>
      <c r="AJ29" s="0"/>
      <c r="AK29" s="11" t="n">
        <v>46037</v>
      </c>
      <c r="AL29" s="6" t="n">
        <v>591.29</v>
      </c>
      <c r="AM29" s="0" t="s">
        <v>169</v>
      </c>
      <c r="AN29" s="0"/>
      <c r="AO29" s="0"/>
      <c r="AP29" s="0"/>
      <c r="AQ29" s="0"/>
      <c r="AR29" s="0"/>
      <c r="AS29" s="0"/>
      <c r="AT29" s="0"/>
      <c r="AU29" s="0"/>
      <c r="AV29" s="0"/>
      <c r="AW29" s="11" t="n">
        <v>46006</v>
      </c>
      <c r="AX29" s="6" t="n">
        <v>1910.42</v>
      </c>
      <c r="AY29" s="0" t="s">
        <v>169</v>
      </c>
      <c r="AZ29" s="11" t="n">
        <v>46037</v>
      </c>
      <c r="BA29" s="6" t="n">
        <v>-55.08</v>
      </c>
      <c r="BB29" s="0" t="s">
        <v>171</v>
      </c>
    </row>
    <row collapsed="false" customFormat="false" customHeight="false" hidden="false" ht="12.1" outlineLevel="0" r="30">
      <c r="A30" s="11" t="n">
        <v>45994</v>
      </c>
      <c r="B30" s="6" t="n">
        <v>-1349.4</v>
      </c>
      <c r="C30" s="0" t="s">
        <v>171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46038</v>
      </c>
      <c r="AF30" s="6" t="n">
        <v>14.81</v>
      </c>
      <c r="AG30" s="0" t="s">
        <v>169</v>
      </c>
      <c r="AH30" s="0"/>
      <c r="AI30" s="0"/>
      <c r="AJ30" s="0"/>
      <c r="AK30" s="11" t="n">
        <v>46037</v>
      </c>
      <c r="AL30" s="6" t="n">
        <v>675.76</v>
      </c>
      <c r="AM30" s="0" t="s">
        <v>169</v>
      </c>
      <c r="AN30" s="0"/>
      <c r="AO30" s="0"/>
      <c r="AP30" s="0"/>
      <c r="AQ30" s="0"/>
      <c r="AR30" s="0"/>
      <c r="AS30" s="0"/>
      <c r="AT30" s="0"/>
      <c r="AU30" s="0"/>
      <c r="AV30" s="0"/>
      <c r="AW30" s="11" t="n">
        <v>46006</v>
      </c>
      <c r="AX30" s="6" t="n">
        <v>190941.96</v>
      </c>
      <c r="AY30" s="0" t="s">
        <v>169</v>
      </c>
      <c r="AZ30" s="11" t="n">
        <v>46037</v>
      </c>
      <c r="BA30" s="6" t="n">
        <v>-13.74</v>
      </c>
      <c r="BB30" s="0" t="s">
        <v>171</v>
      </c>
    </row>
    <row collapsed="false" customFormat="false" customHeight="false" hidden="false" ht="12.1" outlineLevel="0" r="31">
      <c r="A31" s="11" t="n">
        <v>45994</v>
      </c>
      <c r="B31" s="6" t="n">
        <v>-1349.3</v>
      </c>
      <c r="C31" s="0" t="s">
        <v>171</v>
      </c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46038</v>
      </c>
      <c r="AF31" s="6" t="n">
        <v>741.05</v>
      </c>
      <c r="AG31" s="0" t="s">
        <v>169</v>
      </c>
      <c r="AH31" s="0"/>
      <c r="AI31" s="0"/>
      <c r="AJ31" s="0"/>
      <c r="AK31" s="11" t="n">
        <v>46037</v>
      </c>
      <c r="AL31" s="6" t="n">
        <v>760.23</v>
      </c>
      <c r="AM31" s="0" t="s">
        <v>169</v>
      </c>
      <c r="AN31" s="0"/>
      <c r="AO31" s="0"/>
      <c r="AP31" s="0"/>
      <c r="AQ31" s="0"/>
      <c r="AR31" s="0"/>
      <c r="AS31" s="0"/>
      <c r="AT31" s="0"/>
      <c r="AU31" s="0"/>
      <c r="AV31" s="0"/>
      <c r="AW31" s="11" t="n">
        <v>46006</v>
      </c>
      <c r="AX31" s="6" t="n">
        <v>4177.67</v>
      </c>
      <c r="AY31" s="0" t="s">
        <v>169</v>
      </c>
      <c r="AZ31" s="11" t="n">
        <v>46037</v>
      </c>
      <c r="BA31" s="6" t="n">
        <v>-2342.6</v>
      </c>
      <c r="BB31" s="0" t="s">
        <v>171</v>
      </c>
    </row>
    <row collapsed="false" customFormat="false" customHeight="false" hidden="false" ht="12.1" outlineLevel="0" r="32">
      <c r="A32" s="11" t="n">
        <v>46037</v>
      </c>
      <c r="B32" s="6" t="n">
        <v>11652</v>
      </c>
      <c r="C32" s="0" t="s">
        <v>169</v>
      </c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46038</v>
      </c>
      <c r="AF32" s="6" t="n">
        <v>741.15</v>
      </c>
      <c r="AG32" s="0" t="s">
        <v>169</v>
      </c>
      <c r="AH32" s="0"/>
      <c r="AI32" s="0"/>
      <c r="AJ32" s="0"/>
      <c r="AK32" s="11" t="n">
        <v>46037</v>
      </c>
      <c r="AL32" s="6" t="n">
        <v>760.23</v>
      </c>
      <c r="AM32" s="0" t="s">
        <v>169</v>
      </c>
      <c r="AN32" s="0"/>
      <c r="AO32" s="0"/>
      <c r="AP32" s="0"/>
      <c r="AQ32" s="0"/>
      <c r="AR32" s="0"/>
      <c r="AS32" s="0"/>
      <c r="AT32" s="0"/>
      <c r="AU32" s="0"/>
      <c r="AV32" s="0"/>
      <c r="AW32" s="11" t="n">
        <v>46006</v>
      </c>
      <c r="AX32" s="6" t="n">
        <v>2946.13</v>
      </c>
      <c r="AY32" s="0" t="s">
        <v>169</v>
      </c>
      <c r="AZ32" s="11" t="n">
        <v>46037</v>
      </c>
      <c r="BA32" s="6" t="n">
        <v>-688</v>
      </c>
      <c r="BB32" s="0" t="s">
        <v>171</v>
      </c>
    </row>
    <row collapsed="false" customFormat="false" customHeight="false" hidden="false" ht="12.1" outlineLevel="0" r="33">
      <c r="A33" s="11" t="n">
        <v>46037</v>
      </c>
      <c r="B33" s="6" t="n">
        <v>4369.5</v>
      </c>
      <c r="C33" s="0" t="s">
        <v>169</v>
      </c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46038</v>
      </c>
      <c r="AF33" s="6" t="n">
        <v>29.64</v>
      </c>
      <c r="AG33" s="0" t="s">
        <v>169</v>
      </c>
      <c r="AH33" s="0"/>
      <c r="AI33" s="0"/>
      <c r="AJ33" s="0"/>
      <c r="AK33" s="11" t="n">
        <v>46037</v>
      </c>
      <c r="AL33" s="6" t="n">
        <v>844.7</v>
      </c>
      <c r="AM33" s="0" t="s">
        <v>169</v>
      </c>
      <c r="AN33" s="0"/>
      <c r="AO33" s="0"/>
      <c r="AP33" s="0"/>
      <c r="AQ33" s="0"/>
      <c r="AR33" s="0"/>
      <c r="AS33" s="0"/>
      <c r="AT33" s="0"/>
      <c r="AU33" s="0"/>
      <c r="AV33" s="0"/>
      <c r="AW33" s="11" t="n">
        <v>46037</v>
      </c>
      <c r="AX33" s="6" t="n">
        <v>-310.95</v>
      </c>
      <c r="AY33" s="0" t="s">
        <v>171</v>
      </c>
      <c r="AZ33" s="11" t="n">
        <v>46037</v>
      </c>
      <c r="BA33" s="6" t="n">
        <v>-206.4</v>
      </c>
      <c r="BB33" s="0" t="s">
        <v>171</v>
      </c>
    </row>
    <row collapsed="false" customFormat="false" customHeight="false" hidden="false" ht="12.1" outlineLevel="0" r="34">
      <c r="A34" s="11" t="n">
        <v>46037</v>
      </c>
      <c r="B34" s="6" t="n">
        <v>14565</v>
      </c>
      <c r="C34" s="0" t="s">
        <v>169</v>
      </c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46038</v>
      </c>
      <c r="AF34" s="6" t="n">
        <v>14820</v>
      </c>
      <c r="AG34" s="0" t="s">
        <v>169</v>
      </c>
      <c r="AH34" s="0"/>
      <c r="AI34" s="0"/>
      <c r="AJ34" s="0"/>
      <c r="AK34" s="11" t="n">
        <v>46037</v>
      </c>
      <c r="AL34" s="6" t="n">
        <v>1604.93</v>
      </c>
      <c r="AM34" s="0" t="s">
        <v>169</v>
      </c>
      <c r="AN34" s="0"/>
      <c r="AO34" s="0"/>
      <c r="AP34" s="0"/>
      <c r="AQ34" s="0"/>
      <c r="AR34" s="0"/>
      <c r="AS34" s="0"/>
      <c r="AT34" s="0"/>
      <c r="AU34" s="0"/>
      <c r="AV34" s="0"/>
      <c r="AW34" s="11" t="n">
        <v>46037</v>
      </c>
      <c r="AX34" s="6" t="n">
        <v>-105650.42</v>
      </c>
      <c r="AY34" s="0" t="s">
        <v>171</v>
      </c>
      <c r="AZ34" s="11" t="n">
        <v>46037</v>
      </c>
      <c r="BA34" s="6" t="n">
        <v>-110</v>
      </c>
      <c r="BB34" s="0" t="s">
        <v>171</v>
      </c>
    </row>
    <row collapsed="false" customFormat="false" customHeight="false" hidden="false" ht="12.1" outlineLevel="0" r="35">
      <c r="A35" s="11" t="n">
        <v>46037</v>
      </c>
      <c r="B35" s="6" t="n">
        <v>62629.5</v>
      </c>
      <c r="C35" s="0" t="s">
        <v>169</v>
      </c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46038</v>
      </c>
      <c r="AF35" s="6" t="n">
        <v>844.11</v>
      </c>
      <c r="AG35" s="0" t="s">
        <v>169</v>
      </c>
      <c r="AH35" s="0"/>
      <c r="AI35" s="0"/>
      <c r="AJ35" s="0"/>
      <c r="AK35" s="11" t="n">
        <v>46037</v>
      </c>
      <c r="AL35" s="6" t="n">
        <v>3885.62</v>
      </c>
      <c r="AM35" s="0" t="s">
        <v>169</v>
      </c>
      <c r="AN35" s="0"/>
      <c r="AO35" s="0"/>
      <c r="AP35" s="0"/>
      <c r="AQ35" s="0"/>
      <c r="AR35" s="0"/>
      <c r="AS35" s="0"/>
      <c r="AT35" s="0"/>
      <c r="AU35" s="0"/>
      <c r="AV35" s="0"/>
      <c r="AW35" s="11" t="n">
        <v>46037</v>
      </c>
      <c r="AX35" s="6" t="n">
        <v>-6211.8</v>
      </c>
      <c r="AY35" s="0" t="s">
        <v>171</v>
      </c>
      <c r="AZ35" s="11" t="n">
        <v>46037</v>
      </c>
      <c r="BA35" s="6" t="n">
        <v>-137.6</v>
      </c>
      <c r="BB35" s="0" t="s">
        <v>171</v>
      </c>
    </row>
    <row collapsed="false" customFormat="false" customHeight="false" hidden="false" ht="12.1" outlineLevel="0" r="36">
      <c r="A36" s="11" t="n">
        <v>46179</v>
      </c>
      <c r="B36" s="8" t="s">
        <f>=-Портфель!K2</f>
      </c>
      <c r="C36" s="0" t="s">
        <v>170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46038</v>
      </c>
      <c r="AF36" s="6" t="n">
        <v>741</v>
      </c>
      <c r="AG36" s="0" t="s">
        <v>169</v>
      </c>
      <c r="AH36" s="0"/>
      <c r="AI36" s="0"/>
      <c r="AJ36" s="0"/>
      <c r="AK36" s="11" t="n">
        <v>46037</v>
      </c>
      <c r="AL36" s="6" t="n">
        <v>337.88</v>
      </c>
      <c r="AM36" s="0" t="s">
        <v>169</v>
      </c>
      <c r="AN36" s="0"/>
      <c r="AO36" s="0"/>
      <c r="AP36" s="0"/>
      <c r="AQ36" s="0"/>
      <c r="AR36" s="0"/>
      <c r="AS36" s="0"/>
      <c r="AT36" s="0"/>
      <c r="AU36" s="0"/>
      <c r="AV36" s="0"/>
      <c r="AW36" s="11" t="n">
        <v>46037</v>
      </c>
      <c r="AX36" s="6" t="n">
        <v>-621.36</v>
      </c>
      <c r="AY36" s="0" t="s">
        <v>171</v>
      </c>
      <c r="AZ36" s="11" t="n">
        <v>46037</v>
      </c>
      <c r="BA36" s="6" t="n">
        <v>-13.76</v>
      </c>
      <c r="BB36" s="0" t="s">
        <v>171</v>
      </c>
    </row>
    <row collapsed="false" customFormat="false" customHeight="false" hidden="false" ht="12.1" outlineLevel="0" r="37">
      <c r="A37" s="0"/>
      <c r="B37" s="10" t="s">
        <f>=XIRR(B2:B36,A2:A36)</f>
      </c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46359</v>
      </c>
      <c r="AF37" s="8" t="s">
        <f>=-Портфель!K13</f>
      </c>
      <c r="AG37" s="0" t="s">
        <v>170</v>
      </c>
      <c r="AH37" s="0"/>
      <c r="AI37" s="0"/>
      <c r="AJ37" s="0"/>
      <c r="AK37" s="11" t="n">
        <v>46037</v>
      </c>
      <c r="AL37" s="6" t="n">
        <v>591.29</v>
      </c>
      <c r="AM37" s="0" t="s">
        <v>169</v>
      </c>
      <c r="AN37" s="0"/>
      <c r="AO37" s="0"/>
      <c r="AP37" s="0"/>
      <c r="AQ37" s="0"/>
      <c r="AR37" s="0"/>
      <c r="AS37" s="0"/>
      <c r="AT37" s="0"/>
      <c r="AU37" s="0"/>
      <c r="AV37" s="0"/>
      <c r="AW37" s="11" t="n">
        <v>46359</v>
      </c>
      <c r="AX37" s="8" t="s">
        <f>=-Портфель!K19</f>
      </c>
      <c r="AY37" s="0" t="s">
        <v>170</v>
      </c>
      <c r="AZ37" s="11" t="n">
        <v>46037</v>
      </c>
      <c r="BA37" s="6" t="n">
        <v>-151.36</v>
      </c>
      <c r="BB37" s="0" t="s">
        <v>171</v>
      </c>
    </row>
    <row collapsed="false" customFormat="false" customHeight="false" hidden="false" ht="12.1" outlineLevel="0" r="38">
      <c r="A38" s="0"/>
      <c r="B38" s="8" t="s">
        <f>=-SUM(B2:B36)</f>
      </c>
      <c r="C38" s="0" t="s">
        <v>172</v>
      </c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10" t="s">
        <f>=XIRR(AF2:AF37,AE2:AE37)</f>
      </c>
      <c r="AG38" s="0"/>
      <c r="AH38" s="0"/>
      <c r="AI38" s="0"/>
      <c r="AJ38" s="0"/>
      <c r="AK38" s="11" t="n">
        <v>46037</v>
      </c>
      <c r="AL38" s="6" t="n">
        <v>422.35</v>
      </c>
      <c r="AM38" s="0" t="s">
        <v>169</v>
      </c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10" t="s">
        <f>=XIRR(AX2:AX37,AW2:AW37)</f>
      </c>
      <c r="AY38" s="0"/>
      <c r="AZ38" s="11" t="n">
        <v>46037</v>
      </c>
      <c r="BA38" s="6" t="n">
        <v>-68.8</v>
      </c>
      <c r="BB38" s="0" t="s">
        <v>171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8" t="s">
        <f>=-SUM(AF2:AF37)</f>
      </c>
      <c r="AG39" s="0" t="s">
        <v>172</v>
      </c>
      <c r="AH39" s="0"/>
      <c r="AI39" s="0"/>
      <c r="AJ39" s="0"/>
      <c r="AK39" s="11" t="n">
        <v>46037</v>
      </c>
      <c r="AL39" s="6" t="n">
        <v>422.35</v>
      </c>
      <c r="AM39" s="0" t="s">
        <v>169</v>
      </c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8" t="s">
        <f>=-SUM(AX2:AX37)</f>
      </c>
      <c r="AY39" s="0" t="s">
        <v>172</v>
      </c>
      <c r="AZ39" s="11" t="n">
        <v>46037</v>
      </c>
      <c r="BA39" s="6" t="n">
        <v>-96.32</v>
      </c>
      <c r="BB39" s="0" t="s">
        <v>171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11" t="n">
        <v>46037</v>
      </c>
      <c r="AL40" s="6" t="n">
        <v>422.35</v>
      </c>
      <c r="AM40" s="0" t="s">
        <v>169</v>
      </c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11" t="n">
        <v>46037</v>
      </c>
      <c r="BA40" s="6" t="n">
        <v>-5098.6</v>
      </c>
      <c r="BB40" s="0" t="s">
        <v>171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11" t="n">
        <v>46037</v>
      </c>
      <c r="AL41" s="6" t="n">
        <v>506.82</v>
      </c>
      <c r="AM41" s="0" t="s">
        <v>169</v>
      </c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11" t="n">
        <v>46037</v>
      </c>
      <c r="BA41" s="6" t="n">
        <v>-880.64</v>
      </c>
      <c r="BB41" s="0" t="s">
        <v>171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11" t="n">
        <v>46037</v>
      </c>
      <c r="AL42" s="6" t="n">
        <v>1098.11</v>
      </c>
      <c r="AM42" s="0" t="s">
        <v>169</v>
      </c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11" t="n">
        <v>46037</v>
      </c>
      <c r="BA42" s="6" t="n">
        <v>-412.5</v>
      </c>
      <c r="BB42" s="0" t="s">
        <v>171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11" t="n">
        <v>46402</v>
      </c>
      <c r="AL43" s="8" t="s">
        <f>=-Портфель!K15</f>
      </c>
      <c r="AM43" s="0" t="s">
        <v>170</v>
      </c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11" t="n">
        <v>46037</v>
      </c>
      <c r="BA43" s="6" t="n">
        <v>-41.22</v>
      </c>
      <c r="BB43" s="0" t="s">
        <v>171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10" t="s">
        <f>=XIRR(AL2:AL43,AK2:AK43)</f>
      </c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11" t="n">
        <v>46037</v>
      </c>
      <c r="BA44" s="6" t="n">
        <v>-110.24</v>
      </c>
      <c r="BB44" s="0" t="s">
        <v>171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8" t="s">
        <f>=-SUM(AL2:AL43)</f>
      </c>
      <c r="AM45" s="0" t="s">
        <v>172</v>
      </c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11" t="n">
        <v>46037</v>
      </c>
      <c r="BA45" s="6" t="n">
        <v>-2411.5</v>
      </c>
      <c r="BB45" s="0" t="s">
        <v>171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11" t="n">
        <v>46037</v>
      </c>
      <c r="BA46" s="6" t="n">
        <v>-206.85</v>
      </c>
      <c r="BB46" s="0" t="s">
        <v>171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11" t="n">
        <v>46359</v>
      </c>
      <c r="BA47" s="8" t="s">
        <f>=-Портфель!K20</f>
      </c>
      <c r="BB47" s="0" t="s">
        <v>170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10" t="s">
        <f>=XIRR(BA2:BA47,AZ2:AZ47)</f>
      </c>
      <c r="BB48" s="0"/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8" t="s">
        <f>=-SUM(BA2:BA47)</f>
      </c>
      <c r="BB49" s="0" t="s">
        <v>172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173</v>
      </c>
      <c r="C1" s="0"/>
      <c r="D1" s="0"/>
      <c r="E1" s="4" t="s">
        <v>174</v>
      </c>
      <c r="F1" s="0"/>
      <c r="G1" s="0"/>
      <c r="H1" s="4" t="s">
        <v>175</v>
      </c>
      <c r="I1" s="0"/>
      <c r="J1" s="0"/>
      <c r="K1" s="4" t="s">
        <v>176</v>
      </c>
      <c r="L1" s="0"/>
      <c r="M1" s="0"/>
      <c r="N1" s="4" t="s">
        <v>177</v>
      </c>
      <c r="O1" s="0"/>
      <c r="P1" s="0"/>
      <c r="Q1" s="4" t="s">
        <v>178</v>
      </c>
      <c r="R1" s="0"/>
      <c r="S1" s="0"/>
      <c r="T1" s="4" t="s">
        <v>179</v>
      </c>
      <c r="U1" s="0"/>
      <c r="V1" s="0"/>
      <c r="W1" s="4" t="s">
        <v>180</v>
      </c>
      <c r="X1" s="0"/>
      <c r="Y1" s="0"/>
      <c r="Z1" s="4" t="s">
        <v>181</v>
      </c>
      <c r="AA1" s="0"/>
      <c r="AB1" s="0"/>
      <c r="AC1" s="4" t="s">
        <v>182</v>
      </c>
      <c r="AD1" s="0"/>
      <c r="AE1" s="0"/>
      <c r="AF1" s="4" t="s">
        <v>183</v>
      </c>
      <c r="AG1" s="0"/>
      <c r="AH1" s="0"/>
      <c r="AI1" s="4" t="s">
        <v>184</v>
      </c>
      <c r="AJ1" s="0"/>
      <c r="AK1" s="0"/>
      <c r="AL1" s="4" t="s">
        <v>185</v>
      </c>
      <c r="AM1" s="0"/>
      <c r="AN1" s="0"/>
      <c r="AO1" s="4" t="s">
        <v>186</v>
      </c>
      <c r="AP1" s="0"/>
      <c r="AQ1" s="0"/>
      <c r="AR1" s="4" t="s">
        <v>187</v>
      </c>
      <c r="AS1" s="0"/>
      <c r="AT1" s="0"/>
      <c r="AU1" s="4" t="s">
        <v>188</v>
      </c>
      <c r="AV1" s="0"/>
      <c r="AW1" s="0"/>
      <c r="AX1" s="4" t="s">
        <v>189</v>
      </c>
      <c r="AY1" s="0"/>
      <c r="AZ1" s="0"/>
      <c r="BA1" s="4" t="s">
        <v>190</v>
      </c>
      <c r="BB1" s="0"/>
      <c r="BC1" s="0"/>
      <c r="BD1" s="4" t="s">
        <v>191</v>
      </c>
      <c r="BE1" s="0"/>
      <c r="BF1" s="0"/>
      <c r="BG1" s="4" t="s">
        <v>192</v>
      </c>
      <c r="BH1" s="0"/>
      <c r="BI1" s="0"/>
      <c r="BJ1" s="4" t="s">
        <v>193</v>
      </c>
      <c r="BK1" s="0"/>
      <c r="BL1" s="0"/>
      <c r="BM1" s="4" t="s">
        <v>194</v>
      </c>
      <c r="BN1" s="0"/>
      <c r="BO1" s="0"/>
      <c r="BP1" s="4" t="s">
        <v>195</v>
      </c>
      <c r="BQ1" s="0"/>
      <c r="BR1" s="0"/>
      <c r="BS1" s="4" t="s">
        <v>196</v>
      </c>
      <c r="BT1" s="0"/>
      <c r="BU1" s="0"/>
      <c r="BV1" s="4" t="s">
        <v>197</v>
      </c>
      <c r="BW1" s="0"/>
      <c r="BX1" s="0"/>
      <c r="BY1" s="4" t="s">
        <v>198</v>
      </c>
      <c r="BZ1" s="0"/>
      <c r="CA1" s="0"/>
      <c r="CB1" s="4" t="s">
        <v>199</v>
      </c>
      <c r="CC1" s="0"/>
      <c r="CD1" s="0"/>
      <c r="CE1" s="4" t="s">
        <v>200</v>
      </c>
      <c r="CF1" s="0"/>
    </row>
    <row collapsed="false" customFormat="false" customHeight="false" hidden="false" ht="12.1" outlineLevel="0" r="2">
      <c r="A2" s="11" t="n">
        <v>44929</v>
      </c>
      <c r="B2" s="6" t="n">
        <v>1814.4</v>
      </c>
      <c r="C2" s="0" t="s">
        <v>169</v>
      </c>
      <c r="D2" s="11" t="n">
        <v>44930</v>
      </c>
      <c r="E2" s="6" t="n">
        <v>1405.6</v>
      </c>
      <c r="F2" s="0" t="s">
        <v>169</v>
      </c>
      <c r="G2" s="11" t="n">
        <v>44930</v>
      </c>
      <c r="H2" s="6" t="n">
        <v>1633.5</v>
      </c>
      <c r="I2" s="0" t="s">
        <v>169</v>
      </c>
      <c r="J2" s="11" t="n">
        <v>44931</v>
      </c>
      <c r="K2" s="6" t="n">
        <v>9684</v>
      </c>
      <c r="L2" s="0" t="s">
        <v>169</v>
      </c>
      <c r="M2" s="11" t="n">
        <v>44931</v>
      </c>
      <c r="N2" s="6" t="n">
        <v>8850</v>
      </c>
      <c r="O2" s="0" t="s">
        <v>169</v>
      </c>
      <c r="P2" s="11" t="n">
        <v>44931</v>
      </c>
      <c r="Q2" s="6" t="n">
        <v>13117.5</v>
      </c>
      <c r="R2" s="0" t="s">
        <v>169</v>
      </c>
      <c r="S2" s="11" t="n">
        <v>44931</v>
      </c>
      <c r="T2" s="6" t="n">
        <v>9434</v>
      </c>
      <c r="U2" s="0" t="s">
        <v>169</v>
      </c>
      <c r="V2" s="11" t="n">
        <v>44931</v>
      </c>
      <c r="W2" s="6" t="n">
        <v>4781</v>
      </c>
      <c r="X2" s="0" t="s">
        <v>169</v>
      </c>
      <c r="Y2" s="11" t="n">
        <v>44931</v>
      </c>
      <c r="Z2" s="6" t="n">
        <v>5397.6</v>
      </c>
      <c r="AA2" s="0" t="s">
        <v>169</v>
      </c>
      <c r="AB2" s="11" t="n">
        <v>45541</v>
      </c>
      <c r="AC2" s="6" t="n">
        <v>2525.8</v>
      </c>
      <c r="AD2" s="0" t="s">
        <v>169</v>
      </c>
      <c r="AE2" s="11" t="n">
        <v>45616</v>
      </c>
      <c r="AF2" s="6" t="n">
        <v>20160</v>
      </c>
      <c r="AG2" s="0" t="s">
        <v>169</v>
      </c>
      <c r="AH2" s="11" t="n">
        <v>45616</v>
      </c>
      <c r="AI2" s="6" t="n">
        <v>20536.5</v>
      </c>
      <c r="AJ2" s="0" t="s">
        <v>169</v>
      </c>
      <c r="AK2" s="11" t="n">
        <v>45617</v>
      </c>
      <c r="AL2" s="6" t="n">
        <v>9112.62</v>
      </c>
      <c r="AM2" s="0" t="s">
        <v>169</v>
      </c>
      <c r="AN2" s="11" t="n">
        <v>45618</v>
      </c>
      <c r="AO2" s="6" t="n">
        <v>735.97</v>
      </c>
      <c r="AP2" s="0" t="s">
        <v>169</v>
      </c>
      <c r="AQ2" s="11" t="n">
        <v>45618</v>
      </c>
      <c r="AR2" s="6" t="n">
        <v>1643.3</v>
      </c>
      <c r="AS2" s="0" t="s">
        <v>169</v>
      </c>
      <c r="AT2" s="11" t="n">
        <v>45618</v>
      </c>
      <c r="AU2" s="6" t="n">
        <v>2210.72</v>
      </c>
      <c r="AV2" s="0" t="s">
        <v>169</v>
      </c>
      <c r="AW2" s="11" t="n">
        <v>45625</v>
      </c>
      <c r="AX2" s="6" t="n">
        <v>2228.13</v>
      </c>
      <c r="AY2" s="0" t="s">
        <v>169</v>
      </c>
      <c r="AZ2" s="11" t="n">
        <v>45665</v>
      </c>
      <c r="BA2" s="6" t="n">
        <v>25200</v>
      </c>
      <c r="BB2" s="0" t="s">
        <v>169</v>
      </c>
      <c r="BC2" s="11" t="n">
        <v>45665</v>
      </c>
      <c r="BD2" s="6" t="n">
        <v>28134</v>
      </c>
      <c r="BE2" s="0" t="s">
        <v>169</v>
      </c>
      <c r="BF2" s="11" t="n">
        <v>45702</v>
      </c>
      <c r="BG2" s="6" t="n">
        <v>47712</v>
      </c>
      <c r="BH2" s="0" t="s">
        <v>169</v>
      </c>
      <c r="BI2" s="11" t="n">
        <v>45702</v>
      </c>
      <c r="BJ2" s="6" t="n">
        <v>111610.4</v>
      </c>
      <c r="BK2" s="0" t="s">
        <v>169</v>
      </c>
      <c r="BL2" s="11" t="n">
        <v>45720</v>
      </c>
      <c r="BM2" s="6" t="n">
        <v>86910.47</v>
      </c>
      <c r="BN2" s="0" t="s">
        <v>169</v>
      </c>
      <c r="BO2" s="11" t="n">
        <v>45926</v>
      </c>
      <c r="BP2" s="6" t="n">
        <v>131310.17</v>
      </c>
      <c r="BQ2" s="0" t="s">
        <v>169</v>
      </c>
      <c r="BR2" s="11" t="n">
        <v>45939</v>
      </c>
      <c r="BS2" s="6" t="n">
        <v>1384.5</v>
      </c>
      <c r="BT2" s="0" t="s">
        <v>169</v>
      </c>
      <c r="BU2" s="11" t="n">
        <v>45994</v>
      </c>
      <c r="BV2" s="6" t="n">
        <v>160640</v>
      </c>
      <c r="BW2" s="0" t="s">
        <v>169</v>
      </c>
      <c r="BX2" s="11" t="n">
        <v>45996</v>
      </c>
      <c r="BY2" s="6" t="n">
        <v>8444.24</v>
      </c>
      <c r="BZ2" s="0" t="s">
        <v>169</v>
      </c>
      <c r="CA2" s="11" t="n">
        <v>46000</v>
      </c>
      <c r="CB2" s="6" t="n">
        <v>5066</v>
      </c>
      <c r="CC2" s="0" t="s">
        <v>169</v>
      </c>
      <c r="CD2" s="11" t="n">
        <v>46017</v>
      </c>
      <c r="CE2" s="6" t="n">
        <v>1809.47</v>
      </c>
      <c r="CF2" s="0" t="s">
        <v>169</v>
      </c>
    </row>
    <row collapsed="false" customFormat="false" customHeight="false" hidden="false" ht="12.1" outlineLevel="0" r="3">
      <c r="A3" s="11" t="n">
        <v>44929</v>
      </c>
      <c r="B3" s="6" t="n">
        <v>-1813</v>
      </c>
      <c r="C3" s="0" t="s">
        <v>171</v>
      </c>
      <c r="D3" s="11" t="n">
        <v>44930</v>
      </c>
      <c r="E3" s="6" t="n">
        <v>2812.8</v>
      </c>
      <c r="F3" s="0" t="s">
        <v>169</v>
      </c>
      <c r="G3" s="11" t="n">
        <v>44930</v>
      </c>
      <c r="H3" s="6" t="n">
        <v>3258.6</v>
      </c>
      <c r="I3" s="0" t="s">
        <v>169</v>
      </c>
      <c r="J3" s="11" t="n">
        <v>44935</v>
      </c>
      <c r="K3" s="6" t="n">
        <v>2114.8</v>
      </c>
      <c r="L3" s="0" t="s">
        <v>169</v>
      </c>
      <c r="M3" s="11" t="n">
        <v>44931</v>
      </c>
      <c r="N3" s="6" t="n">
        <v>1843.75</v>
      </c>
      <c r="O3" s="0" t="s">
        <v>169</v>
      </c>
      <c r="P3" s="11" t="n">
        <v>44935</v>
      </c>
      <c r="Q3" s="6" t="n">
        <v>4363.5</v>
      </c>
      <c r="R3" s="0" t="s">
        <v>169</v>
      </c>
      <c r="S3" s="11" t="n">
        <v>44935</v>
      </c>
      <c r="T3" s="6" t="n">
        <v>2367.5</v>
      </c>
      <c r="U3" s="0" t="s">
        <v>169</v>
      </c>
      <c r="V3" s="11" t="n">
        <v>44931</v>
      </c>
      <c r="W3" s="6" t="n">
        <v>2868.6</v>
      </c>
      <c r="X3" s="0" t="s">
        <v>169</v>
      </c>
      <c r="Y3" s="11" t="n">
        <v>44931</v>
      </c>
      <c r="Z3" s="6" t="n">
        <v>3598.4</v>
      </c>
      <c r="AA3" s="0" t="s">
        <v>169</v>
      </c>
      <c r="AB3" s="11" t="n">
        <v>45616</v>
      </c>
      <c r="AC3" s="6" t="n">
        <v>19336</v>
      </c>
      <c r="AD3" s="0" t="s">
        <v>169</v>
      </c>
      <c r="AE3" s="11" t="n">
        <v>45665</v>
      </c>
      <c r="AF3" s="6" t="n">
        <v>-20088</v>
      </c>
      <c r="AG3" s="0" t="s">
        <v>171</v>
      </c>
      <c r="AH3" s="11" t="n">
        <v>45643</v>
      </c>
      <c r="AI3" s="6" t="n">
        <v>-1342</v>
      </c>
      <c r="AJ3" s="0" t="s">
        <v>124</v>
      </c>
      <c r="AK3" s="11" t="n">
        <v>45665</v>
      </c>
      <c r="AL3" s="6" t="n">
        <v>-9676.59</v>
      </c>
      <c r="AM3" s="0" t="s">
        <v>171</v>
      </c>
      <c r="AN3" s="11" t="n">
        <v>45618</v>
      </c>
      <c r="AO3" s="6" t="n">
        <v>1471.94</v>
      </c>
      <c r="AP3" s="0" t="s">
        <v>169</v>
      </c>
      <c r="AQ3" s="11" t="n">
        <v>45665</v>
      </c>
      <c r="AR3" s="6" t="n">
        <v>-1772.56</v>
      </c>
      <c r="AS3" s="0" t="s">
        <v>171</v>
      </c>
      <c r="AT3" s="11" t="n">
        <v>45665</v>
      </c>
      <c r="AU3" s="6" t="n">
        <v>-614.49</v>
      </c>
      <c r="AV3" s="0" t="s">
        <v>171</v>
      </c>
      <c r="AW3" s="11" t="n">
        <v>45665</v>
      </c>
      <c r="AX3" s="6" t="n">
        <v>-1621.18</v>
      </c>
      <c r="AY3" s="0" t="s">
        <v>171</v>
      </c>
      <c r="AZ3" s="11" t="n">
        <v>45665</v>
      </c>
      <c r="BA3" s="6" t="n">
        <v>12096</v>
      </c>
      <c r="BB3" s="0" t="s">
        <v>169</v>
      </c>
      <c r="BC3" s="11" t="n">
        <v>45665</v>
      </c>
      <c r="BD3" s="6" t="n">
        <v>14065</v>
      </c>
      <c r="BE3" s="0" t="s">
        <v>169</v>
      </c>
      <c r="BF3" s="11" t="n">
        <v>45702</v>
      </c>
      <c r="BG3" s="6" t="n">
        <v>34080</v>
      </c>
      <c r="BH3" s="0" t="s">
        <v>169</v>
      </c>
      <c r="BI3" s="11" t="n">
        <v>45702</v>
      </c>
      <c r="BJ3" s="6" t="n">
        <v>12048.85</v>
      </c>
      <c r="BK3" s="0" t="s">
        <v>169</v>
      </c>
      <c r="BL3" s="11" t="n">
        <v>45720</v>
      </c>
      <c r="BM3" s="6" t="n">
        <v>-86905.09</v>
      </c>
      <c r="BN3" s="0" t="s">
        <v>171</v>
      </c>
      <c r="BO3" s="11" t="n">
        <v>45936</v>
      </c>
      <c r="BP3" s="6" t="n">
        <v>-31307.5</v>
      </c>
      <c r="BQ3" s="0" t="s">
        <v>171</v>
      </c>
      <c r="BR3" s="11" t="n">
        <v>45939</v>
      </c>
      <c r="BS3" s="6" t="n">
        <v>37395</v>
      </c>
      <c r="BT3" s="0" t="s">
        <v>169</v>
      </c>
      <c r="BU3" s="11" t="n">
        <v>45994</v>
      </c>
      <c r="BV3" s="6" t="n">
        <v>40160</v>
      </c>
      <c r="BW3" s="0" t="s">
        <v>169</v>
      </c>
      <c r="BX3" s="11" t="n">
        <v>46000</v>
      </c>
      <c r="BY3" s="6" t="n">
        <v>-330.96</v>
      </c>
      <c r="BZ3" s="0" t="s">
        <v>142</v>
      </c>
      <c r="CA3" s="11" t="n">
        <v>46035</v>
      </c>
      <c r="CB3" s="6" t="n">
        <v>-990.8</v>
      </c>
      <c r="CC3" s="0" t="s">
        <v>171</v>
      </c>
      <c r="CD3" s="11" t="n">
        <v>46037</v>
      </c>
      <c r="CE3" s="6" t="n">
        <v>-1829.3</v>
      </c>
      <c r="CF3" s="0" t="s">
        <v>171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44930</v>
      </c>
      <c r="E4" s="6" t="n">
        <v>1409.1</v>
      </c>
      <c r="F4" s="0" t="s">
        <v>169</v>
      </c>
      <c r="G4" s="11" t="n">
        <v>44931</v>
      </c>
      <c r="H4" s="6" t="n">
        <v>-4891.2</v>
      </c>
      <c r="I4" s="0" t="s">
        <v>171</v>
      </c>
      <c r="J4" s="11" t="n">
        <v>44936</v>
      </c>
      <c r="K4" s="6" t="n">
        <v>-11534.6</v>
      </c>
      <c r="L4" s="0" t="s">
        <v>171</v>
      </c>
      <c r="M4" s="11" t="n">
        <v>44935</v>
      </c>
      <c r="N4" s="6" t="n">
        <v>368.6</v>
      </c>
      <c r="O4" s="0" t="s">
        <v>169</v>
      </c>
      <c r="P4" s="11" t="n">
        <v>44938</v>
      </c>
      <c r="Q4" s="6" t="n">
        <v>13128</v>
      </c>
      <c r="R4" s="0" t="s">
        <v>169</v>
      </c>
      <c r="S4" s="11" t="n">
        <v>44974</v>
      </c>
      <c r="T4" s="6" t="n">
        <v>-5016</v>
      </c>
      <c r="U4" s="0" t="s">
        <v>171</v>
      </c>
      <c r="V4" s="11" t="n">
        <v>44931</v>
      </c>
      <c r="W4" s="6" t="n">
        <v>956.2</v>
      </c>
      <c r="X4" s="0" t="s">
        <v>169</v>
      </c>
      <c r="Y4" s="11" t="n">
        <v>44935</v>
      </c>
      <c r="Z4" s="6" t="n">
        <v>886</v>
      </c>
      <c r="AA4" s="0" t="s">
        <v>169</v>
      </c>
      <c r="AB4" s="11" t="n">
        <v>45616</v>
      </c>
      <c r="AC4" s="6" t="n">
        <v>19325.6</v>
      </c>
      <c r="AD4" s="0" t="s">
        <v>169</v>
      </c>
      <c r="AE4" s="0"/>
      <c r="AF4" s="10" t="s">
        <f>=XIRR(AF2:AF3,AE2:AE3)</f>
      </c>
      <c r="AG4" s="0"/>
      <c r="AH4" s="11" t="n">
        <v>45665</v>
      </c>
      <c r="AI4" s="6" t="n">
        <v>-21370.5</v>
      </c>
      <c r="AJ4" s="0" t="s">
        <v>171</v>
      </c>
      <c r="AK4" s="0"/>
      <c r="AL4" s="10" t="s">
        <f>=XIRR(AL2:AL3,AK2:AK3)</f>
      </c>
      <c r="AM4" s="0"/>
      <c r="AN4" s="11" t="n">
        <v>45665</v>
      </c>
      <c r="AO4" s="6" t="n">
        <v>-2437.56</v>
      </c>
      <c r="AP4" s="0" t="s">
        <v>171</v>
      </c>
      <c r="AQ4" s="0"/>
      <c r="AR4" s="10" t="s">
        <f>=XIRR(AR2:AR3,AQ2:AQ3)</f>
      </c>
      <c r="AS4" s="0"/>
      <c r="AT4" s="11" t="n">
        <v>45665</v>
      </c>
      <c r="AU4" s="6" t="n">
        <v>-614.49</v>
      </c>
      <c r="AV4" s="0" t="s">
        <v>171</v>
      </c>
      <c r="AW4" s="11" t="n">
        <v>45665</v>
      </c>
      <c r="AX4" s="6" t="n">
        <v>-811.45</v>
      </c>
      <c r="AY4" s="0" t="s">
        <v>171</v>
      </c>
      <c r="AZ4" s="11" t="n">
        <v>45665</v>
      </c>
      <c r="BA4" s="6" t="n">
        <v>1016</v>
      </c>
      <c r="BB4" s="0" t="s">
        <v>169</v>
      </c>
      <c r="BC4" s="11" t="n">
        <v>45665</v>
      </c>
      <c r="BD4" s="6" t="n">
        <v>14064.5</v>
      </c>
      <c r="BE4" s="0" t="s">
        <v>169</v>
      </c>
      <c r="BF4" s="11" t="n">
        <v>45702</v>
      </c>
      <c r="BG4" s="6" t="n">
        <v>81804</v>
      </c>
      <c r="BH4" s="0" t="s">
        <v>169</v>
      </c>
      <c r="BI4" s="11" t="n">
        <v>45702</v>
      </c>
      <c r="BJ4" s="6" t="n">
        <v>17123.4</v>
      </c>
      <c r="BK4" s="0" t="s">
        <v>169</v>
      </c>
      <c r="BL4" s="11" t="n">
        <v>45720</v>
      </c>
      <c r="BM4" s="6" t="n">
        <v>-86909.95</v>
      </c>
      <c r="BN4" s="0" t="s">
        <v>171</v>
      </c>
      <c r="BO4" s="11" t="n">
        <v>45961</v>
      </c>
      <c r="BP4" s="6" t="n">
        <v>-50636</v>
      </c>
      <c r="BQ4" s="0" t="s">
        <v>171</v>
      </c>
      <c r="BR4" s="11" t="n">
        <v>45939</v>
      </c>
      <c r="BS4" s="6" t="n">
        <v>1384.5</v>
      </c>
      <c r="BT4" s="0" t="s">
        <v>169</v>
      </c>
      <c r="BU4" s="11" t="n">
        <v>46035</v>
      </c>
      <c r="BV4" s="6" t="n">
        <v>-223200</v>
      </c>
      <c r="BW4" s="0" t="s">
        <v>171</v>
      </c>
      <c r="BX4" s="11" t="n">
        <v>46035</v>
      </c>
      <c r="BY4" s="6" t="n">
        <v>-8135.04</v>
      </c>
      <c r="BZ4" s="0" t="s">
        <v>171</v>
      </c>
      <c r="CA4" s="11" t="n">
        <v>46035</v>
      </c>
      <c r="CB4" s="6" t="n">
        <v>-3956.8</v>
      </c>
      <c r="CC4" s="0" t="s">
        <v>171</v>
      </c>
      <c r="CD4" s="0"/>
      <c r="CE4" s="10" t="s">
        <f>=XIRR(CE2:CE3,CD2:CD3)</f>
      </c>
      <c r="CF4" s="0"/>
    </row>
    <row collapsed="false" customFormat="false" customHeight="false" hidden="false" ht="12.1" outlineLevel="0" r="5">
      <c r="A5" s="0"/>
      <c r="B5" s="8" t="s">
        <f>=-SUM(B2:B3)</f>
      </c>
      <c r="C5" s="0" t="s">
        <v>172</v>
      </c>
      <c r="D5" s="11" t="n">
        <v>44931</v>
      </c>
      <c r="E5" s="6" t="n">
        <v>1419.7</v>
      </c>
      <c r="F5" s="0" t="s">
        <v>169</v>
      </c>
      <c r="G5" s="11" t="n">
        <v>45616</v>
      </c>
      <c r="H5" s="6" t="n">
        <v>18823.5</v>
      </c>
      <c r="I5" s="0" t="s">
        <v>169</v>
      </c>
      <c r="J5" s="11" t="n">
        <v>45616</v>
      </c>
      <c r="K5" s="6" t="n">
        <v>20148</v>
      </c>
      <c r="L5" s="0" t="s">
        <v>169</v>
      </c>
      <c r="M5" s="11" t="n">
        <v>44938</v>
      </c>
      <c r="N5" s="6" t="n">
        <v>-531.7</v>
      </c>
      <c r="O5" s="0" t="s">
        <v>121</v>
      </c>
      <c r="P5" s="11" t="n">
        <v>44938</v>
      </c>
      <c r="Q5" s="6" t="n">
        <v>8741</v>
      </c>
      <c r="R5" s="0" t="s">
        <v>169</v>
      </c>
      <c r="S5" s="11" t="n">
        <v>44986</v>
      </c>
      <c r="T5" s="6" t="n">
        <v>-2509</v>
      </c>
      <c r="U5" s="0" t="s">
        <v>171</v>
      </c>
      <c r="V5" s="11" t="n">
        <v>44931</v>
      </c>
      <c r="W5" s="6" t="n">
        <v>956.2</v>
      </c>
      <c r="X5" s="0" t="s">
        <v>169</v>
      </c>
      <c r="Y5" s="11" t="n">
        <v>44936</v>
      </c>
      <c r="Z5" s="6" t="n">
        <v>-8914</v>
      </c>
      <c r="AA5" s="0" t="s">
        <v>171</v>
      </c>
      <c r="AB5" s="11" t="n">
        <v>45666</v>
      </c>
      <c r="AC5" s="6" t="n">
        <v>52677.5</v>
      </c>
      <c r="AD5" s="0" t="s">
        <v>169</v>
      </c>
      <c r="AE5" s="0"/>
      <c r="AF5" s="8" t="s">
        <f>=-SUM(AF2:AF3)</f>
      </c>
      <c r="AG5" s="0" t="s">
        <v>172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172</v>
      </c>
      <c r="AN5" s="0"/>
      <c r="AO5" s="10" t="s">
        <f>=XIRR(AO2:AO4,AN2:AN4)</f>
      </c>
      <c r="AP5" s="0"/>
      <c r="AQ5" s="0"/>
      <c r="AR5" s="8" t="s">
        <f>=-SUM(AR2:AR3)</f>
      </c>
      <c r="AS5" s="0" t="s">
        <v>172</v>
      </c>
      <c r="AT5" s="11" t="n">
        <v>45665</v>
      </c>
      <c r="AU5" s="6" t="n">
        <v>-1228.94</v>
      </c>
      <c r="AV5" s="0" t="s">
        <v>171</v>
      </c>
      <c r="AW5" s="0"/>
      <c r="AX5" s="10" t="s">
        <f>=XIRR(AX2:AX4,AW2:AW4)</f>
      </c>
      <c r="AY5" s="0"/>
      <c r="AZ5" s="11" t="n">
        <v>45666</v>
      </c>
      <c r="BA5" s="6" t="n">
        <v>6228</v>
      </c>
      <c r="BB5" s="0" t="s">
        <v>169</v>
      </c>
      <c r="BC5" s="11" t="n">
        <v>45666</v>
      </c>
      <c r="BD5" s="6" t="n">
        <v>43255.5</v>
      </c>
      <c r="BE5" s="0" t="s">
        <v>169</v>
      </c>
      <c r="BF5" s="11" t="n">
        <v>45705</v>
      </c>
      <c r="BG5" s="6" t="n">
        <v>41136</v>
      </c>
      <c r="BH5" s="0" t="s">
        <v>169</v>
      </c>
      <c r="BI5" s="11" t="n">
        <v>45702</v>
      </c>
      <c r="BJ5" s="6" t="n">
        <v>19660.2</v>
      </c>
      <c r="BK5" s="0" t="s">
        <v>169</v>
      </c>
      <c r="BL5" s="11" t="n">
        <v>45720</v>
      </c>
      <c r="BM5" s="6" t="n">
        <v>86915.32</v>
      </c>
      <c r="BN5" s="0" t="s">
        <v>169</v>
      </c>
      <c r="BO5" s="11" t="n">
        <v>45971</v>
      </c>
      <c r="BP5" s="6" t="n">
        <v>18335.03</v>
      </c>
      <c r="BQ5" s="0" t="s">
        <v>169</v>
      </c>
      <c r="BR5" s="11" t="n">
        <v>45994</v>
      </c>
      <c r="BS5" s="6" t="n">
        <v>-38802</v>
      </c>
      <c r="BT5" s="0" t="s">
        <v>171</v>
      </c>
      <c r="BU5" s="0"/>
      <c r="BV5" s="10" t="s">
        <f>=XIRR(BV2:BV4,BU2:BU4)</f>
      </c>
      <c r="BW5" s="0"/>
      <c r="BX5" s="0"/>
      <c r="BY5" s="10" t="s">
        <f>=XIRR(BY2:BY4,BX2:BX4)</f>
      </c>
      <c r="BZ5" s="0"/>
      <c r="CA5" s="0"/>
      <c r="CB5" s="10" t="s">
        <f>=XIRR(CB2:CB4,CA2:CA4)</f>
      </c>
      <c r="CC5" s="0"/>
      <c r="CD5" s="0"/>
      <c r="CE5" s="8" t="s">
        <f>=-SUM(CE2:CE3)</f>
      </c>
      <c r="CF5" s="0" t="s">
        <v>172</v>
      </c>
    </row>
    <row collapsed="false" customFormat="false" customHeight="false" hidden="false" ht="12.1" outlineLevel="0" r="6">
      <c r="A6" s="0"/>
      <c r="B6" s="0"/>
      <c r="C6" s="0"/>
      <c r="D6" s="11" t="n">
        <v>44931</v>
      </c>
      <c r="E6" s="6" t="n">
        <v>1419.7</v>
      </c>
      <c r="F6" s="0" t="s">
        <v>169</v>
      </c>
      <c r="G6" s="11" t="n">
        <v>45616</v>
      </c>
      <c r="H6" s="6" t="n">
        <v>1254.9</v>
      </c>
      <c r="I6" s="0" t="s">
        <v>169</v>
      </c>
      <c r="J6" s="11" t="n">
        <v>45665</v>
      </c>
      <c r="K6" s="6" t="n">
        <v>-21983.4</v>
      </c>
      <c r="L6" s="0" t="s">
        <v>171</v>
      </c>
      <c r="M6" s="11" t="n">
        <v>44938</v>
      </c>
      <c r="N6" s="6" t="n">
        <v>-10953</v>
      </c>
      <c r="O6" s="0" t="s">
        <v>171</v>
      </c>
      <c r="P6" s="11" t="n">
        <v>44974</v>
      </c>
      <c r="Q6" s="6" t="n">
        <v>-4561</v>
      </c>
      <c r="R6" s="0" t="s">
        <v>171</v>
      </c>
      <c r="S6" s="11" t="n">
        <v>44986</v>
      </c>
      <c r="T6" s="6" t="n">
        <v>-5018</v>
      </c>
      <c r="U6" s="0" t="s">
        <v>171</v>
      </c>
      <c r="V6" s="11" t="n">
        <v>44938</v>
      </c>
      <c r="W6" s="6" t="n">
        <v>-9479</v>
      </c>
      <c r="X6" s="0" t="s">
        <v>171</v>
      </c>
      <c r="Y6" s="11" t="n">
        <v>44936</v>
      </c>
      <c r="Z6" s="6" t="n">
        <v>-891.2</v>
      </c>
      <c r="AA6" s="0" t="s">
        <v>171</v>
      </c>
      <c r="AB6" s="11" t="n">
        <v>45666</v>
      </c>
      <c r="AC6" s="6" t="n">
        <v>8296.2</v>
      </c>
      <c r="AD6" s="0" t="s">
        <v>169</v>
      </c>
      <c r="AE6" s="0"/>
      <c r="AF6" s="0"/>
      <c r="AG6" s="0"/>
      <c r="AH6" s="0"/>
      <c r="AI6" s="8" t="s">
        <f>=-SUM(AI2:AI4)</f>
      </c>
      <c r="AJ6" s="0" t="s">
        <v>172</v>
      </c>
      <c r="AK6" s="0"/>
      <c r="AL6" s="0"/>
      <c r="AM6" s="0"/>
      <c r="AN6" s="0"/>
      <c r="AO6" s="8" t="s">
        <f>=-SUM(AO2:AO4)</f>
      </c>
      <c r="AP6" s="0" t="s">
        <v>172</v>
      </c>
      <c r="AQ6" s="0"/>
      <c r="AR6" s="0"/>
      <c r="AS6" s="0"/>
      <c r="AT6" s="0"/>
      <c r="AU6" s="10" t="s">
        <f>=XIRR(AU2:AU5,AT2:AT5)</f>
      </c>
      <c r="AV6" s="0"/>
      <c r="AW6" s="0"/>
      <c r="AX6" s="8" t="s">
        <f>=-SUM(AX2:AX4)</f>
      </c>
      <c r="AY6" s="0" t="s">
        <v>172</v>
      </c>
      <c r="AZ6" s="11" t="n">
        <v>45666</v>
      </c>
      <c r="BA6" s="6" t="n">
        <v>60088</v>
      </c>
      <c r="BB6" s="0" t="s">
        <v>169</v>
      </c>
      <c r="BC6" s="11" t="n">
        <v>45695</v>
      </c>
      <c r="BD6" s="6" t="n">
        <v>17855.5</v>
      </c>
      <c r="BE6" s="0" t="s">
        <v>169</v>
      </c>
      <c r="BF6" s="11" t="n">
        <v>45748</v>
      </c>
      <c r="BG6" s="6" t="n">
        <v>6494</v>
      </c>
      <c r="BH6" s="0" t="s">
        <v>169</v>
      </c>
      <c r="BI6" s="11" t="n">
        <v>45705</v>
      </c>
      <c r="BJ6" s="6" t="n">
        <v>33381.4</v>
      </c>
      <c r="BK6" s="0" t="s">
        <v>169</v>
      </c>
      <c r="BL6" s="11" t="n">
        <v>45720</v>
      </c>
      <c r="BM6" s="6" t="n">
        <v>86905.62</v>
      </c>
      <c r="BN6" s="0" t="s">
        <v>169</v>
      </c>
      <c r="BO6" s="11" t="n">
        <v>45974</v>
      </c>
      <c r="BP6" s="6" t="n">
        <v>-31830</v>
      </c>
      <c r="BQ6" s="0" t="s">
        <v>171</v>
      </c>
      <c r="BR6" s="0"/>
      <c r="BS6" s="10" t="s">
        <f>=XIRR(BS2:BS5,BR2:BR5)</f>
      </c>
      <c r="BT6" s="0"/>
      <c r="BU6" s="0"/>
      <c r="BV6" s="8" t="s">
        <f>=-SUM(BV2:BV4)</f>
      </c>
      <c r="BW6" s="0" t="s">
        <v>172</v>
      </c>
      <c r="BX6" s="0"/>
      <c r="BY6" s="8" t="s">
        <f>=-SUM(BY2:BY4)</f>
      </c>
      <c r="BZ6" s="0" t="s">
        <v>172</v>
      </c>
      <c r="CA6" s="0"/>
      <c r="CB6" s="8" t="s">
        <f>=-SUM(CB2:CB4)</f>
      </c>
      <c r="CC6" s="0" t="s">
        <v>172</v>
      </c>
    </row>
    <row collapsed="false" customFormat="false" customHeight="false" hidden="false" ht="12.1" outlineLevel="0" r="7">
      <c r="A7" s="0"/>
      <c r="B7" s="0"/>
      <c r="C7" s="0"/>
      <c r="D7" s="11" t="n">
        <v>44931</v>
      </c>
      <c r="E7" s="6" t="n">
        <v>1419.7</v>
      </c>
      <c r="F7" s="0" t="s">
        <v>169</v>
      </c>
      <c r="G7" s="11" t="n">
        <v>45665</v>
      </c>
      <c r="H7" s="6" t="n">
        <v>20526.4</v>
      </c>
      <c r="I7" s="0" t="s">
        <v>169</v>
      </c>
      <c r="J7" s="0"/>
      <c r="K7" s="10" t="s">
        <f>=XIRR(K2:K6,J2:J6)</f>
      </c>
      <c r="L7" s="0"/>
      <c r="M7" s="11" t="n">
        <v>45616</v>
      </c>
      <c r="N7" s="6" t="n">
        <v>459.5</v>
      </c>
      <c r="O7" s="0" t="s">
        <v>169</v>
      </c>
      <c r="P7" s="11" t="n">
        <v>44974</v>
      </c>
      <c r="Q7" s="6" t="n">
        <v>-36484</v>
      </c>
      <c r="R7" s="0" t="s">
        <v>171</v>
      </c>
      <c r="S7" s="11" t="n">
        <v>45616</v>
      </c>
      <c r="T7" s="6" t="n">
        <v>20685.5</v>
      </c>
      <c r="U7" s="0" t="s">
        <v>169</v>
      </c>
      <c r="V7" s="11" t="n">
        <v>45616</v>
      </c>
      <c r="W7" s="6" t="n">
        <v>20023</v>
      </c>
      <c r="X7" s="0" t="s">
        <v>169</v>
      </c>
      <c r="Y7" s="0"/>
      <c r="Z7" s="10" t="s">
        <f>=XIRR(Z2:Z6,Y2:Y6)</f>
      </c>
      <c r="AA7" s="0"/>
      <c r="AB7" s="11" t="n">
        <v>45695</v>
      </c>
      <c r="AC7" s="6" t="n">
        <v>39474.4</v>
      </c>
      <c r="AD7" s="0" t="s">
        <v>169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8" t="s">
        <f>=-SUM(AU2:AU5)</f>
      </c>
      <c r="AV7" s="0" t="s">
        <v>172</v>
      </c>
      <c r="AW7" s="0"/>
      <c r="AX7" s="0"/>
      <c r="AY7" s="0"/>
      <c r="AZ7" s="11" t="n">
        <v>45701</v>
      </c>
      <c r="BA7" s="6" t="n">
        <v>41119.5</v>
      </c>
      <c r="BB7" s="0" t="s">
        <v>169</v>
      </c>
      <c r="BC7" s="11" t="n">
        <v>45695</v>
      </c>
      <c r="BD7" s="6" t="n">
        <v>17857</v>
      </c>
      <c r="BE7" s="0" t="s">
        <v>169</v>
      </c>
      <c r="BF7" s="11" t="n">
        <v>45817</v>
      </c>
      <c r="BG7" s="6" t="n">
        <v>-2346</v>
      </c>
      <c r="BH7" s="0" t="s">
        <v>130</v>
      </c>
      <c r="BI7" s="11" t="n">
        <v>45705</v>
      </c>
      <c r="BJ7" s="6" t="n">
        <v>1245.5</v>
      </c>
      <c r="BK7" s="0" t="s">
        <v>169</v>
      </c>
      <c r="BL7" s="11" t="n">
        <v>45720</v>
      </c>
      <c r="BM7" s="6" t="n">
        <v>-86900.24</v>
      </c>
      <c r="BN7" s="0" t="s">
        <v>171</v>
      </c>
      <c r="BO7" s="11" t="n">
        <v>45994</v>
      </c>
      <c r="BP7" s="6" t="n">
        <v>61665.6</v>
      </c>
      <c r="BQ7" s="0" t="s">
        <v>169</v>
      </c>
      <c r="BR7" s="0"/>
      <c r="BS7" s="8" t="s">
        <f>=-SUM(BS2:BS5)</f>
      </c>
      <c r="BT7" s="0" t="s">
        <v>172</v>
      </c>
    </row>
    <row collapsed="false" customFormat="false" customHeight="false" hidden="false" ht="12.1" outlineLevel="0" r="8">
      <c r="A8" s="0"/>
      <c r="B8" s="0"/>
      <c r="C8" s="0"/>
      <c r="D8" s="11" t="n">
        <v>44944</v>
      </c>
      <c r="E8" s="6" t="n">
        <v>-4596.3</v>
      </c>
      <c r="F8" s="0" t="s">
        <v>171</v>
      </c>
      <c r="G8" s="11" t="n">
        <v>45666</v>
      </c>
      <c r="H8" s="6" t="n">
        <v>49232.8</v>
      </c>
      <c r="I8" s="0" t="s">
        <v>169</v>
      </c>
      <c r="J8" s="0"/>
      <c r="K8" s="8" t="s">
        <f>=-SUM(K2:K6)</f>
      </c>
      <c r="L8" s="0" t="s">
        <v>172</v>
      </c>
      <c r="M8" s="11" t="n">
        <v>45616</v>
      </c>
      <c r="N8" s="6" t="n">
        <v>459.5</v>
      </c>
      <c r="O8" s="0" t="s">
        <v>169</v>
      </c>
      <c r="P8" s="0"/>
      <c r="Q8" s="10" t="s">
        <f>=XIRR(Q2:Q7,P2:P7)</f>
      </c>
      <c r="R8" s="0"/>
      <c r="S8" s="11" t="n">
        <v>45665</v>
      </c>
      <c r="T8" s="6" t="n">
        <v>-22456.5</v>
      </c>
      <c r="U8" s="0" t="s">
        <v>171</v>
      </c>
      <c r="V8" s="11" t="n">
        <v>45665</v>
      </c>
      <c r="W8" s="6" t="n">
        <v>-17480.7</v>
      </c>
      <c r="X8" s="0" t="s">
        <v>171</v>
      </c>
      <c r="Y8" s="0"/>
      <c r="Z8" s="8" t="s">
        <f>=-SUM(Z2:Z6)</f>
      </c>
      <c r="AA8" s="0" t="s">
        <v>172</v>
      </c>
      <c r="AB8" s="11" t="n">
        <v>45705</v>
      </c>
      <c r="AC8" s="6" t="n">
        <v>9272.1</v>
      </c>
      <c r="AD8" s="0" t="s">
        <v>169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11" t="n">
        <v>45702</v>
      </c>
      <c r="BA8" s="6" t="n">
        <v>6234</v>
      </c>
      <c r="BB8" s="0" t="s">
        <v>169</v>
      </c>
      <c r="BC8" s="11" t="n">
        <v>45705</v>
      </c>
      <c r="BD8" s="6" t="n">
        <v>37956</v>
      </c>
      <c r="BE8" s="0" t="s">
        <v>169</v>
      </c>
      <c r="BF8" s="11" t="n">
        <v>45849</v>
      </c>
      <c r="BG8" s="6" t="n">
        <v>18048</v>
      </c>
      <c r="BH8" s="0" t="s">
        <v>169</v>
      </c>
      <c r="BI8" s="11" t="n">
        <v>45705</v>
      </c>
      <c r="BJ8" s="6" t="n">
        <v>5135.6</v>
      </c>
      <c r="BK8" s="0" t="s">
        <v>169</v>
      </c>
      <c r="BL8" s="11" t="n">
        <v>45749</v>
      </c>
      <c r="BM8" s="6" t="n">
        <v>-89509</v>
      </c>
      <c r="BN8" s="0" t="s">
        <v>171</v>
      </c>
      <c r="BO8" s="11" t="n">
        <v>46035</v>
      </c>
      <c r="BP8" s="6" t="n">
        <v>-52272</v>
      </c>
      <c r="BQ8" s="0" t="s">
        <v>171</v>
      </c>
    </row>
    <row collapsed="false" customFormat="false" customHeight="false" hidden="false" ht="12.1" outlineLevel="0" r="9">
      <c r="A9" s="0"/>
      <c r="B9" s="0"/>
      <c r="C9" s="0"/>
      <c r="D9" s="11" t="n">
        <v>44985</v>
      </c>
      <c r="E9" s="6" t="n">
        <v>-6550.8</v>
      </c>
      <c r="F9" s="0" t="s">
        <v>171</v>
      </c>
      <c r="G9" s="11" t="n">
        <v>45666</v>
      </c>
      <c r="H9" s="6" t="n">
        <v>9069.9</v>
      </c>
      <c r="I9" s="0" t="s">
        <v>169</v>
      </c>
      <c r="J9" s="0"/>
      <c r="K9" s="0"/>
      <c r="L9" s="0"/>
      <c r="M9" s="11" t="n">
        <v>45616</v>
      </c>
      <c r="N9" s="6" t="n">
        <v>459.5</v>
      </c>
      <c r="O9" s="0" t="s">
        <v>169</v>
      </c>
      <c r="P9" s="0"/>
      <c r="Q9" s="8" t="s">
        <f>=-SUM(Q2:Q7)</f>
      </c>
      <c r="R9" s="0" t="s">
        <v>172</v>
      </c>
      <c r="S9" s="0"/>
      <c r="T9" s="10" t="s">
        <f>=XIRR(T2:T8,S2:S8)</f>
      </c>
      <c r="U9" s="0"/>
      <c r="V9" s="11" t="n">
        <v>45665</v>
      </c>
      <c r="W9" s="6" t="n">
        <v>-1942.3</v>
      </c>
      <c r="X9" s="0" t="s">
        <v>171</v>
      </c>
      <c r="Y9" s="0"/>
      <c r="Z9" s="0"/>
      <c r="AA9" s="0"/>
      <c r="AB9" s="11" t="n">
        <v>45705</v>
      </c>
      <c r="AC9" s="6" t="n">
        <v>27816.3</v>
      </c>
      <c r="AD9" s="0" t="s">
        <v>169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45702</v>
      </c>
      <c r="BA9" s="6" t="n">
        <v>47518</v>
      </c>
      <c r="BB9" s="0" t="s">
        <v>169</v>
      </c>
      <c r="BC9" s="11" t="n">
        <v>45772</v>
      </c>
      <c r="BD9" s="6" t="n">
        <v>-6986</v>
      </c>
      <c r="BE9" s="0" t="s">
        <v>127</v>
      </c>
      <c r="BF9" s="11" t="n">
        <v>45849</v>
      </c>
      <c r="BG9" s="6" t="n">
        <v>6016</v>
      </c>
      <c r="BH9" s="0" t="s">
        <v>169</v>
      </c>
      <c r="BI9" s="11" t="n">
        <v>45748</v>
      </c>
      <c r="BJ9" s="6" t="n">
        <v>7027.8</v>
      </c>
      <c r="BK9" s="0" t="s">
        <v>169</v>
      </c>
      <c r="BL9" s="11" t="n">
        <v>45749</v>
      </c>
      <c r="BM9" s="6" t="n">
        <v>89509.51</v>
      </c>
      <c r="BN9" s="0" t="s">
        <v>169</v>
      </c>
      <c r="BO9" s="11" t="n">
        <v>46035</v>
      </c>
      <c r="BP9" s="6" t="n">
        <v>-49374.68</v>
      </c>
      <c r="BQ9" s="0" t="s">
        <v>171</v>
      </c>
    </row>
    <row collapsed="false" customFormat="false" customHeight="false" hidden="false" ht="12.1" outlineLevel="0" r="10">
      <c r="A10" s="0"/>
      <c r="B10" s="0"/>
      <c r="C10" s="0"/>
      <c r="D10" s="0"/>
      <c r="E10" s="10" t="s">
        <f>=XIRR(E2:E9,D2:D9)</f>
      </c>
      <c r="F10" s="0"/>
      <c r="G10" s="11" t="n">
        <v>45695</v>
      </c>
      <c r="H10" s="6" t="n">
        <v>42024</v>
      </c>
      <c r="I10" s="0" t="s">
        <v>169</v>
      </c>
      <c r="J10" s="0"/>
      <c r="K10" s="0"/>
      <c r="L10" s="0"/>
      <c r="M10" s="11" t="n">
        <v>45616</v>
      </c>
      <c r="N10" s="6" t="n">
        <v>5514</v>
      </c>
      <c r="O10" s="0" t="s">
        <v>169</v>
      </c>
      <c r="P10" s="0"/>
      <c r="Q10" s="0"/>
      <c r="R10" s="0"/>
      <c r="S10" s="0"/>
      <c r="T10" s="8" t="s">
        <f>=-SUM(T2:T8)</f>
      </c>
      <c r="U10" s="0" t="s">
        <v>172</v>
      </c>
      <c r="V10" s="11" t="n">
        <v>45944</v>
      </c>
      <c r="W10" s="6" t="n">
        <v>6296</v>
      </c>
      <c r="X10" s="0" t="s">
        <v>169</v>
      </c>
      <c r="Y10" s="0"/>
      <c r="Z10" s="0"/>
      <c r="AA10" s="0"/>
      <c r="AB10" s="11" t="n">
        <v>45797</v>
      </c>
      <c r="AC10" s="6" t="n">
        <v>21564.2</v>
      </c>
      <c r="AD10" s="0" t="s">
        <v>169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45817</v>
      </c>
      <c r="BA10" s="6" t="n">
        <v>-8417</v>
      </c>
      <c r="BB10" s="0" t="s">
        <v>129</v>
      </c>
      <c r="BC10" s="11" t="n">
        <v>45797</v>
      </c>
      <c r="BD10" s="6" t="n">
        <v>8408</v>
      </c>
      <c r="BE10" s="0" t="s">
        <v>169</v>
      </c>
      <c r="BF10" s="11" t="n">
        <v>45849</v>
      </c>
      <c r="BG10" s="6" t="n">
        <v>24068</v>
      </c>
      <c r="BH10" s="0" t="s">
        <v>169</v>
      </c>
      <c r="BI10" s="11" t="n">
        <v>45748</v>
      </c>
      <c r="BJ10" s="6" t="n">
        <v>2928.25</v>
      </c>
      <c r="BK10" s="0" t="s">
        <v>169</v>
      </c>
      <c r="BL10" s="11" t="n">
        <v>45749</v>
      </c>
      <c r="BM10" s="6" t="n">
        <v>-89515.58</v>
      </c>
      <c r="BN10" s="0" t="s">
        <v>171</v>
      </c>
      <c r="BO10" s="0"/>
      <c r="BP10" s="10" t="s">
        <f>=XIRR(BP2:BP9,BO2:BO9)</f>
      </c>
      <c r="BQ10" s="0"/>
    </row>
    <row collapsed="false" customFormat="false" customHeight="false" hidden="false" ht="12.1" outlineLevel="0" r="11">
      <c r="A11" s="0"/>
      <c r="B11" s="0"/>
      <c r="C11" s="0"/>
      <c r="D11" s="0"/>
      <c r="E11" s="8" t="s">
        <f>=-SUM(E2:E9)</f>
      </c>
      <c r="F11" s="0" t="s">
        <v>172</v>
      </c>
      <c r="G11" s="11" t="n">
        <v>45702</v>
      </c>
      <c r="H11" s="6" t="n">
        <v>-98223.2</v>
      </c>
      <c r="I11" s="0" t="s">
        <v>171</v>
      </c>
      <c r="J11" s="0"/>
      <c r="K11" s="0"/>
      <c r="L11" s="0"/>
      <c r="M11" s="11" t="n">
        <v>45616</v>
      </c>
      <c r="N11" s="6" t="n">
        <v>4595</v>
      </c>
      <c r="O11" s="0" t="s">
        <v>169</v>
      </c>
      <c r="P11" s="0"/>
      <c r="Q11" s="0"/>
      <c r="R11" s="0"/>
      <c r="S11" s="0"/>
      <c r="T11" s="0"/>
      <c r="U11" s="0"/>
      <c r="V11" s="11" t="n">
        <v>45944</v>
      </c>
      <c r="W11" s="6" t="n">
        <v>3118</v>
      </c>
      <c r="X11" s="0" t="s">
        <v>169</v>
      </c>
      <c r="Y11" s="0"/>
      <c r="Z11" s="0"/>
      <c r="AA11" s="0"/>
      <c r="AB11" s="11" t="n">
        <v>45849</v>
      </c>
      <c r="AC11" s="6" t="n">
        <v>49961.6</v>
      </c>
      <c r="AD11" s="0" t="s">
        <v>169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45826</v>
      </c>
      <c r="BA11" s="6" t="n">
        <v>432</v>
      </c>
      <c r="BB11" s="0" t="s">
        <v>169</v>
      </c>
      <c r="BC11" s="11" t="n">
        <v>45797</v>
      </c>
      <c r="BD11" s="6" t="n">
        <v>1681.8</v>
      </c>
      <c r="BE11" s="0" t="s">
        <v>169</v>
      </c>
      <c r="BF11" s="11" t="n">
        <v>45931</v>
      </c>
      <c r="BG11" s="6" t="n">
        <v>-9263</v>
      </c>
      <c r="BH11" s="0" t="s">
        <v>134</v>
      </c>
      <c r="BI11" s="11" t="n">
        <v>45846</v>
      </c>
      <c r="BJ11" s="6" t="n">
        <v>-7859.72</v>
      </c>
      <c r="BK11" s="0" t="s">
        <v>131</v>
      </c>
      <c r="BL11" s="11" t="n">
        <v>45749</v>
      </c>
      <c r="BM11" s="6" t="n">
        <v>89521.02</v>
      </c>
      <c r="BN11" s="0" t="s">
        <v>169</v>
      </c>
      <c r="BO11" s="0"/>
      <c r="BP11" s="8" t="s">
        <f>=-SUM(BP2:BP9)</f>
      </c>
      <c r="BQ11" s="0" t="s">
        <v>172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45702</v>
      </c>
      <c r="H12" s="6" t="n">
        <v>-36616.8</v>
      </c>
      <c r="I12" s="0" t="s">
        <v>171</v>
      </c>
      <c r="J12" s="0"/>
      <c r="K12" s="0"/>
      <c r="L12" s="0"/>
      <c r="M12" s="11" t="n">
        <v>45616</v>
      </c>
      <c r="N12" s="6" t="n">
        <v>459.5</v>
      </c>
      <c r="O12" s="0" t="s">
        <v>169</v>
      </c>
      <c r="P12" s="0"/>
      <c r="Q12" s="0"/>
      <c r="R12" s="0"/>
      <c r="S12" s="0"/>
      <c r="T12" s="0"/>
      <c r="U12" s="0"/>
      <c r="V12" s="11" t="n">
        <v>45994</v>
      </c>
      <c r="W12" s="6" t="n">
        <v>-10281</v>
      </c>
      <c r="X12" s="0" t="s">
        <v>171</v>
      </c>
      <c r="Y12" s="0"/>
      <c r="Z12" s="0"/>
      <c r="AA12" s="0"/>
      <c r="AB12" s="11" t="n">
        <v>45856</v>
      </c>
      <c r="AC12" s="6" t="n">
        <v>-26673.2</v>
      </c>
      <c r="AD12" s="0" t="s">
        <v>132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45849</v>
      </c>
      <c r="BA12" s="6" t="n">
        <v>52800</v>
      </c>
      <c r="BB12" s="0" t="s">
        <v>169</v>
      </c>
      <c r="BC12" s="11" t="n">
        <v>45797</v>
      </c>
      <c r="BD12" s="6" t="n">
        <v>3363.6</v>
      </c>
      <c r="BE12" s="0" t="s">
        <v>169</v>
      </c>
      <c r="BF12" s="11" t="n">
        <v>45994</v>
      </c>
      <c r="BG12" s="6" t="n">
        <v>-144980</v>
      </c>
      <c r="BH12" s="0" t="s">
        <v>171</v>
      </c>
      <c r="BI12" s="11" t="n">
        <v>45848</v>
      </c>
      <c r="BJ12" s="6" t="n">
        <v>9559.85</v>
      </c>
      <c r="BK12" s="0" t="s">
        <v>169</v>
      </c>
      <c r="BL12" s="11" t="n">
        <v>45749</v>
      </c>
      <c r="BM12" s="6" t="n">
        <v>89514.44</v>
      </c>
      <c r="BN12" s="0" t="s">
        <v>169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45702</v>
      </c>
      <c r="H13" s="6" t="n">
        <v>-16643</v>
      </c>
      <c r="I13" s="0" t="s">
        <v>171</v>
      </c>
      <c r="J13" s="0"/>
      <c r="K13" s="0"/>
      <c r="L13" s="0"/>
      <c r="M13" s="11" t="n">
        <v>45616</v>
      </c>
      <c r="N13" s="6" t="n">
        <v>459.5</v>
      </c>
      <c r="O13" s="0" t="s">
        <v>169</v>
      </c>
      <c r="P13" s="0"/>
      <c r="Q13" s="0"/>
      <c r="R13" s="0"/>
      <c r="S13" s="0"/>
      <c r="T13" s="0"/>
      <c r="U13" s="0"/>
      <c r="V13" s="0"/>
      <c r="W13" s="10" t="s">
        <f>=XIRR(W2:W12,V2:V12)</f>
      </c>
      <c r="X13" s="0"/>
      <c r="Y13" s="0"/>
      <c r="Z13" s="0"/>
      <c r="AA13" s="0"/>
      <c r="AB13" s="11" t="n">
        <v>45994</v>
      </c>
      <c r="AC13" s="6" t="n">
        <v>-3006.4</v>
      </c>
      <c r="AD13" s="0" t="s">
        <v>171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45948</v>
      </c>
      <c r="BA13" s="6" t="n">
        <v>-8839</v>
      </c>
      <c r="BB13" s="0" t="s">
        <v>137</v>
      </c>
      <c r="BC13" s="11" t="n">
        <v>45797</v>
      </c>
      <c r="BD13" s="6" t="n">
        <v>13454.4</v>
      </c>
      <c r="BE13" s="0" t="s">
        <v>169</v>
      </c>
      <c r="BF13" s="11" t="n">
        <v>45994</v>
      </c>
      <c r="BG13" s="6" t="n">
        <v>-6591</v>
      </c>
      <c r="BH13" s="0" t="s">
        <v>171</v>
      </c>
      <c r="BI13" s="11" t="n">
        <v>45848</v>
      </c>
      <c r="BJ13" s="6" t="n">
        <v>15096</v>
      </c>
      <c r="BK13" s="0" t="s">
        <v>169</v>
      </c>
      <c r="BL13" s="11" t="n">
        <v>45749</v>
      </c>
      <c r="BM13" s="6" t="n">
        <v>-89504.07</v>
      </c>
      <c r="BN13" s="0" t="s">
        <v>171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45702</v>
      </c>
      <c r="H14" s="6" t="n">
        <v>-16643</v>
      </c>
      <c r="I14" s="0" t="s">
        <v>171</v>
      </c>
      <c r="J14" s="0"/>
      <c r="K14" s="0"/>
      <c r="L14" s="0"/>
      <c r="M14" s="11" t="n">
        <v>45616</v>
      </c>
      <c r="N14" s="6" t="n">
        <v>7811.5</v>
      </c>
      <c r="O14" s="0" t="s">
        <v>169</v>
      </c>
      <c r="P14" s="0"/>
      <c r="Q14" s="0"/>
      <c r="R14" s="0"/>
      <c r="S14" s="0"/>
      <c r="T14" s="0"/>
      <c r="U14" s="0"/>
      <c r="V14" s="0"/>
      <c r="W14" s="8" t="s">
        <f>=-SUM(W2:W12)</f>
      </c>
      <c r="X14" s="0" t="s">
        <v>172</v>
      </c>
      <c r="Y14" s="0"/>
      <c r="Z14" s="0"/>
      <c r="AA14" s="0"/>
      <c r="AB14" s="11" t="n">
        <v>45994</v>
      </c>
      <c r="AC14" s="6" t="n">
        <v>-300.64</v>
      </c>
      <c r="AD14" s="0" t="s">
        <v>171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45994</v>
      </c>
      <c r="BA14" s="6" t="n">
        <v>-5095.2</v>
      </c>
      <c r="BB14" s="0" t="s">
        <v>171</v>
      </c>
      <c r="BC14" s="11" t="n">
        <v>45905</v>
      </c>
      <c r="BD14" s="6" t="n">
        <v>2220.8</v>
      </c>
      <c r="BE14" s="0" t="s">
        <v>169</v>
      </c>
      <c r="BF14" s="11" t="n">
        <v>46037</v>
      </c>
      <c r="BG14" s="6" t="n">
        <v>-6305</v>
      </c>
      <c r="BH14" s="0" t="s">
        <v>171</v>
      </c>
      <c r="BI14" s="11" t="n">
        <v>45848</v>
      </c>
      <c r="BJ14" s="6" t="n">
        <v>6541.6</v>
      </c>
      <c r="BK14" s="0" t="s">
        <v>169</v>
      </c>
      <c r="BL14" s="11" t="n">
        <v>45797</v>
      </c>
      <c r="BM14" s="6" t="n">
        <v>146859.55</v>
      </c>
      <c r="BN14" s="0" t="s">
        <v>169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45702</v>
      </c>
      <c r="H15" s="6" t="n">
        <v>-9984.6</v>
      </c>
      <c r="I15" s="0" t="s">
        <v>171</v>
      </c>
      <c r="J15" s="0"/>
      <c r="K15" s="0"/>
      <c r="L15" s="0"/>
      <c r="M15" s="11" t="n">
        <v>45665</v>
      </c>
      <c r="N15" s="6" t="n">
        <v>12412.05</v>
      </c>
      <c r="O15" s="0" t="s">
        <v>169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45994</v>
      </c>
      <c r="AC15" s="6" t="n">
        <v>-156026.97</v>
      </c>
      <c r="AD15" s="0" t="s">
        <v>171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45994</v>
      </c>
      <c r="BA15" s="6" t="n">
        <v>-2123</v>
      </c>
      <c r="BB15" s="0" t="s">
        <v>171</v>
      </c>
      <c r="BC15" s="11" t="n">
        <v>45939</v>
      </c>
      <c r="BD15" s="6" t="n">
        <v>-100766.4</v>
      </c>
      <c r="BE15" s="0" t="s">
        <v>171</v>
      </c>
      <c r="BF15" s="11" t="n">
        <v>46037</v>
      </c>
      <c r="BG15" s="6" t="n">
        <v>-44128</v>
      </c>
      <c r="BH15" s="0" t="s">
        <v>171</v>
      </c>
      <c r="BI15" s="11" t="n">
        <v>45848</v>
      </c>
      <c r="BJ15" s="6" t="n">
        <v>16605.6</v>
      </c>
      <c r="BK15" s="0" t="s">
        <v>169</v>
      </c>
      <c r="BL15" s="11" t="n">
        <v>45797</v>
      </c>
      <c r="BM15" s="6" t="n">
        <v>-146850.86</v>
      </c>
      <c r="BN15" s="0" t="s">
        <v>171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10" t="s">
        <f>=XIRR(H2:H15,G2:G15)</f>
      </c>
      <c r="I16" s="0"/>
      <c r="J16" s="0"/>
      <c r="K16" s="0"/>
      <c r="L16" s="0"/>
      <c r="M16" s="11" t="n">
        <v>45666</v>
      </c>
      <c r="N16" s="6" t="n">
        <v>21928.05</v>
      </c>
      <c r="O16" s="0" t="s">
        <v>169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45994</v>
      </c>
      <c r="AC16" s="6" t="n">
        <v>-1503.3</v>
      </c>
      <c r="AD16" s="0" t="s">
        <v>171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45994</v>
      </c>
      <c r="BA16" s="6" t="n">
        <v>-424.6</v>
      </c>
      <c r="BB16" s="0" t="s">
        <v>171</v>
      </c>
      <c r="BC16" s="11" t="n">
        <v>45943</v>
      </c>
      <c r="BD16" s="6" t="n">
        <v>-5239.25</v>
      </c>
      <c r="BE16" s="0" t="s">
        <v>136</v>
      </c>
      <c r="BF16" s="11" t="n">
        <v>46037</v>
      </c>
      <c r="BG16" s="6" t="n">
        <v>-18912</v>
      </c>
      <c r="BH16" s="0" t="s">
        <v>171</v>
      </c>
      <c r="BI16" s="11" t="n">
        <v>45848</v>
      </c>
      <c r="BJ16" s="6" t="n">
        <v>10063</v>
      </c>
      <c r="BK16" s="0" t="s">
        <v>169</v>
      </c>
      <c r="BL16" s="11" t="n">
        <v>45799</v>
      </c>
      <c r="BM16" s="6" t="n">
        <v>-146495.05</v>
      </c>
      <c r="BN16" s="0" t="s">
        <v>171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8" t="s">
        <f>=-SUM(H2:H15)</f>
      </c>
      <c r="I17" s="0" t="s">
        <v>172</v>
      </c>
      <c r="J17" s="0"/>
      <c r="K17" s="0"/>
      <c r="L17" s="0"/>
      <c r="M17" s="11" t="n">
        <v>45666</v>
      </c>
      <c r="N17" s="6" t="n">
        <v>39707.55</v>
      </c>
      <c r="O17" s="0" t="s">
        <v>169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45994</v>
      </c>
      <c r="AC17" s="6" t="n">
        <v>-3007</v>
      </c>
      <c r="AD17" s="0" t="s">
        <v>171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45994</v>
      </c>
      <c r="BA17" s="6" t="n">
        <v>-42884.6</v>
      </c>
      <c r="BB17" s="0" t="s">
        <v>171</v>
      </c>
      <c r="BC17" s="11" t="n">
        <v>45994</v>
      </c>
      <c r="BD17" s="6" t="n">
        <v>-10678</v>
      </c>
      <c r="BE17" s="0" t="s">
        <v>171</v>
      </c>
      <c r="BF17" s="11" t="n">
        <v>46037</v>
      </c>
      <c r="BG17" s="6" t="n">
        <v>-12610</v>
      </c>
      <c r="BH17" s="0" t="s">
        <v>171</v>
      </c>
      <c r="BI17" s="11" t="n">
        <v>45867</v>
      </c>
      <c r="BJ17" s="6" t="n">
        <v>3602.9</v>
      </c>
      <c r="BK17" s="0" t="s">
        <v>169</v>
      </c>
      <c r="BL17" s="11" t="n">
        <v>45799</v>
      </c>
      <c r="BM17" s="6" t="n">
        <v>-146478.13</v>
      </c>
      <c r="BN17" s="0" t="s">
        <v>171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45667</v>
      </c>
      <c r="N18" s="6" t="n">
        <v>-5362.43</v>
      </c>
      <c r="O18" s="0" t="s">
        <v>126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45994</v>
      </c>
      <c r="AC18" s="6" t="n">
        <v>-300.7</v>
      </c>
      <c r="AD18" s="0" t="s">
        <v>171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45994</v>
      </c>
      <c r="BA18" s="6" t="n">
        <v>-60717.8</v>
      </c>
      <c r="BB18" s="0" t="s">
        <v>171</v>
      </c>
      <c r="BC18" s="11" t="n">
        <v>45994</v>
      </c>
      <c r="BD18" s="6" t="n">
        <v>-2135.2</v>
      </c>
      <c r="BE18" s="0" t="s">
        <v>171</v>
      </c>
      <c r="BF18" s="11" t="n">
        <v>46037</v>
      </c>
      <c r="BG18" s="6" t="n">
        <v>-18915</v>
      </c>
      <c r="BH18" s="0" t="s">
        <v>171</v>
      </c>
      <c r="BI18" s="11" t="n">
        <v>45867</v>
      </c>
      <c r="BJ18" s="6" t="n">
        <v>3602.55</v>
      </c>
      <c r="BK18" s="0" t="s">
        <v>169</v>
      </c>
      <c r="BL18" s="11" t="n">
        <v>45799</v>
      </c>
      <c r="BM18" s="6" t="n">
        <v>-146545.81</v>
      </c>
      <c r="BN18" s="0" t="s">
        <v>171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45692</v>
      </c>
      <c r="N19" s="6" t="n">
        <v>14705.6</v>
      </c>
      <c r="O19" s="0" t="s">
        <v>169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45994</v>
      </c>
      <c r="AC19" s="6" t="n">
        <v>-300.7</v>
      </c>
      <c r="AD19" s="0" t="s">
        <v>171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45994</v>
      </c>
      <c r="BA19" s="6" t="n">
        <v>-4246</v>
      </c>
      <c r="BB19" s="0" t="s">
        <v>171</v>
      </c>
      <c r="BC19" s="11" t="n">
        <v>45994</v>
      </c>
      <c r="BD19" s="6" t="n">
        <v>-10676</v>
      </c>
      <c r="BE19" s="0" t="s">
        <v>171</v>
      </c>
      <c r="BF19" s="0"/>
      <c r="BG19" s="10" t="s">
        <f>=XIRR(BG2:BG18,BF2:BF18)</f>
      </c>
      <c r="BH19" s="0"/>
      <c r="BI19" s="11" t="n">
        <v>45943</v>
      </c>
      <c r="BJ19" s="6" t="n">
        <v>-6938.3</v>
      </c>
      <c r="BK19" s="0" t="s">
        <v>135</v>
      </c>
      <c r="BL19" s="11" t="n">
        <v>45799</v>
      </c>
      <c r="BM19" s="6" t="n">
        <v>146554.47</v>
      </c>
      <c r="BN19" s="0" t="s">
        <v>169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45695</v>
      </c>
      <c r="N20" s="6" t="n">
        <v>27700.45</v>
      </c>
      <c r="O20" s="0" t="s">
        <v>169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45994</v>
      </c>
      <c r="AC20" s="6" t="n">
        <v>-300.64</v>
      </c>
      <c r="AD20" s="0" t="s">
        <v>171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46037</v>
      </c>
      <c r="BA20" s="6" t="n">
        <v>-7847</v>
      </c>
      <c r="BB20" s="0" t="s">
        <v>171</v>
      </c>
      <c r="BC20" s="11" t="n">
        <v>45994</v>
      </c>
      <c r="BD20" s="6" t="n">
        <v>-2135.2</v>
      </c>
      <c r="BE20" s="0" t="s">
        <v>171</v>
      </c>
      <c r="BF20" s="0"/>
      <c r="BG20" s="8" t="s">
        <f>=-SUM(BG2:BG18)</f>
      </c>
      <c r="BH20" s="0" t="s">
        <v>172</v>
      </c>
      <c r="BI20" s="11" t="n">
        <v>45994</v>
      </c>
      <c r="BJ20" s="6" t="n">
        <v>-5934.6</v>
      </c>
      <c r="BK20" s="0" t="s">
        <v>171</v>
      </c>
      <c r="BL20" s="11" t="n">
        <v>45799</v>
      </c>
      <c r="BM20" s="6" t="n">
        <v>146537.55</v>
      </c>
      <c r="BN20" s="0" t="s">
        <v>169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45695</v>
      </c>
      <c r="N21" s="6" t="n">
        <v>18815.4</v>
      </c>
      <c r="O21" s="0" t="s">
        <v>169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46037</v>
      </c>
      <c r="AC21" s="6" t="n">
        <v>-14056.29</v>
      </c>
      <c r="AD21" s="0" t="s">
        <v>171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46037</v>
      </c>
      <c r="BA21" s="6" t="n">
        <v>-27258</v>
      </c>
      <c r="BB21" s="0" t="s">
        <v>171</v>
      </c>
      <c r="BC21" s="11" t="n">
        <v>45994</v>
      </c>
      <c r="BD21" s="6" t="n">
        <v>-2135.2</v>
      </c>
      <c r="BE21" s="0" t="s">
        <v>171</v>
      </c>
      <c r="BF21" s="0"/>
      <c r="BG21" s="0"/>
      <c r="BH21" s="0"/>
      <c r="BI21" s="11" t="n">
        <v>45994</v>
      </c>
      <c r="BJ21" s="6" t="n">
        <v>-117691</v>
      </c>
      <c r="BK21" s="0" t="s">
        <v>171</v>
      </c>
      <c r="BL21" s="11" t="n">
        <v>45799</v>
      </c>
      <c r="BM21" s="6" t="n">
        <v>-146528.89</v>
      </c>
      <c r="BN21" s="0" t="s">
        <v>171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45705</v>
      </c>
      <c r="N22" s="6" t="n">
        <v>22920</v>
      </c>
      <c r="O22" s="0" t="s">
        <v>169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46037</v>
      </c>
      <c r="AC22" s="6" t="n">
        <v>-8673.03</v>
      </c>
      <c r="AD22" s="0" t="s">
        <v>171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11" t="n">
        <v>46037</v>
      </c>
      <c r="BA22" s="6" t="n">
        <v>-1239.6</v>
      </c>
      <c r="BB22" s="0" t="s">
        <v>171</v>
      </c>
      <c r="BC22" s="11" t="n">
        <v>45994</v>
      </c>
      <c r="BD22" s="6" t="n">
        <v>-2135.2</v>
      </c>
      <c r="BE22" s="0" t="s">
        <v>171</v>
      </c>
      <c r="BF22" s="0"/>
      <c r="BG22" s="0"/>
      <c r="BH22" s="0"/>
      <c r="BI22" s="11" t="n">
        <v>45994</v>
      </c>
      <c r="BJ22" s="6" t="n">
        <v>-4945.5</v>
      </c>
      <c r="BK22" s="0" t="s">
        <v>171</v>
      </c>
      <c r="BL22" s="11" t="n">
        <v>45799</v>
      </c>
      <c r="BM22" s="6" t="n">
        <v>-146555.96</v>
      </c>
      <c r="BN22" s="0" t="s">
        <v>171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45705</v>
      </c>
      <c r="N23" s="6" t="n">
        <v>7448.35</v>
      </c>
      <c r="O23" s="0" t="s">
        <v>169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46037</v>
      </c>
      <c r="AC23" s="6" t="n">
        <v>-49944.69</v>
      </c>
      <c r="AD23" s="0" t="s">
        <v>171</v>
      </c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11" t="n">
        <v>46037</v>
      </c>
      <c r="BA23" s="6" t="n">
        <v>-61153.6</v>
      </c>
      <c r="BB23" s="0" t="s">
        <v>171</v>
      </c>
      <c r="BC23" s="11" t="n">
        <v>45994</v>
      </c>
      <c r="BD23" s="6" t="n">
        <v>-42704</v>
      </c>
      <c r="BE23" s="0" t="s">
        <v>171</v>
      </c>
      <c r="BF23" s="0"/>
      <c r="BG23" s="0"/>
      <c r="BH23" s="0"/>
      <c r="BI23" s="11" t="n">
        <v>46014</v>
      </c>
      <c r="BJ23" s="6" t="n">
        <v>10411.8</v>
      </c>
      <c r="BK23" s="0" t="s">
        <v>169</v>
      </c>
      <c r="BL23" s="11" t="n">
        <v>45799</v>
      </c>
      <c r="BM23" s="6" t="n">
        <v>146564.63</v>
      </c>
      <c r="BN23" s="0" t="s">
        <v>169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45705</v>
      </c>
      <c r="N24" s="6" t="n">
        <v>5728.5</v>
      </c>
      <c r="O24" s="0" t="s">
        <v>169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46037</v>
      </c>
      <c r="AC24" s="6" t="n">
        <v>-20934.9</v>
      </c>
      <c r="AD24" s="0" t="s">
        <v>171</v>
      </c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10" t="s">
        <f>=XIRR(BA2:BA23,AZ2:AZ23)</f>
      </c>
      <c r="BB24" s="0"/>
      <c r="BC24" s="11" t="n">
        <v>45994</v>
      </c>
      <c r="BD24" s="6" t="n">
        <v>-2135.6</v>
      </c>
      <c r="BE24" s="0" t="s">
        <v>171</v>
      </c>
      <c r="BF24" s="0"/>
      <c r="BG24" s="0"/>
      <c r="BH24" s="0"/>
      <c r="BI24" s="11" t="n">
        <v>46014</v>
      </c>
      <c r="BJ24" s="6" t="n">
        <v>24785</v>
      </c>
      <c r="BK24" s="0" t="s">
        <v>169</v>
      </c>
      <c r="BL24" s="11" t="n">
        <v>45799</v>
      </c>
      <c r="BM24" s="6" t="n">
        <v>146486.79</v>
      </c>
      <c r="BN24" s="0" t="s">
        <v>169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45748</v>
      </c>
      <c r="N25" s="6" t="n">
        <v>9420.2</v>
      </c>
      <c r="O25" s="0" t="s">
        <v>169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46037</v>
      </c>
      <c r="AC25" s="6" t="n">
        <v>-21233.97</v>
      </c>
      <c r="AD25" s="0" t="s">
        <v>171</v>
      </c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8" t="s">
        <f>=-SUM(BA2:BA23)</f>
      </c>
      <c r="BB25" s="0" t="s">
        <v>172</v>
      </c>
      <c r="BC25" s="11" t="n">
        <v>45994</v>
      </c>
      <c r="BD25" s="6" t="n">
        <v>-2135.8</v>
      </c>
      <c r="BE25" s="0" t="s">
        <v>171</v>
      </c>
      <c r="BF25" s="0"/>
      <c r="BG25" s="0"/>
      <c r="BH25" s="0"/>
      <c r="BI25" s="11" t="n">
        <v>46014</v>
      </c>
      <c r="BJ25" s="6" t="n">
        <v>21810.8</v>
      </c>
      <c r="BK25" s="0" t="s">
        <v>169</v>
      </c>
      <c r="BL25" s="11" t="n">
        <v>45799</v>
      </c>
      <c r="BM25" s="6" t="n">
        <v>-146486.59</v>
      </c>
      <c r="BN25" s="0" t="s">
        <v>171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45848</v>
      </c>
      <c r="N26" s="6" t="n">
        <v>51237.5</v>
      </c>
      <c r="O26" s="0" t="s">
        <v>169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46037</v>
      </c>
      <c r="AC26" s="6" t="n">
        <v>-49944.69</v>
      </c>
      <c r="AD26" s="0" t="s">
        <v>171</v>
      </c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11" t="n">
        <v>45994</v>
      </c>
      <c r="BD26" s="6" t="n">
        <v>-2135.8</v>
      </c>
      <c r="BE26" s="0" t="s">
        <v>171</v>
      </c>
      <c r="BF26" s="0"/>
      <c r="BG26" s="0"/>
      <c r="BH26" s="0"/>
      <c r="BI26" s="11" t="n">
        <v>46014</v>
      </c>
      <c r="BJ26" s="6" t="n">
        <v>11898</v>
      </c>
      <c r="BK26" s="0" t="s">
        <v>169</v>
      </c>
      <c r="BL26" s="11" t="n">
        <v>45799</v>
      </c>
      <c r="BM26" s="6" t="n">
        <v>-146564.42</v>
      </c>
      <c r="BN26" s="0" t="s">
        <v>171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45858</v>
      </c>
      <c r="N27" s="6" t="n">
        <v>-6296.24</v>
      </c>
      <c r="O27" s="0" t="s">
        <v>133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46037</v>
      </c>
      <c r="AC27" s="6" t="n">
        <v>-30206.07</v>
      </c>
      <c r="AD27" s="0" t="s">
        <v>171</v>
      </c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11" t="n">
        <v>45994</v>
      </c>
      <c r="BD27" s="6" t="n">
        <v>-2135.8</v>
      </c>
      <c r="BE27" s="0" t="s">
        <v>171</v>
      </c>
      <c r="BF27" s="0"/>
      <c r="BG27" s="0"/>
      <c r="BH27" s="0"/>
      <c r="BI27" s="11" t="n">
        <v>46014</v>
      </c>
      <c r="BJ27" s="6" t="n">
        <v>494.55</v>
      </c>
      <c r="BK27" s="0" t="s">
        <v>169</v>
      </c>
      <c r="BL27" s="11" t="n">
        <v>45799</v>
      </c>
      <c r="BM27" s="6" t="n">
        <v>146503.71</v>
      </c>
      <c r="BN27" s="0" t="s">
        <v>169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45951</v>
      </c>
      <c r="N28" s="6" t="n">
        <v>423.45</v>
      </c>
      <c r="O28" s="0" t="s">
        <v>169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46037</v>
      </c>
      <c r="AC28" s="6" t="n">
        <v>12549.6</v>
      </c>
      <c r="AD28" s="0" t="s">
        <v>169</v>
      </c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11" t="n">
        <v>46013</v>
      </c>
      <c r="BD28" s="6" t="n">
        <v>-1472</v>
      </c>
      <c r="BE28" s="0" t="s">
        <v>144</v>
      </c>
      <c r="BF28" s="0"/>
      <c r="BG28" s="0"/>
      <c r="BH28" s="0"/>
      <c r="BI28" s="11" t="n">
        <v>46014</v>
      </c>
      <c r="BJ28" s="6" t="n">
        <v>2479</v>
      </c>
      <c r="BK28" s="0" t="s">
        <v>169</v>
      </c>
      <c r="BL28" s="11" t="n">
        <v>45799</v>
      </c>
      <c r="BM28" s="6" t="n">
        <v>-146572.88</v>
      </c>
      <c r="BN28" s="0" t="s">
        <v>171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45994</v>
      </c>
      <c r="N29" s="6" t="n">
        <v>-406.7</v>
      </c>
      <c r="O29" s="0" t="s">
        <v>171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46037</v>
      </c>
      <c r="AC29" s="6" t="n">
        <v>83069.18</v>
      </c>
      <c r="AD29" s="0" t="s">
        <v>169</v>
      </c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11" t="n">
        <v>46037</v>
      </c>
      <c r="BD29" s="6" t="n">
        <v>-49042.8</v>
      </c>
      <c r="BE29" s="0" t="s">
        <v>171</v>
      </c>
      <c r="BF29" s="0"/>
      <c r="BG29" s="0"/>
      <c r="BH29" s="0"/>
      <c r="BI29" s="11" t="n">
        <v>46014</v>
      </c>
      <c r="BJ29" s="6" t="n">
        <v>-77321.4</v>
      </c>
      <c r="BK29" s="0" t="s">
        <v>171</v>
      </c>
      <c r="BL29" s="11" t="n">
        <v>45799</v>
      </c>
      <c r="BM29" s="6" t="n">
        <v>-146520.43</v>
      </c>
      <c r="BN29" s="0" t="s">
        <v>171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45994</v>
      </c>
      <c r="N30" s="6" t="n">
        <v>-56931</v>
      </c>
      <c r="O30" s="0" t="s">
        <v>171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10" t="s">
        <f>=XIRR(AC2:AC29,AB2:AB29)</f>
      </c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11" t="n">
        <v>46037</v>
      </c>
      <c r="BD30" s="6" t="n">
        <v>-5162.4</v>
      </c>
      <c r="BE30" s="0" t="s">
        <v>171</v>
      </c>
      <c r="BF30" s="0"/>
      <c r="BG30" s="0"/>
      <c r="BH30" s="0"/>
      <c r="BI30" s="11" t="n">
        <v>46014</v>
      </c>
      <c r="BJ30" s="6" t="n">
        <v>2479.25</v>
      </c>
      <c r="BK30" s="0" t="s">
        <v>169</v>
      </c>
      <c r="BL30" s="11" t="n">
        <v>45799</v>
      </c>
      <c r="BM30" s="6" t="n">
        <v>-146537.35</v>
      </c>
      <c r="BN30" s="0" t="s">
        <v>171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45994</v>
      </c>
      <c r="N31" s="6" t="n">
        <v>-2033.25</v>
      </c>
      <c r="O31" s="0" t="s">
        <v>171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8" t="s">
        <f>=-SUM(AC2:AC29)</f>
      </c>
      <c r="AD31" s="0" t="s">
        <v>172</v>
      </c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11" t="n">
        <v>46037</v>
      </c>
      <c r="BD31" s="6" t="n">
        <v>-30972</v>
      </c>
      <c r="BE31" s="0" t="s">
        <v>171</v>
      </c>
      <c r="BF31" s="0"/>
      <c r="BG31" s="0"/>
      <c r="BH31" s="0"/>
      <c r="BI31" s="11" t="n">
        <v>46014</v>
      </c>
      <c r="BJ31" s="6" t="n">
        <v>17850.6</v>
      </c>
      <c r="BK31" s="0" t="s">
        <v>169</v>
      </c>
      <c r="BL31" s="11" t="n">
        <v>45799</v>
      </c>
      <c r="BM31" s="6" t="n">
        <v>146581.55</v>
      </c>
      <c r="BN31" s="0" t="s">
        <v>169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45994</v>
      </c>
      <c r="N32" s="6" t="n">
        <v>-41071.65</v>
      </c>
      <c r="O32" s="0" t="s">
        <v>171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11" t="n">
        <v>46037</v>
      </c>
      <c r="BD32" s="6" t="n">
        <v>-18067</v>
      </c>
      <c r="BE32" s="0" t="s">
        <v>171</v>
      </c>
      <c r="BF32" s="0"/>
      <c r="BG32" s="0"/>
      <c r="BH32" s="0"/>
      <c r="BI32" s="11" t="n">
        <v>46014</v>
      </c>
      <c r="BJ32" s="6" t="n">
        <v>-22304.25</v>
      </c>
      <c r="BK32" s="0" t="s">
        <v>171</v>
      </c>
      <c r="BL32" s="11" t="n">
        <v>45799</v>
      </c>
      <c r="BM32" s="6" t="n">
        <v>-146581.34</v>
      </c>
      <c r="BN32" s="0" t="s">
        <v>171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46034</v>
      </c>
      <c r="N33" s="6" t="n">
        <v>-2484.32</v>
      </c>
      <c r="O33" s="0" t="s">
        <v>145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11" t="n">
        <v>46037</v>
      </c>
      <c r="BD33" s="6" t="n">
        <v>-18068.4</v>
      </c>
      <c r="BE33" s="0" t="s">
        <v>171</v>
      </c>
      <c r="BF33" s="0"/>
      <c r="BG33" s="0"/>
      <c r="BH33" s="0"/>
      <c r="BI33" s="11" t="n">
        <v>46014</v>
      </c>
      <c r="BJ33" s="6" t="n">
        <v>4957</v>
      </c>
      <c r="BK33" s="0" t="s">
        <v>169</v>
      </c>
      <c r="BL33" s="11" t="n">
        <v>45799</v>
      </c>
      <c r="BM33" s="6" t="n">
        <v>146520.63</v>
      </c>
      <c r="BN33" s="0" t="s">
        <v>169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11" t="n">
        <v>46037</v>
      </c>
      <c r="N34" s="6" t="n">
        <v>-28084.05</v>
      </c>
      <c r="O34" s="0" t="s">
        <v>171</v>
      </c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10" t="s">
        <f>=XIRR(BD2:BD33,BC2:BC33)</f>
      </c>
      <c r="BE34" s="0"/>
      <c r="BF34" s="0"/>
      <c r="BG34" s="0"/>
      <c r="BH34" s="0"/>
      <c r="BI34" s="11" t="n">
        <v>46014</v>
      </c>
      <c r="BJ34" s="6" t="n">
        <v>2479</v>
      </c>
      <c r="BK34" s="0" t="s">
        <v>169</v>
      </c>
      <c r="BL34" s="11" t="n">
        <v>45799</v>
      </c>
      <c r="BM34" s="6" t="n">
        <v>-146511.97</v>
      </c>
      <c r="BN34" s="0" t="s">
        <v>171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11" t="n">
        <v>46037</v>
      </c>
      <c r="N35" s="6" t="n">
        <v>-39555</v>
      </c>
      <c r="O35" s="0" t="s">
        <v>171</v>
      </c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8" t="s">
        <f>=-SUM(BD2:BD33)</f>
      </c>
      <c r="BE35" s="0" t="s">
        <v>172</v>
      </c>
      <c r="BF35" s="0"/>
      <c r="BG35" s="0"/>
      <c r="BH35" s="0"/>
      <c r="BI35" s="11" t="n">
        <v>46037</v>
      </c>
      <c r="BJ35" s="6" t="n">
        <v>-3861.2</v>
      </c>
      <c r="BK35" s="0" t="s">
        <v>171</v>
      </c>
      <c r="BL35" s="11" t="n">
        <v>45799</v>
      </c>
      <c r="BM35" s="6" t="n">
        <v>146512.17</v>
      </c>
      <c r="BN35" s="0" t="s">
        <v>169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11" t="n">
        <v>46037</v>
      </c>
      <c r="N36" s="6" t="n">
        <v>-30061.8</v>
      </c>
      <c r="O36" s="0" t="s">
        <v>171</v>
      </c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11" t="n">
        <v>46037</v>
      </c>
      <c r="BJ36" s="6" t="n">
        <v>-18823.35</v>
      </c>
      <c r="BK36" s="0" t="s">
        <v>171</v>
      </c>
      <c r="BL36" s="11" t="n">
        <v>45799</v>
      </c>
      <c r="BM36" s="6" t="n">
        <v>-146503.51</v>
      </c>
      <c r="BN36" s="0" t="s">
        <v>171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10" t="s">
        <f>=XIRR(N2:N36,M2:M36)</f>
      </c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11" t="n">
        <v>46037</v>
      </c>
      <c r="BJ37" s="6" t="n">
        <v>-13519.8</v>
      </c>
      <c r="BK37" s="0" t="s">
        <v>171</v>
      </c>
      <c r="BL37" s="11" t="n">
        <v>45799</v>
      </c>
      <c r="BM37" s="6" t="n">
        <v>146590.01</v>
      </c>
      <c r="BN37" s="0" t="s">
        <v>169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8" t="s">
        <f>=-SUM(N2:N36)</f>
      </c>
      <c r="O38" s="0" t="s">
        <v>172</v>
      </c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11" t="n">
        <v>46037</v>
      </c>
      <c r="BJ38" s="6" t="n">
        <v>-482.7</v>
      </c>
      <c r="BK38" s="0" t="s">
        <v>171</v>
      </c>
      <c r="BL38" s="11" t="n">
        <v>45799</v>
      </c>
      <c r="BM38" s="6" t="n">
        <v>146529.09</v>
      </c>
      <c r="BN38" s="0" t="s">
        <v>169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11" t="n">
        <v>46037</v>
      </c>
      <c r="BJ39" s="6" t="n">
        <v>-60350</v>
      </c>
      <c r="BK39" s="0" t="s">
        <v>171</v>
      </c>
      <c r="BL39" s="11" t="n">
        <v>45799</v>
      </c>
      <c r="BM39" s="6" t="n">
        <v>146573.09</v>
      </c>
      <c r="BN39" s="0" t="s">
        <v>169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10" t="s">
        <f>=XIRR(BJ2:BJ39,BI2:BI39)</f>
      </c>
      <c r="BK40" s="0"/>
      <c r="BL40" s="11" t="n">
        <v>45799</v>
      </c>
      <c r="BM40" s="6" t="n">
        <v>146546.01</v>
      </c>
      <c r="BN40" s="0" t="s">
        <v>169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8" t="s">
        <f>=-SUM(BJ2:BJ39)</f>
      </c>
      <c r="BK41" s="0" t="s">
        <v>172</v>
      </c>
      <c r="BL41" s="11" t="n">
        <v>45799</v>
      </c>
      <c r="BM41" s="6" t="n">
        <v>146495.25</v>
      </c>
      <c r="BN41" s="0" t="s">
        <v>169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10" t="s">
        <f>=XIRR(BM2:BM41,BL2:BL41)</f>
      </c>
      <c r="BN42" s="0"/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8" t="s">
        <f>=-SUM(BM2:BM41)</f>
      </c>
      <c r="BN43" s="0" t="s">
        <v>172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201</v>
      </c>
      <c r="C1" s="0"/>
      <c r="D1" s="0"/>
      <c r="E1" s="3" t="s">
        <v>202</v>
      </c>
      <c r="F1" s="0"/>
      <c r="G1" s="0"/>
      <c r="H1" s="3" t="s">
        <v>203</v>
      </c>
      <c r="I1" s="0"/>
      <c r="J1" s="0"/>
      <c r="K1" s="3" t="s">
        <v>204</v>
      </c>
      <c r="L1" s="0"/>
      <c r="M1" s="0"/>
      <c r="N1" s="3" t="s">
        <v>205</v>
      </c>
      <c r="O1" s="0"/>
      <c r="P1" s="0"/>
      <c r="Q1" s="3" t="s">
        <v>206</v>
      </c>
      <c r="R1" s="0"/>
      <c r="S1" s="0"/>
      <c r="T1" s="3" t="s">
        <v>207</v>
      </c>
      <c r="U1" s="0"/>
      <c r="V1" s="0"/>
      <c r="W1" s="3" t="s">
        <v>208</v>
      </c>
      <c r="X1" s="0"/>
      <c r="Y1" s="0"/>
      <c r="Z1" s="3" t="s">
        <v>209</v>
      </c>
      <c r="AA1" s="0"/>
      <c r="AB1" s="0"/>
      <c r="AC1" s="3" t="s">
        <v>210</v>
      </c>
      <c r="AD1" s="0"/>
      <c r="AE1" s="0"/>
      <c r="AF1" s="3" t="s">
        <v>211</v>
      </c>
      <c r="AG1" s="0"/>
      <c r="AH1" s="0"/>
      <c r="AI1" s="3" t="s">
        <v>212</v>
      </c>
      <c r="AJ1" s="0"/>
      <c r="AK1" s="0"/>
      <c r="AL1" s="3" t="s">
        <v>213</v>
      </c>
      <c r="AM1" s="0"/>
      <c r="AN1" s="0"/>
      <c r="AO1" s="3" t="s">
        <v>214</v>
      </c>
      <c r="AP1" s="0"/>
      <c r="AQ1" s="0"/>
      <c r="AR1" s="3" t="s">
        <v>215</v>
      </c>
      <c r="AS1" s="0"/>
      <c r="AT1" s="0"/>
      <c r="AU1" s="3" t="s">
        <v>216</v>
      </c>
      <c r="AV1" s="0"/>
      <c r="AW1" s="0"/>
      <c r="AX1" s="3" t="s">
        <v>217</v>
      </c>
      <c r="AY1" s="0"/>
      <c r="AZ1" s="0"/>
      <c r="BA1" s="3" t="s">
        <v>218</v>
      </c>
      <c r="BB1" s="0"/>
      <c r="BC1" s="0"/>
      <c r="BD1" s="3" t="s">
        <v>219</v>
      </c>
      <c r="BE1" s="0"/>
      <c r="BF1" s="0"/>
      <c r="BG1" s="3" t="s">
        <v>220</v>
      </c>
      <c r="BH1" s="0"/>
      <c r="BI1" s="0"/>
      <c r="BJ1" s="3" t="s">
        <v>221</v>
      </c>
      <c r="BK1" s="0"/>
      <c r="BL1" s="0"/>
      <c r="BM1" s="3" t="s">
        <v>222</v>
      </c>
      <c r="BN1" s="0"/>
      <c r="BO1" s="0"/>
      <c r="BP1" s="3" t="s">
        <v>223</v>
      </c>
      <c r="BQ1" s="0"/>
    </row>
    <row collapsed="false" customFormat="false" customHeight="false" hidden="false" ht="12.1" outlineLevel="0" r="2">
      <c r="A2" s="11" t="n">
        <v>45707</v>
      </c>
      <c r="B2" s="6" t="n">
        <v>24</v>
      </c>
      <c r="C2" s="6" t="n">
        <v>24720</v>
      </c>
      <c r="D2" s="11" t="n">
        <v>46035</v>
      </c>
      <c r="E2" s="6" t="n">
        <v>1</v>
      </c>
      <c r="F2" s="6" t="n">
        <v>30000</v>
      </c>
      <c r="G2" s="11" t="n">
        <v>46035</v>
      </c>
      <c r="H2" s="6" t="n">
        <v>1</v>
      </c>
      <c r="I2" s="6" t="n">
        <v>7760</v>
      </c>
      <c r="J2" s="11" t="n">
        <v>46035</v>
      </c>
      <c r="K2" s="6" t="n">
        <v>5</v>
      </c>
      <c r="L2" s="6" t="n">
        <v>15255</v>
      </c>
      <c r="M2" s="11" t="n">
        <v>46035</v>
      </c>
      <c r="N2" s="6" t="n">
        <v>1</v>
      </c>
      <c r="O2" s="6" t="n">
        <v>1940</v>
      </c>
      <c r="P2" s="11" t="n">
        <v>46035</v>
      </c>
      <c r="Q2" s="6" t="n">
        <v>1</v>
      </c>
      <c r="R2" s="6" t="n">
        <v>12666</v>
      </c>
      <c r="S2" s="11" t="n">
        <v>46036</v>
      </c>
      <c r="T2" s="6" t="n">
        <v>4</v>
      </c>
      <c r="U2" s="6" t="n">
        <v>13600</v>
      </c>
      <c r="V2" s="11" t="n">
        <v>46035</v>
      </c>
      <c r="W2" s="6" t="n">
        <v>1</v>
      </c>
      <c r="X2" s="6" t="n">
        <v>6740</v>
      </c>
      <c r="Y2" s="11" t="n">
        <v>46036</v>
      </c>
      <c r="Z2" s="6" t="n">
        <v>1</v>
      </c>
      <c r="AA2" s="6" t="n">
        <v>8888</v>
      </c>
      <c r="AB2" s="11" t="n">
        <v>46037</v>
      </c>
      <c r="AC2" s="6" t="n">
        <v>1</v>
      </c>
      <c r="AD2" s="6" t="n">
        <v>2600</v>
      </c>
      <c r="AE2" s="11" t="n">
        <v>46037</v>
      </c>
      <c r="AF2" s="6" t="n">
        <v>474</v>
      </c>
      <c r="AG2" s="6" t="n">
        <v>7049.33</v>
      </c>
      <c r="AH2" s="11" t="n">
        <v>46037</v>
      </c>
      <c r="AI2" s="6" t="n">
        <v>986</v>
      </c>
      <c r="AJ2" s="6" t="n">
        <v>18099.02</v>
      </c>
      <c r="AK2" s="11" t="n">
        <v>46037</v>
      </c>
      <c r="AL2" s="6" t="n">
        <v>4</v>
      </c>
      <c r="AM2" s="6" t="n">
        <v>337.88</v>
      </c>
      <c r="AN2" s="11" t="n">
        <v>45994</v>
      </c>
      <c r="AO2" s="6" t="n">
        <v>268</v>
      </c>
      <c r="AP2" s="6" t="n">
        <v>50158.88</v>
      </c>
      <c r="AQ2" s="11" t="n">
        <v>45994</v>
      </c>
      <c r="AR2" s="6" t="n">
        <v>2898</v>
      </c>
      <c r="AS2" s="6" t="n">
        <v>50086.13</v>
      </c>
      <c r="AT2" s="11" t="n">
        <v>45994</v>
      </c>
      <c r="AU2" s="6" t="n">
        <v>332</v>
      </c>
      <c r="AV2" s="6" t="n">
        <v>49700.4</v>
      </c>
      <c r="AW2" s="11" t="n">
        <v>46006</v>
      </c>
      <c r="AX2" s="6" t="n">
        <v>2848</v>
      </c>
      <c r="AY2" s="6" t="n">
        <v>92232.48</v>
      </c>
      <c r="AZ2" s="11" t="n">
        <v>46007</v>
      </c>
      <c r="BA2" s="6" t="n">
        <v>7132</v>
      </c>
      <c r="BB2" s="6" t="n">
        <v>93001.28</v>
      </c>
      <c r="BC2" s="11" t="n">
        <v>45618</v>
      </c>
      <c r="BD2" s="6" t="n">
        <v>55</v>
      </c>
      <c r="BE2" s="6" t="n">
        <v>50056.6</v>
      </c>
      <c r="BF2" s="11" t="n">
        <v>45925</v>
      </c>
      <c r="BG2" s="6" t="n">
        <v>20</v>
      </c>
      <c r="BH2" s="6" t="n">
        <v>18276.2</v>
      </c>
      <c r="BI2" s="11" t="n">
        <v>46037</v>
      </c>
      <c r="BJ2" s="6" t="n">
        <v>105</v>
      </c>
      <c r="BK2" s="6" t="n">
        <v>99463.35</v>
      </c>
      <c r="BL2" s="11" t="n">
        <v>46037</v>
      </c>
      <c r="BM2" s="6" t="n">
        <v>1</v>
      </c>
      <c r="BN2" s="6" t="n">
        <v>79553.7</v>
      </c>
      <c r="BO2" s="11" t="n">
        <v>46006</v>
      </c>
      <c r="BP2" s="6" t="n">
        <v>2</v>
      </c>
      <c r="BQ2" s="6" t="n">
        <v>15669.58</v>
      </c>
    </row>
    <row collapsed="false" customFormat="false" customHeight="false" hidden="false" ht="12.1" outlineLevel="0" r="3">
      <c r="A3" s="11" t="n">
        <v>45804</v>
      </c>
      <c r="B3" s="6" t="n">
        <v>2</v>
      </c>
      <c r="C3" s="6" t="n">
        <v>1952.4</v>
      </c>
      <c r="D3" s="0"/>
      <c r="E3" s="5" t="s">
        <f>=SUM(F2:F2)/SUM(E2:E2)</f>
      </c>
      <c r="F3" s="0" t="s">
        <v>12</v>
      </c>
      <c r="G3" s="11" t="n">
        <v>46036</v>
      </c>
      <c r="H3" s="6" t="n">
        <v>1</v>
      </c>
      <c r="I3" s="6" t="n">
        <v>7755</v>
      </c>
      <c r="J3" s="11" t="n">
        <v>46035</v>
      </c>
      <c r="K3" s="6" t="n">
        <v>2</v>
      </c>
      <c r="L3" s="6" t="n">
        <v>6102</v>
      </c>
      <c r="M3" s="11" t="n">
        <v>46035</v>
      </c>
      <c r="N3" s="6" t="n">
        <v>1</v>
      </c>
      <c r="O3" s="6" t="n">
        <v>1941</v>
      </c>
      <c r="P3" s="11" t="n">
        <v>46035</v>
      </c>
      <c r="Q3" s="6" t="n">
        <v>1</v>
      </c>
      <c r="R3" s="6" t="n">
        <v>12666</v>
      </c>
      <c r="S3" s="11" t="n">
        <v>46036</v>
      </c>
      <c r="T3" s="6" t="n">
        <v>1</v>
      </c>
      <c r="U3" s="6" t="n">
        <v>3400</v>
      </c>
      <c r="V3" s="11" t="n">
        <v>46035</v>
      </c>
      <c r="W3" s="6" t="n">
        <v>1</v>
      </c>
      <c r="X3" s="6" t="n">
        <v>6742</v>
      </c>
      <c r="Y3" s="11" t="n">
        <v>46036</v>
      </c>
      <c r="Z3" s="6" t="n">
        <v>1</v>
      </c>
      <c r="AA3" s="6" t="n">
        <v>8888</v>
      </c>
      <c r="AB3" s="0"/>
      <c r="AC3" s="5" t="s">
        <f>=SUM(AD2:AD2)/SUM(AC2:AC2)</f>
      </c>
      <c r="AD3" s="0" t="s">
        <v>12</v>
      </c>
      <c r="AE3" s="11" t="n">
        <v>46037</v>
      </c>
      <c r="AF3" s="6" t="n">
        <v>258</v>
      </c>
      <c r="AG3" s="6" t="n">
        <v>3836.98</v>
      </c>
      <c r="AH3" s="11" t="n">
        <v>46037</v>
      </c>
      <c r="AI3" s="6" t="n">
        <v>1677</v>
      </c>
      <c r="AJ3" s="6" t="n">
        <v>30783.01</v>
      </c>
      <c r="AK3" s="11" t="n">
        <v>46037</v>
      </c>
      <c r="AL3" s="6" t="n">
        <v>7</v>
      </c>
      <c r="AM3" s="6" t="n">
        <v>591.29</v>
      </c>
      <c r="AN3" s="11" t="n">
        <v>46037</v>
      </c>
      <c r="AO3" s="6" t="n">
        <v>75</v>
      </c>
      <c r="AP3" s="6" t="n">
        <v>14334</v>
      </c>
      <c r="AQ3" s="11" t="n">
        <v>46037</v>
      </c>
      <c r="AR3" s="6" t="n">
        <v>2788</v>
      </c>
      <c r="AS3" s="6" t="n">
        <v>49169.17</v>
      </c>
      <c r="AT3" s="11" t="n">
        <v>46037</v>
      </c>
      <c r="AU3" s="6" t="n">
        <v>2</v>
      </c>
      <c r="AV3" s="6" t="n">
        <v>304.6</v>
      </c>
      <c r="AW3" s="11" t="n">
        <v>46006</v>
      </c>
      <c r="AX3" s="6" t="n">
        <v>59</v>
      </c>
      <c r="AY3" s="6" t="n">
        <v>1910.42</v>
      </c>
      <c r="AZ3" s="11" t="n">
        <v>46007</v>
      </c>
      <c r="BA3" s="6" t="n">
        <v>161</v>
      </c>
      <c r="BB3" s="6" t="n">
        <v>2099.44</v>
      </c>
      <c r="BC3" s="11" t="n">
        <v>45623</v>
      </c>
      <c r="BD3" s="6" t="n">
        <v>1</v>
      </c>
      <c r="BE3" s="6" t="n">
        <v>908.69</v>
      </c>
      <c r="BF3" s="11" t="n">
        <v>45925</v>
      </c>
      <c r="BG3" s="6" t="n">
        <v>15</v>
      </c>
      <c r="BH3" s="6" t="n">
        <v>13707.15</v>
      </c>
      <c r="BI3" s="0"/>
      <c r="BJ3" s="5" t="s">
        <f>=SUM(BK2:BK2)/SUM(BJ2:BJ2)</f>
      </c>
      <c r="BK3" s="0" t="s">
        <v>12</v>
      </c>
      <c r="BL3" s="0"/>
      <c r="BM3" s="5" t="s">
        <f>=SUM(BN2:BN2)/SUM(BM2:BM2)</f>
      </c>
      <c r="BN3" s="0" t="s">
        <v>12</v>
      </c>
      <c r="BO3" s="11" t="n">
        <v>46006</v>
      </c>
      <c r="BP3" s="6" t="n">
        <v>1</v>
      </c>
      <c r="BQ3" s="6" t="n">
        <v>7834.76</v>
      </c>
    </row>
    <row collapsed="false" customFormat="false" customHeight="false" hidden="false" ht="12.1" outlineLevel="0" r="4">
      <c r="A4" s="11" t="n">
        <v>45804</v>
      </c>
      <c r="B4" s="6" t="n">
        <v>2</v>
      </c>
      <c r="C4" s="6" t="n">
        <v>1952.4</v>
      </c>
      <c r="D4" s="0"/>
      <c r="E4" s="6" t="n">
        <v>1131.42</v>
      </c>
      <c r="F4" s="0" t="s">
        <v>224</v>
      </c>
      <c r="G4" s="11" t="n">
        <v>46036</v>
      </c>
      <c r="H4" s="6" t="n">
        <v>1</v>
      </c>
      <c r="I4" s="6" t="n">
        <v>7755</v>
      </c>
      <c r="J4" s="0"/>
      <c r="K4" s="5" t="s">
        <f>=SUM(L2:L3)/SUM(K2:K3)</f>
      </c>
      <c r="L4" s="0" t="s">
        <v>12</v>
      </c>
      <c r="M4" s="11" t="n">
        <v>46035</v>
      </c>
      <c r="N4" s="6" t="n">
        <v>1</v>
      </c>
      <c r="O4" s="6" t="n">
        <v>1942</v>
      </c>
      <c r="P4" s="0"/>
      <c r="Q4" s="5" t="s">
        <f>=SUM(R2:R3)/SUM(Q2:Q3)</f>
      </c>
      <c r="R4" s="0" t="s">
        <v>12</v>
      </c>
      <c r="S4" s="0"/>
      <c r="T4" s="5" t="s">
        <f>=SUM(U2:U3)/SUM(T2:T3)</f>
      </c>
      <c r="U4" s="0" t="s">
        <v>12</v>
      </c>
      <c r="V4" s="11" t="n">
        <v>46037</v>
      </c>
      <c r="W4" s="6" t="n">
        <v>1</v>
      </c>
      <c r="X4" s="6" t="n">
        <v>6677</v>
      </c>
      <c r="Y4" s="0"/>
      <c r="Z4" s="5" t="s">
        <f>=SUM(AA2:AA3)/SUM(Z2:Z3)</f>
      </c>
      <c r="AA4" s="0" t="s">
        <v>12</v>
      </c>
      <c r="AB4" s="0"/>
      <c r="AC4" s="6" t="n">
        <v>117.14</v>
      </c>
      <c r="AD4" s="0" t="s">
        <v>224</v>
      </c>
      <c r="AE4" s="11" t="n">
        <v>46037</v>
      </c>
      <c r="AF4" s="6" t="n">
        <v>12213</v>
      </c>
      <c r="AG4" s="6" t="n">
        <v>181643.95</v>
      </c>
      <c r="AH4" s="11" t="n">
        <v>46037</v>
      </c>
      <c r="AI4" s="6" t="n">
        <v>2043</v>
      </c>
      <c r="AJ4" s="6" t="n">
        <v>37501.31</v>
      </c>
      <c r="AK4" s="11" t="n">
        <v>46037</v>
      </c>
      <c r="AL4" s="6" t="n">
        <v>5</v>
      </c>
      <c r="AM4" s="6" t="n">
        <v>422.35</v>
      </c>
      <c r="AN4" s="11" t="n">
        <v>46037</v>
      </c>
      <c r="AO4" s="6" t="n">
        <v>184</v>
      </c>
      <c r="AP4" s="6" t="n">
        <v>35169.76</v>
      </c>
      <c r="AQ4" s="0"/>
      <c r="AR4" s="5" t="s">
        <f>=SUM(AS2:AS3)/SUM(AR2:AR3)</f>
      </c>
      <c r="AS4" s="0" t="s">
        <v>12</v>
      </c>
      <c r="AT4" s="11" t="n">
        <v>46037</v>
      </c>
      <c r="AU4" s="6" t="n">
        <v>323</v>
      </c>
      <c r="AV4" s="6" t="n">
        <v>49209.05</v>
      </c>
      <c r="AW4" s="0"/>
      <c r="AX4" s="5" t="s">
        <f>=SUM(AY2:AY3)/SUM(AX2:AX3)</f>
      </c>
      <c r="AY4" s="0" t="s">
        <v>12</v>
      </c>
      <c r="AZ4" s="0"/>
      <c r="BA4" s="5" t="s">
        <f>=SUM(BB2:BB3)/SUM(BA2:BA3)</f>
      </c>
      <c r="BB4" s="0" t="s">
        <v>12</v>
      </c>
      <c r="BC4" s="11" t="n">
        <v>45665</v>
      </c>
      <c r="BD4" s="6" t="n">
        <v>53</v>
      </c>
      <c r="BE4" s="6" t="n">
        <v>48186.01</v>
      </c>
      <c r="BF4" s="11" t="n">
        <v>45925</v>
      </c>
      <c r="BG4" s="6" t="n">
        <v>1</v>
      </c>
      <c r="BH4" s="6" t="n">
        <v>913.82</v>
      </c>
      <c r="BI4" s="0"/>
      <c r="BJ4" s="6" t="n">
        <v>92.84</v>
      </c>
      <c r="BK4" s="0" t="s">
        <v>224</v>
      </c>
      <c r="BL4" s="0"/>
      <c r="BM4" s="6" t="n">
        <v>101.1899</v>
      </c>
      <c r="BN4" s="0" t="s">
        <v>224</v>
      </c>
      <c r="BO4" s="11" t="n">
        <v>46006</v>
      </c>
      <c r="BP4" s="6" t="n">
        <v>2</v>
      </c>
      <c r="BQ4" s="6" t="n">
        <v>15669.57</v>
      </c>
    </row>
    <row collapsed="false" customFormat="false" customHeight="false" hidden="false" ht="12.1" outlineLevel="0" r="5">
      <c r="A5" s="11" t="n">
        <v>45846</v>
      </c>
      <c r="B5" s="6" t="n">
        <v>1</v>
      </c>
      <c r="C5" s="6" t="n">
        <v>1047.6</v>
      </c>
      <c r="D5" s="0"/>
      <c r="E5" s="6" t="n">
        <v>1</v>
      </c>
      <c r="F5" s="0" t="s">
        <v>225</v>
      </c>
      <c r="G5" s="0"/>
      <c r="H5" s="5" t="s">
        <f>=SUM(I2:I4)/SUM(H2:H4)</f>
      </c>
      <c r="I5" s="0" t="s">
        <v>12</v>
      </c>
      <c r="J5" s="0"/>
      <c r="K5" s="6" t="n">
        <v>121.06</v>
      </c>
      <c r="L5" s="0" t="s">
        <v>224</v>
      </c>
      <c r="M5" s="11" t="n">
        <v>46037</v>
      </c>
      <c r="N5" s="6" t="n">
        <v>1</v>
      </c>
      <c r="O5" s="6" t="n">
        <v>1942</v>
      </c>
      <c r="P5" s="0"/>
      <c r="Q5" s="6" t="n">
        <v>391</v>
      </c>
      <c r="R5" s="0" t="s">
        <v>224</v>
      </c>
      <c r="S5" s="0"/>
      <c r="T5" s="6" t="n">
        <v>149.92</v>
      </c>
      <c r="U5" s="0" t="s">
        <v>224</v>
      </c>
      <c r="V5" s="0"/>
      <c r="W5" s="5" t="s">
        <f>=SUM(X2:X4)/SUM(W2:W4)</f>
      </c>
      <c r="X5" s="0" t="s">
        <v>12</v>
      </c>
      <c r="Y5" s="0"/>
      <c r="Z5" s="6" t="n">
        <v>312.37</v>
      </c>
      <c r="AA5" s="0" t="s">
        <v>224</v>
      </c>
      <c r="AB5" s="0"/>
      <c r="AC5" s="6" t="n">
        <v>1</v>
      </c>
      <c r="AD5" s="0" t="s">
        <v>225</v>
      </c>
      <c r="AE5" s="11" t="n">
        <v>46037</v>
      </c>
      <c r="AF5" s="6" t="n">
        <v>135</v>
      </c>
      <c r="AG5" s="6" t="n">
        <v>2007.86</v>
      </c>
      <c r="AH5" s="11" t="n">
        <v>46037</v>
      </c>
      <c r="AI5" s="6" t="n">
        <v>1097</v>
      </c>
      <c r="AJ5" s="6" t="n">
        <v>20136.53</v>
      </c>
      <c r="AK5" s="11" t="n">
        <v>46037</v>
      </c>
      <c r="AL5" s="6" t="n">
        <v>5</v>
      </c>
      <c r="AM5" s="6" t="n">
        <v>422.35</v>
      </c>
      <c r="AN5" s="0"/>
      <c r="AO5" s="5" t="s">
        <f>=SUM(AP2:AP4)/SUM(AO2:AO4)</f>
      </c>
      <c r="AP5" s="0" t="s">
        <v>12</v>
      </c>
      <c r="AQ5" s="0"/>
      <c r="AR5" s="6" t="n">
        <v>18.874</v>
      </c>
      <c r="AS5" s="0" t="s">
        <v>224</v>
      </c>
      <c r="AT5" s="0"/>
      <c r="AU5" s="5" t="s">
        <f>=SUM(AV2:AV4)/SUM(AU2:AU4)</f>
      </c>
      <c r="AV5" s="0" t="s">
        <v>12</v>
      </c>
      <c r="AW5" s="0"/>
      <c r="AX5" s="6" t="n">
        <v>30.605</v>
      </c>
      <c r="AY5" s="0" t="s">
        <v>224</v>
      </c>
      <c r="AZ5" s="0"/>
      <c r="BA5" s="6" t="n">
        <v>12.18</v>
      </c>
      <c r="BB5" s="0" t="s">
        <v>224</v>
      </c>
      <c r="BC5" s="11" t="n">
        <v>45665</v>
      </c>
      <c r="BD5" s="6" t="n">
        <v>2</v>
      </c>
      <c r="BE5" s="6" t="n">
        <v>1818.34</v>
      </c>
      <c r="BF5" s="11" t="n">
        <v>45926</v>
      </c>
      <c r="BG5" s="6" t="n">
        <v>20</v>
      </c>
      <c r="BH5" s="6" t="n">
        <v>18135.2</v>
      </c>
      <c r="BI5" s="0"/>
      <c r="BJ5" s="6" t="n">
        <v>105</v>
      </c>
      <c r="BK5" s="0" t="s">
        <v>225</v>
      </c>
      <c r="BL5" s="0"/>
      <c r="BM5" s="6" t="n">
        <v>1</v>
      </c>
      <c r="BN5" s="0" t="s">
        <v>225</v>
      </c>
      <c r="BO5" s="0"/>
      <c r="BP5" s="5" t="s">
        <f>=SUM(BQ2:BQ4)/SUM(BP2:BP4)</f>
      </c>
      <c r="BQ5" s="0" t="s">
        <v>12</v>
      </c>
    </row>
    <row collapsed="false" customFormat="false" customHeight="false" hidden="false" ht="12.1" outlineLevel="0" r="6">
      <c r="A6" s="11" t="n">
        <v>45849</v>
      </c>
      <c r="B6" s="6" t="n">
        <v>36</v>
      </c>
      <c r="C6" s="6" t="n">
        <v>38412</v>
      </c>
      <c r="D6" s="0"/>
      <c r="E6" s="5" t="s">
        <f>=E5*(ABS(E4)-ABS(E3))</f>
      </c>
      <c r="F6" s="0" t="s">
        <v>226</v>
      </c>
      <c r="G6" s="0"/>
      <c r="H6" s="6" t="n">
        <v>307.34</v>
      </c>
      <c r="I6" s="0" t="s">
        <v>224</v>
      </c>
      <c r="J6" s="0"/>
      <c r="K6" s="6" t="n">
        <v>7</v>
      </c>
      <c r="L6" s="0" t="s">
        <v>225</v>
      </c>
      <c r="M6" s="11" t="n">
        <v>46037</v>
      </c>
      <c r="N6" s="6" t="n">
        <v>2</v>
      </c>
      <c r="O6" s="6" t="n">
        <v>3884</v>
      </c>
      <c r="P6" s="0"/>
      <c r="Q6" s="6" t="n">
        <v>2</v>
      </c>
      <c r="R6" s="0" t="s">
        <v>225</v>
      </c>
      <c r="S6" s="0"/>
      <c r="T6" s="6" t="n">
        <v>5</v>
      </c>
      <c r="U6" s="0" t="s">
        <v>225</v>
      </c>
      <c r="V6" s="0"/>
      <c r="W6" s="6" t="n">
        <v>246.03</v>
      </c>
      <c r="X6" s="0" t="s">
        <v>224</v>
      </c>
      <c r="Y6" s="0"/>
      <c r="Z6" s="6" t="n">
        <v>2</v>
      </c>
      <c r="AA6" s="0" t="s">
        <v>225</v>
      </c>
      <c r="AB6" s="0"/>
      <c r="AC6" s="5" t="s">
        <f>=AC5*(ABS(AC4)-ABS(AC3))</f>
      </c>
      <c r="AD6" s="0" t="s">
        <v>226</v>
      </c>
      <c r="AE6" s="11" t="n">
        <v>46037</v>
      </c>
      <c r="AF6" s="6" t="n">
        <v>1898</v>
      </c>
      <c r="AG6" s="6" t="n">
        <v>28230.85</v>
      </c>
      <c r="AH6" s="11" t="n">
        <v>46037</v>
      </c>
      <c r="AI6" s="6" t="n">
        <v>4997</v>
      </c>
      <c r="AJ6" s="6" t="n">
        <v>91774.9</v>
      </c>
      <c r="AK6" s="11" t="n">
        <v>46037</v>
      </c>
      <c r="AL6" s="6" t="n">
        <v>5</v>
      </c>
      <c r="AM6" s="6" t="n">
        <v>422.35</v>
      </c>
      <c r="AN6" s="0"/>
      <c r="AO6" s="6" t="n">
        <v>206.16</v>
      </c>
      <c r="AP6" s="0" t="s">
        <v>224</v>
      </c>
      <c r="AQ6" s="0"/>
      <c r="AR6" s="6" t="n">
        <v>5686</v>
      </c>
      <c r="AS6" s="0" t="s">
        <v>225</v>
      </c>
      <c r="AT6" s="0"/>
      <c r="AU6" s="6" t="n">
        <v>162.55</v>
      </c>
      <c r="AV6" s="0" t="s">
        <v>224</v>
      </c>
      <c r="AW6" s="0"/>
      <c r="AX6" s="6" t="n">
        <v>2907</v>
      </c>
      <c r="AY6" s="0" t="s">
        <v>225</v>
      </c>
      <c r="AZ6" s="0"/>
      <c r="BA6" s="6" t="n">
        <v>7293</v>
      </c>
      <c r="BB6" s="0" t="s">
        <v>225</v>
      </c>
      <c r="BC6" s="11" t="n">
        <v>45926</v>
      </c>
      <c r="BD6" s="6" t="n">
        <v>7</v>
      </c>
      <c r="BE6" s="6" t="n">
        <v>6402.76</v>
      </c>
      <c r="BF6" s="11" t="n">
        <v>45939</v>
      </c>
      <c r="BG6" s="6" t="n">
        <v>55</v>
      </c>
      <c r="BH6" s="6" t="n">
        <v>49913.05</v>
      </c>
      <c r="BI6" s="0"/>
      <c r="BJ6" s="6" t="s">
        <f>=Портфель!H24*Портфель!$R$13</f>
      </c>
      <c r="BK6" s="0" t="s">
        <v>7</v>
      </c>
      <c r="BL6" s="0"/>
      <c r="BM6" s="6" t="s">
        <f>=Портфель!H25*Портфель!$R$17</f>
      </c>
      <c r="BN6" s="0" t="s">
        <v>7</v>
      </c>
      <c r="BO6" s="0"/>
      <c r="BP6" s="6" t="n">
        <v>99.9484</v>
      </c>
      <c r="BQ6" s="0" t="s">
        <v>224</v>
      </c>
    </row>
    <row collapsed="false" customFormat="false" customHeight="false" hidden="false" ht="12.1" outlineLevel="0" r="7">
      <c r="A7" s="11" t="n">
        <v>45849</v>
      </c>
      <c r="B7" s="6" t="n">
        <v>3</v>
      </c>
      <c r="C7" s="6" t="n">
        <v>3201</v>
      </c>
      <c r="D7" s="0"/>
      <c r="E7" s="0"/>
      <c r="F7" s="0"/>
      <c r="G7" s="0"/>
      <c r="H7" s="6" t="n">
        <v>3</v>
      </c>
      <c r="I7" s="0" t="s">
        <v>225</v>
      </c>
      <c r="J7" s="0"/>
      <c r="K7" s="5" t="s">
        <f>=K6*(ABS(K5)-ABS(K4))</f>
      </c>
      <c r="L7" s="0" t="s">
        <v>226</v>
      </c>
      <c r="M7" s="11" t="n">
        <v>46037</v>
      </c>
      <c r="N7" s="6" t="n">
        <v>1</v>
      </c>
      <c r="O7" s="6" t="n">
        <v>1942</v>
      </c>
      <c r="P7" s="0"/>
      <c r="Q7" s="5" t="s">
        <f>=Q6*(ABS(Q5)-ABS(Q4))</f>
      </c>
      <c r="R7" s="0" t="s">
        <v>226</v>
      </c>
      <c r="S7" s="0"/>
      <c r="T7" s="5" t="s">
        <f>=T6*(ABS(T5)-ABS(T4))</f>
      </c>
      <c r="U7" s="0" t="s">
        <v>226</v>
      </c>
      <c r="V7" s="0"/>
      <c r="W7" s="6" t="n">
        <v>3</v>
      </c>
      <c r="X7" s="0" t="s">
        <v>225</v>
      </c>
      <c r="Y7" s="0"/>
      <c r="Z7" s="5" t="s">
        <f>=Z6*(ABS(Z5)-ABS(Z4))</f>
      </c>
      <c r="AA7" s="0" t="s">
        <v>226</v>
      </c>
      <c r="AB7" s="0"/>
      <c r="AC7" s="0"/>
      <c r="AD7" s="0"/>
      <c r="AE7" s="11" t="n">
        <v>46037</v>
      </c>
      <c r="AF7" s="6" t="n">
        <v>24</v>
      </c>
      <c r="AG7" s="6" t="n">
        <v>356.93</v>
      </c>
      <c r="AH7" s="11" t="n">
        <v>46037</v>
      </c>
      <c r="AI7" s="6" t="n">
        <v>100</v>
      </c>
      <c r="AJ7" s="6" t="n">
        <v>1835</v>
      </c>
      <c r="AK7" s="11" t="n">
        <v>46037</v>
      </c>
      <c r="AL7" s="6" t="n">
        <v>6</v>
      </c>
      <c r="AM7" s="6" t="n">
        <v>506.82</v>
      </c>
      <c r="AN7" s="0"/>
      <c r="AO7" s="6" t="n">
        <v>527</v>
      </c>
      <c r="AP7" s="0" t="s">
        <v>225</v>
      </c>
      <c r="AQ7" s="0"/>
      <c r="AR7" s="5" t="s">
        <f>=AR6*(ABS(AR5)-ABS(AR4))</f>
      </c>
      <c r="AS7" s="0" t="s">
        <v>226</v>
      </c>
      <c r="AT7" s="0"/>
      <c r="AU7" s="6" t="n">
        <v>657</v>
      </c>
      <c r="AV7" s="0" t="s">
        <v>225</v>
      </c>
      <c r="AW7" s="0"/>
      <c r="AX7" s="5" t="s">
        <f>=AX6*(ABS(AX5)-ABS(AX4))</f>
      </c>
      <c r="AY7" s="0" t="s">
        <v>226</v>
      </c>
      <c r="AZ7" s="0"/>
      <c r="BA7" s="5" t="s">
        <f>=BA6*(ABS(BA5)-ABS(BA4))</f>
      </c>
      <c r="BB7" s="0" t="s">
        <v>226</v>
      </c>
      <c r="BC7" s="0"/>
      <c r="BD7" s="5" t="s">
        <f>=SUM(BE2:BE6)/SUM(BD2:BD6)</f>
      </c>
      <c r="BE7" s="0" t="s">
        <v>12</v>
      </c>
      <c r="BF7" s="11" t="n">
        <v>45946</v>
      </c>
      <c r="BG7" s="6" t="n">
        <v>6</v>
      </c>
      <c r="BH7" s="6" t="n">
        <v>5406.42</v>
      </c>
      <c r="BI7" s="0"/>
      <c r="BJ7" s="6" t="s">
        <f>=Портфель!I24*Портфель!$R$13</f>
      </c>
      <c r="BK7" s="0" t="s">
        <v>8</v>
      </c>
      <c r="BL7" s="0"/>
      <c r="BM7" s="6" t="s">
        <f>=Портфель!I25*Портфель!$R$13</f>
      </c>
      <c r="BN7" s="0" t="s">
        <v>8</v>
      </c>
      <c r="BO7" s="0"/>
      <c r="BP7" s="6" t="n">
        <v>5</v>
      </c>
      <c r="BQ7" s="0" t="s">
        <v>225</v>
      </c>
    </row>
    <row collapsed="false" customFormat="false" customHeight="false" hidden="false" ht="12.1" outlineLevel="0" r="8">
      <c r="A8" s="11" t="n">
        <v>45849</v>
      </c>
      <c r="B8" s="6" t="n">
        <v>1</v>
      </c>
      <c r="C8" s="6" t="n">
        <v>1067</v>
      </c>
      <c r="D8" s="0"/>
      <c r="E8" s="0"/>
      <c r="F8" s="0"/>
      <c r="G8" s="0"/>
      <c r="H8" s="5" t="s">
        <f>=H7*(ABS(H6)-ABS(H5))</f>
      </c>
      <c r="I8" s="0" t="s">
        <v>226</v>
      </c>
      <c r="J8" s="0"/>
      <c r="K8" s="0"/>
      <c r="L8" s="0"/>
      <c r="M8" s="11" t="n">
        <v>46037</v>
      </c>
      <c r="N8" s="6" t="n">
        <v>3</v>
      </c>
      <c r="O8" s="6" t="n">
        <v>5835</v>
      </c>
      <c r="P8" s="0"/>
      <c r="Q8" s="0"/>
      <c r="R8" s="0"/>
      <c r="S8" s="0"/>
      <c r="T8" s="0"/>
      <c r="U8" s="0"/>
      <c r="V8" s="0"/>
      <c r="W8" s="5" t="s">
        <f>=W7*(ABS(W6)-ABS(W5))</f>
      </c>
      <c r="X8" s="0" t="s">
        <v>226</v>
      </c>
      <c r="Y8" s="0"/>
      <c r="Z8" s="0"/>
      <c r="AA8" s="0"/>
      <c r="AB8" s="0"/>
      <c r="AC8" s="0"/>
      <c r="AD8" s="0"/>
      <c r="AE8" s="11" t="n">
        <v>46037</v>
      </c>
      <c r="AF8" s="6" t="n">
        <v>14</v>
      </c>
      <c r="AG8" s="6" t="n">
        <v>208.21</v>
      </c>
      <c r="AH8" s="0"/>
      <c r="AI8" s="5" t="s">
        <f>=SUM(AJ2:AJ7)/SUM(AI2:AI7)</f>
      </c>
      <c r="AJ8" s="0" t="s">
        <v>12</v>
      </c>
      <c r="AK8" s="11" t="n">
        <v>46037</v>
      </c>
      <c r="AL8" s="6" t="n">
        <v>6</v>
      </c>
      <c r="AM8" s="6" t="n">
        <v>506.82</v>
      </c>
      <c r="AN8" s="0"/>
      <c r="AO8" s="5" t="s">
        <f>=AO7*(ABS(AO6)-ABS(AO5))</f>
      </c>
      <c r="AP8" s="0" t="s">
        <v>226</v>
      </c>
      <c r="AQ8" s="0"/>
      <c r="AR8" s="0"/>
      <c r="AS8" s="0"/>
      <c r="AT8" s="0"/>
      <c r="AU8" s="5" t="s">
        <f>=AU7*(ABS(AU6)-ABS(AU5))</f>
      </c>
      <c r="AV8" s="0" t="s">
        <v>226</v>
      </c>
      <c r="AW8" s="0"/>
      <c r="AX8" s="0"/>
      <c r="AY8" s="0"/>
      <c r="AZ8" s="0"/>
      <c r="BA8" s="0"/>
      <c r="BB8" s="0"/>
      <c r="BC8" s="0"/>
      <c r="BD8" s="6" t="n">
        <v>88.253</v>
      </c>
      <c r="BE8" s="0" t="s">
        <v>224</v>
      </c>
      <c r="BF8" s="0"/>
      <c r="BG8" s="5" t="s">
        <f>=SUM(BH2:BH7)/SUM(BG2:BG7)</f>
      </c>
      <c r="BH8" s="0" t="s">
        <v>12</v>
      </c>
      <c r="BI8" s="0"/>
      <c r="BJ8" s="5" t="s">
        <f>=BJ5*(BJ6*BJ4/100-BJ3+BJ7)</f>
      </c>
      <c r="BK8" s="0" t="s">
        <v>226</v>
      </c>
      <c r="BL8" s="0"/>
      <c r="BM8" s="5" t="s">
        <f>=BM5*(BM6*BM4/100-BM3+BM7)</f>
      </c>
      <c r="BN8" s="0" t="s">
        <v>226</v>
      </c>
      <c r="BO8" s="0"/>
      <c r="BP8" s="6" t="s">
        <f>=Портфель!H26*Портфель!$R$17</f>
      </c>
      <c r="BQ8" s="0" t="s">
        <v>7</v>
      </c>
    </row>
    <row collapsed="false" customFormat="false" customHeight="false" hidden="false" ht="12.1" outlineLevel="0" r="9">
      <c r="A9" s="11" t="n">
        <v>45849</v>
      </c>
      <c r="B9" s="6" t="n">
        <v>3</v>
      </c>
      <c r="C9" s="6" t="n">
        <v>3201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=SUM(O2:O8)/SUM(N2:N8)</f>
      </c>
      <c r="O9" s="0" t="s">
        <v>12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46038</v>
      </c>
      <c r="AF9" s="6" t="n">
        <v>50</v>
      </c>
      <c r="AG9" s="6" t="n">
        <v>741.05</v>
      </c>
      <c r="AH9" s="0"/>
      <c r="AI9" s="6" t="n">
        <v>17.609</v>
      </c>
      <c r="AJ9" s="0" t="s">
        <v>224</v>
      </c>
      <c r="AK9" s="11" t="n">
        <v>46037</v>
      </c>
      <c r="AL9" s="6" t="n">
        <v>6</v>
      </c>
      <c r="AM9" s="6" t="n">
        <v>506.82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6" t="n">
        <v>118</v>
      </c>
      <c r="BE9" s="0" t="s">
        <v>225</v>
      </c>
      <c r="BF9" s="0"/>
      <c r="BG9" s="6" t="n">
        <v>88.141</v>
      </c>
      <c r="BH9" s="0" t="s">
        <v>224</v>
      </c>
      <c r="BI9" s="0"/>
      <c r="BJ9" s="0"/>
      <c r="BK9" s="0"/>
      <c r="BL9" s="0"/>
      <c r="BM9" s="0"/>
      <c r="BN9" s="0"/>
      <c r="BO9" s="0"/>
      <c r="BP9" s="6" t="s">
        <f>=Портфель!I26*Портфель!$R$13</f>
      </c>
      <c r="BQ9" s="0" t="s">
        <v>8</v>
      </c>
    </row>
    <row collapsed="false" customFormat="false" customHeight="false" hidden="false" ht="12.1" outlineLevel="0" r="10">
      <c r="A10" s="11" t="n">
        <v>45849</v>
      </c>
      <c r="B10" s="6" t="n">
        <v>1</v>
      </c>
      <c r="C10" s="6" t="n">
        <v>1067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6" t="n">
        <v>79.48</v>
      </c>
      <c r="O10" s="0" t="s">
        <v>224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11" t="n">
        <v>46038</v>
      </c>
      <c r="AF10" s="6" t="n">
        <v>57</v>
      </c>
      <c r="AG10" s="6" t="n">
        <v>844.11</v>
      </c>
      <c r="AH10" s="0"/>
      <c r="AI10" s="6" t="n">
        <v>10900</v>
      </c>
      <c r="AJ10" s="0" t="s">
        <v>225</v>
      </c>
      <c r="AK10" s="11" t="n">
        <v>46037</v>
      </c>
      <c r="AL10" s="6" t="n">
        <v>6</v>
      </c>
      <c r="AM10" s="6" t="n">
        <v>506.82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6" t="s">
        <f>=Портфель!H22*Портфель!$R$13</f>
      </c>
      <c r="BE10" s="0" t="s">
        <v>7</v>
      </c>
      <c r="BF10" s="0"/>
      <c r="BG10" s="6" t="n">
        <v>117</v>
      </c>
      <c r="BH10" s="0" t="s">
        <v>225</v>
      </c>
      <c r="BI10" s="0"/>
      <c r="BJ10" s="0"/>
      <c r="BK10" s="0"/>
      <c r="BL10" s="0"/>
      <c r="BM10" s="0"/>
      <c r="BN10" s="0"/>
      <c r="BO10" s="0"/>
      <c r="BP10" s="5" t="s">
        <f>=BP7*(BP8*BP6/100-BP5+BP9)</f>
      </c>
      <c r="BQ10" s="0" t="s">
        <v>226</v>
      </c>
    </row>
    <row collapsed="false" customFormat="false" customHeight="false" hidden="false" ht="12.1" outlineLevel="0" r="11">
      <c r="A11" s="11" t="n">
        <v>45849</v>
      </c>
      <c r="B11" s="6" t="n">
        <v>1</v>
      </c>
      <c r="C11" s="6" t="n">
        <v>1067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6" t="n">
        <v>10</v>
      </c>
      <c r="O11" s="0" t="s">
        <v>225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46038</v>
      </c>
      <c r="AF11" s="6" t="n">
        <v>1</v>
      </c>
      <c r="AG11" s="6" t="n">
        <v>14.81</v>
      </c>
      <c r="AH11" s="0"/>
      <c r="AI11" s="5" t="s">
        <f>=AI10*(ABS(AI9)-ABS(AI8))</f>
      </c>
      <c r="AJ11" s="0" t="s">
        <v>226</v>
      </c>
      <c r="AK11" s="11" t="n">
        <v>46037</v>
      </c>
      <c r="AL11" s="6" t="n">
        <v>8</v>
      </c>
      <c r="AM11" s="6" t="n">
        <v>675.76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6" t="s">
        <f>=Портфель!I22*Портфель!$R$13</f>
      </c>
      <c r="BE11" s="0" t="s">
        <v>8</v>
      </c>
      <c r="BF11" s="0"/>
      <c r="BG11" s="6" t="s">
        <f>=Портфель!H23*Портфель!$R$13</f>
      </c>
      <c r="BH11" s="0" t="s">
        <v>7</v>
      </c>
    </row>
    <row collapsed="false" customFormat="false" customHeight="false" hidden="false" ht="12.1" outlineLevel="0" r="12">
      <c r="A12" s="11" t="n">
        <v>46037</v>
      </c>
      <c r="B12" s="6" t="n">
        <v>43</v>
      </c>
      <c r="C12" s="6" t="n">
        <v>62629.5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5" t="s">
        <f>=N11*(ABS(N10)-ABS(N9))</f>
      </c>
      <c r="O12" s="0" t="s">
        <v>226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46038</v>
      </c>
      <c r="AF12" s="6" t="n">
        <v>50</v>
      </c>
      <c r="AG12" s="6" t="n">
        <v>741</v>
      </c>
      <c r="AH12" s="0"/>
      <c r="AI12" s="0"/>
      <c r="AJ12" s="0"/>
      <c r="AK12" s="11" t="n">
        <v>46037</v>
      </c>
      <c r="AL12" s="6" t="n">
        <v>46</v>
      </c>
      <c r="AM12" s="6" t="n">
        <v>3885.62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5" t="s">
        <f>=BD9*(BD10*BD8/100-BD7+BD11)</f>
      </c>
      <c r="BE12" s="0" t="s">
        <v>226</v>
      </c>
      <c r="BF12" s="0"/>
      <c r="BG12" s="6" t="s">
        <f>=Портфель!I23*Портфель!$R$13</f>
      </c>
      <c r="BH12" s="0" t="s">
        <v>8</v>
      </c>
    </row>
    <row collapsed="false" customFormat="false" customHeight="false" hidden="false" ht="12.1" outlineLevel="0" r="13">
      <c r="A13" s="11" t="n">
        <v>46037</v>
      </c>
      <c r="B13" s="6" t="n">
        <v>8</v>
      </c>
      <c r="C13" s="6" t="n">
        <v>11652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46038</v>
      </c>
      <c r="AF13" s="6" t="n">
        <v>1000</v>
      </c>
      <c r="AG13" s="6" t="n">
        <v>14820</v>
      </c>
      <c r="AH13" s="0"/>
      <c r="AI13" s="0"/>
      <c r="AJ13" s="0"/>
      <c r="AK13" s="11" t="n">
        <v>46037</v>
      </c>
      <c r="AL13" s="6" t="n">
        <v>7</v>
      </c>
      <c r="AM13" s="6" t="n">
        <v>591.29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5" t="s">
        <f>=BG10*(BG11*BG9/100-BG8+BG12)</f>
      </c>
      <c r="BH13" s="0" t="s">
        <v>226</v>
      </c>
    </row>
    <row collapsed="false" customFormat="false" customHeight="false" hidden="false" ht="12.1" outlineLevel="0" r="14">
      <c r="A14" s="11" t="n">
        <v>46037</v>
      </c>
      <c r="B14" s="6" t="n">
        <v>3</v>
      </c>
      <c r="C14" s="6" t="n">
        <v>4369.5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46038</v>
      </c>
      <c r="AF14" s="6" t="n">
        <v>50</v>
      </c>
      <c r="AG14" s="6" t="n">
        <v>741.2</v>
      </c>
      <c r="AH14" s="0"/>
      <c r="AI14" s="0"/>
      <c r="AJ14" s="0"/>
      <c r="AK14" s="11" t="n">
        <v>46037</v>
      </c>
      <c r="AL14" s="6" t="n">
        <v>7</v>
      </c>
      <c r="AM14" s="6" t="n">
        <v>591.29</v>
      </c>
    </row>
    <row collapsed="false" customFormat="false" customHeight="false" hidden="false" ht="12.1" outlineLevel="0" r="15">
      <c r="A15" s="11" t="n">
        <v>46037</v>
      </c>
      <c r="B15" s="6" t="n">
        <v>10</v>
      </c>
      <c r="C15" s="6" t="n">
        <v>14565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46038</v>
      </c>
      <c r="AF15" s="6" t="n">
        <v>2</v>
      </c>
      <c r="AG15" s="6" t="n">
        <v>29.64</v>
      </c>
      <c r="AH15" s="0"/>
      <c r="AI15" s="0"/>
      <c r="AJ15" s="0"/>
      <c r="AK15" s="11" t="n">
        <v>46037</v>
      </c>
      <c r="AL15" s="6" t="n">
        <v>7</v>
      </c>
      <c r="AM15" s="6" t="n">
        <v>591.29</v>
      </c>
    </row>
    <row collapsed="false" customFormat="false" customHeight="false" hidden="false" ht="12.1" outlineLevel="0" r="16">
      <c r="A16" s="0"/>
      <c r="B16" s="5" t="s">
        <f>=SUM(C2:C15)/SUM(B2:B15)</f>
      </c>
      <c r="C16" s="0" t="s">
        <v>12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46038</v>
      </c>
      <c r="AF16" s="6" t="n">
        <v>50</v>
      </c>
      <c r="AG16" s="6" t="n">
        <v>741.1</v>
      </c>
      <c r="AH16" s="0"/>
      <c r="AI16" s="0"/>
      <c r="AJ16" s="0"/>
      <c r="AK16" s="11" t="n">
        <v>46037</v>
      </c>
      <c r="AL16" s="6" t="n">
        <v>12</v>
      </c>
      <c r="AM16" s="6" t="n">
        <v>1013.64</v>
      </c>
    </row>
    <row collapsed="false" customFormat="false" customHeight="false" hidden="false" ht="12.1" outlineLevel="0" r="17">
      <c r="A17" s="0"/>
      <c r="B17" s="6" t="n">
        <v>1332.5</v>
      </c>
      <c r="C17" s="0" t="s">
        <v>224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46038</v>
      </c>
      <c r="AF17" s="6" t="n">
        <v>50</v>
      </c>
      <c r="AG17" s="6" t="n">
        <v>741.15</v>
      </c>
      <c r="AH17" s="0"/>
      <c r="AI17" s="0"/>
      <c r="AJ17" s="0"/>
      <c r="AK17" s="11" t="n">
        <v>46037</v>
      </c>
      <c r="AL17" s="6" t="n">
        <v>7</v>
      </c>
      <c r="AM17" s="6" t="n">
        <v>591.29</v>
      </c>
    </row>
    <row collapsed="false" customFormat="false" customHeight="false" hidden="false" ht="12.1" outlineLevel="0" r="18">
      <c r="A18" s="0"/>
      <c r="B18" s="6" t="n">
        <v>138</v>
      </c>
      <c r="C18" s="0" t="s">
        <v>225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46038</v>
      </c>
      <c r="AF18" s="6" t="n">
        <v>3</v>
      </c>
      <c r="AG18" s="6" t="n">
        <v>44.47</v>
      </c>
      <c r="AH18" s="0"/>
      <c r="AI18" s="0"/>
      <c r="AJ18" s="0"/>
      <c r="AK18" s="11" t="n">
        <v>46037</v>
      </c>
      <c r="AL18" s="6" t="n">
        <v>7</v>
      </c>
      <c r="AM18" s="6" t="n">
        <v>591.29</v>
      </c>
    </row>
    <row collapsed="false" customFormat="false" customHeight="false" hidden="false" ht="12.1" outlineLevel="0" r="19">
      <c r="A19" s="0"/>
      <c r="B19" s="5" t="s">
        <f>=B18*(ABS(B17)-ABS(B16))</f>
      </c>
      <c r="C19" s="0" t="s">
        <v>226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46038</v>
      </c>
      <c r="AF19" s="6" t="n">
        <v>3</v>
      </c>
      <c r="AG19" s="6" t="n">
        <v>44.46</v>
      </c>
      <c r="AH19" s="0"/>
      <c r="AI19" s="0"/>
      <c r="AJ19" s="0"/>
      <c r="AK19" s="11" t="n">
        <v>46037</v>
      </c>
      <c r="AL19" s="6" t="n">
        <v>12</v>
      </c>
      <c r="AM19" s="6" t="n">
        <v>1013.64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46038</v>
      </c>
      <c r="AF20" s="6" t="n">
        <v>5343</v>
      </c>
      <c r="AG20" s="6" t="n">
        <v>79204.63</v>
      </c>
      <c r="AH20" s="0"/>
      <c r="AI20" s="0"/>
      <c r="AJ20" s="0"/>
      <c r="AK20" s="11" t="n">
        <v>46037</v>
      </c>
      <c r="AL20" s="6" t="n">
        <v>8</v>
      </c>
      <c r="AM20" s="6" t="n">
        <v>675.76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5" t="s">
        <f>=SUM(AG2:AG20)/SUM(AF2:AF20)</f>
      </c>
      <c r="AG21" s="0" t="s">
        <v>12</v>
      </c>
      <c r="AH21" s="0"/>
      <c r="AI21" s="0"/>
      <c r="AJ21" s="0"/>
      <c r="AK21" s="11" t="n">
        <v>46037</v>
      </c>
      <c r="AL21" s="6" t="n">
        <v>24</v>
      </c>
      <c r="AM21" s="6" t="n">
        <v>2027.28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6" t="n">
        <v>15.768</v>
      </c>
      <c r="AG22" s="0" t="s">
        <v>224</v>
      </c>
      <c r="AH22" s="0"/>
      <c r="AI22" s="0"/>
      <c r="AJ22" s="0"/>
      <c r="AK22" s="11" t="n">
        <v>46037</v>
      </c>
      <c r="AL22" s="6" t="n">
        <v>8</v>
      </c>
      <c r="AM22" s="6" t="n">
        <v>675.76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6" t="n">
        <v>21675</v>
      </c>
      <c r="AG23" s="0" t="s">
        <v>225</v>
      </c>
      <c r="AH23" s="0"/>
      <c r="AI23" s="0"/>
      <c r="AJ23" s="0"/>
      <c r="AK23" s="11" t="n">
        <v>46037</v>
      </c>
      <c r="AL23" s="6" t="n">
        <v>11</v>
      </c>
      <c r="AM23" s="6" t="n">
        <v>929.17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5" t="s">
        <f>=AF23*(ABS(AF22)-ABS(AF21))</f>
      </c>
      <c r="AG24" s="0" t="s">
        <v>226</v>
      </c>
      <c r="AH24" s="0"/>
      <c r="AI24" s="0"/>
      <c r="AJ24" s="0"/>
      <c r="AK24" s="11" t="n">
        <v>46037</v>
      </c>
      <c r="AL24" s="6" t="n">
        <v>13</v>
      </c>
      <c r="AM24" s="6" t="n">
        <v>1098.11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46037</v>
      </c>
      <c r="AL25" s="6" t="n">
        <v>9</v>
      </c>
      <c r="AM25" s="6" t="n">
        <v>760.23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46037</v>
      </c>
      <c r="AL26" s="6" t="n">
        <v>10</v>
      </c>
      <c r="AM26" s="6" t="n">
        <v>844.7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46037</v>
      </c>
      <c r="AL27" s="6" t="n">
        <v>10</v>
      </c>
      <c r="AM27" s="6" t="n">
        <v>844.7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46037</v>
      </c>
      <c r="AL28" s="6" t="n">
        <v>10</v>
      </c>
      <c r="AM28" s="6" t="n">
        <v>844.7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46037</v>
      </c>
      <c r="AL29" s="6" t="n">
        <v>6</v>
      </c>
      <c r="AM29" s="6" t="n">
        <v>506.82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46037</v>
      </c>
      <c r="AL30" s="6" t="n">
        <v>6</v>
      </c>
      <c r="AM30" s="6" t="n">
        <v>506.82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46037</v>
      </c>
      <c r="AL31" s="6" t="n">
        <v>6</v>
      </c>
      <c r="AM31" s="6" t="n">
        <v>506.82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46037</v>
      </c>
      <c r="AL32" s="6" t="n">
        <v>9</v>
      </c>
      <c r="AM32" s="6" t="n">
        <v>760.23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46037</v>
      </c>
      <c r="AL33" s="6" t="n">
        <v>9</v>
      </c>
      <c r="AM33" s="6" t="n">
        <v>760.23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46037</v>
      </c>
      <c r="AL34" s="6" t="n">
        <v>22</v>
      </c>
      <c r="AM34" s="6" t="n">
        <v>1858.34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46037</v>
      </c>
      <c r="AL35" s="6" t="n">
        <v>18</v>
      </c>
      <c r="AM35" s="6" t="n">
        <v>1520.46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46037</v>
      </c>
      <c r="AL36" s="6" t="n">
        <v>20</v>
      </c>
      <c r="AM36" s="6" t="n">
        <v>1689.4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11" t="n">
        <v>46037</v>
      </c>
      <c r="AL37" s="6" t="n">
        <v>25</v>
      </c>
      <c r="AM37" s="6" t="n">
        <v>2111.75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11" t="n">
        <v>46037</v>
      </c>
      <c r="AL38" s="6" t="n">
        <v>19</v>
      </c>
      <c r="AM38" s="6" t="n">
        <v>1604.93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11" t="n">
        <v>46037</v>
      </c>
      <c r="AL39" s="6" t="n">
        <v>4</v>
      </c>
      <c r="AM39" s="6" t="n">
        <v>337.88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11" t="n">
        <v>46037</v>
      </c>
      <c r="AL40" s="6" t="n">
        <v>2</v>
      </c>
      <c r="AM40" s="6" t="n">
        <v>168.96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11" t="n">
        <v>46037</v>
      </c>
      <c r="AL41" s="6" t="n">
        <v>2</v>
      </c>
      <c r="AM41" s="6" t="n">
        <v>168.96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11" t="n">
        <v>46037</v>
      </c>
      <c r="AL42" s="6" t="n">
        <v>1956</v>
      </c>
      <c r="AM42" s="6" t="n">
        <v>165242.88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5" t="s">
        <f>=SUM(AM2:AM42)/SUM(AL2:AL42)</f>
      </c>
      <c r="AM43" s="0" t="s">
        <v>12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6" t="n">
        <v>75.6</v>
      </c>
      <c r="AM44" s="0" t="s">
        <v>224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6" t="n">
        <v>2370</v>
      </c>
      <c r="AM45" s="0" t="s">
        <v>225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5" t="s">
        <f>=AL45*(ABS(AL44)-ABS(AL43))</f>
      </c>
      <c r="AM46" s="0" t="s">
        <v>226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7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111</v>
      </c>
      <c r="B1" s="18" t="s">
        <v>0</v>
      </c>
      <c r="C1" s="18" t="s">
        <v>2</v>
      </c>
      <c r="D1" s="18" t="s">
        <v>227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228</v>
      </c>
      <c r="L1" s="18" t="s">
        <v>229</v>
      </c>
      <c r="M1" s="18" t="s">
        <v>25</v>
      </c>
      <c r="N1" s="18" t="s">
        <v>20</v>
      </c>
      <c r="O1" s="18" t="s">
        <v>58</v>
      </c>
      <c r="P1" s="18" t="s">
        <v>39</v>
      </c>
      <c r="Q1" s="18" t="s">
        <v>230</v>
      </c>
      <c r="R1" s="18" t="s">
        <v>231</v>
      </c>
    </row>
    <row collapsed="false" customFormat="false" customHeight="false" hidden="false" ht="12.1" outlineLevel="0" r="2">
      <c r="A2" s="21" t="n">
        <v>44924</v>
      </c>
      <c r="B2" s="22" t="s">
        <v>232</v>
      </c>
      <c r="C2" s="22" t="s">
        <v>118</v>
      </c>
      <c r="D2" s="22" t="s">
        <v>232</v>
      </c>
      <c r="E2" s="22" t="s">
        <v>232</v>
      </c>
      <c r="F2" s="22" t="s">
        <v>20</v>
      </c>
      <c r="G2" s="23" t="n">
        <v>1</v>
      </c>
      <c r="H2" s="24" t="n">
        <v>1555</v>
      </c>
      <c r="I2" s="24" t="n">
        <v>1555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4"/>
      <c r="Q2" s="22"/>
      <c r="R2" s="22" t="s">
        <v>233</v>
      </c>
    </row>
    <row collapsed="false" customFormat="false" customHeight="false" hidden="false" ht="12.1" outlineLevel="0" r="3">
      <c r="A3" s="21" t="n">
        <v>44924</v>
      </c>
      <c r="B3" s="22" t="s">
        <v>232</v>
      </c>
      <c r="C3" s="22" t="s">
        <v>119</v>
      </c>
      <c r="D3" s="22" t="s">
        <v>232</v>
      </c>
      <c r="E3" s="22" t="s">
        <v>232</v>
      </c>
      <c r="F3" s="22" t="s">
        <v>20</v>
      </c>
      <c r="G3" s="23" t="n">
        <v>1</v>
      </c>
      <c r="H3" s="24" t="n">
        <v>999</v>
      </c>
      <c r="I3" s="24" t="n">
        <v>999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4"/>
      <c r="P3" s="24"/>
      <c r="Q3" s="22"/>
      <c r="R3" s="22" t="s">
        <v>233</v>
      </c>
    </row>
    <row collapsed="false" customFormat="false" customHeight="false" hidden="false" ht="12.1" outlineLevel="0" r="4">
      <c r="A4" s="25" t="n">
        <v>44924</v>
      </c>
      <c r="B4" s="26" t="s">
        <v>234</v>
      </c>
      <c r="C4" s="26" t="s">
        <v>235</v>
      </c>
      <c r="D4" s="26" t="s">
        <v>234</v>
      </c>
      <c r="E4" s="26" t="s">
        <v>234</v>
      </c>
      <c r="F4" s="26" t="s">
        <v>20</v>
      </c>
      <c r="G4" s="27" t="n">
        <v>1</v>
      </c>
      <c r="H4" s="28" t="n">
        <v>-5.44</v>
      </c>
      <c r="I4" s="28" t="n">
        <v>-5.44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8"/>
      <c r="P4" s="28"/>
      <c r="Q4" s="26"/>
      <c r="R4" s="26" t="s">
        <v>233</v>
      </c>
    </row>
    <row collapsed="false" customFormat="false" customHeight="false" hidden="false" ht="12.1" outlineLevel="0" r="5">
      <c r="A5" s="21" t="n">
        <v>44925</v>
      </c>
      <c r="B5" s="22" t="s">
        <v>232</v>
      </c>
      <c r="C5" s="22" t="s">
        <v>118</v>
      </c>
      <c r="D5" s="22" t="s">
        <v>232</v>
      </c>
      <c r="E5" s="22" t="s">
        <v>232</v>
      </c>
      <c r="F5" s="22" t="s">
        <v>20</v>
      </c>
      <c r="G5" s="23" t="n">
        <v>1</v>
      </c>
      <c r="H5" s="24" t="n">
        <v>2980</v>
      </c>
      <c r="I5" s="24" t="n">
        <v>2980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4"/>
      <c r="P5" s="24"/>
      <c r="Q5" s="22"/>
      <c r="R5" s="22" t="s">
        <v>233</v>
      </c>
    </row>
    <row collapsed="false" customFormat="false" customHeight="false" hidden="false" ht="12.1" outlineLevel="0" r="6">
      <c r="A6" s="21" t="n">
        <v>44925</v>
      </c>
      <c r="B6" s="22" t="s">
        <v>232</v>
      </c>
      <c r="C6" s="22" t="s">
        <v>119</v>
      </c>
      <c r="D6" s="22" t="s">
        <v>232</v>
      </c>
      <c r="E6" s="22" t="s">
        <v>232</v>
      </c>
      <c r="F6" s="22" t="s">
        <v>20</v>
      </c>
      <c r="G6" s="23" t="n">
        <v>1</v>
      </c>
      <c r="H6" s="24" t="n">
        <v>5000.8</v>
      </c>
      <c r="I6" s="24" t="n">
        <v>5000.8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4"/>
      <c r="P6" s="24"/>
      <c r="Q6" s="22"/>
      <c r="R6" s="22" t="s">
        <v>233</v>
      </c>
    </row>
    <row collapsed="false" customFormat="false" customHeight="false" hidden="false" ht="12.1" outlineLevel="0" r="7">
      <c r="A7" s="21" t="n">
        <v>44929</v>
      </c>
      <c r="B7" s="22" t="s">
        <v>232</v>
      </c>
      <c r="C7" s="22" t="s">
        <v>118</v>
      </c>
      <c r="D7" s="22" t="s">
        <v>232</v>
      </c>
      <c r="E7" s="22" t="s">
        <v>232</v>
      </c>
      <c r="F7" s="22" t="s">
        <v>20</v>
      </c>
      <c r="G7" s="23" t="n">
        <v>1</v>
      </c>
      <c r="H7" s="24" t="n">
        <v>61130</v>
      </c>
      <c r="I7" s="24" t="n">
        <v>61130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4"/>
      <c r="P7" s="24"/>
      <c r="Q7" s="22"/>
      <c r="R7" s="22" t="s">
        <v>233</v>
      </c>
    </row>
    <row collapsed="false" customFormat="false" customHeight="false" hidden="false" ht="12.1" outlineLevel="0" r="8">
      <c r="A8" s="25" t="n">
        <v>44929</v>
      </c>
      <c r="B8" s="26" t="s">
        <v>234</v>
      </c>
      <c r="C8" s="26" t="s">
        <v>235</v>
      </c>
      <c r="D8" s="26" t="s">
        <v>234</v>
      </c>
      <c r="E8" s="26" t="s">
        <v>234</v>
      </c>
      <c r="F8" s="26" t="s">
        <v>20</v>
      </c>
      <c r="G8" s="27" t="n">
        <v>1</v>
      </c>
      <c r="H8" s="28" t="n">
        <v>-14.67</v>
      </c>
      <c r="I8" s="28" t="n">
        <v>-14.67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8"/>
      <c r="P8" s="28"/>
      <c r="Q8" s="26"/>
      <c r="R8" s="26" t="s">
        <v>233</v>
      </c>
    </row>
    <row collapsed="false" customFormat="false" customHeight="false" hidden="false" ht="12.1" outlineLevel="0" r="9">
      <c r="A9" s="20" t="n">
        <v>44929</v>
      </c>
      <c r="B9" s="16" t="s">
        <v>173</v>
      </c>
      <c r="C9" s="16" t="s">
        <v>236</v>
      </c>
      <c r="D9" s="16" t="s">
        <v>169</v>
      </c>
      <c r="E9" s="16" t="s">
        <v>18</v>
      </c>
      <c r="F9" s="16" t="s">
        <v>20</v>
      </c>
      <c r="G9" s="7" t="n">
        <v>1</v>
      </c>
      <c r="H9" s="6" t="n">
        <v>1814.4</v>
      </c>
      <c r="I9" s="6" t="n">
        <v>-1814.4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6"/>
      <c r="P9" s="6"/>
      <c r="Q9" s="16"/>
      <c r="R9" s="16" t="s">
        <v>233</v>
      </c>
    </row>
    <row collapsed="false" customFormat="false" customHeight="false" hidden="false" ht="12.1" outlineLevel="0" r="10">
      <c r="A10" s="29" t="n">
        <v>44929</v>
      </c>
      <c r="B10" s="30" t="s">
        <v>173</v>
      </c>
      <c r="C10" s="30" t="s">
        <v>236</v>
      </c>
      <c r="D10" s="30" t="s">
        <v>171</v>
      </c>
      <c r="E10" s="30" t="s">
        <v>18</v>
      </c>
      <c r="F10" s="30" t="s">
        <v>20</v>
      </c>
      <c r="G10" s="31" t="n">
        <v>-1</v>
      </c>
      <c r="H10" s="32" t="n">
        <v>1813</v>
      </c>
      <c r="I10" s="32" t="n">
        <v>1813</v>
      </c>
      <c r="J10" s="32" t="n">
        <v>0</v>
      </c>
      <c r="K10" s="32" t="n">
        <v>0</v>
      </c>
      <c r="L10" s="32" t="n">
        <v>0</v>
      </c>
      <c r="M10" s="32"/>
      <c r="N10" s="6" t="s">
        <f>=I10+J10+K10+L10</f>
      </c>
      <c r="O10" s="32"/>
      <c r="P10" s="32"/>
      <c r="Q10" s="30"/>
      <c r="R10" s="30" t="s">
        <v>233</v>
      </c>
    </row>
    <row collapsed="false" customFormat="false" customHeight="false" hidden="false" ht="12.1" outlineLevel="0" r="11">
      <c r="A11" s="20" t="n">
        <v>44930</v>
      </c>
      <c r="B11" s="16" t="s">
        <v>175</v>
      </c>
      <c r="C11" s="16" t="s">
        <v>237</v>
      </c>
      <c r="D11" s="16" t="s">
        <v>169</v>
      </c>
      <c r="E11" s="16" t="s">
        <v>18</v>
      </c>
      <c r="F11" s="16" t="s">
        <v>20</v>
      </c>
      <c r="G11" s="7" t="n">
        <v>20</v>
      </c>
      <c r="H11" s="6" t="n">
        <v>162.93</v>
      </c>
      <c r="I11" s="6" t="n">
        <v>-3258.6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6"/>
      <c r="P11" s="6"/>
      <c r="Q11" s="16"/>
      <c r="R11" s="16" t="s">
        <v>233</v>
      </c>
    </row>
    <row collapsed="false" customFormat="false" customHeight="false" hidden="false" ht="12.1" outlineLevel="0" r="12">
      <c r="A12" s="20" t="n">
        <v>44930</v>
      </c>
      <c r="B12" s="16" t="s">
        <v>175</v>
      </c>
      <c r="C12" s="16" t="s">
        <v>237</v>
      </c>
      <c r="D12" s="16" t="s">
        <v>169</v>
      </c>
      <c r="E12" s="16" t="s">
        <v>18</v>
      </c>
      <c r="F12" s="16" t="s">
        <v>20</v>
      </c>
      <c r="G12" s="7" t="n">
        <v>10</v>
      </c>
      <c r="H12" s="6" t="n">
        <v>163.35</v>
      </c>
      <c r="I12" s="6" t="n">
        <v>-1633.5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6"/>
      <c r="P12" s="6"/>
      <c r="Q12" s="16"/>
      <c r="R12" s="16" t="s">
        <v>233</v>
      </c>
    </row>
    <row collapsed="false" customFormat="false" customHeight="false" hidden="false" ht="12.1" outlineLevel="0" r="13">
      <c r="A13" s="20" t="n">
        <v>44930</v>
      </c>
      <c r="B13" s="16" t="s">
        <v>174</v>
      </c>
      <c r="C13" s="16" t="s">
        <v>238</v>
      </c>
      <c r="D13" s="16" t="s">
        <v>169</v>
      </c>
      <c r="E13" s="16" t="s">
        <v>18</v>
      </c>
      <c r="F13" s="16" t="s">
        <v>20</v>
      </c>
      <c r="G13" s="7" t="n">
        <v>20</v>
      </c>
      <c r="H13" s="6" t="n">
        <v>140.64</v>
      </c>
      <c r="I13" s="6" t="n">
        <v>-2812.8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6"/>
      <c r="P13" s="6"/>
      <c r="Q13" s="16"/>
      <c r="R13" s="16" t="s">
        <v>233</v>
      </c>
    </row>
    <row collapsed="false" customFormat="false" customHeight="false" hidden="false" ht="12.1" outlineLevel="0" r="14">
      <c r="A14" s="20" t="n">
        <v>44930</v>
      </c>
      <c r="B14" s="16" t="s">
        <v>174</v>
      </c>
      <c r="C14" s="16" t="s">
        <v>238</v>
      </c>
      <c r="D14" s="16" t="s">
        <v>169</v>
      </c>
      <c r="E14" s="16" t="s">
        <v>18</v>
      </c>
      <c r="F14" s="16" t="s">
        <v>20</v>
      </c>
      <c r="G14" s="7" t="n">
        <v>10</v>
      </c>
      <c r="H14" s="6" t="n">
        <v>140.91</v>
      </c>
      <c r="I14" s="6" t="n">
        <v>-1409.1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6"/>
      <c r="P14" s="6"/>
      <c r="Q14" s="16"/>
      <c r="R14" s="16" t="s">
        <v>233</v>
      </c>
    </row>
    <row collapsed="false" customFormat="false" customHeight="false" hidden="false" ht="12.1" outlineLevel="0" r="15">
      <c r="A15" s="20" t="n">
        <v>44930</v>
      </c>
      <c r="B15" s="16" t="s">
        <v>174</v>
      </c>
      <c r="C15" s="16" t="s">
        <v>238</v>
      </c>
      <c r="D15" s="16" t="s">
        <v>169</v>
      </c>
      <c r="E15" s="16" t="s">
        <v>18</v>
      </c>
      <c r="F15" s="16" t="s">
        <v>20</v>
      </c>
      <c r="G15" s="7" t="n">
        <v>10</v>
      </c>
      <c r="H15" s="6" t="n">
        <v>140.56</v>
      </c>
      <c r="I15" s="6" t="n">
        <v>-1405.6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6"/>
      <c r="P15" s="6"/>
      <c r="Q15" s="16"/>
      <c r="R15" s="16" t="s">
        <v>233</v>
      </c>
    </row>
    <row collapsed="false" customFormat="false" customHeight="false" hidden="false" ht="12.1" outlineLevel="0" r="16">
      <c r="A16" s="21" t="n">
        <v>44931</v>
      </c>
      <c r="B16" s="22" t="s">
        <v>232</v>
      </c>
      <c r="C16" s="22" t="s">
        <v>118</v>
      </c>
      <c r="D16" s="22" t="s">
        <v>232</v>
      </c>
      <c r="E16" s="22" t="s">
        <v>232</v>
      </c>
      <c r="F16" s="22" t="s">
        <v>20</v>
      </c>
      <c r="G16" s="23" t="n">
        <v>1</v>
      </c>
      <c r="H16" s="24" t="n">
        <v>10000</v>
      </c>
      <c r="I16" s="24" t="n">
        <v>10000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4"/>
      <c r="P16" s="24"/>
      <c r="Q16" s="22"/>
      <c r="R16" s="22" t="s">
        <v>233</v>
      </c>
    </row>
    <row collapsed="false" customFormat="false" customHeight="false" hidden="false" ht="12.1" outlineLevel="0" r="17">
      <c r="A17" s="20" t="n">
        <v>44931</v>
      </c>
      <c r="B17" s="16" t="s">
        <v>181</v>
      </c>
      <c r="C17" s="16" t="s">
        <v>239</v>
      </c>
      <c r="D17" s="16" t="s">
        <v>169</v>
      </c>
      <c r="E17" s="16" t="s">
        <v>18</v>
      </c>
      <c r="F17" s="16" t="s">
        <v>20</v>
      </c>
      <c r="G17" s="7" t="n">
        <v>4</v>
      </c>
      <c r="H17" s="6" t="n">
        <v>899.6</v>
      </c>
      <c r="I17" s="6" t="n">
        <v>-3598.4</v>
      </c>
      <c r="J17" s="6" t="n">
        <v>0</v>
      </c>
      <c r="K17" s="6" t="n">
        <v>0</v>
      </c>
      <c r="L17" s="6" t="n">
        <v>0</v>
      </c>
      <c r="M17" s="6"/>
      <c r="N17" s="6" t="s">
        <f>=I17+J17+K17+L17</f>
      </c>
      <c r="O17" s="6"/>
      <c r="P17" s="6"/>
      <c r="Q17" s="16"/>
      <c r="R17" s="16" t="s">
        <v>233</v>
      </c>
    </row>
    <row collapsed="false" customFormat="false" customHeight="false" hidden="false" ht="12.1" outlineLevel="0" r="18">
      <c r="A18" s="20" t="n">
        <v>44931</v>
      </c>
      <c r="B18" s="16" t="s">
        <v>181</v>
      </c>
      <c r="C18" s="16" t="s">
        <v>239</v>
      </c>
      <c r="D18" s="16" t="s">
        <v>169</v>
      </c>
      <c r="E18" s="16" t="s">
        <v>18</v>
      </c>
      <c r="F18" s="16" t="s">
        <v>20</v>
      </c>
      <c r="G18" s="7" t="n">
        <v>6</v>
      </c>
      <c r="H18" s="6" t="n">
        <v>899.6</v>
      </c>
      <c r="I18" s="6" t="n">
        <v>-5397.6</v>
      </c>
      <c r="J18" s="6" t="n">
        <v>0</v>
      </c>
      <c r="K18" s="6" t="n">
        <v>0</v>
      </c>
      <c r="L18" s="6" t="n">
        <v>0</v>
      </c>
      <c r="M18" s="6"/>
      <c r="N18" s="6" t="s">
        <f>=I18+J18+K18+L18</f>
      </c>
      <c r="O18" s="6"/>
      <c r="P18" s="6"/>
      <c r="Q18" s="16"/>
      <c r="R18" s="16" t="s">
        <v>233</v>
      </c>
    </row>
    <row collapsed="false" customFormat="false" customHeight="false" hidden="false" ht="12.1" outlineLevel="0" r="19">
      <c r="A19" s="29" t="n">
        <v>44931</v>
      </c>
      <c r="B19" s="30" t="s">
        <v>175</v>
      </c>
      <c r="C19" s="30" t="s">
        <v>237</v>
      </c>
      <c r="D19" s="30" t="s">
        <v>171</v>
      </c>
      <c r="E19" s="30" t="s">
        <v>18</v>
      </c>
      <c r="F19" s="30" t="s">
        <v>20</v>
      </c>
      <c r="G19" s="31" t="n">
        <v>-30</v>
      </c>
      <c r="H19" s="32" t="n">
        <v>163.04</v>
      </c>
      <c r="I19" s="32" t="n">
        <v>4891.2</v>
      </c>
      <c r="J19" s="32" t="n">
        <v>0</v>
      </c>
      <c r="K19" s="32" t="n">
        <v>0</v>
      </c>
      <c r="L19" s="32" t="n">
        <v>0</v>
      </c>
      <c r="M19" s="32"/>
      <c r="N19" s="6" t="s">
        <f>=I19+J19+K19+L19</f>
      </c>
      <c r="O19" s="32"/>
      <c r="P19" s="32"/>
      <c r="Q19" s="30"/>
      <c r="R19" s="30" t="s">
        <v>233</v>
      </c>
    </row>
    <row collapsed="false" customFormat="false" customHeight="false" hidden="false" ht="12.1" outlineLevel="0" r="20">
      <c r="A20" s="20" t="n">
        <v>44931</v>
      </c>
      <c r="B20" s="16" t="s">
        <v>178</v>
      </c>
      <c r="C20" s="16" t="s">
        <v>240</v>
      </c>
      <c r="D20" s="16" t="s">
        <v>169</v>
      </c>
      <c r="E20" s="16" t="s">
        <v>18</v>
      </c>
      <c r="F20" s="16" t="s">
        <v>20</v>
      </c>
      <c r="G20" s="7" t="n">
        <v>3</v>
      </c>
      <c r="H20" s="6" t="n">
        <v>4372.5</v>
      </c>
      <c r="I20" s="6" t="n">
        <v>-13117.5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6"/>
      <c r="P20" s="6"/>
      <c r="Q20" s="16"/>
      <c r="R20" s="16" t="s">
        <v>233</v>
      </c>
    </row>
    <row collapsed="false" customFormat="false" customHeight="false" hidden="false" ht="12.1" outlineLevel="0" r="21">
      <c r="A21" s="20" t="n">
        <v>44931</v>
      </c>
      <c r="B21" s="16" t="s">
        <v>180</v>
      </c>
      <c r="C21" s="16" t="s">
        <v>241</v>
      </c>
      <c r="D21" s="16" t="s">
        <v>169</v>
      </c>
      <c r="E21" s="16" t="s">
        <v>18</v>
      </c>
      <c r="F21" s="16" t="s">
        <v>20</v>
      </c>
      <c r="G21" s="7" t="n">
        <v>10</v>
      </c>
      <c r="H21" s="6" t="n">
        <v>95.62</v>
      </c>
      <c r="I21" s="6" t="n">
        <v>-956.2</v>
      </c>
      <c r="J21" s="6" t="n">
        <v>0</v>
      </c>
      <c r="K21" s="6" t="n">
        <v>0</v>
      </c>
      <c r="L21" s="6" t="n">
        <v>0</v>
      </c>
      <c r="M21" s="6"/>
      <c r="N21" s="6" t="s">
        <f>=I21+J21+K21+L21</f>
      </c>
      <c r="O21" s="6"/>
      <c r="P21" s="6"/>
      <c r="Q21" s="16"/>
      <c r="R21" s="16" t="s">
        <v>233</v>
      </c>
    </row>
    <row collapsed="false" customFormat="false" customHeight="false" hidden="false" ht="12.1" outlineLevel="0" r="22">
      <c r="A22" s="20" t="n">
        <v>44931</v>
      </c>
      <c r="B22" s="16" t="s">
        <v>180</v>
      </c>
      <c r="C22" s="16" t="s">
        <v>241</v>
      </c>
      <c r="D22" s="16" t="s">
        <v>169</v>
      </c>
      <c r="E22" s="16" t="s">
        <v>18</v>
      </c>
      <c r="F22" s="16" t="s">
        <v>20</v>
      </c>
      <c r="G22" s="7" t="n">
        <v>10</v>
      </c>
      <c r="H22" s="6" t="n">
        <v>95.62</v>
      </c>
      <c r="I22" s="6" t="n">
        <v>-956.2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6"/>
      <c r="P22" s="6"/>
      <c r="Q22" s="16"/>
      <c r="R22" s="16" t="s">
        <v>233</v>
      </c>
    </row>
    <row collapsed="false" customFormat="false" customHeight="false" hidden="false" ht="12.1" outlineLevel="0" r="23">
      <c r="A23" s="20" t="n">
        <v>44931</v>
      </c>
      <c r="B23" s="16" t="s">
        <v>180</v>
      </c>
      <c r="C23" s="16" t="s">
        <v>241</v>
      </c>
      <c r="D23" s="16" t="s">
        <v>169</v>
      </c>
      <c r="E23" s="16" t="s">
        <v>18</v>
      </c>
      <c r="F23" s="16" t="s">
        <v>20</v>
      </c>
      <c r="G23" s="7" t="n">
        <v>30</v>
      </c>
      <c r="H23" s="6" t="n">
        <v>95.62</v>
      </c>
      <c r="I23" s="6" t="n">
        <v>-2868.6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6"/>
      <c r="P23" s="6"/>
      <c r="Q23" s="16"/>
      <c r="R23" s="16" t="s">
        <v>233</v>
      </c>
    </row>
    <row collapsed="false" customFormat="false" customHeight="false" hidden="false" ht="12.1" outlineLevel="0" r="24">
      <c r="A24" s="20" t="n">
        <v>44931</v>
      </c>
      <c r="B24" s="16" t="s">
        <v>180</v>
      </c>
      <c r="C24" s="16" t="s">
        <v>241</v>
      </c>
      <c r="D24" s="16" t="s">
        <v>169</v>
      </c>
      <c r="E24" s="16" t="s">
        <v>18</v>
      </c>
      <c r="F24" s="16" t="s">
        <v>20</v>
      </c>
      <c r="G24" s="7" t="n">
        <v>50</v>
      </c>
      <c r="H24" s="6" t="n">
        <v>95.62</v>
      </c>
      <c r="I24" s="6" t="n">
        <v>-4781</v>
      </c>
      <c r="J24" s="6" t="n">
        <v>0</v>
      </c>
      <c r="K24" s="6" t="n">
        <v>0</v>
      </c>
      <c r="L24" s="6" t="n">
        <v>0</v>
      </c>
      <c r="M24" s="6"/>
      <c r="N24" s="6" t="s">
        <f>=I24+J24+K24+L24</f>
      </c>
      <c r="O24" s="6"/>
      <c r="P24" s="6"/>
      <c r="Q24" s="16"/>
      <c r="R24" s="16" t="s">
        <v>233</v>
      </c>
    </row>
    <row collapsed="false" customFormat="false" customHeight="false" hidden="false" ht="12.1" outlineLevel="0" r="25">
      <c r="A25" s="20" t="n">
        <v>44931</v>
      </c>
      <c r="B25" s="16" t="s">
        <v>179</v>
      </c>
      <c r="C25" s="16" t="s">
        <v>242</v>
      </c>
      <c r="D25" s="16" t="s">
        <v>169</v>
      </c>
      <c r="E25" s="16" t="s">
        <v>18</v>
      </c>
      <c r="F25" s="16" t="s">
        <v>20</v>
      </c>
      <c r="G25" s="7" t="n">
        <v>40</v>
      </c>
      <c r="H25" s="6" t="n">
        <v>235.85</v>
      </c>
      <c r="I25" s="6" t="n">
        <v>-9434</v>
      </c>
      <c r="J25" s="6" t="n">
        <v>0</v>
      </c>
      <c r="K25" s="6" t="n">
        <v>0</v>
      </c>
      <c r="L25" s="6" t="n">
        <v>0</v>
      </c>
      <c r="M25" s="6"/>
      <c r="N25" s="6" t="s">
        <f>=I25+J25+K25+L25</f>
      </c>
      <c r="O25" s="6"/>
      <c r="P25" s="6"/>
      <c r="Q25" s="16"/>
      <c r="R25" s="16" t="s">
        <v>233</v>
      </c>
    </row>
    <row collapsed="false" customFormat="false" customHeight="false" hidden="false" ht="12.1" outlineLevel="0" r="26">
      <c r="A26" s="20" t="n">
        <v>44931</v>
      </c>
      <c r="B26" s="16" t="s">
        <v>176</v>
      </c>
      <c r="C26" s="16" t="s">
        <v>243</v>
      </c>
      <c r="D26" s="16" t="s">
        <v>169</v>
      </c>
      <c r="E26" s="16" t="s">
        <v>18</v>
      </c>
      <c r="F26" s="16" t="s">
        <v>20</v>
      </c>
      <c r="G26" s="7" t="n">
        <v>9</v>
      </c>
      <c r="H26" s="6" t="n">
        <v>1076</v>
      </c>
      <c r="I26" s="6" t="n">
        <v>-9684</v>
      </c>
      <c r="J26" s="6" t="n">
        <v>0</v>
      </c>
      <c r="K26" s="6" t="n">
        <v>0</v>
      </c>
      <c r="L26" s="6" t="n">
        <v>0</v>
      </c>
      <c r="M26" s="6"/>
      <c r="N26" s="6" t="s">
        <f>=I26+J26+K26+L26</f>
      </c>
      <c r="O26" s="6"/>
      <c r="P26" s="6"/>
      <c r="Q26" s="16"/>
      <c r="R26" s="16" t="s">
        <v>233</v>
      </c>
    </row>
    <row collapsed="false" customFormat="false" customHeight="false" hidden="false" ht="12.1" outlineLevel="0" r="27">
      <c r="A27" s="20" t="n">
        <v>44931</v>
      </c>
      <c r="B27" s="16" t="s">
        <v>177</v>
      </c>
      <c r="C27" s="16" t="s">
        <v>244</v>
      </c>
      <c r="D27" s="16" t="s">
        <v>169</v>
      </c>
      <c r="E27" s="16" t="s">
        <v>18</v>
      </c>
      <c r="F27" s="16" t="s">
        <v>20</v>
      </c>
      <c r="G27" s="7" t="n">
        <v>5</v>
      </c>
      <c r="H27" s="6" t="n">
        <v>368.75</v>
      </c>
      <c r="I27" s="6" t="n">
        <v>-1843.75</v>
      </c>
      <c r="J27" s="6" t="n">
        <v>0</v>
      </c>
      <c r="K27" s="6" t="n">
        <v>0</v>
      </c>
      <c r="L27" s="6" t="n">
        <v>0</v>
      </c>
      <c r="M27" s="6"/>
      <c r="N27" s="6" t="s">
        <f>=I27+J27+K27+L27</f>
      </c>
      <c r="O27" s="6"/>
      <c r="P27" s="6"/>
      <c r="Q27" s="16"/>
      <c r="R27" s="16" t="s">
        <v>233</v>
      </c>
    </row>
    <row collapsed="false" customFormat="false" customHeight="false" hidden="false" ht="12.1" outlineLevel="0" r="28">
      <c r="A28" s="20" t="n">
        <v>44931</v>
      </c>
      <c r="B28" s="16" t="s">
        <v>177</v>
      </c>
      <c r="C28" s="16" t="s">
        <v>244</v>
      </c>
      <c r="D28" s="16" t="s">
        <v>169</v>
      </c>
      <c r="E28" s="16" t="s">
        <v>18</v>
      </c>
      <c r="F28" s="16" t="s">
        <v>20</v>
      </c>
      <c r="G28" s="7" t="n">
        <v>24</v>
      </c>
      <c r="H28" s="6" t="n">
        <v>368.75</v>
      </c>
      <c r="I28" s="6" t="n">
        <v>-8850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6"/>
      <c r="P28" s="6"/>
      <c r="Q28" s="16"/>
      <c r="R28" s="16" t="s">
        <v>233</v>
      </c>
    </row>
    <row collapsed="false" customFormat="false" customHeight="false" hidden="false" ht="12.1" outlineLevel="0" r="29">
      <c r="A29" s="20" t="n">
        <v>44931</v>
      </c>
      <c r="B29" s="16" t="s">
        <v>174</v>
      </c>
      <c r="C29" s="16" t="s">
        <v>238</v>
      </c>
      <c r="D29" s="16" t="s">
        <v>169</v>
      </c>
      <c r="E29" s="16" t="s">
        <v>18</v>
      </c>
      <c r="F29" s="16" t="s">
        <v>20</v>
      </c>
      <c r="G29" s="7" t="n">
        <v>10</v>
      </c>
      <c r="H29" s="6" t="n">
        <v>141.97</v>
      </c>
      <c r="I29" s="6" t="n">
        <v>-1419.7</v>
      </c>
      <c r="J29" s="6" t="n">
        <v>0</v>
      </c>
      <c r="K29" s="6" t="n">
        <v>0</v>
      </c>
      <c r="L29" s="6" t="n">
        <v>0</v>
      </c>
      <c r="M29" s="6"/>
      <c r="N29" s="6" t="s">
        <f>=I29+J29+K29+L29</f>
      </c>
      <c r="O29" s="6"/>
      <c r="P29" s="6"/>
      <c r="Q29" s="16"/>
      <c r="R29" s="16" t="s">
        <v>233</v>
      </c>
    </row>
    <row collapsed="false" customFormat="false" customHeight="false" hidden="false" ht="12.1" outlineLevel="0" r="30">
      <c r="A30" s="20" t="n">
        <v>44931</v>
      </c>
      <c r="B30" s="16" t="s">
        <v>174</v>
      </c>
      <c r="C30" s="16" t="s">
        <v>238</v>
      </c>
      <c r="D30" s="16" t="s">
        <v>169</v>
      </c>
      <c r="E30" s="16" t="s">
        <v>18</v>
      </c>
      <c r="F30" s="16" t="s">
        <v>20</v>
      </c>
      <c r="G30" s="7" t="n">
        <v>10</v>
      </c>
      <c r="H30" s="6" t="n">
        <v>141.97</v>
      </c>
      <c r="I30" s="6" t="n">
        <v>-1419.7</v>
      </c>
      <c r="J30" s="6" t="n">
        <v>0</v>
      </c>
      <c r="K30" s="6" t="n">
        <v>0</v>
      </c>
      <c r="L30" s="6" t="n">
        <v>0</v>
      </c>
      <c r="M30" s="6"/>
      <c r="N30" s="6" t="s">
        <f>=I30+J30+K30+L30</f>
      </c>
      <c r="O30" s="6"/>
      <c r="P30" s="6"/>
      <c r="Q30" s="16"/>
      <c r="R30" s="16" t="s">
        <v>233</v>
      </c>
    </row>
    <row collapsed="false" customFormat="false" customHeight="false" hidden="false" ht="12.1" outlineLevel="0" r="31">
      <c r="A31" s="20" t="n">
        <v>44931</v>
      </c>
      <c r="B31" s="16" t="s">
        <v>174</v>
      </c>
      <c r="C31" s="16" t="s">
        <v>238</v>
      </c>
      <c r="D31" s="16" t="s">
        <v>169</v>
      </c>
      <c r="E31" s="16" t="s">
        <v>18</v>
      </c>
      <c r="F31" s="16" t="s">
        <v>20</v>
      </c>
      <c r="G31" s="7" t="n">
        <v>10</v>
      </c>
      <c r="H31" s="6" t="n">
        <v>141.97</v>
      </c>
      <c r="I31" s="6" t="n">
        <v>-1419.7</v>
      </c>
      <c r="J31" s="6" t="n">
        <v>0</v>
      </c>
      <c r="K31" s="6" t="n">
        <v>0</v>
      </c>
      <c r="L31" s="6" t="n">
        <v>0</v>
      </c>
      <c r="M31" s="6"/>
      <c r="N31" s="6" t="s">
        <f>=I31+J31+K31+L31</f>
      </c>
      <c r="O31" s="6"/>
      <c r="P31" s="6"/>
      <c r="Q31" s="16"/>
      <c r="R31" s="16" t="s">
        <v>233</v>
      </c>
    </row>
    <row collapsed="false" customFormat="false" customHeight="false" hidden="false" ht="12.1" outlineLevel="0" r="32">
      <c r="A32" s="33" t="n">
        <v>44932</v>
      </c>
      <c r="B32" s="34" t="s">
        <v>245</v>
      </c>
      <c r="C32" s="34" t="s">
        <v>120</v>
      </c>
      <c r="D32" s="34" t="s">
        <v>245</v>
      </c>
      <c r="E32" s="34" t="s">
        <v>245</v>
      </c>
      <c r="F32" s="34" t="s">
        <v>20</v>
      </c>
      <c r="G32" s="35" t="n">
        <v>1</v>
      </c>
      <c r="H32" s="36" t="n">
        <v>-104.12</v>
      </c>
      <c r="I32" s="36" t="n">
        <v>-104.12</v>
      </c>
      <c r="J32" s="36" t="n">
        <v>0</v>
      </c>
      <c r="K32" s="36" t="n">
        <v>0</v>
      </c>
      <c r="L32" s="36" t="n">
        <v>0</v>
      </c>
      <c r="M32" s="36"/>
      <c r="N32" s="6" t="s">
        <f>=I32+J32+K32+L32</f>
      </c>
      <c r="O32" s="36"/>
      <c r="P32" s="36"/>
      <c r="Q32" s="34"/>
      <c r="R32" s="34" t="s">
        <v>233</v>
      </c>
    </row>
    <row collapsed="false" customFormat="false" customHeight="false" hidden="false" ht="12.1" outlineLevel="0" r="33">
      <c r="A33" s="25" t="n">
        <v>44932</v>
      </c>
      <c r="B33" s="26" t="s">
        <v>234</v>
      </c>
      <c r="C33" s="26" t="s">
        <v>235</v>
      </c>
      <c r="D33" s="26" t="s">
        <v>234</v>
      </c>
      <c r="E33" s="26" t="s">
        <v>234</v>
      </c>
      <c r="F33" s="26" t="s">
        <v>20</v>
      </c>
      <c r="G33" s="27" t="n">
        <v>1</v>
      </c>
      <c r="H33" s="28" t="n">
        <v>-64.02</v>
      </c>
      <c r="I33" s="28" t="n">
        <v>-64.02</v>
      </c>
      <c r="J33" s="28" t="n">
        <v>0</v>
      </c>
      <c r="K33" s="28" t="n">
        <v>0</v>
      </c>
      <c r="L33" s="28" t="n">
        <v>0</v>
      </c>
      <c r="M33" s="28"/>
      <c r="N33" s="6" t="s">
        <f>=I33+J33+K33+L33</f>
      </c>
      <c r="O33" s="28"/>
      <c r="P33" s="28"/>
      <c r="Q33" s="26"/>
      <c r="R33" s="26" t="s">
        <v>233</v>
      </c>
    </row>
    <row collapsed="false" customFormat="false" customHeight="false" hidden="false" ht="12.1" outlineLevel="0" r="34">
      <c r="A34" s="20" t="n">
        <v>44935</v>
      </c>
      <c r="B34" s="16" t="s">
        <v>181</v>
      </c>
      <c r="C34" s="16" t="s">
        <v>239</v>
      </c>
      <c r="D34" s="16" t="s">
        <v>169</v>
      </c>
      <c r="E34" s="16" t="s">
        <v>18</v>
      </c>
      <c r="F34" s="16" t="s">
        <v>20</v>
      </c>
      <c r="G34" s="7" t="n">
        <v>1</v>
      </c>
      <c r="H34" s="6" t="n">
        <v>886</v>
      </c>
      <c r="I34" s="6" t="n">
        <v>-886</v>
      </c>
      <c r="J34" s="6" t="n">
        <v>0</v>
      </c>
      <c r="K34" s="6" t="n">
        <v>0</v>
      </c>
      <c r="L34" s="6" t="n">
        <v>0</v>
      </c>
      <c r="M34" s="6"/>
      <c r="N34" s="6" t="s">
        <f>=I34+J34+K34+L34</f>
      </c>
      <c r="O34" s="6"/>
      <c r="P34" s="6"/>
      <c r="Q34" s="16"/>
      <c r="R34" s="16" t="s">
        <v>233</v>
      </c>
    </row>
    <row collapsed="false" customFormat="false" customHeight="false" hidden="false" ht="12.1" outlineLevel="0" r="35">
      <c r="A35" s="20" t="n">
        <v>44935</v>
      </c>
      <c r="B35" s="16" t="s">
        <v>178</v>
      </c>
      <c r="C35" s="16" t="s">
        <v>240</v>
      </c>
      <c r="D35" s="16" t="s">
        <v>169</v>
      </c>
      <c r="E35" s="16" t="s">
        <v>18</v>
      </c>
      <c r="F35" s="16" t="s">
        <v>20</v>
      </c>
      <c r="G35" s="7" t="n">
        <v>1</v>
      </c>
      <c r="H35" s="6" t="n">
        <v>4363.5</v>
      </c>
      <c r="I35" s="6" t="n">
        <v>-4363.5</v>
      </c>
      <c r="J35" s="6" t="n">
        <v>0</v>
      </c>
      <c r="K35" s="6" t="n">
        <v>0</v>
      </c>
      <c r="L35" s="6" t="n">
        <v>0</v>
      </c>
      <c r="M35" s="6"/>
      <c r="N35" s="6" t="s">
        <f>=I35+J35+K35+L35</f>
      </c>
      <c r="O35" s="6"/>
      <c r="P35" s="6"/>
      <c r="Q35" s="16"/>
      <c r="R35" s="16" t="s">
        <v>233</v>
      </c>
    </row>
    <row collapsed="false" customFormat="false" customHeight="false" hidden="false" ht="12.1" outlineLevel="0" r="36">
      <c r="A36" s="20" t="n">
        <v>44935</v>
      </c>
      <c r="B36" s="16" t="s">
        <v>179</v>
      </c>
      <c r="C36" s="16" t="s">
        <v>242</v>
      </c>
      <c r="D36" s="16" t="s">
        <v>169</v>
      </c>
      <c r="E36" s="16" t="s">
        <v>18</v>
      </c>
      <c r="F36" s="16" t="s">
        <v>20</v>
      </c>
      <c r="G36" s="7" t="n">
        <v>10</v>
      </c>
      <c r="H36" s="6" t="n">
        <v>236.75</v>
      </c>
      <c r="I36" s="6" t="n">
        <v>-2367.5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6"/>
      <c r="P36" s="6"/>
      <c r="Q36" s="16"/>
      <c r="R36" s="16" t="s">
        <v>233</v>
      </c>
    </row>
    <row collapsed="false" customFormat="false" customHeight="false" hidden="false" ht="12.1" outlineLevel="0" r="37">
      <c r="A37" s="20" t="n">
        <v>44935</v>
      </c>
      <c r="B37" s="16" t="s">
        <v>176</v>
      </c>
      <c r="C37" s="16" t="s">
        <v>243</v>
      </c>
      <c r="D37" s="16" t="s">
        <v>169</v>
      </c>
      <c r="E37" s="16" t="s">
        <v>18</v>
      </c>
      <c r="F37" s="16" t="s">
        <v>20</v>
      </c>
      <c r="G37" s="7" t="n">
        <v>2</v>
      </c>
      <c r="H37" s="6" t="n">
        <v>1057.4</v>
      </c>
      <c r="I37" s="6" t="n">
        <v>-2114.8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6"/>
      <c r="P37" s="6"/>
      <c r="Q37" s="16"/>
      <c r="R37" s="16" t="s">
        <v>233</v>
      </c>
    </row>
    <row collapsed="false" customFormat="false" customHeight="false" hidden="false" ht="12.1" outlineLevel="0" r="38">
      <c r="A38" s="20" t="n">
        <v>44935</v>
      </c>
      <c r="B38" s="16" t="s">
        <v>177</v>
      </c>
      <c r="C38" s="16" t="s">
        <v>244</v>
      </c>
      <c r="D38" s="16" t="s">
        <v>169</v>
      </c>
      <c r="E38" s="16" t="s">
        <v>18</v>
      </c>
      <c r="F38" s="16" t="s">
        <v>20</v>
      </c>
      <c r="G38" s="7" t="n">
        <v>1</v>
      </c>
      <c r="H38" s="6" t="n">
        <v>368.6</v>
      </c>
      <c r="I38" s="6" t="n">
        <v>-368.6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6"/>
      <c r="P38" s="6"/>
      <c r="Q38" s="16"/>
      <c r="R38" s="16" t="s">
        <v>233</v>
      </c>
    </row>
    <row collapsed="false" customFormat="false" customHeight="false" hidden="false" ht="12.1" outlineLevel="0" r="39">
      <c r="A39" s="33" t="n">
        <v>44936</v>
      </c>
      <c r="B39" s="34" t="s">
        <v>245</v>
      </c>
      <c r="C39" s="34" t="s">
        <v>120</v>
      </c>
      <c r="D39" s="34" t="s">
        <v>245</v>
      </c>
      <c r="E39" s="34" t="s">
        <v>245</v>
      </c>
      <c r="F39" s="34" t="s">
        <v>20</v>
      </c>
      <c r="G39" s="35" t="n">
        <v>1</v>
      </c>
      <c r="H39" s="36" t="n">
        <v>-21339.8</v>
      </c>
      <c r="I39" s="36" t="n">
        <v>-21339.8</v>
      </c>
      <c r="J39" s="36" t="n">
        <v>0</v>
      </c>
      <c r="K39" s="36" t="n">
        <v>0</v>
      </c>
      <c r="L39" s="36" t="n">
        <v>0</v>
      </c>
      <c r="M39" s="36"/>
      <c r="N39" s="6" t="s">
        <f>=I39+J39+K39+L39</f>
      </c>
      <c r="O39" s="36"/>
      <c r="P39" s="36"/>
      <c r="Q39" s="34"/>
      <c r="R39" s="34" t="s">
        <v>233</v>
      </c>
    </row>
    <row collapsed="false" customFormat="false" customHeight="false" hidden="false" ht="12.1" outlineLevel="0" r="40">
      <c r="A40" s="21" t="n">
        <v>44936</v>
      </c>
      <c r="B40" s="22" t="s">
        <v>232</v>
      </c>
      <c r="C40" s="22" t="s">
        <v>118</v>
      </c>
      <c r="D40" s="22" t="s">
        <v>232</v>
      </c>
      <c r="E40" s="22" t="s">
        <v>232</v>
      </c>
      <c r="F40" s="22" t="s">
        <v>20</v>
      </c>
      <c r="G40" s="23" t="n">
        <v>1</v>
      </c>
      <c r="H40" s="24" t="n">
        <v>1470</v>
      </c>
      <c r="I40" s="24" t="n">
        <v>1470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4"/>
      <c r="P40" s="24"/>
      <c r="Q40" s="22"/>
      <c r="R40" s="22" t="s">
        <v>233</v>
      </c>
    </row>
    <row collapsed="false" customFormat="false" customHeight="false" hidden="false" ht="12.1" outlineLevel="0" r="41">
      <c r="A41" s="25" t="n">
        <v>44936</v>
      </c>
      <c r="B41" s="26" t="s">
        <v>234</v>
      </c>
      <c r="C41" s="26" t="s">
        <v>235</v>
      </c>
      <c r="D41" s="26" t="s">
        <v>234</v>
      </c>
      <c r="E41" s="26" t="s">
        <v>234</v>
      </c>
      <c r="F41" s="26" t="s">
        <v>20</v>
      </c>
      <c r="G41" s="27" t="n">
        <v>1</v>
      </c>
      <c r="H41" s="28" t="n">
        <v>-61.3</v>
      </c>
      <c r="I41" s="28" t="n">
        <v>-61.3</v>
      </c>
      <c r="J41" s="28" t="n">
        <v>0</v>
      </c>
      <c r="K41" s="28" t="n">
        <v>0</v>
      </c>
      <c r="L41" s="28" t="n">
        <v>0</v>
      </c>
      <c r="M41" s="28"/>
      <c r="N41" s="6" t="s">
        <f>=I41+J41+K41+L41</f>
      </c>
      <c r="O41" s="28"/>
      <c r="P41" s="28"/>
      <c r="Q41" s="26"/>
      <c r="R41" s="26" t="s">
        <v>233</v>
      </c>
    </row>
    <row collapsed="false" customFormat="false" customHeight="false" hidden="false" ht="12.1" outlineLevel="0" r="42">
      <c r="A42" s="29" t="n">
        <v>44936</v>
      </c>
      <c r="B42" s="30" t="s">
        <v>181</v>
      </c>
      <c r="C42" s="30" t="s">
        <v>239</v>
      </c>
      <c r="D42" s="30" t="s">
        <v>171</v>
      </c>
      <c r="E42" s="30" t="s">
        <v>18</v>
      </c>
      <c r="F42" s="30" t="s">
        <v>20</v>
      </c>
      <c r="G42" s="31" t="n">
        <v>-10</v>
      </c>
      <c r="H42" s="32" t="n">
        <v>891.4</v>
      </c>
      <c r="I42" s="32" t="n">
        <v>8914</v>
      </c>
      <c r="J42" s="32" t="n">
        <v>0</v>
      </c>
      <c r="K42" s="32" t="n">
        <v>0</v>
      </c>
      <c r="L42" s="32" t="n">
        <v>0</v>
      </c>
      <c r="M42" s="32"/>
      <c r="N42" s="6" t="s">
        <f>=I42+J42+K42+L42</f>
      </c>
      <c r="O42" s="32"/>
      <c r="P42" s="32"/>
      <c r="Q42" s="30"/>
      <c r="R42" s="30" t="s">
        <v>233</v>
      </c>
    </row>
    <row collapsed="false" customFormat="false" customHeight="false" hidden="false" ht="12.1" outlineLevel="0" r="43">
      <c r="A43" s="29" t="n">
        <v>44936</v>
      </c>
      <c r="B43" s="30" t="s">
        <v>181</v>
      </c>
      <c r="C43" s="30" t="s">
        <v>239</v>
      </c>
      <c r="D43" s="30" t="s">
        <v>171</v>
      </c>
      <c r="E43" s="30" t="s">
        <v>18</v>
      </c>
      <c r="F43" s="30" t="s">
        <v>20</v>
      </c>
      <c r="G43" s="31" t="n">
        <v>-1</v>
      </c>
      <c r="H43" s="32" t="n">
        <v>891.2</v>
      </c>
      <c r="I43" s="32" t="n">
        <v>891.2</v>
      </c>
      <c r="J43" s="32" t="n">
        <v>0</v>
      </c>
      <c r="K43" s="32" t="n">
        <v>0</v>
      </c>
      <c r="L43" s="32" t="n">
        <v>0</v>
      </c>
      <c r="M43" s="32"/>
      <c r="N43" s="6" t="s">
        <f>=I43+J43+K43+L43</f>
      </c>
      <c r="O43" s="32"/>
      <c r="P43" s="32"/>
      <c r="Q43" s="30"/>
      <c r="R43" s="30" t="s">
        <v>233</v>
      </c>
    </row>
    <row collapsed="false" customFormat="false" customHeight="false" hidden="false" ht="12.1" outlineLevel="0" r="44">
      <c r="A44" s="29" t="n">
        <v>44936</v>
      </c>
      <c r="B44" s="30" t="s">
        <v>176</v>
      </c>
      <c r="C44" s="30" t="s">
        <v>243</v>
      </c>
      <c r="D44" s="30" t="s">
        <v>171</v>
      </c>
      <c r="E44" s="30" t="s">
        <v>18</v>
      </c>
      <c r="F44" s="30" t="s">
        <v>20</v>
      </c>
      <c r="G44" s="31" t="n">
        <v>-11</v>
      </c>
      <c r="H44" s="32" t="n">
        <v>1048.6</v>
      </c>
      <c r="I44" s="32" t="n">
        <v>11534.6</v>
      </c>
      <c r="J44" s="32" t="n">
        <v>0</v>
      </c>
      <c r="K44" s="32" t="n">
        <v>0</v>
      </c>
      <c r="L44" s="32" t="n">
        <v>0</v>
      </c>
      <c r="M44" s="32"/>
      <c r="N44" s="6" t="s">
        <f>=I44+J44+K44+L44</f>
      </c>
      <c r="O44" s="32"/>
      <c r="P44" s="32"/>
      <c r="Q44" s="30"/>
      <c r="R44" s="30" t="s">
        <v>233</v>
      </c>
    </row>
    <row collapsed="false" customFormat="false" customHeight="false" hidden="false" ht="12.1" outlineLevel="0" r="45">
      <c r="A45" s="21" t="n">
        <v>44938</v>
      </c>
      <c r="B45" s="22" t="s">
        <v>232</v>
      </c>
      <c r="C45" s="22" t="s">
        <v>118</v>
      </c>
      <c r="D45" s="22" t="s">
        <v>232</v>
      </c>
      <c r="E45" s="22" t="s">
        <v>232</v>
      </c>
      <c r="F45" s="22" t="s">
        <v>20</v>
      </c>
      <c r="G45" s="23" t="n">
        <v>1</v>
      </c>
      <c r="H45" s="24" t="n">
        <v>30</v>
      </c>
      <c r="I45" s="24" t="n">
        <v>30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4"/>
      <c r="P45" s="24"/>
      <c r="Q45" s="22"/>
      <c r="R45" s="22" t="s">
        <v>233</v>
      </c>
    </row>
    <row collapsed="false" customFormat="false" customHeight="false" hidden="false" ht="12.1" outlineLevel="0" r="46">
      <c r="A46" s="20" t="n">
        <v>44938</v>
      </c>
      <c r="B46" s="16" t="s">
        <v>178</v>
      </c>
      <c r="C46" s="16" t="s">
        <v>240</v>
      </c>
      <c r="D46" s="16" t="s">
        <v>169</v>
      </c>
      <c r="E46" s="16" t="s">
        <v>18</v>
      </c>
      <c r="F46" s="16" t="s">
        <v>20</v>
      </c>
      <c r="G46" s="7" t="n">
        <v>2</v>
      </c>
      <c r="H46" s="6" t="n">
        <v>4370.5</v>
      </c>
      <c r="I46" s="6" t="n">
        <v>-8741</v>
      </c>
      <c r="J46" s="6" t="n">
        <v>0</v>
      </c>
      <c r="K46" s="6" t="n">
        <v>0</v>
      </c>
      <c r="L46" s="6" t="n">
        <v>0</v>
      </c>
      <c r="M46" s="6"/>
      <c r="N46" s="6" t="s">
        <f>=I46+J46+K46+L46</f>
      </c>
      <c r="O46" s="6"/>
      <c r="P46" s="6"/>
      <c r="Q46" s="16"/>
      <c r="R46" s="16" t="s">
        <v>233</v>
      </c>
    </row>
    <row collapsed="false" customFormat="false" customHeight="false" hidden="false" ht="12.1" outlineLevel="0" r="47">
      <c r="A47" s="20" t="n">
        <v>44938</v>
      </c>
      <c r="B47" s="16" t="s">
        <v>178</v>
      </c>
      <c r="C47" s="16" t="s">
        <v>240</v>
      </c>
      <c r="D47" s="16" t="s">
        <v>169</v>
      </c>
      <c r="E47" s="16" t="s">
        <v>18</v>
      </c>
      <c r="F47" s="16" t="s">
        <v>20</v>
      </c>
      <c r="G47" s="7" t="n">
        <v>3</v>
      </c>
      <c r="H47" s="6" t="n">
        <v>4376</v>
      </c>
      <c r="I47" s="6" t="n">
        <v>-13128</v>
      </c>
      <c r="J47" s="6" t="n">
        <v>0</v>
      </c>
      <c r="K47" s="6" t="n">
        <v>0</v>
      </c>
      <c r="L47" s="6" t="n">
        <v>0</v>
      </c>
      <c r="M47" s="6"/>
      <c r="N47" s="6" t="s">
        <f>=I47+J47+K47+L47</f>
      </c>
      <c r="O47" s="6"/>
      <c r="P47" s="6"/>
      <c r="Q47" s="16"/>
      <c r="R47" s="16" t="s">
        <v>233</v>
      </c>
    </row>
    <row collapsed="false" customFormat="false" customHeight="false" hidden="false" ht="12.1" outlineLevel="0" r="48">
      <c r="A48" s="29" t="n">
        <v>44938</v>
      </c>
      <c r="B48" s="30" t="s">
        <v>180</v>
      </c>
      <c r="C48" s="30" t="s">
        <v>241</v>
      </c>
      <c r="D48" s="30" t="s">
        <v>171</v>
      </c>
      <c r="E48" s="30" t="s">
        <v>18</v>
      </c>
      <c r="F48" s="30" t="s">
        <v>20</v>
      </c>
      <c r="G48" s="31" t="n">
        <v>-100</v>
      </c>
      <c r="H48" s="32" t="n">
        <v>94.79</v>
      </c>
      <c r="I48" s="32" t="n">
        <v>9479</v>
      </c>
      <c r="J48" s="32" t="n">
        <v>0</v>
      </c>
      <c r="K48" s="32" t="n">
        <v>0</v>
      </c>
      <c r="L48" s="32" t="n">
        <v>0</v>
      </c>
      <c r="M48" s="32"/>
      <c r="N48" s="6" t="s">
        <f>=I48+J48+K48+L48</f>
      </c>
      <c r="O48" s="32"/>
      <c r="P48" s="32"/>
      <c r="Q48" s="30"/>
      <c r="R48" s="30" t="s">
        <v>233</v>
      </c>
    </row>
    <row collapsed="false" customFormat="false" customHeight="false" hidden="false" ht="12.1" outlineLevel="0" r="49">
      <c r="A49" s="29" t="n">
        <v>44938</v>
      </c>
      <c r="B49" s="30" t="s">
        <v>177</v>
      </c>
      <c r="C49" s="30" t="s">
        <v>244</v>
      </c>
      <c r="D49" s="30" t="s">
        <v>171</v>
      </c>
      <c r="E49" s="30" t="s">
        <v>18</v>
      </c>
      <c r="F49" s="30" t="s">
        <v>20</v>
      </c>
      <c r="G49" s="31" t="n">
        <v>-30</v>
      </c>
      <c r="H49" s="32" t="n">
        <v>365.1</v>
      </c>
      <c r="I49" s="32" t="n">
        <v>10953</v>
      </c>
      <c r="J49" s="32" t="n">
        <v>0</v>
      </c>
      <c r="K49" s="32" t="n">
        <v>0</v>
      </c>
      <c r="L49" s="32" t="n">
        <v>0</v>
      </c>
      <c r="M49" s="32"/>
      <c r="N49" s="6" t="s">
        <f>=I49+J49+K49+L49</f>
      </c>
      <c r="O49" s="32"/>
      <c r="P49" s="32"/>
      <c r="Q49" s="30"/>
      <c r="R49" s="30" t="s">
        <v>233</v>
      </c>
    </row>
    <row collapsed="false" customFormat="false" customHeight="false" hidden="false" ht="12.1" outlineLevel="0" r="50">
      <c r="A50" s="25" t="n">
        <v>44942</v>
      </c>
      <c r="B50" s="26" t="s">
        <v>234</v>
      </c>
      <c r="C50" s="26" t="s">
        <v>235</v>
      </c>
      <c r="D50" s="26" t="s">
        <v>234</v>
      </c>
      <c r="E50" s="26" t="s">
        <v>234</v>
      </c>
      <c r="F50" s="26" t="s">
        <v>20</v>
      </c>
      <c r="G50" s="27" t="n">
        <v>1</v>
      </c>
      <c r="H50" s="28" t="n">
        <v>-1.7</v>
      </c>
      <c r="I50" s="28" t="n">
        <v>-1.7</v>
      </c>
      <c r="J50" s="28" t="n">
        <v>0</v>
      </c>
      <c r="K50" s="28" t="n">
        <v>0</v>
      </c>
      <c r="L50" s="28" t="n">
        <v>0</v>
      </c>
      <c r="M50" s="28"/>
      <c r="N50" s="6" t="s">
        <f>=I50+J50+K50+L50</f>
      </c>
      <c r="O50" s="28"/>
      <c r="P50" s="28"/>
      <c r="Q50" s="26"/>
      <c r="R50" s="26" t="s">
        <v>233</v>
      </c>
    </row>
    <row collapsed="false" customFormat="false" customHeight="false" hidden="false" ht="12.1" outlineLevel="0" r="51">
      <c r="A51" s="21" t="n">
        <v>44943</v>
      </c>
      <c r="B51" s="22" t="s">
        <v>246</v>
      </c>
      <c r="C51" s="22" t="s">
        <v>247</v>
      </c>
      <c r="D51" s="22" t="s">
        <v>248</v>
      </c>
      <c r="E51" s="22" t="s">
        <v>248</v>
      </c>
      <c r="F51" s="22" t="s">
        <v>20</v>
      </c>
      <c r="G51" s="23" t="n">
        <v>1</v>
      </c>
      <c r="H51" s="24" t="n">
        <v>0.01</v>
      </c>
      <c r="I51" s="24" t="n">
        <v>0.01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4"/>
      <c r="P51" s="24"/>
      <c r="Q51" s="22"/>
      <c r="R51" s="22" t="s">
        <v>233</v>
      </c>
    </row>
    <row collapsed="false" customFormat="false" customHeight="false" hidden="false" ht="12.1" outlineLevel="0" r="52">
      <c r="A52" s="25" t="n">
        <v>44943</v>
      </c>
      <c r="B52" s="26" t="s">
        <v>234</v>
      </c>
      <c r="C52" s="26" t="s">
        <v>235</v>
      </c>
      <c r="D52" s="26" t="s">
        <v>234</v>
      </c>
      <c r="E52" s="26" t="s">
        <v>234</v>
      </c>
      <c r="F52" s="26" t="s">
        <v>20</v>
      </c>
      <c r="G52" s="27" t="n">
        <v>1</v>
      </c>
      <c r="H52" s="28" t="n">
        <v>-0.01</v>
      </c>
      <c r="I52" s="28" t="n">
        <v>-0.01</v>
      </c>
      <c r="J52" s="28" t="n">
        <v>0</v>
      </c>
      <c r="K52" s="28" t="n">
        <v>0</v>
      </c>
      <c r="L52" s="28" t="n">
        <v>0</v>
      </c>
      <c r="M52" s="28"/>
      <c r="N52" s="6" t="s">
        <f>=I52+J52+K52+L52</f>
      </c>
      <c r="O52" s="28"/>
      <c r="P52" s="28"/>
      <c r="Q52" s="26"/>
      <c r="R52" s="26" t="s">
        <v>233</v>
      </c>
    </row>
    <row collapsed="false" customFormat="false" customHeight="false" hidden="false" ht="12.1" outlineLevel="0" r="53">
      <c r="A53" s="25" t="n">
        <v>44944</v>
      </c>
      <c r="B53" s="26" t="s">
        <v>234</v>
      </c>
      <c r="C53" s="26" t="s">
        <v>235</v>
      </c>
      <c r="D53" s="26" t="s">
        <v>234</v>
      </c>
      <c r="E53" s="26" t="s">
        <v>234</v>
      </c>
      <c r="F53" s="26" t="s">
        <v>20</v>
      </c>
      <c r="G53" s="27" t="n">
        <v>1</v>
      </c>
      <c r="H53" s="28" t="n">
        <v>-12.08</v>
      </c>
      <c r="I53" s="28" t="n">
        <v>-12.08</v>
      </c>
      <c r="J53" s="28" t="n">
        <v>0</v>
      </c>
      <c r="K53" s="28" t="n">
        <v>0</v>
      </c>
      <c r="L53" s="28" t="n">
        <v>0</v>
      </c>
      <c r="M53" s="28"/>
      <c r="N53" s="6" t="s">
        <f>=I53+J53+K53+L53</f>
      </c>
      <c r="O53" s="28"/>
      <c r="P53" s="28"/>
      <c r="Q53" s="26"/>
      <c r="R53" s="26" t="s">
        <v>233</v>
      </c>
    </row>
    <row collapsed="false" customFormat="false" customHeight="false" hidden="false" ht="12.1" outlineLevel="0" r="54">
      <c r="A54" s="29" t="n">
        <v>44944</v>
      </c>
      <c r="B54" s="30" t="s">
        <v>174</v>
      </c>
      <c r="C54" s="30" t="s">
        <v>238</v>
      </c>
      <c r="D54" s="30" t="s">
        <v>171</v>
      </c>
      <c r="E54" s="30" t="s">
        <v>18</v>
      </c>
      <c r="F54" s="30" t="s">
        <v>20</v>
      </c>
      <c r="G54" s="31" t="n">
        <v>-30</v>
      </c>
      <c r="H54" s="32" t="n">
        <v>153.21</v>
      </c>
      <c r="I54" s="32" t="n">
        <v>4596.3</v>
      </c>
      <c r="J54" s="32" t="n">
        <v>0</v>
      </c>
      <c r="K54" s="32" t="n">
        <v>0</v>
      </c>
      <c r="L54" s="32" t="n">
        <v>0</v>
      </c>
      <c r="M54" s="32"/>
      <c r="N54" s="6" t="s">
        <f>=I54+J54+K54+L54</f>
      </c>
      <c r="O54" s="32"/>
      <c r="P54" s="32"/>
      <c r="Q54" s="30"/>
      <c r="R54" s="30" t="s">
        <v>233</v>
      </c>
    </row>
    <row collapsed="false" customFormat="false" customHeight="false" hidden="false" ht="12.1" outlineLevel="0" r="55">
      <c r="A55" s="33" t="n">
        <v>44945</v>
      </c>
      <c r="B55" s="34" t="s">
        <v>245</v>
      </c>
      <c r="C55" s="34" t="s">
        <v>120</v>
      </c>
      <c r="D55" s="34" t="s">
        <v>245</v>
      </c>
      <c r="E55" s="34" t="s">
        <v>245</v>
      </c>
      <c r="F55" s="34" t="s">
        <v>20</v>
      </c>
      <c r="G55" s="35" t="n">
        <v>1</v>
      </c>
      <c r="H55" s="36" t="n">
        <v>-4584.22</v>
      </c>
      <c r="I55" s="36" t="n">
        <v>-4584.22</v>
      </c>
      <c r="J55" s="36" t="n">
        <v>0</v>
      </c>
      <c r="K55" s="36" t="n">
        <v>0</v>
      </c>
      <c r="L55" s="36" t="n">
        <v>0</v>
      </c>
      <c r="M55" s="36"/>
      <c r="N55" s="6" t="s">
        <f>=I55+J55+K55+L55</f>
      </c>
      <c r="O55" s="36"/>
      <c r="P55" s="36"/>
      <c r="Q55" s="34"/>
      <c r="R55" s="34" t="s">
        <v>233</v>
      </c>
    </row>
    <row collapsed="false" customFormat="false" customHeight="false" hidden="false" ht="12.1" outlineLevel="0" r="56">
      <c r="A56" s="21" t="n">
        <v>44945</v>
      </c>
      <c r="B56" s="22" t="s">
        <v>246</v>
      </c>
      <c r="C56" s="22" t="s">
        <v>247</v>
      </c>
      <c r="D56" s="22" t="s">
        <v>248</v>
      </c>
      <c r="E56" s="22" t="s">
        <v>248</v>
      </c>
      <c r="F56" s="22" t="s">
        <v>20</v>
      </c>
      <c r="G56" s="23" t="n">
        <v>1</v>
      </c>
      <c r="H56" s="24" t="n">
        <v>0.02</v>
      </c>
      <c r="I56" s="24" t="n">
        <v>0.02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4"/>
      <c r="P56" s="24"/>
      <c r="Q56" s="22"/>
      <c r="R56" s="22" t="s">
        <v>233</v>
      </c>
    </row>
    <row collapsed="false" customFormat="false" customHeight="false" hidden="false" ht="12.1" outlineLevel="0" r="57">
      <c r="A57" s="21" t="n">
        <v>44949</v>
      </c>
      <c r="B57" s="22" t="s">
        <v>246</v>
      </c>
      <c r="C57" s="22" t="s">
        <v>247</v>
      </c>
      <c r="D57" s="22" t="s">
        <v>248</v>
      </c>
      <c r="E57" s="22" t="s">
        <v>248</v>
      </c>
      <c r="F57" s="22" t="s">
        <v>20</v>
      </c>
      <c r="G57" s="23" t="n">
        <v>1</v>
      </c>
      <c r="H57" s="24" t="n">
        <v>0.04</v>
      </c>
      <c r="I57" s="24" t="n">
        <v>0.04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4"/>
      <c r="P57" s="24"/>
      <c r="Q57" s="22"/>
      <c r="R57" s="22" t="s">
        <v>233</v>
      </c>
    </row>
    <row collapsed="false" customFormat="false" customHeight="false" hidden="false" ht="12.1" outlineLevel="0" r="58">
      <c r="A58" s="21" t="n">
        <v>44950</v>
      </c>
      <c r="B58" s="22" t="s">
        <v>246</v>
      </c>
      <c r="C58" s="22" t="s">
        <v>247</v>
      </c>
      <c r="D58" s="22" t="s">
        <v>248</v>
      </c>
      <c r="E58" s="22" t="s">
        <v>248</v>
      </c>
      <c r="F58" s="22" t="s">
        <v>20</v>
      </c>
      <c r="G58" s="23" t="n">
        <v>1</v>
      </c>
      <c r="H58" s="24" t="n">
        <v>0.02</v>
      </c>
      <c r="I58" s="24" t="n">
        <v>0.02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4"/>
      <c r="P58" s="24"/>
      <c r="Q58" s="22"/>
      <c r="R58" s="22" t="s">
        <v>233</v>
      </c>
    </row>
    <row collapsed="false" customFormat="false" customHeight="false" hidden="false" ht="12.1" outlineLevel="0" r="59">
      <c r="A59" s="21" t="n">
        <v>44951</v>
      </c>
      <c r="B59" s="22" t="s">
        <v>246</v>
      </c>
      <c r="C59" s="22" t="s">
        <v>247</v>
      </c>
      <c r="D59" s="22" t="s">
        <v>248</v>
      </c>
      <c r="E59" s="22" t="s">
        <v>248</v>
      </c>
      <c r="F59" s="22" t="s">
        <v>20</v>
      </c>
      <c r="G59" s="23" t="n">
        <v>1</v>
      </c>
      <c r="H59" s="24" t="n">
        <v>0.02</v>
      </c>
      <c r="I59" s="24" t="n">
        <v>0.02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4"/>
      <c r="P59" s="24"/>
      <c r="Q59" s="22"/>
      <c r="R59" s="22" t="s">
        <v>233</v>
      </c>
    </row>
    <row collapsed="false" customFormat="false" customHeight="false" hidden="false" ht="12.1" outlineLevel="0" r="60">
      <c r="A60" s="21" t="n">
        <v>44952</v>
      </c>
      <c r="B60" s="22" t="s">
        <v>246</v>
      </c>
      <c r="C60" s="22" t="s">
        <v>247</v>
      </c>
      <c r="D60" s="22" t="s">
        <v>248</v>
      </c>
      <c r="E60" s="22" t="s">
        <v>248</v>
      </c>
      <c r="F60" s="22" t="s">
        <v>20</v>
      </c>
      <c r="G60" s="23" t="n">
        <v>1</v>
      </c>
      <c r="H60" s="24" t="n">
        <v>0.02</v>
      </c>
      <c r="I60" s="24" t="n">
        <v>0.02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4"/>
      <c r="P60" s="24"/>
      <c r="Q60" s="22"/>
      <c r="R60" s="22" t="s">
        <v>233</v>
      </c>
    </row>
    <row collapsed="false" customFormat="false" customHeight="false" hidden="false" ht="12.1" outlineLevel="0" r="61">
      <c r="A61" s="21" t="n">
        <v>44953</v>
      </c>
      <c r="B61" s="22" t="s">
        <v>246</v>
      </c>
      <c r="C61" s="22" t="s">
        <v>247</v>
      </c>
      <c r="D61" s="22" t="s">
        <v>248</v>
      </c>
      <c r="E61" s="22" t="s">
        <v>248</v>
      </c>
      <c r="F61" s="22" t="s">
        <v>20</v>
      </c>
      <c r="G61" s="23" t="n">
        <v>1</v>
      </c>
      <c r="H61" s="24" t="n">
        <v>0.02</v>
      </c>
      <c r="I61" s="24" t="n">
        <v>0.02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4"/>
      <c r="P61" s="24"/>
      <c r="Q61" s="22"/>
      <c r="R61" s="22" t="s">
        <v>233</v>
      </c>
    </row>
    <row collapsed="false" customFormat="false" customHeight="false" hidden="false" ht="12.1" outlineLevel="0" r="62">
      <c r="A62" s="21" t="n">
        <v>44956</v>
      </c>
      <c r="B62" s="22" t="s">
        <v>246</v>
      </c>
      <c r="C62" s="22" t="s">
        <v>247</v>
      </c>
      <c r="D62" s="22" t="s">
        <v>248</v>
      </c>
      <c r="E62" s="22" t="s">
        <v>248</v>
      </c>
      <c r="F62" s="22" t="s">
        <v>20</v>
      </c>
      <c r="G62" s="23" t="n">
        <v>1</v>
      </c>
      <c r="H62" s="24" t="n">
        <v>0.04</v>
      </c>
      <c r="I62" s="24" t="n">
        <v>0.04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4"/>
      <c r="P62" s="24"/>
      <c r="Q62" s="22"/>
      <c r="R62" s="22" t="s">
        <v>233</v>
      </c>
    </row>
    <row collapsed="false" customFormat="false" customHeight="false" hidden="false" ht="12.1" outlineLevel="0" r="63">
      <c r="A63" s="21" t="n">
        <v>44957</v>
      </c>
      <c r="B63" s="22" t="s">
        <v>246</v>
      </c>
      <c r="C63" s="22" t="s">
        <v>247</v>
      </c>
      <c r="D63" s="22" t="s">
        <v>248</v>
      </c>
      <c r="E63" s="22" t="s">
        <v>248</v>
      </c>
      <c r="F63" s="22" t="s">
        <v>20</v>
      </c>
      <c r="G63" s="23" t="n">
        <v>1</v>
      </c>
      <c r="H63" s="24" t="n">
        <v>0.02</v>
      </c>
      <c r="I63" s="24" t="n">
        <v>0.02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4"/>
      <c r="P63" s="24"/>
      <c r="Q63" s="22"/>
      <c r="R63" s="22" t="s">
        <v>233</v>
      </c>
    </row>
    <row collapsed="false" customFormat="false" customHeight="false" hidden="false" ht="12.1" outlineLevel="0" r="64">
      <c r="A64" s="21" t="n">
        <v>44959</v>
      </c>
      <c r="B64" s="22" t="s">
        <v>246</v>
      </c>
      <c r="C64" s="22" t="s">
        <v>247</v>
      </c>
      <c r="D64" s="22" t="s">
        <v>248</v>
      </c>
      <c r="E64" s="22" t="s">
        <v>248</v>
      </c>
      <c r="F64" s="22" t="s">
        <v>20</v>
      </c>
      <c r="G64" s="23" t="n">
        <v>1</v>
      </c>
      <c r="H64" s="24" t="n">
        <v>0.02</v>
      </c>
      <c r="I64" s="24" t="n">
        <v>0.02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4"/>
      <c r="P64" s="24"/>
      <c r="Q64" s="22"/>
      <c r="R64" s="22" t="s">
        <v>233</v>
      </c>
    </row>
    <row collapsed="false" customFormat="false" customHeight="false" hidden="false" ht="12.1" outlineLevel="0" r="65">
      <c r="A65" s="21" t="n">
        <v>44960</v>
      </c>
      <c r="B65" s="22" t="s">
        <v>246</v>
      </c>
      <c r="C65" s="22" t="s">
        <v>247</v>
      </c>
      <c r="D65" s="22" t="s">
        <v>248</v>
      </c>
      <c r="E65" s="22" t="s">
        <v>248</v>
      </c>
      <c r="F65" s="22" t="s">
        <v>20</v>
      </c>
      <c r="G65" s="23" t="n">
        <v>1</v>
      </c>
      <c r="H65" s="24" t="n">
        <v>0.02</v>
      </c>
      <c r="I65" s="24" t="n">
        <v>0.02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4"/>
      <c r="P65" s="24"/>
      <c r="Q65" s="22"/>
      <c r="R65" s="22" t="s">
        <v>233</v>
      </c>
    </row>
    <row collapsed="false" customFormat="false" customHeight="false" hidden="false" ht="12.1" outlineLevel="0" r="66">
      <c r="A66" s="21" t="n">
        <v>44963</v>
      </c>
      <c r="B66" s="22" t="s">
        <v>246</v>
      </c>
      <c r="C66" s="22" t="s">
        <v>247</v>
      </c>
      <c r="D66" s="22" t="s">
        <v>248</v>
      </c>
      <c r="E66" s="22" t="s">
        <v>248</v>
      </c>
      <c r="F66" s="22" t="s">
        <v>20</v>
      </c>
      <c r="G66" s="23" t="n">
        <v>1</v>
      </c>
      <c r="H66" s="24" t="n">
        <v>0.04</v>
      </c>
      <c r="I66" s="24" t="n">
        <v>0.04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4"/>
      <c r="P66" s="24"/>
      <c r="Q66" s="22"/>
      <c r="R66" s="22" t="s">
        <v>233</v>
      </c>
    </row>
    <row collapsed="false" customFormat="false" customHeight="false" hidden="false" ht="12.1" outlineLevel="0" r="67">
      <c r="A67" s="21" t="n">
        <v>44964</v>
      </c>
      <c r="B67" s="22" t="s">
        <v>246</v>
      </c>
      <c r="C67" s="22" t="s">
        <v>247</v>
      </c>
      <c r="D67" s="22" t="s">
        <v>248</v>
      </c>
      <c r="E67" s="22" t="s">
        <v>248</v>
      </c>
      <c r="F67" s="22" t="s">
        <v>20</v>
      </c>
      <c r="G67" s="23" t="n">
        <v>1</v>
      </c>
      <c r="H67" s="24" t="n">
        <v>0.02</v>
      </c>
      <c r="I67" s="24" t="n">
        <v>0.02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4"/>
      <c r="P67" s="24"/>
      <c r="Q67" s="22"/>
      <c r="R67" s="22" t="s">
        <v>233</v>
      </c>
    </row>
    <row collapsed="false" customFormat="false" customHeight="false" hidden="false" ht="12.1" outlineLevel="0" r="68">
      <c r="A68" s="21" t="n">
        <v>44965</v>
      </c>
      <c r="B68" s="22" t="s">
        <v>246</v>
      </c>
      <c r="C68" s="22" t="s">
        <v>247</v>
      </c>
      <c r="D68" s="22" t="s">
        <v>248</v>
      </c>
      <c r="E68" s="22" t="s">
        <v>248</v>
      </c>
      <c r="F68" s="22" t="s">
        <v>20</v>
      </c>
      <c r="G68" s="23" t="n">
        <v>1</v>
      </c>
      <c r="H68" s="24" t="n">
        <v>0.02</v>
      </c>
      <c r="I68" s="24" t="n">
        <v>0.02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4"/>
      <c r="P68" s="24"/>
      <c r="Q68" s="22"/>
      <c r="R68" s="22" t="s">
        <v>233</v>
      </c>
    </row>
    <row collapsed="false" customFormat="false" customHeight="false" hidden="false" ht="12.1" outlineLevel="0" r="69">
      <c r="A69" s="21" t="n">
        <v>44966</v>
      </c>
      <c r="B69" s="22" t="s">
        <v>246</v>
      </c>
      <c r="C69" s="22" t="s">
        <v>247</v>
      </c>
      <c r="D69" s="22" t="s">
        <v>248</v>
      </c>
      <c r="E69" s="22" t="s">
        <v>248</v>
      </c>
      <c r="F69" s="22" t="s">
        <v>20</v>
      </c>
      <c r="G69" s="23" t="n">
        <v>1</v>
      </c>
      <c r="H69" s="24" t="n">
        <v>0.02</v>
      </c>
      <c r="I69" s="24" t="n">
        <v>0.02</v>
      </c>
      <c r="J69" s="24" t="n">
        <v>0</v>
      </c>
      <c r="K69" s="24" t="n">
        <v>0</v>
      </c>
      <c r="L69" s="24" t="n">
        <v>0</v>
      </c>
      <c r="M69" s="24"/>
      <c r="N69" s="6" t="s">
        <f>=I69+J69+K69+L69</f>
      </c>
      <c r="O69" s="24"/>
      <c r="P69" s="24"/>
      <c r="Q69" s="22"/>
      <c r="R69" s="22" t="s">
        <v>233</v>
      </c>
    </row>
    <row collapsed="false" customFormat="false" customHeight="false" hidden="false" ht="12.1" outlineLevel="0" r="70">
      <c r="A70" s="21" t="n">
        <v>44967</v>
      </c>
      <c r="B70" s="22" t="s">
        <v>246</v>
      </c>
      <c r="C70" s="22" t="s">
        <v>247</v>
      </c>
      <c r="D70" s="22" t="s">
        <v>248</v>
      </c>
      <c r="E70" s="22" t="s">
        <v>248</v>
      </c>
      <c r="F70" s="22" t="s">
        <v>20</v>
      </c>
      <c r="G70" s="23" t="n">
        <v>1</v>
      </c>
      <c r="H70" s="24" t="n">
        <v>0.02</v>
      </c>
      <c r="I70" s="24" t="n">
        <v>0.02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4"/>
      <c r="P70" s="24"/>
      <c r="Q70" s="22"/>
      <c r="R70" s="22" t="s">
        <v>233</v>
      </c>
    </row>
    <row collapsed="false" customFormat="false" customHeight="false" hidden="false" ht="12.1" outlineLevel="0" r="71">
      <c r="A71" s="21" t="n">
        <v>44970</v>
      </c>
      <c r="B71" s="22" t="s">
        <v>246</v>
      </c>
      <c r="C71" s="22" t="s">
        <v>247</v>
      </c>
      <c r="D71" s="22" t="s">
        <v>248</v>
      </c>
      <c r="E71" s="22" t="s">
        <v>248</v>
      </c>
      <c r="F71" s="22" t="s">
        <v>20</v>
      </c>
      <c r="G71" s="23" t="n">
        <v>1</v>
      </c>
      <c r="H71" s="24" t="n">
        <v>0.04</v>
      </c>
      <c r="I71" s="24" t="n">
        <v>0.04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4"/>
      <c r="P71" s="24"/>
      <c r="Q71" s="22"/>
      <c r="R71" s="22" t="s">
        <v>233</v>
      </c>
    </row>
    <row collapsed="false" customFormat="false" customHeight="false" hidden="false" ht="12.1" outlineLevel="0" r="72">
      <c r="A72" s="21" t="n">
        <v>44971</v>
      </c>
      <c r="B72" s="22" t="s">
        <v>246</v>
      </c>
      <c r="C72" s="22" t="s">
        <v>247</v>
      </c>
      <c r="D72" s="22" t="s">
        <v>248</v>
      </c>
      <c r="E72" s="22" t="s">
        <v>248</v>
      </c>
      <c r="F72" s="22" t="s">
        <v>20</v>
      </c>
      <c r="G72" s="23" t="n">
        <v>1</v>
      </c>
      <c r="H72" s="24" t="n">
        <v>0.02</v>
      </c>
      <c r="I72" s="24" t="n">
        <v>0.02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4"/>
      <c r="P72" s="24"/>
      <c r="Q72" s="22"/>
      <c r="R72" s="22" t="s">
        <v>233</v>
      </c>
    </row>
    <row collapsed="false" customFormat="false" customHeight="false" hidden="false" ht="12.1" outlineLevel="0" r="73">
      <c r="A73" s="33" t="n">
        <v>44972</v>
      </c>
      <c r="B73" s="34" t="s">
        <v>245</v>
      </c>
      <c r="C73" s="34" t="s">
        <v>120</v>
      </c>
      <c r="D73" s="34" t="s">
        <v>245</v>
      </c>
      <c r="E73" s="34" t="s">
        <v>245</v>
      </c>
      <c r="F73" s="34" t="s">
        <v>20</v>
      </c>
      <c r="G73" s="35" t="n">
        <v>1</v>
      </c>
      <c r="H73" s="36" t="n">
        <v>-46000</v>
      </c>
      <c r="I73" s="36" t="n">
        <v>-46000</v>
      </c>
      <c r="J73" s="36" t="n">
        <v>0</v>
      </c>
      <c r="K73" s="36" t="n">
        <v>0</v>
      </c>
      <c r="L73" s="36" t="n">
        <v>0</v>
      </c>
      <c r="M73" s="36"/>
      <c r="N73" s="6" t="s">
        <f>=I73+J73+K73+L73</f>
      </c>
      <c r="O73" s="36"/>
      <c r="P73" s="36"/>
      <c r="Q73" s="34"/>
      <c r="R73" s="34" t="s">
        <v>233</v>
      </c>
    </row>
    <row collapsed="false" customFormat="false" customHeight="false" hidden="false" ht="12.1" outlineLevel="0" r="74">
      <c r="A74" s="21" t="n">
        <v>44972</v>
      </c>
      <c r="B74" s="22" t="s">
        <v>249</v>
      </c>
      <c r="C74" s="22" t="s">
        <v>250</v>
      </c>
      <c r="D74" s="22" t="s">
        <v>248</v>
      </c>
      <c r="E74" s="22" t="s">
        <v>248</v>
      </c>
      <c r="F74" s="22" t="s">
        <v>20</v>
      </c>
      <c r="G74" s="23" t="n">
        <v>1</v>
      </c>
      <c r="H74" s="24" t="n">
        <v>46030.5</v>
      </c>
      <c r="I74" s="24" t="n">
        <v>46030.5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4"/>
      <c r="P74" s="24"/>
      <c r="Q74" s="22"/>
      <c r="R74" s="22" t="s">
        <v>233</v>
      </c>
    </row>
    <row collapsed="false" customFormat="false" customHeight="false" hidden="false" ht="12.1" outlineLevel="0" r="75">
      <c r="A75" s="21" t="n">
        <v>44972</v>
      </c>
      <c r="B75" s="22" t="s">
        <v>246</v>
      </c>
      <c r="C75" s="22" t="s">
        <v>247</v>
      </c>
      <c r="D75" s="22" t="s">
        <v>248</v>
      </c>
      <c r="E75" s="22" t="s">
        <v>248</v>
      </c>
      <c r="F75" s="22" t="s">
        <v>20</v>
      </c>
      <c r="G75" s="23" t="n">
        <v>1</v>
      </c>
      <c r="H75" s="24" t="n">
        <v>0.02</v>
      </c>
      <c r="I75" s="24" t="n">
        <v>0.02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4"/>
      <c r="P75" s="24"/>
      <c r="Q75" s="22"/>
      <c r="R75" s="22" t="s">
        <v>233</v>
      </c>
    </row>
    <row collapsed="false" customFormat="false" customHeight="false" hidden="false" ht="12.1" outlineLevel="0" r="76">
      <c r="A76" s="25" t="n">
        <v>44972</v>
      </c>
      <c r="B76" s="26" t="s">
        <v>234</v>
      </c>
      <c r="C76" s="26" t="s">
        <v>235</v>
      </c>
      <c r="D76" s="26" t="s">
        <v>234</v>
      </c>
      <c r="E76" s="26" t="s">
        <v>234</v>
      </c>
      <c r="F76" s="26" t="s">
        <v>20</v>
      </c>
      <c r="G76" s="27" t="n">
        <v>1</v>
      </c>
      <c r="H76" s="28" t="n">
        <v>-30.94</v>
      </c>
      <c r="I76" s="28" t="n">
        <v>-30.94</v>
      </c>
      <c r="J76" s="28" t="n">
        <v>0</v>
      </c>
      <c r="K76" s="28" t="n">
        <v>0</v>
      </c>
      <c r="L76" s="28" t="n">
        <v>0</v>
      </c>
      <c r="M76" s="28"/>
      <c r="N76" s="6" t="s">
        <f>=I76+J76+K76+L76</f>
      </c>
      <c r="O76" s="28"/>
      <c r="P76" s="28"/>
      <c r="Q76" s="26"/>
      <c r="R76" s="26" t="s">
        <v>233</v>
      </c>
    </row>
    <row collapsed="false" customFormat="false" customHeight="false" hidden="false" ht="12.1" outlineLevel="0" r="77">
      <c r="A77" s="21" t="n">
        <v>44973</v>
      </c>
      <c r="B77" s="22" t="s">
        <v>249</v>
      </c>
      <c r="C77" s="22" t="s">
        <v>250</v>
      </c>
      <c r="D77" s="22" t="s">
        <v>248</v>
      </c>
      <c r="E77" s="22" t="s">
        <v>248</v>
      </c>
      <c r="F77" s="22" t="s">
        <v>20</v>
      </c>
      <c r="G77" s="23" t="n">
        <v>1</v>
      </c>
      <c r="H77" s="24" t="n">
        <v>24.089999999997</v>
      </c>
      <c r="I77" s="24" t="n">
        <v>24.089999999997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4"/>
      <c r="P77" s="24"/>
      <c r="Q77" s="22"/>
      <c r="R77" s="22" t="s">
        <v>233</v>
      </c>
    </row>
    <row collapsed="false" customFormat="false" customHeight="false" hidden="false" ht="12.1" outlineLevel="0" r="78">
      <c r="A78" s="21" t="n">
        <v>44973</v>
      </c>
      <c r="B78" s="22" t="s">
        <v>246</v>
      </c>
      <c r="C78" s="22" t="s">
        <v>247</v>
      </c>
      <c r="D78" s="22" t="s">
        <v>248</v>
      </c>
      <c r="E78" s="22" t="s">
        <v>248</v>
      </c>
      <c r="F78" s="22" t="s">
        <v>20</v>
      </c>
      <c r="G78" s="23" t="n">
        <v>1</v>
      </c>
      <c r="H78" s="24" t="n">
        <v>0.01</v>
      </c>
      <c r="I78" s="24" t="n">
        <v>0.01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4"/>
      <c r="P78" s="24"/>
      <c r="Q78" s="22"/>
      <c r="R78" s="22" t="s">
        <v>233</v>
      </c>
    </row>
    <row collapsed="false" customFormat="false" customHeight="false" hidden="false" ht="12.1" outlineLevel="0" r="79">
      <c r="A79" s="25" t="n">
        <v>44973</v>
      </c>
      <c r="B79" s="26" t="s">
        <v>234</v>
      </c>
      <c r="C79" s="26" t="s">
        <v>235</v>
      </c>
      <c r="D79" s="26" t="s">
        <v>234</v>
      </c>
      <c r="E79" s="26" t="s">
        <v>234</v>
      </c>
      <c r="F79" s="26" t="s">
        <v>20</v>
      </c>
      <c r="G79" s="27" t="n">
        <v>1</v>
      </c>
      <c r="H79" s="28" t="n">
        <v>-24.1</v>
      </c>
      <c r="I79" s="28" t="n">
        <v>-24.1</v>
      </c>
      <c r="J79" s="28" t="n">
        <v>0</v>
      </c>
      <c r="K79" s="28" t="n">
        <v>0</v>
      </c>
      <c r="L79" s="28" t="n">
        <v>0</v>
      </c>
      <c r="M79" s="28"/>
      <c r="N79" s="6" t="s">
        <f>=I79+J79+K79+L79</f>
      </c>
      <c r="O79" s="28"/>
      <c r="P79" s="28"/>
      <c r="Q79" s="26"/>
      <c r="R79" s="26" t="s">
        <v>233</v>
      </c>
    </row>
    <row collapsed="false" customFormat="false" customHeight="false" hidden="false" ht="12.1" outlineLevel="0" r="80">
      <c r="A80" s="21" t="n">
        <v>44974</v>
      </c>
      <c r="B80" s="22" t="s">
        <v>249</v>
      </c>
      <c r="C80" s="22" t="s">
        <v>251</v>
      </c>
      <c r="D80" s="22" t="s">
        <v>248</v>
      </c>
      <c r="E80" s="22" t="s">
        <v>248</v>
      </c>
      <c r="F80" s="22" t="s">
        <v>20</v>
      </c>
      <c r="G80" s="23" t="n">
        <v>1</v>
      </c>
      <c r="H80" s="24" t="n">
        <v>-45826.61</v>
      </c>
      <c r="I80" s="24" t="n">
        <v>-45826.61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4"/>
      <c r="P80" s="24"/>
      <c r="Q80" s="22"/>
      <c r="R80" s="22" t="s">
        <v>233</v>
      </c>
    </row>
    <row collapsed="false" customFormat="false" customHeight="false" hidden="false" ht="12.1" outlineLevel="0" r="81">
      <c r="A81" s="25" t="n">
        <v>44974</v>
      </c>
      <c r="B81" s="26" t="s">
        <v>234</v>
      </c>
      <c r="C81" s="26" t="s">
        <v>252</v>
      </c>
      <c r="D81" s="26" t="s">
        <v>234</v>
      </c>
      <c r="E81" s="26" t="s">
        <v>234</v>
      </c>
      <c r="F81" s="26" t="s">
        <v>20</v>
      </c>
      <c r="G81" s="27" t="n">
        <v>1</v>
      </c>
      <c r="H81" s="28" t="n">
        <v>-10.4</v>
      </c>
      <c r="I81" s="28" t="n">
        <v>-10.4</v>
      </c>
      <c r="J81" s="28" t="n">
        <v>0</v>
      </c>
      <c r="K81" s="28" t="n">
        <v>0</v>
      </c>
      <c r="L81" s="28" t="n">
        <v>0</v>
      </c>
      <c r="M81" s="28"/>
      <c r="N81" s="6" t="s">
        <f>=I81+J81+K81+L81</f>
      </c>
      <c r="O81" s="28"/>
      <c r="P81" s="28"/>
      <c r="Q81" s="26"/>
      <c r="R81" s="26" t="s">
        <v>233</v>
      </c>
    </row>
    <row collapsed="false" customFormat="false" customHeight="false" hidden="false" ht="12.1" outlineLevel="0" r="82">
      <c r="A82" s="25" t="n">
        <v>44974</v>
      </c>
      <c r="B82" s="26" t="s">
        <v>234</v>
      </c>
      <c r="C82" s="26" t="s">
        <v>252</v>
      </c>
      <c r="D82" s="26" t="s">
        <v>234</v>
      </c>
      <c r="E82" s="26" t="s">
        <v>234</v>
      </c>
      <c r="F82" s="26" t="s">
        <v>20</v>
      </c>
      <c r="G82" s="27" t="n">
        <v>1</v>
      </c>
      <c r="H82" s="28" t="n">
        <v>-10.42</v>
      </c>
      <c r="I82" s="28" t="n">
        <v>-10.42</v>
      </c>
      <c r="J82" s="28" t="n">
        <v>0</v>
      </c>
      <c r="K82" s="28" t="n">
        <v>0</v>
      </c>
      <c r="L82" s="28" t="n">
        <v>0</v>
      </c>
      <c r="M82" s="28"/>
      <c r="N82" s="6" t="s">
        <f>=I82+J82+K82+L82</f>
      </c>
      <c r="O82" s="28"/>
      <c r="P82" s="28"/>
      <c r="Q82" s="26"/>
      <c r="R82" s="26" t="s">
        <v>233</v>
      </c>
    </row>
    <row collapsed="false" customFormat="false" customHeight="false" hidden="false" ht="12.1" outlineLevel="0" r="83">
      <c r="A83" s="21" t="n">
        <v>44974</v>
      </c>
      <c r="B83" s="22" t="s">
        <v>246</v>
      </c>
      <c r="C83" s="22" t="s">
        <v>247</v>
      </c>
      <c r="D83" s="22" t="s">
        <v>248</v>
      </c>
      <c r="E83" s="22" t="s">
        <v>248</v>
      </c>
      <c r="F83" s="22" t="s">
        <v>20</v>
      </c>
      <c r="G83" s="23" t="n">
        <v>1</v>
      </c>
      <c r="H83" s="24" t="n">
        <v>0.01</v>
      </c>
      <c r="I83" s="24" t="n">
        <v>0.01</v>
      </c>
      <c r="J83" s="24" t="n">
        <v>0</v>
      </c>
      <c r="K83" s="24" t="n">
        <v>0</v>
      </c>
      <c r="L83" s="24" t="n">
        <v>0</v>
      </c>
      <c r="M83" s="24"/>
      <c r="N83" s="6" t="s">
        <f>=I83+J83+K83+L83</f>
      </c>
      <c r="O83" s="24"/>
      <c r="P83" s="24"/>
      <c r="Q83" s="22"/>
      <c r="R83" s="22" t="s">
        <v>233</v>
      </c>
    </row>
    <row collapsed="false" customFormat="false" customHeight="false" hidden="false" ht="12.1" outlineLevel="0" r="84">
      <c r="A84" s="25" t="n">
        <v>44974</v>
      </c>
      <c r="B84" s="26" t="s">
        <v>234</v>
      </c>
      <c r="C84" s="26" t="s">
        <v>235</v>
      </c>
      <c r="D84" s="26" t="s">
        <v>234</v>
      </c>
      <c r="E84" s="26" t="s">
        <v>234</v>
      </c>
      <c r="F84" s="26" t="s">
        <v>20</v>
      </c>
      <c r="G84" s="27" t="n">
        <v>1</v>
      </c>
      <c r="H84" s="28" t="n">
        <v>-83.14</v>
      </c>
      <c r="I84" s="28" t="n">
        <v>-83.14</v>
      </c>
      <c r="J84" s="28" t="n">
        <v>0</v>
      </c>
      <c r="K84" s="28" t="n">
        <v>0</v>
      </c>
      <c r="L84" s="28" t="n">
        <v>0</v>
      </c>
      <c r="M84" s="28"/>
      <c r="N84" s="6" t="s">
        <f>=I84+J84+K84+L84</f>
      </c>
      <c r="O84" s="28"/>
      <c r="P84" s="28"/>
      <c r="Q84" s="26"/>
      <c r="R84" s="26" t="s">
        <v>233</v>
      </c>
    </row>
    <row collapsed="false" customFormat="false" customHeight="false" hidden="false" ht="12.1" outlineLevel="0" r="85">
      <c r="A85" s="29" t="n">
        <v>44974</v>
      </c>
      <c r="B85" s="30" t="s">
        <v>178</v>
      </c>
      <c r="C85" s="30" t="s">
        <v>240</v>
      </c>
      <c r="D85" s="30" t="s">
        <v>171</v>
      </c>
      <c r="E85" s="30" t="s">
        <v>18</v>
      </c>
      <c r="F85" s="30" t="s">
        <v>20</v>
      </c>
      <c r="G85" s="31" t="n">
        <v>-1</v>
      </c>
      <c r="H85" s="32" t="n">
        <v>4561</v>
      </c>
      <c r="I85" s="32" t="n">
        <v>4561</v>
      </c>
      <c r="J85" s="32" t="n">
        <v>0</v>
      </c>
      <c r="K85" s="32" t="n">
        <v>0</v>
      </c>
      <c r="L85" s="32" t="n">
        <v>0</v>
      </c>
      <c r="M85" s="32"/>
      <c r="N85" s="6" t="s">
        <f>=I85+J85+K85+L85</f>
      </c>
      <c r="O85" s="32"/>
      <c r="P85" s="32"/>
      <c r="Q85" s="30"/>
      <c r="R85" s="30" t="s">
        <v>233</v>
      </c>
    </row>
    <row collapsed="false" customFormat="false" customHeight="false" hidden="false" ht="12.1" outlineLevel="0" r="86">
      <c r="A86" s="29" t="n">
        <v>44974</v>
      </c>
      <c r="B86" s="30" t="s">
        <v>178</v>
      </c>
      <c r="C86" s="30" t="s">
        <v>240</v>
      </c>
      <c r="D86" s="30" t="s">
        <v>171</v>
      </c>
      <c r="E86" s="30" t="s">
        <v>18</v>
      </c>
      <c r="F86" s="30" t="s">
        <v>20</v>
      </c>
      <c r="G86" s="31" t="n">
        <v>-8</v>
      </c>
      <c r="H86" s="32" t="n">
        <v>4560.5</v>
      </c>
      <c r="I86" s="32" t="n">
        <v>36484</v>
      </c>
      <c r="J86" s="32" t="n">
        <v>0</v>
      </c>
      <c r="K86" s="32" t="n">
        <v>0</v>
      </c>
      <c r="L86" s="32" t="n">
        <v>0</v>
      </c>
      <c r="M86" s="32"/>
      <c r="N86" s="6" t="s">
        <f>=I86+J86+K86+L86</f>
      </c>
      <c r="O86" s="32"/>
      <c r="P86" s="32"/>
      <c r="Q86" s="30"/>
      <c r="R86" s="30" t="s">
        <v>233</v>
      </c>
    </row>
    <row collapsed="false" customFormat="false" customHeight="false" hidden="false" ht="12.1" outlineLevel="0" r="87">
      <c r="A87" s="29" t="n">
        <v>44974</v>
      </c>
      <c r="B87" s="30" t="s">
        <v>179</v>
      </c>
      <c r="C87" s="30" t="s">
        <v>242</v>
      </c>
      <c r="D87" s="30" t="s">
        <v>171</v>
      </c>
      <c r="E87" s="30" t="s">
        <v>18</v>
      </c>
      <c r="F87" s="30" t="s">
        <v>20</v>
      </c>
      <c r="G87" s="31" t="n">
        <v>-20</v>
      </c>
      <c r="H87" s="32" t="n">
        <v>250.8</v>
      </c>
      <c r="I87" s="32" t="n">
        <v>5016</v>
      </c>
      <c r="J87" s="32" t="n">
        <v>0</v>
      </c>
      <c r="K87" s="32" t="n">
        <v>0</v>
      </c>
      <c r="L87" s="32" t="n">
        <v>0</v>
      </c>
      <c r="M87" s="32"/>
      <c r="N87" s="6" t="s">
        <f>=I87+J87+K87+L87</f>
      </c>
      <c r="O87" s="32"/>
      <c r="P87" s="32"/>
      <c r="Q87" s="30"/>
      <c r="R87" s="30" t="s">
        <v>233</v>
      </c>
    </row>
    <row collapsed="false" customFormat="false" customHeight="false" hidden="false" ht="12.1" outlineLevel="0" r="88">
      <c r="A88" s="21" t="n">
        <v>44977</v>
      </c>
      <c r="B88" s="22" t="s">
        <v>249</v>
      </c>
      <c r="C88" s="22" t="s">
        <v>251</v>
      </c>
      <c r="D88" s="22" t="s">
        <v>248</v>
      </c>
      <c r="E88" s="22" t="s">
        <v>248</v>
      </c>
      <c r="F88" s="22" t="s">
        <v>20</v>
      </c>
      <c r="G88" s="23" t="n">
        <v>1</v>
      </c>
      <c r="H88" s="24" t="n">
        <v>-0.16999999999999</v>
      </c>
      <c r="I88" s="24" t="n">
        <v>-0.16999999999999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4"/>
      <c r="P88" s="24"/>
      <c r="Q88" s="22"/>
      <c r="R88" s="22" t="s">
        <v>233</v>
      </c>
    </row>
    <row collapsed="false" customFormat="false" customHeight="false" hidden="false" ht="12.1" outlineLevel="0" r="89">
      <c r="A89" s="25" t="n">
        <v>44977</v>
      </c>
      <c r="B89" s="26" t="s">
        <v>234</v>
      </c>
      <c r="C89" s="26" t="s">
        <v>252</v>
      </c>
      <c r="D89" s="26" t="s">
        <v>234</v>
      </c>
      <c r="E89" s="26" t="s">
        <v>234</v>
      </c>
      <c r="F89" s="26" t="s">
        <v>20</v>
      </c>
      <c r="G89" s="27" t="n">
        <v>1</v>
      </c>
      <c r="H89" s="28" t="n">
        <v>-0.17</v>
      </c>
      <c r="I89" s="28" t="n">
        <v>-0.17</v>
      </c>
      <c r="J89" s="28" t="n">
        <v>0</v>
      </c>
      <c r="K89" s="28" t="n">
        <v>0</v>
      </c>
      <c r="L89" s="28" t="n">
        <v>0</v>
      </c>
      <c r="M89" s="28"/>
      <c r="N89" s="6" t="s">
        <f>=I89+J89+K89+L89</f>
      </c>
      <c r="O89" s="28"/>
      <c r="P89" s="28"/>
      <c r="Q89" s="26"/>
      <c r="R89" s="26" t="s">
        <v>233</v>
      </c>
    </row>
    <row collapsed="false" customFormat="false" customHeight="false" hidden="false" ht="12.1" outlineLevel="0" r="90">
      <c r="A90" s="21" t="n">
        <v>44977</v>
      </c>
      <c r="B90" s="22" t="s">
        <v>246</v>
      </c>
      <c r="C90" s="22" t="s">
        <v>247</v>
      </c>
      <c r="D90" s="22" t="s">
        <v>248</v>
      </c>
      <c r="E90" s="22" t="s">
        <v>248</v>
      </c>
      <c r="F90" s="22" t="s">
        <v>20</v>
      </c>
      <c r="G90" s="23" t="n">
        <v>1</v>
      </c>
      <c r="H90" s="24" t="n">
        <v>0.01</v>
      </c>
      <c r="I90" s="24" t="n">
        <v>0.01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4"/>
      <c r="P90" s="24"/>
      <c r="Q90" s="22"/>
      <c r="R90" s="22" t="s">
        <v>233</v>
      </c>
    </row>
    <row collapsed="false" customFormat="false" customHeight="false" hidden="false" ht="12.1" outlineLevel="0" r="91">
      <c r="A91" s="21" t="n">
        <v>44978</v>
      </c>
      <c r="B91" s="22" t="s">
        <v>249</v>
      </c>
      <c r="C91" s="22" t="s">
        <v>251</v>
      </c>
      <c r="D91" s="22" t="s">
        <v>248</v>
      </c>
      <c r="E91" s="22" t="s">
        <v>248</v>
      </c>
      <c r="F91" s="22" t="s">
        <v>20</v>
      </c>
      <c r="G91" s="23" t="n">
        <v>1</v>
      </c>
      <c r="H91" s="24" t="n">
        <v>-2.16</v>
      </c>
      <c r="I91" s="24" t="n">
        <v>-2.16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4"/>
      <c r="P91" s="24"/>
      <c r="Q91" s="22"/>
      <c r="R91" s="22" t="s">
        <v>233</v>
      </c>
    </row>
    <row collapsed="false" customFormat="false" customHeight="false" hidden="false" ht="12.1" outlineLevel="0" r="92">
      <c r="A92" s="25" t="n">
        <v>44978</v>
      </c>
      <c r="B92" s="26" t="s">
        <v>234</v>
      </c>
      <c r="C92" s="26" t="s">
        <v>252</v>
      </c>
      <c r="D92" s="26" t="s">
        <v>234</v>
      </c>
      <c r="E92" s="26" t="s">
        <v>234</v>
      </c>
      <c r="F92" s="26" t="s">
        <v>20</v>
      </c>
      <c r="G92" s="27" t="n">
        <v>1</v>
      </c>
      <c r="H92" s="28" t="n">
        <v>-0.05</v>
      </c>
      <c r="I92" s="28" t="n">
        <v>-0.05</v>
      </c>
      <c r="J92" s="28" t="n">
        <v>0</v>
      </c>
      <c r="K92" s="28" t="n">
        <v>0</v>
      </c>
      <c r="L92" s="28" t="n">
        <v>0</v>
      </c>
      <c r="M92" s="28"/>
      <c r="N92" s="6" t="s">
        <f>=I92+J92+K92+L92</f>
      </c>
      <c r="O92" s="28"/>
      <c r="P92" s="28"/>
      <c r="Q92" s="26"/>
      <c r="R92" s="26" t="s">
        <v>233</v>
      </c>
    </row>
    <row collapsed="false" customFormat="false" customHeight="false" hidden="false" ht="12.1" outlineLevel="0" r="93">
      <c r="A93" s="21" t="n">
        <v>44978</v>
      </c>
      <c r="B93" s="22" t="s">
        <v>246</v>
      </c>
      <c r="C93" s="22" t="s">
        <v>247</v>
      </c>
      <c r="D93" s="22" t="s">
        <v>248</v>
      </c>
      <c r="E93" s="22" t="s">
        <v>248</v>
      </c>
      <c r="F93" s="22" t="s">
        <v>20</v>
      </c>
      <c r="G93" s="23" t="n">
        <v>1</v>
      </c>
      <c r="H93" s="24" t="n">
        <v>0.01</v>
      </c>
      <c r="I93" s="24" t="n">
        <v>0.01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4"/>
      <c r="P93" s="24"/>
      <c r="Q93" s="22"/>
      <c r="R93" s="22" t="s">
        <v>233</v>
      </c>
    </row>
    <row collapsed="false" customFormat="false" customHeight="false" hidden="false" ht="12.1" outlineLevel="0" r="94">
      <c r="A94" s="21" t="n">
        <v>44979</v>
      </c>
      <c r="B94" s="22" t="s">
        <v>249</v>
      </c>
      <c r="C94" s="22" t="s">
        <v>250</v>
      </c>
      <c r="D94" s="22" t="s">
        <v>248</v>
      </c>
      <c r="E94" s="22" t="s">
        <v>248</v>
      </c>
      <c r="F94" s="22" t="s">
        <v>20</v>
      </c>
      <c r="G94" s="23" t="n">
        <v>1</v>
      </c>
      <c r="H94" s="24" t="n">
        <v>4.94</v>
      </c>
      <c r="I94" s="24" t="n">
        <v>4.94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4"/>
      <c r="P94" s="24"/>
      <c r="Q94" s="22"/>
      <c r="R94" s="22" t="s">
        <v>233</v>
      </c>
    </row>
    <row collapsed="false" customFormat="false" customHeight="false" hidden="false" ht="12.1" outlineLevel="0" r="95">
      <c r="A95" s="25" t="n">
        <v>44979</v>
      </c>
      <c r="B95" s="26" t="s">
        <v>234</v>
      </c>
      <c r="C95" s="26" t="s">
        <v>252</v>
      </c>
      <c r="D95" s="26" t="s">
        <v>234</v>
      </c>
      <c r="E95" s="26" t="s">
        <v>234</v>
      </c>
      <c r="F95" s="26" t="s">
        <v>20</v>
      </c>
      <c r="G95" s="27" t="n">
        <v>1</v>
      </c>
      <c r="H95" s="28" t="n">
        <v>-0.05</v>
      </c>
      <c r="I95" s="28" t="n">
        <v>-0.05</v>
      </c>
      <c r="J95" s="28" t="n">
        <v>0</v>
      </c>
      <c r="K95" s="28" t="n">
        <v>0</v>
      </c>
      <c r="L95" s="28" t="n">
        <v>0</v>
      </c>
      <c r="M95" s="28"/>
      <c r="N95" s="6" t="s">
        <f>=I95+J95+K95+L95</f>
      </c>
      <c r="O95" s="28"/>
      <c r="P95" s="28"/>
      <c r="Q95" s="26"/>
      <c r="R95" s="26" t="s">
        <v>233</v>
      </c>
    </row>
    <row collapsed="false" customFormat="false" customHeight="false" hidden="false" ht="12.1" outlineLevel="0" r="96">
      <c r="A96" s="21" t="n">
        <v>44979</v>
      </c>
      <c r="B96" s="22" t="s">
        <v>246</v>
      </c>
      <c r="C96" s="22" t="s">
        <v>247</v>
      </c>
      <c r="D96" s="22" t="s">
        <v>248</v>
      </c>
      <c r="E96" s="22" t="s">
        <v>248</v>
      </c>
      <c r="F96" s="22" t="s">
        <v>20</v>
      </c>
      <c r="G96" s="23" t="n">
        <v>1</v>
      </c>
      <c r="H96" s="24" t="n">
        <v>0.01</v>
      </c>
      <c r="I96" s="24" t="n">
        <v>0.01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4"/>
      <c r="P96" s="24"/>
      <c r="Q96" s="22"/>
      <c r="R96" s="22" t="s">
        <v>233</v>
      </c>
    </row>
    <row collapsed="false" customFormat="false" customHeight="false" hidden="false" ht="12.1" outlineLevel="0" r="97">
      <c r="A97" s="21" t="n">
        <v>44980</v>
      </c>
      <c r="B97" s="22" t="s">
        <v>249</v>
      </c>
      <c r="C97" s="22" t="s">
        <v>251</v>
      </c>
      <c r="D97" s="22" t="s">
        <v>248</v>
      </c>
      <c r="E97" s="22" t="s">
        <v>248</v>
      </c>
      <c r="F97" s="22" t="s">
        <v>20</v>
      </c>
      <c r="G97" s="23" t="n">
        <v>1</v>
      </c>
      <c r="H97" s="24" t="n">
        <v>-0.060000000000002</v>
      </c>
      <c r="I97" s="24" t="n">
        <v>-0.060000000000002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4"/>
      <c r="P97" s="24"/>
      <c r="Q97" s="22"/>
      <c r="R97" s="22" t="s">
        <v>233</v>
      </c>
    </row>
    <row collapsed="false" customFormat="false" customHeight="false" hidden="false" ht="12.1" outlineLevel="0" r="98">
      <c r="A98" s="25" t="n">
        <v>44980</v>
      </c>
      <c r="B98" s="26" t="s">
        <v>234</v>
      </c>
      <c r="C98" s="26" t="s">
        <v>252</v>
      </c>
      <c r="D98" s="26" t="s">
        <v>234</v>
      </c>
      <c r="E98" s="26" t="s">
        <v>234</v>
      </c>
      <c r="F98" s="26" t="s">
        <v>20</v>
      </c>
      <c r="G98" s="27" t="n">
        <v>1</v>
      </c>
      <c r="H98" s="28" t="n">
        <v>-0.05</v>
      </c>
      <c r="I98" s="28" t="n">
        <v>-0.05</v>
      </c>
      <c r="J98" s="28" t="n">
        <v>0</v>
      </c>
      <c r="K98" s="28" t="n">
        <v>0</v>
      </c>
      <c r="L98" s="28" t="n">
        <v>0</v>
      </c>
      <c r="M98" s="28"/>
      <c r="N98" s="6" t="s">
        <f>=I98+J98+K98+L98</f>
      </c>
      <c r="O98" s="28"/>
      <c r="P98" s="28"/>
      <c r="Q98" s="26"/>
      <c r="R98" s="26" t="s">
        <v>233</v>
      </c>
    </row>
    <row collapsed="false" customFormat="false" customHeight="false" hidden="false" ht="12.1" outlineLevel="0" r="99">
      <c r="A99" s="33" t="n">
        <v>44981</v>
      </c>
      <c r="B99" s="34" t="s">
        <v>245</v>
      </c>
      <c r="C99" s="34" t="s">
        <v>120</v>
      </c>
      <c r="D99" s="34" t="s">
        <v>245</v>
      </c>
      <c r="E99" s="34" t="s">
        <v>245</v>
      </c>
      <c r="F99" s="34" t="s">
        <v>20</v>
      </c>
      <c r="G99" s="35" t="n">
        <v>1</v>
      </c>
      <c r="H99" s="36" t="n">
        <v>-6000</v>
      </c>
      <c r="I99" s="36" t="n">
        <v>-6000</v>
      </c>
      <c r="J99" s="36" t="n">
        <v>0</v>
      </c>
      <c r="K99" s="36" t="n">
        <v>0</v>
      </c>
      <c r="L99" s="36" t="n">
        <v>0</v>
      </c>
      <c r="M99" s="36"/>
      <c r="N99" s="6" t="s">
        <f>=I99+J99+K99+L99</f>
      </c>
      <c r="O99" s="36"/>
      <c r="P99" s="36"/>
      <c r="Q99" s="34"/>
      <c r="R99" s="34" t="s">
        <v>233</v>
      </c>
    </row>
    <row collapsed="false" customFormat="false" customHeight="false" hidden="false" ht="12.1" outlineLevel="0" r="100">
      <c r="A100" s="25" t="n">
        <v>44981</v>
      </c>
      <c r="B100" s="26" t="s">
        <v>253</v>
      </c>
      <c r="C100" s="26" t="s">
        <v>254</v>
      </c>
      <c r="D100" s="26" t="s">
        <v>253</v>
      </c>
      <c r="E100" s="26" t="s">
        <v>253</v>
      </c>
      <c r="F100" s="26" t="s">
        <v>20</v>
      </c>
      <c r="G100" s="27" t="n">
        <v>1</v>
      </c>
      <c r="H100" s="28" t="n">
        <v>-198</v>
      </c>
      <c r="I100" s="28" t="n">
        <v>-198</v>
      </c>
      <c r="J100" s="28" t="n">
        <v>0</v>
      </c>
      <c r="K100" s="28" t="n">
        <v>0</v>
      </c>
      <c r="L100" s="28" t="n">
        <v>0</v>
      </c>
      <c r="M100" s="28"/>
      <c r="N100" s="6" t="s">
        <f>=I100+J100+K100+L100</f>
      </c>
      <c r="O100" s="28"/>
      <c r="P100" s="28"/>
      <c r="Q100" s="26"/>
      <c r="R100" s="26" t="s">
        <v>233</v>
      </c>
    </row>
    <row collapsed="false" customFormat="false" customHeight="false" hidden="false" ht="12.1" outlineLevel="0" r="101">
      <c r="A101" s="21" t="n">
        <v>44981</v>
      </c>
      <c r="B101" s="22" t="s">
        <v>249</v>
      </c>
      <c r="C101" s="22" t="s">
        <v>250</v>
      </c>
      <c r="D101" s="22" t="s">
        <v>248</v>
      </c>
      <c r="E101" s="22" t="s">
        <v>248</v>
      </c>
      <c r="F101" s="22" t="s">
        <v>20</v>
      </c>
      <c r="G101" s="23" t="n">
        <v>1</v>
      </c>
      <c r="H101" s="24" t="n">
        <v>6292.44</v>
      </c>
      <c r="I101" s="24" t="n">
        <v>6292.44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4"/>
      <c r="P101" s="24"/>
      <c r="Q101" s="22"/>
      <c r="R101" s="22" t="s">
        <v>233</v>
      </c>
    </row>
    <row collapsed="false" customFormat="false" customHeight="false" hidden="false" ht="12.1" outlineLevel="0" r="102">
      <c r="A102" s="25" t="n">
        <v>44981</v>
      </c>
      <c r="B102" s="26" t="s">
        <v>234</v>
      </c>
      <c r="C102" s="26" t="s">
        <v>252</v>
      </c>
      <c r="D102" s="26" t="s">
        <v>234</v>
      </c>
      <c r="E102" s="26" t="s">
        <v>234</v>
      </c>
      <c r="F102" s="26" t="s">
        <v>20</v>
      </c>
      <c r="G102" s="27" t="n">
        <v>1</v>
      </c>
      <c r="H102" s="28" t="n">
        <v>-0.05</v>
      </c>
      <c r="I102" s="28" t="n">
        <v>-0.05</v>
      </c>
      <c r="J102" s="28" t="n">
        <v>0</v>
      </c>
      <c r="K102" s="28" t="n">
        <v>0</v>
      </c>
      <c r="L102" s="28" t="n">
        <v>0</v>
      </c>
      <c r="M102" s="28"/>
      <c r="N102" s="6" t="s">
        <f>=I102+J102+K102+L102</f>
      </c>
      <c r="O102" s="28"/>
      <c r="P102" s="28"/>
      <c r="Q102" s="26"/>
      <c r="R102" s="26" t="s">
        <v>233</v>
      </c>
    </row>
    <row collapsed="false" customFormat="false" customHeight="false" hidden="false" ht="12.1" outlineLevel="0" r="103">
      <c r="A103" s="25" t="n">
        <v>44981</v>
      </c>
      <c r="B103" s="26" t="s">
        <v>234</v>
      </c>
      <c r="C103" s="26" t="s">
        <v>235</v>
      </c>
      <c r="D103" s="26" t="s">
        <v>234</v>
      </c>
      <c r="E103" s="26" t="s">
        <v>234</v>
      </c>
      <c r="F103" s="26" t="s">
        <v>20</v>
      </c>
      <c r="G103" s="27" t="n">
        <v>1</v>
      </c>
      <c r="H103" s="28" t="n">
        <v>-19.65</v>
      </c>
      <c r="I103" s="28" t="n">
        <v>-19.65</v>
      </c>
      <c r="J103" s="28" t="n">
        <v>0</v>
      </c>
      <c r="K103" s="28" t="n">
        <v>0</v>
      </c>
      <c r="L103" s="28" t="n">
        <v>0</v>
      </c>
      <c r="M103" s="28"/>
      <c r="N103" s="6" t="s">
        <f>=I103+J103+K103+L103</f>
      </c>
      <c r="O103" s="28"/>
      <c r="P103" s="28"/>
      <c r="Q103" s="26"/>
      <c r="R103" s="26" t="s">
        <v>233</v>
      </c>
    </row>
    <row collapsed="false" customFormat="false" customHeight="false" hidden="false" ht="12.1" outlineLevel="0" r="104">
      <c r="A104" s="33" t="n">
        <v>44984</v>
      </c>
      <c r="B104" s="34" t="s">
        <v>245</v>
      </c>
      <c r="C104" s="34" t="s">
        <v>120</v>
      </c>
      <c r="D104" s="34" t="s">
        <v>245</v>
      </c>
      <c r="E104" s="34" t="s">
        <v>245</v>
      </c>
      <c r="F104" s="34" t="s">
        <v>20</v>
      </c>
      <c r="G104" s="35" t="n">
        <v>1</v>
      </c>
      <c r="H104" s="36" t="n">
        <v>-7707</v>
      </c>
      <c r="I104" s="36" t="n">
        <v>-7707</v>
      </c>
      <c r="J104" s="36" t="n">
        <v>0</v>
      </c>
      <c r="K104" s="36" t="n">
        <v>0</v>
      </c>
      <c r="L104" s="36" t="n">
        <v>0</v>
      </c>
      <c r="M104" s="36"/>
      <c r="N104" s="6" t="s">
        <f>=I104+J104+K104+L104</f>
      </c>
      <c r="O104" s="36"/>
      <c r="P104" s="36"/>
      <c r="Q104" s="34"/>
      <c r="R104" s="34" t="s">
        <v>233</v>
      </c>
    </row>
    <row collapsed="false" customFormat="false" customHeight="false" hidden="false" ht="12.1" outlineLevel="0" r="105">
      <c r="A105" s="21" t="n">
        <v>44984</v>
      </c>
      <c r="B105" s="22" t="s">
        <v>255</v>
      </c>
      <c r="C105" s="22" t="s">
        <v>254</v>
      </c>
      <c r="D105" s="22" t="s">
        <v>248</v>
      </c>
      <c r="E105" s="22" t="s">
        <v>248</v>
      </c>
      <c r="F105" s="22" t="s">
        <v>20</v>
      </c>
      <c r="G105" s="23" t="n">
        <v>1</v>
      </c>
      <c r="H105" s="24" t="n">
        <v>3</v>
      </c>
      <c r="I105" s="24" t="n">
        <v>3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4"/>
      <c r="P105" s="24"/>
      <c r="Q105" s="22"/>
      <c r="R105" s="22" t="s">
        <v>233</v>
      </c>
    </row>
    <row collapsed="false" customFormat="false" customHeight="false" hidden="false" ht="12.1" outlineLevel="0" r="106">
      <c r="A106" s="21" t="n">
        <v>44984</v>
      </c>
      <c r="B106" s="22" t="s">
        <v>249</v>
      </c>
      <c r="C106" s="22" t="s">
        <v>250</v>
      </c>
      <c r="D106" s="22" t="s">
        <v>248</v>
      </c>
      <c r="E106" s="22" t="s">
        <v>248</v>
      </c>
      <c r="F106" s="22" t="s">
        <v>20</v>
      </c>
      <c r="G106" s="23" t="n">
        <v>1</v>
      </c>
      <c r="H106" s="24" t="n">
        <v>7529.16</v>
      </c>
      <c r="I106" s="24" t="n">
        <v>7529.16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4"/>
      <c r="P106" s="24"/>
      <c r="Q106" s="22"/>
      <c r="R106" s="22" t="s">
        <v>233</v>
      </c>
    </row>
    <row collapsed="false" customFormat="false" customHeight="false" hidden="false" ht="12.1" outlineLevel="0" r="107">
      <c r="A107" s="25" t="n">
        <v>44984</v>
      </c>
      <c r="B107" s="26" t="s">
        <v>234</v>
      </c>
      <c r="C107" s="26" t="s">
        <v>252</v>
      </c>
      <c r="D107" s="26" t="s">
        <v>234</v>
      </c>
      <c r="E107" s="26" t="s">
        <v>234</v>
      </c>
      <c r="F107" s="26" t="s">
        <v>20</v>
      </c>
      <c r="G107" s="27" t="n">
        <v>1</v>
      </c>
      <c r="H107" s="28" t="n">
        <v>-4.44</v>
      </c>
      <c r="I107" s="28" t="n">
        <v>-4.44</v>
      </c>
      <c r="J107" s="28" t="n">
        <v>0</v>
      </c>
      <c r="K107" s="28" t="n">
        <v>0</v>
      </c>
      <c r="L107" s="28" t="n">
        <v>0</v>
      </c>
      <c r="M107" s="28"/>
      <c r="N107" s="6" t="s">
        <f>=I107+J107+K107+L107</f>
      </c>
      <c r="O107" s="28"/>
      <c r="P107" s="28"/>
      <c r="Q107" s="26"/>
      <c r="R107" s="26" t="s">
        <v>233</v>
      </c>
    </row>
    <row collapsed="false" customFormat="false" customHeight="false" hidden="false" ht="12.1" outlineLevel="0" r="108">
      <c r="A108" s="21" t="n">
        <v>44984</v>
      </c>
      <c r="B108" s="22" t="s">
        <v>246</v>
      </c>
      <c r="C108" s="22" t="s">
        <v>247</v>
      </c>
      <c r="D108" s="22" t="s">
        <v>248</v>
      </c>
      <c r="E108" s="22" t="s">
        <v>248</v>
      </c>
      <c r="F108" s="22" t="s">
        <v>20</v>
      </c>
      <c r="G108" s="23" t="n">
        <v>1</v>
      </c>
      <c r="H108" s="24" t="n">
        <v>0.01</v>
      </c>
      <c r="I108" s="24" t="n">
        <v>0.01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4"/>
      <c r="P108" s="24"/>
      <c r="Q108" s="22"/>
      <c r="R108" s="22" t="s">
        <v>233</v>
      </c>
    </row>
    <row collapsed="false" customFormat="false" customHeight="false" hidden="false" ht="12.1" outlineLevel="0" r="109">
      <c r="A109" s="25" t="n">
        <v>44984</v>
      </c>
      <c r="B109" s="26" t="s">
        <v>234</v>
      </c>
      <c r="C109" s="26" t="s">
        <v>235</v>
      </c>
      <c r="D109" s="26" t="s">
        <v>234</v>
      </c>
      <c r="E109" s="26" t="s">
        <v>234</v>
      </c>
      <c r="F109" s="26" t="s">
        <v>20</v>
      </c>
      <c r="G109" s="27" t="n">
        <v>1</v>
      </c>
      <c r="H109" s="28" t="n">
        <v>-22.58</v>
      </c>
      <c r="I109" s="28" t="n">
        <v>-22.58</v>
      </c>
      <c r="J109" s="28" t="n">
        <v>0</v>
      </c>
      <c r="K109" s="28" t="n">
        <v>0</v>
      </c>
      <c r="L109" s="28" t="n">
        <v>0</v>
      </c>
      <c r="M109" s="28"/>
      <c r="N109" s="6" t="s">
        <f>=I109+J109+K109+L109</f>
      </c>
      <c r="O109" s="28"/>
      <c r="P109" s="28"/>
      <c r="Q109" s="26"/>
      <c r="R109" s="26" t="s">
        <v>233</v>
      </c>
    </row>
    <row collapsed="false" customFormat="false" customHeight="false" hidden="false" ht="12.1" outlineLevel="0" r="110">
      <c r="A110" s="21" t="n">
        <v>44985</v>
      </c>
      <c r="B110" s="22" t="s">
        <v>249</v>
      </c>
      <c r="C110" s="22" t="s">
        <v>251</v>
      </c>
      <c r="D110" s="22" t="s">
        <v>248</v>
      </c>
      <c r="E110" s="22" t="s">
        <v>248</v>
      </c>
      <c r="F110" s="22" t="s">
        <v>20</v>
      </c>
      <c r="G110" s="23" t="n">
        <v>1</v>
      </c>
      <c r="H110" s="24" t="n">
        <v>-6454.98</v>
      </c>
      <c r="I110" s="24" t="n">
        <v>-6454.98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4"/>
      <c r="P110" s="24"/>
      <c r="Q110" s="22"/>
      <c r="R110" s="22" t="s">
        <v>233</v>
      </c>
    </row>
    <row collapsed="false" customFormat="false" customHeight="false" hidden="false" ht="12.1" outlineLevel="0" r="111">
      <c r="A111" s="25" t="n">
        <v>44985</v>
      </c>
      <c r="B111" s="26" t="s">
        <v>234</v>
      </c>
      <c r="C111" s="26" t="s">
        <v>252</v>
      </c>
      <c r="D111" s="26" t="s">
        <v>234</v>
      </c>
      <c r="E111" s="26" t="s">
        <v>234</v>
      </c>
      <c r="F111" s="26" t="s">
        <v>20</v>
      </c>
      <c r="G111" s="27" t="n">
        <v>1</v>
      </c>
      <c r="H111" s="28" t="n">
        <v>-3.18</v>
      </c>
      <c r="I111" s="28" t="n">
        <v>-3.18</v>
      </c>
      <c r="J111" s="28" t="n">
        <v>0</v>
      </c>
      <c r="K111" s="28" t="n">
        <v>0</v>
      </c>
      <c r="L111" s="28" t="n">
        <v>0</v>
      </c>
      <c r="M111" s="28"/>
      <c r="N111" s="6" t="s">
        <f>=I111+J111+K111+L111</f>
      </c>
      <c r="O111" s="28"/>
      <c r="P111" s="28"/>
      <c r="Q111" s="26"/>
      <c r="R111" s="26" t="s">
        <v>233</v>
      </c>
    </row>
    <row collapsed="false" customFormat="false" customHeight="false" hidden="false" ht="12.1" outlineLevel="0" r="112">
      <c r="A112" s="29" t="n">
        <v>44985</v>
      </c>
      <c r="B112" s="30" t="s">
        <v>174</v>
      </c>
      <c r="C112" s="30" t="s">
        <v>238</v>
      </c>
      <c r="D112" s="30" t="s">
        <v>171</v>
      </c>
      <c r="E112" s="30" t="s">
        <v>18</v>
      </c>
      <c r="F112" s="30" t="s">
        <v>20</v>
      </c>
      <c r="G112" s="31" t="n">
        <v>-40</v>
      </c>
      <c r="H112" s="32" t="n">
        <v>163.77</v>
      </c>
      <c r="I112" s="32" t="n">
        <v>6550.8</v>
      </c>
      <c r="J112" s="32" t="n">
        <v>0</v>
      </c>
      <c r="K112" s="32" t="n">
        <v>0</v>
      </c>
      <c r="L112" s="32" t="n">
        <v>0</v>
      </c>
      <c r="M112" s="32"/>
      <c r="N112" s="6" t="s">
        <f>=I112+J112+K112+L112</f>
      </c>
      <c r="O112" s="32"/>
      <c r="P112" s="32"/>
      <c r="Q112" s="30"/>
      <c r="R112" s="30" t="s">
        <v>233</v>
      </c>
    </row>
    <row collapsed="false" customFormat="false" customHeight="false" hidden="false" ht="12.1" outlineLevel="0" r="113">
      <c r="A113" s="21" t="n">
        <v>44986</v>
      </c>
      <c r="B113" s="22" t="s">
        <v>249</v>
      </c>
      <c r="C113" s="22" t="s">
        <v>251</v>
      </c>
      <c r="D113" s="22" t="s">
        <v>248</v>
      </c>
      <c r="E113" s="22" t="s">
        <v>248</v>
      </c>
      <c r="F113" s="22" t="s">
        <v>20</v>
      </c>
      <c r="G113" s="23" t="n">
        <v>1</v>
      </c>
      <c r="H113" s="24" t="n">
        <v>-7627.72</v>
      </c>
      <c r="I113" s="24" t="n">
        <v>-7627.72</v>
      </c>
      <c r="J113" s="24" t="n">
        <v>0</v>
      </c>
      <c r="K113" s="24" t="n">
        <v>0</v>
      </c>
      <c r="L113" s="24" t="n">
        <v>0</v>
      </c>
      <c r="M113" s="24"/>
      <c r="N113" s="6" t="s">
        <f>=I113+J113+K113+L113</f>
      </c>
      <c r="O113" s="24"/>
      <c r="P113" s="24"/>
      <c r="Q113" s="22"/>
      <c r="R113" s="22" t="s">
        <v>233</v>
      </c>
    </row>
    <row collapsed="false" customFormat="false" customHeight="false" hidden="false" ht="12.1" outlineLevel="0" r="114">
      <c r="A114" s="29" t="n">
        <v>44986</v>
      </c>
      <c r="B114" s="30" t="s">
        <v>179</v>
      </c>
      <c r="C114" s="30" t="s">
        <v>242</v>
      </c>
      <c r="D114" s="30" t="s">
        <v>171</v>
      </c>
      <c r="E114" s="30" t="s">
        <v>18</v>
      </c>
      <c r="F114" s="30" t="s">
        <v>20</v>
      </c>
      <c r="G114" s="31" t="n">
        <v>-20</v>
      </c>
      <c r="H114" s="32" t="n">
        <v>250.9</v>
      </c>
      <c r="I114" s="32" t="n">
        <v>5018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2"/>
      <c r="P114" s="32"/>
      <c r="Q114" s="30"/>
      <c r="R114" s="30" t="s">
        <v>233</v>
      </c>
    </row>
    <row collapsed="false" customFormat="false" customHeight="false" hidden="false" ht="12.1" outlineLevel="0" r="115">
      <c r="A115" s="29" t="n">
        <v>44986</v>
      </c>
      <c r="B115" s="30" t="s">
        <v>179</v>
      </c>
      <c r="C115" s="30" t="s">
        <v>242</v>
      </c>
      <c r="D115" s="30" t="s">
        <v>171</v>
      </c>
      <c r="E115" s="30" t="s">
        <v>18</v>
      </c>
      <c r="F115" s="30" t="s">
        <v>20</v>
      </c>
      <c r="G115" s="31" t="n">
        <v>-10</v>
      </c>
      <c r="H115" s="32" t="n">
        <v>250.9</v>
      </c>
      <c r="I115" s="32" t="n">
        <v>2509</v>
      </c>
      <c r="J115" s="32" t="n">
        <v>0</v>
      </c>
      <c r="K115" s="32" t="n">
        <v>0</v>
      </c>
      <c r="L115" s="32" t="n">
        <v>0</v>
      </c>
      <c r="M115" s="32"/>
      <c r="N115" s="6" t="s">
        <f>=I115+J115+K115+L115</f>
      </c>
      <c r="O115" s="32"/>
      <c r="P115" s="32"/>
      <c r="Q115" s="30"/>
      <c r="R115" s="30" t="s">
        <v>233</v>
      </c>
    </row>
    <row collapsed="false" customFormat="false" customHeight="false" hidden="false" ht="12.1" outlineLevel="0" r="116">
      <c r="A116" s="25" t="n">
        <v>45540</v>
      </c>
      <c r="B116" s="26" t="s">
        <v>234</v>
      </c>
      <c r="C116" s="26" t="s">
        <v>252</v>
      </c>
      <c r="D116" s="26" t="s">
        <v>234</v>
      </c>
      <c r="E116" s="26" t="s">
        <v>234</v>
      </c>
      <c r="F116" s="26" t="s">
        <v>20</v>
      </c>
      <c r="G116" s="27" t="n">
        <v>1</v>
      </c>
      <c r="H116" s="28" t="n">
        <v>-1.73</v>
      </c>
      <c r="I116" s="28" t="n">
        <v>-1.73</v>
      </c>
      <c r="J116" s="28" t="n">
        <v>0</v>
      </c>
      <c r="K116" s="28" t="n">
        <v>0</v>
      </c>
      <c r="L116" s="28" t="n">
        <v>0</v>
      </c>
      <c r="M116" s="28"/>
      <c r="N116" s="6" t="s">
        <f>=I116+J116+K116+L116</f>
      </c>
      <c r="O116" s="28"/>
      <c r="P116" s="28"/>
      <c r="Q116" s="26"/>
      <c r="R116" s="26" t="s">
        <v>233</v>
      </c>
    </row>
    <row collapsed="false" customFormat="false" customHeight="false" hidden="false" ht="12.1" outlineLevel="0" r="117">
      <c r="A117" s="21" t="n">
        <v>45540</v>
      </c>
      <c r="B117" s="22" t="s">
        <v>232</v>
      </c>
      <c r="C117" s="22" t="s">
        <v>118</v>
      </c>
      <c r="D117" s="22" t="s">
        <v>232</v>
      </c>
      <c r="E117" s="22" t="s">
        <v>232</v>
      </c>
      <c r="F117" s="22" t="s">
        <v>20</v>
      </c>
      <c r="G117" s="23" t="n">
        <v>1</v>
      </c>
      <c r="H117" s="24" t="n">
        <v>2534.22</v>
      </c>
      <c r="I117" s="24" t="n">
        <v>2534.22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4"/>
      <c r="P117" s="24"/>
      <c r="Q117" s="22"/>
      <c r="R117" s="22" t="s">
        <v>233</v>
      </c>
    </row>
    <row collapsed="false" customFormat="false" customHeight="false" hidden="false" ht="12.1" outlineLevel="0" r="118">
      <c r="A118" s="20" t="n">
        <v>45541</v>
      </c>
      <c r="B118" s="16" t="s">
        <v>182</v>
      </c>
      <c r="C118" s="16" t="s">
        <v>256</v>
      </c>
      <c r="D118" s="16" t="s">
        <v>169</v>
      </c>
      <c r="E118" s="16" t="s">
        <v>18</v>
      </c>
      <c r="F118" s="16" t="s">
        <v>20</v>
      </c>
      <c r="G118" s="7" t="n">
        <v>10</v>
      </c>
      <c r="H118" s="6" t="n">
        <v>252.58</v>
      </c>
      <c r="I118" s="6" t="n">
        <v>-2525.8</v>
      </c>
      <c r="J118" s="6" t="n">
        <v>0</v>
      </c>
      <c r="K118" s="6" t="n">
        <v>0</v>
      </c>
      <c r="L118" s="6" t="n">
        <v>0</v>
      </c>
      <c r="M118" s="6"/>
      <c r="N118" s="6" t="s">
        <f>=I118+J118+K118+L118</f>
      </c>
      <c r="O118" s="6"/>
      <c r="P118" s="6"/>
      <c r="Q118" s="16"/>
      <c r="R118" s="16" t="s">
        <v>233</v>
      </c>
    </row>
    <row collapsed="false" customFormat="false" customHeight="false" hidden="false" ht="12.1" outlineLevel="0" r="119">
      <c r="A119" s="21" t="n">
        <v>45615</v>
      </c>
      <c r="B119" s="22" t="s">
        <v>232</v>
      </c>
      <c r="C119" s="22" t="s">
        <v>118</v>
      </c>
      <c r="D119" s="22" t="s">
        <v>232</v>
      </c>
      <c r="E119" s="22" t="s">
        <v>232</v>
      </c>
      <c r="F119" s="22" t="s">
        <v>20</v>
      </c>
      <c r="G119" s="23" t="n">
        <v>1</v>
      </c>
      <c r="H119" s="24" t="n">
        <v>201300</v>
      </c>
      <c r="I119" s="24" t="n">
        <v>201300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4"/>
      <c r="P119" s="24"/>
      <c r="Q119" s="22"/>
      <c r="R119" s="22" t="s">
        <v>233</v>
      </c>
    </row>
    <row collapsed="false" customFormat="false" customHeight="false" hidden="false" ht="12.1" outlineLevel="0" r="120">
      <c r="A120" s="33" t="n">
        <v>45616</v>
      </c>
      <c r="B120" s="34" t="s">
        <v>245</v>
      </c>
      <c r="C120" s="34" t="s">
        <v>119</v>
      </c>
      <c r="D120" s="34" t="s">
        <v>245</v>
      </c>
      <c r="E120" s="34" t="s">
        <v>245</v>
      </c>
      <c r="F120" s="34" t="s">
        <v>20</v>
      </c>
      <c r="G120" s="35" t="n">
        <v>1</v>
      </c>
      <c r="H120" s="36" t="n">
        <v>-1300</v>
      </c>
      <c r="I120" s="36" t="n">
        <v>-1300</v>
      </c>
      <c r="J120" s="36" t="n">
        <v>0</v>
      </c>
      <c r="K120" s="36" t="n">
        <v>0</v>
      </c>
      <c r="L120" s="36" t="n">
        <v>0</v>
      </c>
      <c r="M120" s="36"/>
      <c r="N120" s="6" t="s">
        <f>=I120+J120+K120+L120</f>
      </c>
      <c r="O120" s="36"/>
      <c r="P120" s="36"/>
      <c r="Q120" s="34"/>
      <c r="R120" s="34" t="s">
        <v>233</v>
      </c>
    </row>
    <row collapsed="false" customFormat="false" customHeight="false" hidden="false" ht="12.1" outlineLevel="0" r="121">
      <c r="A121" s="21" t="n">
        <v>45616</v>
      </c>
      <c r="B121" s="22" t="s">
        <v>246</v>
      </c>
      <c r="C121" s="22" t="s">
        <v>257</v>
      </c>
      <c r="D121" s="22" t="s">
        <v>248</v>
      </c>
      <c r="E121" s="22" t="s">
        <v>248</v>
      </c>
      <c r="F121" s="22" t="s">
        <v>20</v>
      </c>
      <c r="G121" s="23" t="n">
        <v>1</v>
      </c>
      <c r="H121" s="24" t="n">
        <v>0.27</v>
      </c>
      <c r="I121" s="24" t="n">
        <v>0.27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4"/>
      <c r="P121" s="24"/>
      <c r="Q121" s="22"/>
      <c r="R121" s="22" t="s">
        <v>233</v>
      </c>
    </row>
    <row collapsed="false" customFormat="false" customHeight="false" hidden="false" ht="12.1" outlineLevel="0" r="122">
      <c r="A122" s="20" t="n">
        <v>45616</v>
      </c>
      <c r="B122" s="16" t="s">
        <v>175</v>
      </c>
      <c r="C122" s="16" t="s">
        <v>237</v>
      </c>
      <c r="D122" s="16" t="s">
        <v>169</v>
      </c>
      <c r="E122" s="16" t="s">
        <v>18</v>
      </c>
      <c r="F122" s="16" t="s">
        <v>20</v>
      </c>
      <c r="G122" s="7" t="n">
        <v>150</v>
      </c>
      <c r="H122" s="6" t="n">
        <v>125.49</v>
      </c>
      <c r="I122" s="6" t="n">
        <v>-18823.5</v>
      </c>
      <c r="J122" s="6" t="n">
        <v>0</v>
      </c>
      <c r="K122" s="6" t="n">
        <v>0</v>
      </c>
      <c r="L122" s="6" t="n">
        <v>0</v>
      </c>
      <c r="M122" s="6"/>
      <c r="N122" s="6" t="s">
        <f>=I122+J122+K122+L122</f>
      </c>
      <c r="O122" s="6"/>
      <c r="P122" s="6"/>
      <c r="Q122" s="16"/>
      <c r="R122" s="16" t="s">
        <v>233</v>
      </c>
    </row>
    <row collapsed="false" customFormat="false" customHeight="false" hidden="false" ht="12.1" outlineLevel="0" r="123">
      <c r="A123" s="20" t="n">
        <v>45616</v>
      </c>
      <c r="B123" s="16" t="s">
        <v>175</v>
      </c>
      <c r="C123" s="16" t="s">
        <v>237</v>
      </c>
      <c r="D123" s="16" t="s">
        <v>169</v>
      </c>
      <c r="E123" s="16" t="s">
        <v>18</v>
      </c>
      <c r="F123" s="16" t="s">
        <v>20</v>
      </c>
      <c r="G123" s="7" t="n">
        <v>10</v>
      </c>
      <c r="H123" s="6" t="n">
        <v>125.49</v>
      </c>
      <c r="I123" s="6" t="n">
        <v>-1254.9</v>
      </c>
      <c r="J123" s="6" t="n">
        <v>0</v>
      </c>
      <c r="K123" s="6" t="n">
        <v>0</v>
      </c>
      <c r="L123" s="6" t="n">
        <v>0</v>
      </c>
      <c r="M123" s="6"/>
      <c r="N123" s="6" t="s">
        <f>=I123+J123+K123+L123</f>
      </c>
      <c r="O123" s="6"/>
      <c r="P123" s="6"/>
      <c r="Q123" s="16"/>
      <c r="R123" s="16" t="s">
        <v>233</v>
      </c>
    </row>
    <row collapsed="false" customFormat="false" customHeight="false" hidden="false" ht="12.1" outlineLevel="0" r="124">
      <c r="A124" s="20" t="n">
        <v>45616</v>
      </c>
      <c r="B124" s="16" t="s">
        <v>184</v>
      </c>
      <c r="C124" s="16" t="s">
        <v>258</v>
      </c>
      <c r="D124" s="16" t="s">
        <v>169</v>
      </c>
      <c r="E124" s="16" t="s">
        <v>18</v>
      </c>
      <c r="F124" s="16" t="s">
        <v>20</v>
      </c>
      <c r="G124" s="7" t="n">
        <v>3</v>
      </c>
      <c r="H124" s="6" t="n">
        <v>6845.5</v>
      </c>
      <c r="I124" s="6" t="n">
        <v>-20536.5</v>
      </c>
      <c r="J124" s="6" t="n">
        <v>0</v>
      </c>
      <c r="K124" s="6" t="n">
        <v>0</v>
      </c>
      <c r="L124" s="6" t="n">
        <v>0</v>
      </c>
      <c r="M124" s="6"/>
      <c r="N124" s="6" t="s">
        <f>=I124+J124+K124+L124</f>
      </c>
      <c r="O124" s="6"/>
      <c r="P124" s="6"/>
      <c r="Q124" s="16"/>
      <c r="R124" s="16" t="s">
        <v>233</v>
      </c>
    </row>
    <row collapsed="false" customFormat="false" customHeight="false" hidden="false" ht="12.1" outlineLevel="0" r="125">
      <c r="A125" s="20" t="n">
        <v>45616</v>
      </c>
      <c r="B125" s="16" t="s">
        <v>180</v>
      </c>
      <c r="C125" s="16" t="s">
        <v>241</v>
      </c>
      <c r="D125" s="16" t="s">
        <v>169</v>
      </c>
      <c r="E125" s="16" t="s">
        <v>18</v>
      </c>
      <c r="F125" s="16" t="s">
        <v>20</v>
      </c>
      <c r="G125" s="7" t="n">
        <v>100</v>
      </c>
      <c r="H125" s="6" t="n">
        <v>200.23</v>
      </c>
      <c r="I125" s="6" t="n">
        <v>-20023</v>
      </c>
      <c r="J125" s="6" t="n">
        <v>0</v>
      </c>
      <c r="K125" s="6" t="n">
        <v>0</v>
      </c>
      <c r="L125" s="6" t="n">
        <v>0</v>
      </c>
      <c r="M125" s="6"/>
      <c r="N125" s="6" t="s">
        <f>=I125+J125+K125+L125</f>
      </c>
      <c r="O125" s="6"/>
      <c r="P125" s="6"/>
      <c r="Q125" s="16"/>
      <c r="R125" s="16" t="s">
        <v>233</v>
      </c>
    </row>
    <row collapsed="false" customFormat="false" customHeight="false" hidden="false" ht="12.1" outlineLevel="0" r="126">
      <c r="A126" s="20" t="n">
        <v>45616</v>
      </c>
      <c r="B126" s="16" t="s">
        <v>179</v>
      </c>
      <c r="C126" s="16" t="s">
        <v>242</v>
      </c>
      <c r="D126" s="16" t="s">
        <v>169</v>
      </c>
      <c r="E126" s="16" t="s">
        <v>18</v>
      </c>
      <c r="F126" s="16" t="s">
        <v>20</v>
      </c>
      <c r="G126" s="7" t="n">
        <v>110</v>
      </c>
      <c r="H126" s="6" t="n">
        <v>188.05</v>
      </c>
      <c r="I126" s="6" t="n">
        <v>-20685.5</v>
      </c>
      <c r="J126" s="6" t="n">
        <v>0</v>
      </c>
      <c r="K126" s="6" t="n">
        <v>0</v>
      </c>
      <c r="L126" s="6" t="n">
        <v>0</v>
      </c>
      <c r="M126" s="6"/>
      <c r="N126" s="6" t="s">
        <f>=I126+J126+K126+L126</f>
      </c>
      <c r="O126" s="6"/>
      <c r="P126" s="6"/>
      <c r="Q126" s="16"/>
      <c r="R126" s="16" t="s">
        <v>233</v>
      </c>
    </row>
    <row collapsed="false" customFormat="false" customHeight="false" hidden="false" ht="12.1" outlineLevel="0" r="127">
      <c r="A127" s="20" t="n">
        <v>45616</v>
      </c>
      <c r="B127" s="16" t="s">
        <v>176</v>
      </c>
      <c r="C127" s="16" t="s">
        <v>243</v>
      </c>
      <c r="D127" s="16" t="s">
        <v>169</v>
      </c>
      <c r="E127" s="16" t="s">
        <v>18</v>
      </c>
      <c r="F127" s="16" t="s">
        <v>20</v>
      </c>
      <c r="G127" s="7" t="n">
        <v>23</v>
      </c>
      <c r="H127" s="6" t="n">
        <v>876</v>
      </c>
      <c r="I127" s="6" t="n">
        <v>-20148</v>
      </c>
      <c r="J127" s="6" t="n">
        <v>0</v>
      </c>
      <c r="K127" s="6" t="n">
        <v>0</v>
      </c>
      <c r="L127" s="6" t="n">
        <v>0</v>
      </c>
      <c r="M127" s="6"/>
      <c r="N127" s="6" t="s">
        <f>=I127+J127+K127+L127</f>
      </c>
      <c r="O127" s="6"/>
      <c r="P127" s="6"/>
      <c r="Q127" s="16"/>
      <c r="R127" s="16" t="s">
        <v>233</v>
      </c>
    </row>
    <row collapsed="false" customFormat="false" customHeight="false" hidden="false" ht="12.1" outlineLevel="0" r="128">
      <c r="A128" s="20" t="n">
        <v>45616</v>
      </c>
      <c r="B128" s="16" t="s">
        <v>177</v>
      </c>
      <c r="C128" s="16" t="s">
        <v>244</v>
      </c>
      <c r="D128" s="16" t="s">
        <v>169</v>
      </c>
      <c r="E128" s="16" t="s">
        <v>18</v>
      </c>
      <c r="F128" s="16" t="s">
        <v>20</v>
      </c>
      <c r="G128" s="7" t="n">
        <v>12</v>
      </c>
      <c r="H128" s="6" t="n">
        <v>459.5</v>
      </c>
      <c r="I128" s="6" t="n">
        <v>-5514</v>
      </c>
      <c r="J128" s="6" t="n">
        <v>0</v>
      </c>
      <c r="K128" s="6" t="n">
        <v>0</v>
      </c>
      <c r="L128" s="6" t="n">
        <v>0</v>
      </c>
      <c r="M128" s="6"/>
      <c r="N128" s="6" t="s">
        <f>=I128+J128+K128+L128</f>
      </c>
      <c r="O128" s="6"/>
      <c r="P128" s="6"/>
      <c r="Q128" s="16"/>
      <c r="R128" s="16" t="s">
        <v>233</v>
      </c>
    </row>
    <row collapsed="false" customFormat="false" customHeight="false" hidden="false" ht="12.1" outlineLevel="0" r="129">
      <c r="A129" s="20" t="n">
        <v>45616</v>
      </c>
      <c r="B129" s="16" t="s">
        <v>177</v>
      </c>
      <c r="C129" s="16" t="s">
        <v>244</v>
      </c>
      <c r="D129" s="16" t="s">
        <v>169</v>
      </c>
      <c r="E129" s="16" t="s">
        <v>18</v>
      </c>
      <c r="F129" s="16" t="s">
        <v>20</v>
      </c>
      <c r="G129" s="7" t="n">
        <v>1</v>
      </c>
      <c r="H129" s="6" t="n">
        <v>459.5</v>
      </c>
      <c r="I129" s="6" t="n">
        <v>-459.5</v>
      </c>
      <c r="J129" s="6" t="n">
        <v>0</v>
      </c>
      <c r="K129" s="6" t="n">
        <v>0</v>
      </c>
      <c r="L129" s="6" t="n">
        <v>0</v>
      </c>
      <c r="M129" s="6"/>
      <c r="N129" s="6" t="s">
        <f>=I129+J129+K129+L129</f>
      </c>
      <c r="O129" s="6"/>
      <c r="P129" s="6"/>
      <c r="Q129" s="16"/>
      <c r="R129" s="16" t="s">
        <v>233</v>
      </c>
    </row>
    <row collapsed="false" customFormat="false" customHeight="false" hidden="false" ht="12.1" outlineLevel="0" r="130">
      <c r="A130" s="20" t="n">
        <v>45616</v>
      </c>
      <c r="B130" s="16" t="s">
        <v>177</v>
      </c>
      <c r="C130" s="16" t="s">
        <v>244</v>
      </c>
      <c r="D130" s="16" t="s">
        <v>169</v>
      </c>
      <c r="E130" s="16" t="s">
        <v>18</v>
      </c>
      <c r="F130" s="16" t="s">
        <v>20</v>
      </c>
      <c r="G130" s="7" t="n">
        <v>10</v>
      </c>
      <c r="H130" s="6" t="n">
        <v>459.5</v>
      </c>
      <c r="I130" s="6" t="n">
        <v>-4595</v>
      </c>
      <c r="J130" s="6" t="n">
        <v>0</v>
      </c>
      <c r="K130" s="6" t="n">
        <v>0</v>
      </c>
      <c r="L130" s="6" t="n">
        <v>0</v>
      </c>
      <c r="M130" s="6"/>
      <c r="N130" s="6" t="s">
        <f>=I130+J130+K130+L130</f>
      </c>
      <c r="O130" s="6"/>
      <c r="P130" s="6"/>
      <c r="Q130" s="16"/>
      <c r="R130" s="16" t="s">
        <v>233</v>
      </c>
    </row>
    <row collapsed="false" customFormat="false" customHeight="false" hidden="false" ht="12.1" outlineLevel="0" r="131">
      <c r="A131" s="20" t="n">
        <v>45616</v>
      </c>
      <c r="B131" s="16" t="s">
        <v>177</v>
      </c>
      <c r="C131" s="16" t="s">
        <v>244</v>
      </c>
      <c r="D131" s="16" t="s">
        <v>169</v>
      </c>
      <c r="E131" s="16" t="s">
        <v>18</v>
      </c>
      <c r="F131" s="16" t="s">
        <v>20</v>
      </c>
      <c r="G131" s="7" t="n">
        <v>1</v>
      </c>
      <c r="H131" s="6" t="n">
        <v>459.5</v>
      </c>
      <c r="I131" s="6" t="n">
        <v>-459.5</v>
      </c>
      <c r="J131" s="6" t="n">
        <v>0</v>
      </c>
      <c r="K131" s="6" t="n">
        <v>0</v>
      </c>
      <c r="L131" s="6" t="n">
        <v>0</v>
      </c>
      <c r="M131" s="6"/>
      <c r="N131" s="6" t="s">
        <f>=I131+J131+K131+L131</f>
      </c>
      <c r="O131" s="6"/>
      <c r="P131" s="6"/>
      <c r="Q131" s="16"/>
      <c r="R131" s="16" t="s">
        <v>233</v>
      </c>
    </row>
    <row collapsed="false" customFormat="false" customHeight="false" hidden="false" ht="12.1" outlineLevel="0" r="132">
      <c r="A132" s="20" t="n">
        <v>45616</v>
      </c>
      <c r="B132" s="16" t="s">
        <v>177</v>
      </c>
      <c r="C132" s="16" t="s">
        <v>244</v>
      </c>
      <c r="D132" s="16" t="s">
        <v>169</v>
      </c>
      <c r="E132" s="16" t="s">
        <v>18</v>
      </c>
      <c r="F132" s="16" t="s">
        <v>20</v>
      </c>
      <c r="G132" s="7" t="n">
        <v>1</v>
      </c>
      <c r="H132" s="6" t="n">
        <v>459.5</v>
      </c>
      <c r="I132" s="6" t="n">
        <v>-459.5</v>
      </c>
      <c r="J132" s="6" t="n">
        <v>0</v>
      </c>
      <c r="K132" s="6" t="n">
        <v>0</v>
      </c>
      <c r="L132" s="6" t="n">
        <v>0</v>
      </c>
      <c r="M132" s="6"/>
      <c r="N132" s="6" t="s">
        <f>=I132+J132+K132+L132</f>
      </c>
      <c r="O132" s="6"/>
      <c r="P132" s="6"/>
      <c r="Q132" s="16"/>
      <c r="R132" s="16" t="s">
        <v>233</v>
      </c>
    </row>
    <row collapsed="false" customFormat="false" customHeight="false" hidden="false" ht="12.1" outlineLevel="0" r="133">
      <c r="A133" s="20" t="n">
        <v>45616</v>
      </c>
      <c r="B133" s="16" t="s">
        <v>177</v>
      </c>
      <c r="C133" s="16" t="s">
        <v>244</v>
      </c>
      <c r="D133" s="16" t="s">
        <v>169</v>
      </c>
      <c r="E133" s="16" t="s">
        <v>18</v>
      </c>
      <c r="F133" s="16" t="s">
        <v>20</v>
      </c>
      <c r="G133" s="7" t="n">
        <v>1</v>
      </c>
      <c r="H133" s="6" t="n">
        <v>459.5</v>
      </c>
      <c r="I133" s="6" t="n">
        <v>-459.5</v>
      </c>
      <c r="J133" s="6" t="n">
        <v>0</v>
      </c>
      <c r="K133" s="6" t="n">
        <v>0</v>
      </c>
      <c r="L133" s="6" t="n">
        <v>0</v>
      </c>
      <c r="M133" s="6"/>
      <c r="N133" s="6" t="s">
        <f>=I133+J133+K133+L133</f>
      </c>
      <c r="O133" s="6"/>
      <c r="P133" s="6"/>
      <c r="Q133" s="16"/>
      <c r="R133" s="16" t="s">
        <v>233</v>
      </c>
    </row>
    <row collapsed="false" customFormat="false" customHeight="false" hidden="false" ht="12.1" outlineLevel="0" r="134">
      <c r="A134" s="20" t="n">
        <v>45616</v>
      </c>
      <c r="B134" s="16" t="s">
        <v>177</v>
      </c>
      <c r="C134" s="16" t="s">
        <v>244</v>
      </c>
      <c r="D134" s="16" t="s">
        <v>169</v>
      </c>
      <c r="E134" s="16" t="s">
        <v>18</v>
      </c>
      <c r="F134" s="16" t="s">
        <v>20</v>
      </c>
      <c r="G134" s="7" t="n">
        <v>1</v>
      </c>
      <c r="H134" s="6" t="n">
        <v>459.5</v>
      </c>
      <c r="I134" s="6" t="n">
        <v>-459.5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6"/>
      <c r="P134" s="6"/>
      <c r="Q134" s="16"/>
      <c r="R134" s="16" t="s">
        <v>233</v>
      </c>
    </row>
    <row collapsed="false" customFormat="false" customHeight="false" hidden="false" ht="12.1" outlineLevel="0" r="135">
      <c r="A135" s="20" t="n">
        <v>45616</v>
      </c>
      <c r="B135" s="16" t="s">
        <v>177</v>
      </c>
      <c r="C135" s="16" t="s">
        <v>244</v>
      </c>
      <c r="D135" s="16" t="s">
        <v>169</v>
      </c>
      <c r="E135" s="16" t="s">
        <v>18</v>
      </c>
      <c r="F135" s="16" t="s">
        <v>20</v>
      </c>
      <c r="G135" s="7" t="n">
        <v>17</v>
      </c>
      <c r="H135" s="6" t="n">
        <v>459.5</v>
      </c>
      <c r="I135" s="6" t="n">
        <v>-7811.5</v>
      </c>
      <c r="J135" s="6" t="n">
        <v>0</v>
      </c>
      <c r="K135" s="6" t="n">
        <v>0</v>
      </c>
      <c r="L135" s="6" t="n">
        <v>0</v>
      </c>
      <c r="M135" s="6"/>
      <c r="N135" s="6" t="s">
        <f>=I135+J135+K135+L135</f>
      </c>
      <c r="O135" s="6"/>
      <c r="P135" s="6"/>
      <c r="Q135" s="16"/>
      <c r="R135" s="16" t="s">
        <v>233</v>
      </c>
    </row>
    <row collapsed="false" customFormat="false" customHeight="false" hidden="false" ht="12.1" outlineLevel="0" r="136">
      <c r="A136" s="20" t="n">
        <v>45616</v>
      </c>
      <c r="B136" s="16" t="s">
        <v>183</v>
      </c>
      <c r="C136" s="16" t="s">
        <v>259</v>
      </c>
      <c r="D136" s="16" t="s">
        <v>169</v>
      </c>
      <c r="E136" s="16" t="s">
        <v>18</v>
      </c>
      <c r="F136" s="16" t="s">
        <v>20</v>
      </c>
      <c r="G136" s="7" t="n">
        <v>360</v>
      </c>
      <c r="H136" s="6" t="n">
        <v>56</v>
      </c>
      <c r="I136" s="6" t="n">
        <v>-20160</v>
      </c>
      <c r="J136" s="6" t="n">
        <v>0</v>
      </c>
      <c r="K136" s="6" t="n">
        <v>0</v>
      </c>
      <c r="L136" s="6" t="n">
        <v>0</v>
      </c>
      <c r="M136" s="6"/>
      <c r="N136" s="6" t="s">
        <f>=I136+J136+K136+L136</f>
      </c>
      <c r="O136" s="6"/>
      <c r="P136" s="6"/>
      <c r="Q136" s="16"/>
      <c r="R136" s="16" t="s">
        <v>233</v>
      </c>
    </row>
    <row collapsed="false" customFormat="false" customHeight="false" hidden="false" ht="12.1" outlineLevel="0" r="137">
      <c r="A137" s="20" t="n">
        <v>45616</v>
      </c>
      <c r="B137" s="16" t="s">
        <v>182</v>
      </c>
      <c r="C137" s="16" t="s">
        <v>256</v>
      </c>
      <c r="D137" s="16" t="s">
        <v>169</v>
      </c>
      <c r="E137" s="16" t="s">
        <v>18</v>
      </c>
      <c r="F137" s="16" t="s">
        <v>20</v>
      </c>
      <c r="G137" s="7" t="n">
        <v>80</v>
      </c>
      <c r="H137" s="6" t="n">
        <v>241.7</v>
      </c>
      <c r="I137" s="6" t="n">
        <v>-19336</v>
      </c>
      <c r="J137" s="6" t="n">
        <v>0</v>
      </c>
      <c r="K137" s="6" t="n">
        <v>0</v>
      </c>
      <c r="L137" s="6" t="n">
        <v>0</v>
      </c>
      <c r="M137" s="6"/>
      <c r="N137" s="6" t="s">
        <f>=I137+J137+K137+L137</f>
      </c>
      <c r="O137" s="6"/>
      <c r="P137" s="6"/>
      <c r="Q137" s="16"/>
      <c r="R137" s="16" t="s">
        <v>233</v>
      </c>
    </row>
    <row collapsed="false" customFormat="false" customHeight="false" hidden="false" ht="12.1" outlineLevel="0" r="138">
      <c r="A138" s="20" t="n">
        <v>45616</v>
      </c>
      <c r="B138" s="16" t="s">
        <v>182</v>
      </c>
      <c r="C138" s="16" t="s">
        <v>256</v>
      </c>
      <c r="D138" s="16" t="s">
        <v>169</v>
      </c>
      <c r="E138" s="16" t="s">
        <v>18</v>
      </c>
      <c r="F138" s="16" t="s">
        <v>20</v>
      </c>
      <c r="G138" s="7" t="n">
        <v>80</v>
      </c>
      <c r="H138" s="6" t="n">
        <v>241.57</v>
      </c>
      <c r="I138" s="6" t="n">
        <v>-19325.6</v>
      </c>
      <c r="J138" s="6" t="n">
        <v>0</v>
      </c>
      <c r="K138" s="6" t="n">
        <v>0</v>
      </c>
      <c r="L138" s="6" t="n">
        <v>0</v>
      </c>
      <c r="M138" s="6"/>
      <c r="N138" s="6" t="s">
        <f>=I138+J138+K138+L138</f>
      </c>
      <c r="O138" s="6"/>
      <c r="P138" s="6"/>
      <c r="Q138" s="16"/>
      <c r="R138" s="16" t="s">
        <v>233</v>
      </c>
    </row>
    <row collapsed="false" customFormat="false" customHeight="false" hidden="false" ht="12.1" outlineLevel="0" r="139">
      <c r="A139" s="21" t="n">
        <v>45617</v>
      </c>
      <c r="B139" s="22" t="s">
        <v>246</v>
      </c>
      <c r="C139" s="22" t="s">
        <v>257</v>
      </c>
      <c r="D139" s="22" t="s">
        <v>248</v>
      </c>
      <c r="E139" s="22" t="s">
        <v>248</v>
      </c>
      <c r="F139" s="22" t="s">
        <v>20</v>
      </c>
      <c r="G139" s="23" t="n">
        <v>1</v>
      </c>
      <c r="H139" s="24" t="n">
        <v>0.03</v>
      </c>
      <c r="I139" s="24" t="n">
        <v>0.03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4"/>
      <c r="P139" s="24"/>
      <c r="Q139" s="22"/>
      <c r="R139" s="22" t="s">
        <v>233</v>
      </c>
    </row>
    <row collapsed="false" customFormat="false" customHeight="false" hidden="false" ht="12.1" outlineLevel="0" r="140">
      <c r="A140" s="20" t="n">
        <v>45617</v>
      </c>
      <c r="B140" s="16" t="s">
        <v>185</v>
      </c>
      <c r="C140" s="16" t="s">
        <v>260</v>
      </c>
      <c r="D140" s="16" t="s">
        <v>169</v>
      </c>
      <c r="E140" s="16" t="s">
        <v>89</v>
      </c>
      <c r="F140" s="16" t="s">
        <v>20</v>
      </c>
      <c r="G140" s="7" t="n">
        <v>11</v>
      </c>
      <c r="H140" s="6" t="n">
        <v>81.905</v>
      </c>
      <c r="I140" s="6" t="n">
        <v>-9009.55</v>
      </c>
      <c r="J140" s="6" t="n">
        <v>-103.07</v>
      </c>
      <c r="K140" s="6" t="n">
        <v>0</v>
      </c>
      <c r="L140" s="6" t="n">
        <v>0</v>
      </c>
      <c r="M140" s="6"/>
      <c r="N140" s="6" t="s">
        <f>=I140+J140+K140+L140</f>
      </c>
      <c r="O140" s="6"/>
      <c r="P140" s="6"/>
      <c r="Q140" s="16"/>
      <c r="R140" s="16" t="s">
        <v>233</v>
      </c>
    </row>
    <row collapsed="false" customFormat="false" customHeight="false" hidden="false" ht="12.1" outlineLevel="0" r="141">
      <c r="A141" s="21" t="n">
        <v>45618</v>
      </c>
      <c r="B141" s="22" t="s">
        <v>246</v>
      </c>
      <c r="C141" s="22" t="s">
        <v>247</v>
      </c>
      <c r="D141" s="22" t="s">
        <v>248</v>
      </c>
      <c r="E141" s="22" t="s">
        <v>248</v>
      </c>
      <c r="F141" s="22" t="s">
        <v>20</v>
      </c>
      <c r="G141" s="23" t="n">
        <v>1</v>
      </c>
      <c r="H141" s="24" t="n">
        <v>0.01</v>
      </c>
      <c r="I141" s="24" t="n">
        <v>0.01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4"/>
      <c r="P141" s="24"/>
      <c r="Q141" s="22"/>
      <c r="R141" s="22" t="s">
        <v>233</v>
      </c>
    </row>
    <row collapsed="false" customFormat="false" customHeight="false" hidden="false" ht="12.1" outlineLevel="0" r="142">
      <c r="A142" s="21" t="n">
        <v>45618</v>
      </c>
      <c r="B142" s="22" t="s">
        <v>246</v>
      </c>
      <c r="C142" s="22" t="s">
        <v>257</v>
      </c>
      <c r="D142" s="22" t="s">
        <v>248</v>
      </c>
      <c r="E142" s="22" t="s">
        <v>248</v>
      </c>
      <c r="F142" s="22" t="s">
        <v>20</v>
      </c>
      <c r="G142" s="23" t="n">
        <v>1</v>
      </c>
      <c r="H142" s="24" t="n">
        <v>0.01</v>
      </c>
      <c r="I142" s="24" t="n">
        <v>0.01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4"/>
      <c r="P142" s="24"/>
      <c r="Q142" s="22"/>
      <c r="R142" s="22" t="s">
        <v>233</v>
      </c>
    </row>
    <row collapsed="false" customFormat="false" customHeight="false" hidden="false" ht="12.1" outlineLevel="0" r="143">
      <c r="A143" s="20" t="n">
        <v>45618</v>
      </c>
      <c r="B143" s="16" t="s">
        <v>187</v>
      </c>
      <c r="C143" s="16" t="s">
        <v>261</v>
      </c>
      <c r="D143" s="16" t="s">
        <v>169</v>
      </c>
      <c r="E143" s="16" t="s">
        <v>89</v>
      </c>
      <c r="F143" s="16" t="s">
        <v>20</v>
      </c>
      <c r="G143" s="7" t="n">
        <v>2</v>
      </c>
      <c r="H143" s="6" t="n">
        <v>79.776</v>
      </c>
      <c r="I143" s="6" t="n">
        <v>-1595.52</v>
      </c>
      <c r="J143" s="6" t="n">
        <v>-47.78</v>
      </c>
      <c r="K143" s="6" t="n">
        <v>0</v>
      </c>
      <c r="L143" s="6" t="n">
        <v>0</v>
      </c>
      <c r="M143" s="6"/>
      <c r="N143" s="6" t="s">
        <f>=I143+J143+K143+L143</f>
      </c>
      <c r="O143" s="6"/>
      <c r="P143" s="6"/>
      <c r="Q143" s="16"/>
      <c r="R143" s="16" t="s">
        <v>233</v>
      </c>
    </row>
    <row collapsed="false" customFormat="false" customHeight="false" hidden="false" ht="12.1" outlineLevel="0" r="144">
      <c r="A144" s="20" t="n">
        <v>45618</v>
      </c>
      <c r="B144" s="16" t="s">
        <v>188</v>
      </c>
      <c r="C144" s="16" t="s">
        <v>262</v>
      </c>
      <c r="D144" s="16" t="s">
        <v>169</v>
      </c>
      <c r="E144" s="16" t="s">
        <v>89</v>
      </c>
      <c r="F144" s="16" t="s">
        <v>20</v>
      </c>
      <c r="G144" s="7" t="n">
        <v>4</v>
      </c>
      <c r="H144" s="6" t="n">
        <v>53.35</v>
      </c>
      <c r="I144" s="6" t="n">
        <v>-2134</v>
      </c>
      <c r="J144" s="6" t="n">
        <v>-76.72</v>
      </c>
      <c r="K144" s="6" t="n">
        <v>0</v>
      </c>
      <c r="L144" s="6" t="n">
        <v>0</v>
      </c>
      <c r="M144" s="6"/>
      <c r="N144" s="6" t="s">
        <f>=I144+J144+K144+L144</f>
      </c>
      <c r="O144" s="6"/>
      <c r="P144" s="6"/>
      <c r="Q144" s="16"/>
      <c r="R144" s="16" t="s">
        <v>233</v>
      </c>
    </row>
    <row collapsed="false" customFormat="false" customHeight="false" hidden="false" ht="12.1" outlineLevel="0" r="145">
      <c r="A145" s="20" t="n">
        <v>45618</v>
      </c>
      <c r="B145" s="16" t="s">
        <v>186</v>
      </c>
      <c r="C145" s="16" t="s">
        <v>263</v>
      </c>
      <c r="D145" s="16" t="s">
        <v>169</v>
      </c>
      <c r="E145" s="16" t="s">
        <v>89</v>
      </c>
      <c r="F145" s="16" t="s">
        <v>20</v>
      </c>
      <c r="G145" s="7" t="n">
        <v>2</v>
      </c>
      <c r="H145" s="6" t="n">
        <v>71.649</v>
      </c>
      <c r="I145" s="6" t="n">
        <v>-1432.98</v>
      </c>
      <c r="J145" s="6" t="n">
        <v>-38.96</v>
      </c>
      <c r="K145" s="6" t="n">
        <v>0</v>
      </c>
      <c r="L145" s="6" t="n">
        <v>0</v>
      </c>
      <c r="M145" s="6"/>
      <c r="N145" s="6" t="s">
        <f>=I145+J145+K145+L145</f>
      </c>
      <c r="O145" s="6"/>
      <c r="P145" s="6"/>
      <c r="Q145" s="16"/>
      <c r="R145" s="16" t="s">
        <v>233</v>
      </c>
    </row>
    <row collapsed="false" customFormat="false" customHeight="false" hidden="false" ht="12.1" outlineLevel="0" r="146">
      <c r="A146" s="20" t="n">
        <v>45618</v>
      </c>
      <c r="B146" s="16" t="s">
        <v>186</v>
      </c>
      <c r="C146" s="16" t="s">
        <v>263</v>
      </c>
      <c r="D146" s="16" t="s">
        <v>169</v>
      </c>
      <c r="E146" s="16" t="s">
        <v>89</v>
      </c>
      <c r="F146" s="16" t="s">
        <v>20</v>
      </c>
      <c r="G146" s="7" t="n">
        <v>1</v>
      </c>
      <c r="H146" s="6" t="n">
        <v>71.649</v>
      </c>
      <c r="I146" s="6" t="n">
        <v>-716.49</v>
      </c>
      <c r="J146" s="6" t="n">
        <v>-19.48</v>
      </c>
      <c r="K146" s="6" t="n">
        <v>0</v>
      </c>
      <c r="L146" s="6" t="n">
        <v>0</v>
      </c>
      <c r="M146" s="6"/>
      <c r="N146" s="6" t="s">
        <f>=I146+J146+K146+L146</f>
      </c>
      <c r="O146" s="6"/>
      <c r="P146" s="6"/>
      <c r="Q146" s="16"/>
      <c r="R146" s="16" t="s">
        <v>233</v>
      </c>
    </row>
    <row collapsed="false" customFormat="false" customHeight="false" hidden="false" ht="12.1" outlineLevel="0" r="147">
      <c r="A147" s="20" t="n">
        <v>45618</v>
      </c>
      <c r="B147" s="16" t="s">
        <v>88</v>
      </c>
      <c r="C147" s="16" t="s">
        <v>264</v>
      </c>
      <c r="D147" s="16" t="s">
        <v>169</v>
      </c>
      <c r="E147" s="16" t="s">
        <v>89</v>
      </c>
      <c r="F147" s="16" t="s">
        <v>20</v>
      </c>
      <c r="G147" s="7" t="n">
        <v>3</v>
      </c>
      <c r="H147" s="6" t="n">
        <v>76.338</v>
      </c>
      <c r="I147" s="6" t="n">
        <v>-2290.14</v>
      </c>
      <c r="J147" s="6" t="n">
        <v>-192.3</v>
      </c>
      <c r="K147" s="6" t="n">
        <v>0</v>
      </c>
      <c r="L147" s="6" t="n">
        <v>0</v>
      </c>
      <c r="M147" s="6"/>
      <c r="N147" s="6" t="s">
        <f>=I147+J147+K147+L147</f>
      </c>
      <c r="O147" s="6"/>
      <c r="P147" s="6"/>
      <c r="Q147" s="16"/>
      <c r="R147" s="16" t="s">
        <v>233</v>
      </c>
    </row>
    <row collapsed="false" customFormat="false" customHeight="false" hidden="false" ht="12.1" outlineLevel="0" r="148">
      <c r="A148" s="21" t="n">
        <v>45621</v>
      </c>
      <c r="B148" s="22" t="s">
        <v>246</v>
      </c>
      <c r="C148" s="22" t="s">
        <v>247</v>
      </c>
      <c r="D148" s="22" t="s">
        <v>248</v>
      </c>
      <c r="E148" s="22" t="s">
        <v>248</v>
      </c>
      <c r="F148" s="22" t="s">
        <v>20</v>
      </c>
      <c r="G148" s="23" t="n">
        <v>1</v>
      </c>
      <c r="H148" s="24" t="n">
        <v>0.05</v>
      </c>
      <c r="I148" s="24" t="n">
        <v>0.05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4"/>
      <c r="P148" s="24"/>
      <c r="Q148" s="22"/>
      <c r="R148" s="22" t="s">
        <v>233</v>
      </c>
    </row>
    <row collapsed="false" customFormat="false" customHeight="false" hidden="false" ht="12.1" outlineLevel="0" r="149">
      <c r="A149" s="21" t="n">
        <v>45622</v>
      </c>
      <c r="B149" s="22" t="s">
        <v>246</v>
      </c>
      <c r="C149" s="22" t="s">
        <v>247</v>
      </c>
      <c r="D149" s="22" t="s">
        <v>248</v>
      </c>
      <c r="E149" s="22" t="s">
        <v>248</v>
      </c>
      <c r="F149" s="22" t="s">
        <v>20</v>
      </c>
      <c r="G149" s="23" t="n">
        <v>1</v>
      </c>
      <c r="H149" s="24" t="n">
        <v>0.05</v>
      </c>
      <c r="I149" s="24" t="n">
        <v>0.05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4"/>
      <c r="P149" s="24"/>
      <c r="Q149" s="22"/>
      <c r="R149" s="22" t="s">
        <v>233</v>
      </c>
    </row>
    <row collapsed="false" customFormat="false" customHeight="false" hidden="false" ht="12.1" outlineLevel="0" r="150">
      <c r="A150" s="21" t="n">
        <v>45622</v>
      </c>
      <c r="B150" s="22" t="s">
        <v>232</v>
      </c>
      <c r="C150" s="22" t="s">
        <v>118</v>
      </c>
      <c r="D150" s="22" t="s">
        <v>232</v>
      </c>
      <c r="E150" s="22" t="s">
        <v>232</v>
      </c>
      <c r="F150" s="22" t="s">
        <v>20</v>
      </c>
      <c r="G150" s="23" t="n">
        <v>1</v>
      </c>
      <c r="H150" s="24" t="n">
        <v>370</v>
      </c>
      <c r="I150" s="24" t="n">
        <v>370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4"/>
      <c r="P150" s="24"/>
      <c r="Q150" s="22"/>
      <c r="R150" s="22" t="s">
        <v>233</v>
      </c>
    </row>
    <row collapsed="false" customFormat="false" customHeight="false" hidden="false" ht="12.1" outlineLevel="0" r="151">
      <c r="A151" s="21" t="n">
        <v>45622</v>
      </c>
      <c r="B151" s="22" t="s">
        <v>246</v>
      </c>
      <c r="C151" s="22" t="s">
        <v>257</v>
      </c>
      <c r="D151" s="22" t="s">
        <v>248</v>
      </c>
      <c r="E151" s="22" t="s">
        <v>248</v>
      </c>
      <c r="F151" s="22" t="s">
        <v>20</v>
      </c>
      <c r="G151" s="23" t="n">
        <v>1</v>
      </c>
      <c r="H151" s="24" t="n">
        <v>0.01</v>
      </c>
      <c r="I151" s="24" t="n">
        <v>0.01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4"/>
      <c r="P151" s="24"/>
      <c r="Q151" s="22"/>
      <c r="R151" s="22" t="s">
        <v>233</v>
      </c>
    </row>
    <row collapsed="false" customFormat="false" customHeight="false" hidden="false" ht="12.1" outlineLevel="0" r="152">
      <c r="A152" s="25" t="n">
        <v>45622</v>
      </c>
      <c r="B152" s="26" t="s">
        <v>234</v>
      </c>
      <c r="C152" s="26" t="s">
        <v>235</v>
      </c>
      <c r="D152" s="26" t="s">
        <v>234</v>
      </c>
      <c r="E152" s="26" t="s">
        <v>234</v>
      </c>
      <c r="F152" s="26" t="s">
        <v>20</v>
      </c>
      <c r="G152" s="27" t="n">
        <v>1</v>
      </c>
      <c r="H152" s="28" t="n">
        <v>-6.35</v>
      </c>
      <c r="I152" s="28" t="n">
        <v>-6.35</v>
      </c>
      <c r="J152" s="28" t="n">
        <v>0</v>
      </c>
      <c r="K152" s="28" t="n">
        <v>0</v>
      </c>
      <c r="L152" s="28" t="n">
        <v>0</v>
      </c>
      <c r="M152" s="28"/>
      <c r="N152" s="6" t="s">
        <f>=I152+J152+K152+L152</f>
      </c>
      <c r="O152" s="28"/>
      <c r="P152" s="28"/>
      <c r="Q152" s="26"/>
      <c r="R152" s="26" t="s">
        <v>233</v>
      </c>
    </row>
    <row collapsed="false" customFormat="false" customHeight="false" hidden="false" ht="12.1" outlineLevel="0" r="153">
      <c r="A153" s="21" t="n">
        <v>45623</v>
      </c>
      <c r="B153" s="22" t="s">
        <v>246</v>
      </c>
      <c r="C153" s="22" t="s">
        <v>247</v>
      </c>
      <c r="D153" s="22" t="s">
        <v>248</v>
      </c>
      <c r="E153" s="22" t="s">
        <v>248</v>
      </c>
      <c r="F153" s="22" t="s">
        <v>20</v>
      </c>
      <c r="G153" s="23" t="n">
        <v>1</v>
      </c>
      <c r="H153" s="24" t="n">
        <v>0.04</v>
      </c>
      <c r="I153" s="24" t="n">
        <v>0.04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4"/>
      <c r="P153" s="24"/>
      <c r="Q153" s="22"/>
      <c r="R153" s="22" t="s">
        <v>233</v>
      </c>
    </row>
    <row collapsed="false" customFormat="false" customHeight="false" hidden="false" ht="12.1" outlineLevel="0" r="154">
      <c r="A154" s="21" t="n">
        <v>45623</v>
      </c>
      <c r="B154" s="22" t="s">
        <v>246</v>
      </c>
      <c r="C154" s="22" t="s">
        <v>257</v>
      </c>
      <c r="D154" s="22" t="s">
        <v>248</v>
      </c>
      <c r="E154" s="22" t="s">
        <v>248</v>
      </c>
      <c r="F154" s="22" t="s">
        <v>20</v>
      </c>
      <c r="G154" s="23" t="n">
        <v>1</v>
      </c>
      <c r="H154" s="24" t="n">
        <v>0.01</v>
      </c>
      <c r="I154" s="24" t="n">
        <v>0.01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4"/>
      <c r="P154" s="24"/>
      <c r="Q154" s="22"/>
      <c r="R154" s="22" t="s">
        <v>233</v>
      </c>
    </row>
    <row collapsed="false" customFormat="false" customHeight="false" hidden="false" ht="12.1" outlineLevel="0" r="155">
      <c r="A155" s="20" t="n">
        <v>45623</v>
      </c>
      <c r="B155" s="16" t="s">
        <v>265</v>
      </c>
      <c r="C155" s="16" t="s">
        <v>266</v>
      </c>
      <c r="D155" s="16" t="s">
        <v>169</v>
      </c>
      <c r="E155" s="16" t="s">
        <v>267</v>
      </c>
      <c r="F155" s="16" t="s">
        <v>20</v>
      </c>
      <c r="G155" s="7" t="n">
        <v>10000</v>
      </c>
      <c r="H155" s="6" t="n">
        <v>21.2</v>
      </c>
      <c r="I155" s="6" t="n">
        <v>-2120</v>
      </c>
      <c r="J155" s="6" t="n">
        <v>0</v>
      </c>
      <c r="K155" s="6" t="n">
        <v>0</v>
      </c>
      <c r="L155" s="6" t="n">
        <v>0</v>
      </c>
      <c r="M155" s="6"/>
      <c r="N155" s="6" t="s">
        <f>=I155+J155+K155+L155</f>
      </c>
      <c r="O155" s="6"/>
      <c r="P155" s="6"/>
      <c r="Q155" s="16"/>
      <c r="R155" s="16" t="s">
        <v>233</v>
      </c>
    </row>
    <row collapsed="false" customFormat="false" customHeight="false" hidden="false" ht="12.1" outlineLevel="0" r="156">
      <c r="A156" s="29" t="n">
        <v>45623</v>
      </c>
      <c r="B156" s="30" t="s">
        <v>265</v>
      </c>
      <c r="C156" s="30" t="s">
        <v>266</v>
      </c>
      <c r="D156" s="30" t="s">
        <v>171</v>
      </c>
      <c r="E156" s="30" t="s">
        <v>267</v>
      </c>
      <c r="F156" s="30" t="s">
        <v>20</v>
      </c>
      <c r="G156" s="31" t="n">
        <v>-10000</v>
      </c>
      <c r="H156" s="32" t="n">
        <v>21.1775</v>
      </c>
      <c r="I156" s="32" t="n">
        <v>2117.75</v>
      </c>
      <c r="J156" s="32" t="n">
        <v>0</v>
      </c>
      <c r="K156" s="32" t="n">
        <v>0</v>
      </c>
      <c r="L156" s="32" t="n">
        <v>0</v>
      </c>
      <c r="M156" s="32"/>
      <c r="N156" s="6" t="s">
        <f>=I156+J156+K156+L156</f>
      </c>
      <c r="O156" s="32"/>
      <c r="P156" s="32"/>
      <c r="Q156" s="30"/>
      <c r="R156" s="30" t="s">
        <v>233</v>
      </c>
    </row>
    <row collapsed="false" customFormat="false" customHeight="false" hidden="false" ht="12.1" outlineLevel="0" r="157">
      <c r="A157" s="21" t="n">
        <v>45624</v>
      </c>
      <c r="B157" s="22" t="s">
        <v>246</v>
      </c>
      <c r="C157" s="22" t="s">
        <v>247</v>
      </c>
      <c r="D157" s="22" t="s">
        <v>248</v>
      </c>
      <c r="E157" s="22" t="s">
        <v>248</v>
      </c>
      <c r="F157" s="22" t="s">
        <v>20</v>
      </c>
      <c r="G157" s="23" t="n">
        <v>1</v>
      </c>
      <c r="H157" s="24" t="n">
        <v>0.05</v>
      </c>
      <c r="I157" s="24" t="n">
        <v>0.05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4"/>
      <c r="P157" s="24"/>
      <c r="Q157" s="22"/>
      <c r="R157" s="22" t="s">
        <v>233</v>
      </c>
    </row>
    <row collapsed="false" customFormat="false" customHeight="false" hidden="false" ht="12.1" outlineLevel="0" r="158">
      <c r="A158" s="21" t="n">
        <v>45624</v>
      </c>
      <c r="B158" s="22" t="s">
        <v>248</v>
      </c>
      <c r="C158" s="22" t="s">
        <v>268</v>
      </c>
      <c r="D158" s="22" t="s">
        <v>248</v>
      </c>
      <c r="E158" s="22" t="s">
        <v>248</v>
      </c>
      <c r="F158" s="22" t="s">
        <v>20</v>
      </c>
      <c r="G158" s="23" t="n">
        <v>1</v>
      </c>
      <c r="H158" s="24" t="n">
        <v>197.34</v>
      </c>
      <c r="I158" s="24" t="n">
        <v>197.34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4"/>
      <c r="P158" s="24"/>
      <c r="Q158" s="22"/>
      <c r="R158" s="22" t="s">
        <v>233</v>
      </c>
    </row>
    <row collapsed="false" customFormat="false" customHeight="false" hidden="false" ht="12.1" outlineLevel="0" r="159">
      <c r="A159" s="21" t="n">
        <v>45624</v>
      </c>
      <c r="B159" s="22" t="s">
        <v>246</v>
      </c>
      <c r="C159" s="22" t="s">
        <v>257</v>
      </c>
      <c r="D159" s="22" t="s">
        <v>248</v>
      </c>
      <c r="E159" s="22" t="s">
        <v>248</v>
      </c>
      <c r="F159" s="22" t="s">
        <v>20</v>
      </c>
      <c r="G159" s="23" t="n">
        <v>1</v>
      </c>
      <c r="H159" s="24" t="n">
        <v>0.01</v>
      </c>
      <c r="I159" s="24" t="n">
        <v>0.01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4"/>
      <c r="P159" s="24"/>
      <c r="Q159" s="22"/>
      <c r="R159" s="22" t="s">
        <v>233</v>
      </c>
    </row>
    <row collapsed="false" customFormat="false" customHeight="false" hidden="false" ht="12.1" outlineLevel="0" r="160">
      <c r="A160" s="21" t="n">
        <v>45625</v>
      </c>
      <c r="B160" s="22" t="s">
        <v>246</v>
      </c>
      <c r="C160" s="22" t="s">
        <v>247</v>
      </c>
      <c r="D160" s="22" t="s">
        <v>248</v>
      </c>
      <c r="E160" s="22" t="s">
        <v>248</v>
      </c>
      <c r="F160" s="22" t="s">
        <v>20</v>
      </c>
      <c r="G160" s="23" t="n">
        <v>1</v>
      </c>
      <c r="H160" s="24" t="n">
        <v>0.05</v>
      </c>
      <c r="I160" s="24" t="n">
        <v>0.05</v>
      </c>
      <c r="J160" s="24" t="n">
        <v>0</v>
      </c>
      <c r="K160" s="24" t="n">
        <v>0</v>
      </c>
      <c r="L160" s="24" t="n">
        <v>0</v>
      </c>
      <c r="M160" s="24"/>
      <c r="N160" s="6" t="s">
        <f>=I160+J160+K160+L160</f>
      </c>
      <c r="O160" s="24"/>
      <c r="P160" s="24"/>
      <c r="Q160" s="22"/>
      <c r="R160" s="22" t="s">
        <v>233</v>
      </c>
    </row>
    <row collapsed="false" customFormat="false" customHeight="false" hidden="false" ht="12.1" outlineLevel="0" r="161">
      <c r="A161" s="20" t="n">
        <v>45625</v>
      </c>
      <c r="B161" s="16" t="s">
        <v>189</v>
      </c>
      <c r="C161" s="16" t="s">
        <v>269</v>
      </c>
      <c r="D161" s="16" t="s">
        <v>169</v>
      </c>
      <c r="E161" s="16" t="s">
        <v>89</v>
      </c>
      <c r="F161" s="16" t="s">
        <v>20</v>
      </c>
      <c r="G161" s="7" t="n">
        <v>3</v>
      </c>
      <c r="H161" s="6" t="n">
        <v>71.799</v>
      </c>
      <c r="I161" s="6" t="n">
        <v>-2153.97</v>
      </c>
      <c r="J161" s="6" t="n">
        <v>-74.16</v>
      </c>
      <c r="K161" s="6" t="n">
        <v>0</v>
      </c>
      <c r="L161" s="6" t="n">
        <v>0</v>
      </c>
      <c r="M161" s="6"/>
      <c r="N161" s="6" t="s">
        <f>=I161+J161+K161+L161</f>
      </c>
      <c r="O161" s="6"/>
      <c r="P161" s="6"/>
      <c r="Q161" s="16"/>
      <c r="R161" s="16" t="s">
        <v>233</v>
      </c>
    </row>
    <row collapsed="false" customFormat="false" customHeight="false" hidden="false" ht="12.1" outlineLevel="0" r="162">
      <c r="A162" s="21" t="n">
        <v>45628</v>
      </c>
      <c r="B162" s="22" t="s">
        <v>246</v>
      </c>
      <c r="C162" s="22" t="s">
        <v>247</v>
      </c>
      <c r="D162" s="22" t="s">
        <v>248</v>
      </c>
      <c r="E162" s="22" t="s">
        <v>248</v>
      </c>
      <c r="F162" s="22" t="s">
        <v>20</v>
      </c>
      <c r="G162" s="23" t="n">
        <v>1</v>
      </c>
      <c r="H162" s="24" t="n">
        <v>0.06</v>
      </c>
      <c r="I162" s="24" t="n">
        <v>0.06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4"/>
      <c r="P162" s="24"/>
      <c r="Q162" s="22"/>
      <c r="R162" s="22" t="s">
        <v>233</v>
      </c>
    </row>
    <row collapsed="false" customFormat="false" customHeight="false" hidden="false" ht="12.1" outlineLevel="0" r="163">
      <c r="A163" s="21" t="n">
        <v>45629</v>
      </c>
      <c r="B163" s="22" t="s">
        <v>246</v>
      </c>
      <c r="C163" s="22" t="s">
        <v>247</v>
      </c>
      <c r="D163" s="22" t="s">
        <v>248</v>
      </c>
      <c r="E163" s="22" t="s">
        <v>248</v>
      </c>
      <c r="F163" s="22" t="s">
        <v>20</v>
      </c>
      <c r="G163" s="23" t="n">
        <v>1</v>
      </c>
      <c r="H163" s="24" t="n">
        <v>0.04</v>
      </c>
      <c r="I163" s="24" t="n">
        <v>0.04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4"/>
      <c r="P163" s="24"/>
      <c r="Q163" s="22"/>
      <c r="R163" s="22" t="s">
        <v>233</v>
      </c>
    </row>
    <row collapsed="false" customFormat="false" customHeight="false" hidden="false" ht="12.1" outlineLevel="0" r="164">
      <c r="A164" s="21" t="n">
        <v>45630</v>
      </c>
      <c r="B164" s="22" t="s">
        <v>246</v>
      </c>
      <c r="C164" s="22" t="s">
        <v>247</v>
      </c>
      <c r="D164" s="22" t="s">
        <v>248</v>
      </c>
      <c r="E164" s="22" t="s">
        <v>248</v>
      </c>
      <c r="F164" s="22" t="s">
        <v>20</v>
      </c>
      <c r="G164" s="23" t="n">
        <v>1</v>
      </c>
      <c r="H164" s="24" t="n">
        <v>0.05</v>
      </c>
      <c r="I164" s="24" t="n">
        <v>0.05</v>
      </c>
      <c r="J164" s="24" t="n">
        <v>0</v>
      </c>
      <c r="K164" s="24" t="n">
        <v>0</v>
      </c>
      <c r="L164" s="24" t="n">
        <v>0</v>
      </c>
      <c r="M164" s="24"/>
      <c r="N164" s="6" t="s">
        <f>=I164+J164+K164+L164</f>
      </c>
      <c r="O164" s="24"/>
      <c r="P164" s="24"/>
      <c r="Q164" s="22"/>
      <c r="R164" s="22" t="s">
        <v>233</v>
      </c>
    </row>
    <row collapsed="false" customFormat="false" customHeight="false" hidden="false" ht="12.1" outlineLevel="0" r="165">
      <c r="A165" s="21" t="n">
        <v>45631</v>
      </c>
      <c r="B165" s="22" t="s">
        <v>246</v>
      </c>
      <c r="C165" s="22" t="s">
        <v>247</v>
      </c>
      <c r="D165" s="22" t="s">
        <v>248</v>
      </c>
      <c r="E165" s="22" t="s">
        <v>248</v>
      </c>
      <c r="F165" s="22" t="s">
        <v>20</v>
      </c>
      <c r="G165" s="23" t="n">
        <v>1</v>
      </c>
      <c r="H165" s="24" t="n">
        <v>0.04</v>
      </c>
      <c r="I165" s="24" t="n">
        <v>0.04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4"/>
      <c r="P165" s="24"/>
      <c r="Q165" s="22"/>
      <c r="R165" s="22" t="s">
        <v>233</v>
      </c>
    </row>
    <row collapsed="false" customFormat="false" customHeight="false" hidden="false" ht="12.1" outlineLevel="0" r="166">
      <c r="A166" s="21" t="n">
        <v>45632</v>
      </c>
      <c r="B166" s="22" t="s">
        <v>246</v>
      </c>
      <c r="C166" s="22" t="s">
        <v>247</v>
      </c>
      <c r="D166" s="22" t="s">
        <v>248</v>
      </c>
      <c r="E166" s="22" t="s">
        <v>248</v>
      </c>
      <c r="F166" s="22" t="s">
        <v>20</v>
      </c>
      <c r="G166" s="23" t="n">
        <v>1</v>
      </c>
      <c r="H166" s="24" t="n">
        <v>0.04</v>
      </c>
      <c r="I166" s="24" t="n">
        <v>0.04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4"/>
      <c r="P166" s="24"/>
      <c r="Q166" s="22"/>
      <c r="R166" s="22" t="s">
        <v>233</v>
      </c>
    </row>
    <row collapsed="false" customFormat="false" customHeight="false" hidden="false" ht="12.1" outlineLevel="0" r="167">
      <c r="A167" s="21" t="n">
        <v>45635</v>
      </c>
      <c r="B167" s="22" t="s">
        <v>246</v>
      </c>
      <c r="C167" s="22" t="s">
        <v>247</v>
      </c>
      <c r="D167" s="22" t="s">
        <v>248</v>
      </c>
      <c r="E167" s="22" t="s">
        <v>248</v>
      </c>
      <c r="F167" s="22" t="s">
        <v>20</v>
      </c>
      <c r="G167" s="23" t="n">
        <v>1</v>
      </c>
      <c r="H167" s="24" t="n">
        <v>0.04</v>
      </c>
      <c r="I167" s="24" t="n">
        <v>0.04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4"/>
      <c r="P167" s="24"/>
      <c r="Q167" s="22"/>
      <c r="R167" s="22" t="s">
        <v>233</v>
      </c>
    </row>
    <row collapsed="false" customFormat="false" customHeight="false" hidden="false" ht="12.1" outlineLevel="0" r="168">
      <c r="A168" s="21" t="n">
        <v>45636</v>
      </c>
      <c r="B168" s="22" t="s">
        <v>246</v>
      </c>
      <c r="C168" s="22" t="s">
        <v>247</v>
      </c>
      <c r="D168" s="22" t="s">
        <v>248</v>
      </c>
      <c r="E168" s="22" t="s">
        <v>248</v>
      </c>
      <c r="F168" s="22" t="s">
        <v>20</v>
      </c>
      <c r="G168" s="23" t="n">
        <v>1</v>
      </c>
      <c r="H168" s="24" t="n">
        <v>0.05</v>
      </c>
      <c r="I168" s="24" t="n">
        <v>0.05</v>
      </c>
      <c r="J168" s="24" t="n">
        <v>0</v>
      </c>
      <c r="K168" s="24" t="n">
        <v>0</v>
      </c>
      <c r="L168" s="24" t="n">
        <v>0</v>
      </c>
      <c r="M168" s="24"/>
      <c r="N168" s="6" t="s">
        <f>=I168+J168+K168+L168</f>
      </c>
      <c r="O168" s="24"/>
      <c r="P168" s="24"/>
      <c r="Q168" s="22"/>
      <c r="R168" s="22" t="s">
        <v>233</v>
      </c>
    </row>
    <row collapsed="false" customFormat="false" customHeight="false" hidden="false" ht="12.1" outlineLevel="0" r="169">
      <c r="A169" s="21" t="n">
        <v>45637</v>
      </c>
      <c r="B169" s="22" t="s">
        <v>246</v>
      </c>
      <c r="C169" s="22" t="s">
        <v>247</v>
      </c>
      <c r="D169" s="22" t="s">
        <v>248</v>
      </c>
      <c r="E169" s="22" t="s">
        <v>248</v>
      </c>
      <c r="F169" s="22" t="s">
        <v>20</v>
      </c>
      <c r="G169" s="23" t="n">
        <v>1</v>
      </c>
      <c r="H169" s="24" t="n">
        <v>0.05</v>
      </c>
      <c r="I169" s="24" t="n">
        <v>0.05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4"/>
      <c r="P169" s="24"/>
      <c r="Q169" s="22"/>
      <c r="R169" s="22" t="s">
        <v>233</v>
      </c>
    </row>
    <row collapsed="false" customFormat="false" customHeight="false" hidden="false" ht="12.1" outlineLevel="0" r="170">
      <c r="A170" s="21" t="n">
        <v>45638</v>
      </c>
      <c r="B170" s="22" t="s">
        <v>246</v>
      </c>
      <c r="C170" s="22" t="s">
        <v>247</v>
      </c>
      <c r="D170" s="22" t="s">
        <v>248</v>
      </c>
      <c r="E170" s="22" t="s">
        <v>248</v>
      </c>
      <c r="F170" s="22" t="s">
        <v>20</v>
      </c>
      <c r="G170" s="23" t="n">
        <v>1</v>
      </c>
      <c r="H170" s="24" t="n">
        <v>0.04</v>
      </c>
      <c r="I170" s="24" t="n">
        <v>0.04</v>
      </c>
      <c r="J170" s="24" t="n">
        <v>0</v>
      </c>
      <c r="K170" s="24" t="n">
        <v>0</v>
      </c>
      <c r="L170" s="24" t="n">
        <v>0</v>
      </c>
      <c r="M170" s="24"/>
      <c r="N170" s="6" t="s">
        <f>=I170+J170+K170+L170</f>
      </c>
      <c r="O170" s="24"/>
      <c r="P170" s="24"/>
      <c r="Q170" s="22"/>
      <c r="R170" s="22" t="s">
        <v>233</v>
      </c>
    </row>
    <row collapsed="false" customFormat="false" customHeight="false" hidden="false" ht="12.1" outlineLevel="0" r="171">
      <c r="A171" s="21" t="n">
        <v>45639</v>
      </c>
      <c r="B171" s="22" t="s">
        <v>246</v>
      </c>
      <c r="C171" s="22" t="s">
        <v>247</v>
      </c>
      <c r="D171" s="22" t="s">
        <v>248</v>
      </c>
      <c r="E171" s="22" t="s">
        <v>248</v>
      </c>
      <c r="F171" s="22" t="s">
        <v>20</v>
      </c>
      <c r="G171" s="23" t="n">
        <v>1</v>
      </c>
      <c r="H171" s="24" t="n">
        <v>0.01</v>
      </c>
      <c r="I171" s="24" t="n">
        <v>0.01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4"/>
      <c r="P171" s="24"/>
      <c r="Q171" s="22"/>
      <c r="R171" s="22" t="s">
        <v>233</v>
      </c>
    </row>
    <row collapsed="false" customFormat="false" customHeight="false" hidden="false" ht="12.1" outlineLevel="0" r="172">
      <c r="A172" s="21" t="n">
        <v>45642</v>
      </c>
      <c r="B172" s="22" t="s">
        <v>246</v>
      </c>
      <c r="C172" s="22" t="s">
        <v>247</v>
      </c>
      <c r="D172" s="22" t="s">
        <v>248</v>
      </c>
      <c r="E172" s="22" t="s">
        <v>248</v>
      </c>
      <c r="F172" s="22" t="s">
        <v>20</v>
      </c>
      <c r="G172" s="23" t="n">
        <v>1</v>
      </c>
      <c r="H172" s="24" t="n">
        <v>0.03</v>
      </c>
      <c r="I172" s="24" t="n">
        <v>0.03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4"/>
      <c r="P172" s="24"/>
      <c r="Q172" s="22"/>
      <c r="R172" s="22" t="s">
        <v>233</v>
      </c>
    </row>
    <row collapsed="false" customFormat="false" customHeight="false" hidden="false" ht="12.1" outlineLevel="0" r="173">
      <c r="A173" s="21" t="n">
        <v>45643</v>
      </c>
      <c r="B173" s="22" t="s">
        <v>246</v>
      </c>
      <c r="C173" s="22" t="s">
        <v>247</v>
      </c>
      <c r="D173" s="22" t="s">
        <v>248</v>
      </c>
      <c r="E173" s="22" t="s">
        <v>248</v>
      </c>
      <c r="F173" s="22" t="s">
        <v>20</v>
      </c>
      <c r="G173" s="23" t="n">
        <v>1</v>
      </c>
      <c r="H173" s="24" t="n">
        <v>0.03</v>
      </c>
      <c r="I173" s="24" t="n">
        <v>0.03</v>
      </c>
      <c r="J173" s="24" t="n">
        <v>0</v>
      </c>
      <c r="K173" s="24" t="n">
        <v>0</v>
      </c>
      <c r="L173" s="24" t="n">
        <v>0</v>
      </c>
      <c r="M173" s="24"/>
      <c r="N173" s="6" t="s">
        <f>=I173+J173+K173+L173</f>
      </c>
      <c r="O173" s="24"/>
      <c r="P173" s="24"/>
      <c r="Q173" s="22"/>
      <c r="R173" s="22" t="s">
        <v>233</v>
      </c>
    </row>
    <row collapsed="false" customFormat="false" customHeight="false" hidden="false" ht="12.1" outlineLevel="0" r="174">
      <c r="A174" s="21" t="n">
        <v>45644</v>
      </c>
      <c r="B174" s="22" t="s">
        <v>246</v>
      </c>
      <c r="C174" s="22" t="s">
        <v>247</v>
      </c>
      <c r="D174" s="22" t="s">
        <v>248</v>
      </c>
      <c r="E174" s="22" t="s">
        <v>248</v>
      </c>
      <c r="F174" s="22" t="s">
        <v>20</v>
      </c>
      <c r="G174" s="23" t="n">
        <v>1</v>
      </c>
      <c r="H174" s="24" t="n">
        <v>0.02</v>
      </c>
      <c r="I174" s="24" t="n">
        <v>0.02</v>
      </c>
      <c r="J174" s="24" t="n">
        <v>0</v>
      </c>
      <c r="K174" s="24" t="n">
        <v>0</v>
      </c>
      <c r="L174" s="24" t="n">
        <v>0</v>
      </c>
      <c r="M174" s="24"/>
      <c r="N174" s="6" t="s">
        <f>=I174+J174+K174+L174</f>
      </c>
      <c r="O174" s="24"/>
      <c r="P174" s="24"/>
      <c r="Q174" s="22"/>
      <c r="R174" s="22" t="s">
        <v>233</v>
      </c>
    </row>
    <row collapsed="false" customFormat="false" customHeight="false" hidden="false" ht="12.1" outlineLevel="0" r="175">
      <c r="A175" s="21" t="n">
        <v>45645</v>
      </c>
      <c r="B175" s="22" t="s">
        <v>246</v>
      </c>
      <c r="C175" s="22" t="s">
        <v>247</v>
      </c>
      <c r="D175" s="22" t="s">
        <v>248</v>
      </c>
      <c r="E175" s="22" t="s">
        <v>248</v>
      </c>
      <c r="F175" s="22" t="s">
        <v>20</v>
      </c>
      <c r="G175" s="23" t="n">
        <v>1</v>
      </c>
      <c r="H175" s="24" t="n">
        <v>0.03</v>
      </c>
      <c r="I175" s="24" t="n">
        <v>0.03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4"/>
      <c r="P175" s="24"/>
      <c r="Q175" s="22"/>
      <c r="R175" s="22" t="s">
        <v>233</v>
      </c>
    </row>
    <row collapsed="false" customFormat="false" customHeight="false" hidden="false" ht="12.1" outlineLevel="0" r="176">
      <c r="A176" s="21" t="n">
        <v>45646</v>
      </c>
      <c r="B176" s="22" t="s">
        <v>246</v>
      </c>
      <c r="C176" s="22" t="s">
        <v>247</v>
      </c>
      <c r="D176" s="22" t="s">
        <v>248</v>
      </c>
      <c r="E176" s="22" t="s">
        <v>248</v>
      </c>
      <c r="F176" s="22" t="s">
        <v>20</v>
      </c>
      <c r="G176" s="23" t="n">
        <v>1</v>
      </c>
      <c r="H176" s="24" t="n">
        <v>0.06</v>
      </c>
      <c r="I176" s="24" t="n">
        <v>0.06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4"/>
      <c r="P176" s="24"/>
      <c r="Q176" s="22"/>
      <c r="R176" s="22" t="s">
        <v>233</v>
      </c>
    </row>
    <row collapsed="false" customFormat="false" customHeight="false" hidden="false" ht="12.1" outlineLevel="0" r="177">
      <c r="A177" s="21" t="n">
        <v>45649</v>
      </c>
      <c r="B177" s="22" t="s">
        <v>246</v>
      </c>
      <c r="C177" s="22" t="s">
        <v>247</v>
      </c>
      <c r="D177" s="22" t="s">
        <v>248</v>
      </c>
      <c r="E177" s="22" t="s">
        <v>248</v>
      </c>
      <c r="F177" s="22" t="s">
        <v>20</v>
      </c>
      <c r="G177" s="23" t="n">
        <v>1</v>
      </c>
      <c r="H177" s="24" t="n">
        <v>0.05</v>
      </c>
      <c r="I177" s="24" t="n">
        <v>0.05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4"/>
      <c r="P177" s="24"/>
      <c r="Q177" s="22"/>
      <c r="R177" s="22" t="s">
        <v>233</v>
      </c>
    </row>
    <row collapsed="false" customFormat="false" customHeight="false" hidden="false" ht="12.1" outlineLevel="0" r="178">
      <c r="A178" s="21" t="n">
        <v>45650</v>
      </c>
      <c r="B178" s="22" t="s">
        <v>246</v>
      </c>
      <c r="C178" s="22" t="s">
        <v>247</v>
      </c>
      <c r="D178" s="22" t="s">
        <v>248</v>
      </c>
      <c r="E178" s="22" t="s">
        <v>248</v>
      </c>
      <c r="F178" s="22" t="s">
        <v>20</v>
      </c>
      <c r="G178" s="23" t="n">
        <v>1</v>
      </c>
      <c r="H178" s="24" t="n">
        <v>0.06</v>
      </c>
      <c r="I178" s="24" t="n">
        <v>0.06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4"/>
      <c r="P178" s="24"/>
      <c r="Q178" s="22"/>
      <c r="R178" s="22" t="s">
        <v>233</v>
      </c>
    </row>
    <row collapsed="false" customFormat="false" customHeight="false" hidden="false" ht="12.1" outlineLevel="0" r="179">
      <c r="A179" s="21" t="n">
        <v>45651</v>
      </c>
      <c r="B179" s="22" t="s">
        <v>246</v>
      </c>
      <c r="C179" s="22" t="s">
        <v>247</v>
      </c>
      <c r="D179" s="22" t="s">
        <v>248</v>
      </c>
      <c r="E179" s="22" t="s">
        <v>248</v>
      </c>
      <c r="F179" s="22" t="s">
        <v>20</v>
      </c>
      <c r="G179" s="23" t="n">
        <v>1</v>
      </c>
      <c r="H179" s="24" t="n">
        <v>0.06</v>
      </c>
      <c r="I179" s="24" t="n">
        <v>0.06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4"/>
      <c r="P179" s="24"/>
      <c r="Q179" s="22"/>
      <c r="R179" s="22" t="s">
        <v>233</v>
      </c>
    </row>
    <row collapsed="false" customFormat="false" customHeight="false" hidden="false" ht="12.1" outlineLevel="0" r="180">
      <c r="A180" s="21" t="n">
        <v>45651</v>
      </c>
      <c r="B180" s="22" t="s">
        <v>248</v>
      </c>
      <c r="C180" s="22" t="s">
        <v>270</v>
      </c>
      <c r="D180" s="22" t="s">
        <v>248</v>
      </c>
      <c r="E180" s="22" t="s">
        <v>248</v>
      </c>
      <c r="F180" s="22" t="s">
        <v>20</v>
      </c>
      <c r="G180" s="23" t="n">
        <v>1</v>
      </c>
      <c r="H180" s="24" t="n">
        <v>1342</v>
      </c>
      <c r="I180" s="24" t="n">
        <v>1342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4"/>
      <c r="P180" s="24"/>
      <c r="Q180" s="22"/>
      <c r="R180" s="22" t="s">
        <v>233</v>
      </c>
    </row>
    <row collapsed="false" customFormat="false" customHeight="false" hidden="false" ht="12.1" outlineLevel="0" r="181">
      <c r="A181" s="21" t="n">
        <v>45652</v>
      </c>
      <c r="B181" s="22" t="s">
        <v>246</v>
      </c>
      <c r="C181" s="22" t="s">
        <v>247</v>
      </c>
      <c r="D181" s="22" t="s">
        <v>248</v>
      </c>
      <c r="E181" s="22" t="s">
        <v>248</v>
      </c>
      <c r="F181" s="22" t="s">
        <v>20</v>
      </c>
      <c r="G181" s="23" t="n">
        <v>1</v>
      </c>
      <c r="H181" s="24" t="n">
        <v>0.06</v>
      </c>
      <c r="I181" s="24" t="n">
        <v>0.06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4"/>
      <c r="P181" s="24"/>
      <c r="Q181" s="22"/>
      <c r="R181" s="22" t="s">
        <v>233</v>
      </c>
    </row>
    <row collapsed="false" customFormat="false" customHeight="false" hidden="false" ht="12.1" outlineLevel="0" r="182">
      <c r="A182" s="21" t="n">
        <v>45652</v>
      </c>
      <c r="B182" s="22" t="s">
        <v>246</v>
      </c>
      <c r="C182" s="22" t="s">
        <v>257</v>
      </c>
      <c r="D182" s="22" t="s">
        <v>248</v>
      </c>
      <c r="E182" s="22" t="s">
        <v>248</v>
      </c>
      <c r="F182" s="22" t="s">
        <v>20</v>
      </c>
      <c r="G182" s="23" t="n">
        <v>1</v>
      </c>
      <c r="H182" s="24" t="n">
        <v>0.01</v>
      </c>
      <c r="I182" s="24" t="n">
        <v>0.01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4"/>
      <c r="P182" s="24"/>
      <c r="Q182" s="22"/>
      <c r="R182" s="22" t="s">
        <v>233</v>
      </c>
    </row>
    <row collapsed="false" customFormat="false" customHeight="false" hidden="false" ht="12.1" outlineLevel="0" r="183">
      <c r="A183" s="21" t="n">
        <v>45653</v>
      </c>
      <c r="B183" s="22" t="s">
        <v>246</v>
      </c>
      <c r="C183" s="22" t="s">
        <v>247</v>
      </c>
      <c r="D183" s="22" t="s">
        <v>248</v>
      </c>
      <c r="E183" s="22" t="s">
        <v>248</v>
      </c>
      <c r="F183" s="22" t="s">
        <v>20</v>
      </c>
      <c r="G183" s="23" t="n">
        <v>1</v>
      </c>
      <c r="H183" s="24" t="n">
        <v>0.04</v>
      </c>
      <c r="I183" s="24" t="n">
        <v>0.04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4"/>
      <c r="P183" s="24"/>
      <c r="Q183" s="22"/>
      <c r="R183" s="22" t="s">
        <v>233</v>
      </c>
    </row>
    <row collapsed="false" customFormat="false" customHeight="false" hidden="false" ht="12.1" outlineLevel="0" r="184">
      <c r="A184" s="21" t="n">
        <v>45654</v>
      </c>
      <c r="B184" s="22" t="s">
        <v>246</v>
      </c>
      <c r="C184" s="22" t="s">
        <v>247</v>
      </c>
      <c r="D184" s="22" t="s">
        <v>248</v>
      </c>
      <c r="E184" s="22" t="s">
        <v>248</v>
      </c>
      <c r="F184" s="22" t="s">
        <v>20</v>
      </c>
      <c r="G184" s="23" t="n">
        <v>1</v>
      </c>
      <c r="H184" s="24" t="n">
        <v>0.03</v>
      </c>
      <c r="I184" s="24" t="n">
        <v>0.03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4"/>
      <c r="P184" s="24"/>
      <c r="Q184" s="22"/>
      <c r="R184" s="22" t="s">
        <v>233</v>
      </c>
    </row>
    <row collapsed="false" customFormat="false" customHeight="false" hidden="false" ht="12.1" outlineLevel="0" r="185">
      <c r="A185" s="21" t="n">
        <v>45654</v>
      </c>
      <c r="B185" s="22" t="s">
        <v>246</v>
      </c>
      <c r="C185" s="22" t="s">
        <v>257</v>
      </c>
      <c r="D185" s="22" t="s">
        <v>248</v>
      </c>
      <c r="E185" s="22" t="s">
        <v>248</v>
      </c>
      <c r="F185" s="22" t="s">
        <v>20</v>
      </c>
      <c r="G185" s="23" t="n">
        <v>1</v>
      </c>
      <c r="H185" s="24" t="n">
        <v>0.01</v>
      </c>
      <c r="I185" s="24" t="n">
        <v>0.01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4"/>
      <c r="P185" s="24"/>
      <c r="Q185" s="22"/>
      <c r="R185" s="22" t="s">
        <v>233</v>
      </c>
    </row>
    <row collapsed="false" customFormat="false" customHeight="false" hidden="false" ht="12.1" outlineLevel="0" r="186">
      <c r="A186" s="21" t="n">
        <v>45656</v>
      </c>
      <c r="B186" s="22" t="s">
        <v>246</v>
      </c>
      <c r="C186" s="22" t="s">
        <v>247</v>
      </c>
      <c r="D186" s="22" t="s">
        <v>248</v>
      </c>
      <c r="E186" s="22" t="s">
        <v>248</v>
      </c>
      <c r="F186" s="22" t="s">
        <v>20</v>
      </c>
      <c r="G186" s="23" t="n">
        <v>1</v>
      </c>
      <c r="H186" s="24" t="n">
        <v>0.03</v>
      </c>
      <c r="I186" s="24" t="n">
        <v>0.03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4"/>
      <c r="P186" s="24"/>
      <c r="Q186" s="22"/>
      <c r="R186" s="22" t="s">
        <v>233</v>
      </c>
    </row>
    <row collapsed="false" customFormat="false" customHeight="false" hidden="false" ht="12.1" outlineLevel="0" r="187">
      <c r="A187" s="25" t="n">
        <v>45658</v>
      </c>
      <c r="B187" s="26" t="s">
        <v>253</v>
      </c>
      <c r="C187" s="26" t="s">
        <v>254</v>
      </c>
      <c r="D187" s="26" t="s">
        <v>253</v>
      </c>
      <c r="E187" s="26" t="s">
        <v>253</v>
      </c>
      <c r="F187" s="26" t="s">
        <v>20</v>
      </c>
      <c r="G187" s="27" t="n">
        <v>1</v>
      </c>
      <c r="H187" s="28" t="n">
        <v>-1</v>
      </c>
      <c r="I187" s="28" t="n">
        <v>-1</v>
      </c>
      <c r="J187" s="28" t="n">
        <v>0</v>
      </c>
      <c r="K187" s="28" t="n">
        <v>0</v>
      </c>
      <c r="L187" s="28" t="n">
        <v>0</v>
      </c>
      <c r="M187" s="28"/>
      <c r="N187" s="6" t="s">
        <f>=I187+J187+K187+L187</f>
      </c>
      <c r="O187" s="28"/>
      <c r="P187" s="28"/>
      <c r="Q187" s="26"/>
      <c r="R187" s="26" t="s">
        <v>233</v>
      </c>
    </row>
    <row collapsed="false" customFormat="false" customHeight="false" hidden="false" ht="12.1" outlineLevel="0" r="188">
      <c r="A188" s="21" t="n">
        <v>45660</v>
      </c>
      <c r="B188" s="22" t="s">
        <v>246</v>
      </c>
      <c r="C188" s="22" t="s">
        <v>247</v>
      </c>
      <c r="D188" s="22" t="s">
        <v>248</v>
      </c>
      <c r="E188" s="22" t="s">
        <v>248</v>
      </c>
      <c r="F188" s="22" t="s">
        <v>20</v>
      </c>
      <c r="G188" s="23" t="n">
        <v>1</v>
      </c>
      <c r="H188" s="24" t="n">
        <v>0.02</v>
      </c>
      <c r="I188" s="24" t="n">
        <v>0.02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4"/>
      <c r="P188" s="24"/>
      <c r="Q188" s="22"/>
      <c r="R188" s="22" t="s">
        <v>233</v>
      </c>
    </row>
    <row collapsed="false" customFormat="false" customHeight="false" hidden="false" ht="12.1" outlineLevel="0" r="189">
      <c r="A189" s="21" t="n">
        <v>45663</v>
      </c>
      <c r="B189" s="22" t="s">
        <v>246</v>
      </c>
      <c r="C189" s="22" t="s">
        <v>247</v>
      </c>
      <c r="D189" s="22" t="s">
        <v>248</v>
      </c>
      <c r="E189" s="22" t="s">
        <v>248</v>
      </c>
      <c r="F189" s="22" t="s">
        <v>20</v>
      </c>
      <c r="G189" s="23" t="n">
        <v>1</v>
      </c>
      <c r="H189" s="24" t="n">
        <v>0.03</v>
      </c>
      <c r="I189" s="24" t="n">
        <v>0.03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4"/>
      <c r="P189" s="24"/>
      <c r="Q189" s="22"/>
      <c r="R189" s="22" t="s">
        <v>233</v>
      </c>
    </row>
    <row collapsed="false" customFormat="false" customHeight="false" hidden="false" ht="12.1" outlineLevel="0" r="190">
      <c r="A190" s="25" t="n">
        <v>45663</v>
      </c>
      <c r="B190" s="26" t="s">
        <v>234</v>
      </c>
      <c r="C190" s="26" t="s">
        <v>235</v>
      </c>
      <c r="D190" s="26" t="s">
        <v>234</v>
      </c>
      <c r="E190" s="26" t="s">
        <v>234</v>
      </c>
      <c r="F190" s="26" t="s">
        <v>20</v>
      </c>
      <c r="G190" s="27" t="n">
        <v>1</v>
      </c>
      <c r="H190" s="28" t="n">
        <v>-377.72</v>
      </c>
      <c r="I190" s="28" t="n">
        <v>-377.72</v>
      </c>
      <c r="J190" s="28" t="n">
        <v>0</v>
      </c>
      <c r="K190" s="28" t="n">
        <v>0</v>
      </c>
      <c r="L190" s="28" t="n">
        <v>0</v>
      </c>
      <c r="M190" s="28"/>
      <c r="N190" s="6" t="s">
        <f>=I190+J190+K190+L190</f>
      </c>
      <c r="O190" s="28"/>
      <c r="P190" s="28"/>
      <c r="Q190" s="26"/>
      <c r="R190" s="26" t="s">
        <v>233</v>
      </c>
    </row>
    <row collapsed="false" customFormat="false" customHeight="false" hidden="false" ht="12.1" outlineLevel="0" r="191">
      <c r="A191" s="21" t="n">
        <v>45665</v>
      </c>
      <c r="B191" s="22" t="s">
        <v>246</v>
      </c>
      <c r="C191" s="22" t="s">
        <v>247</v>
      </c>
      <c r="D191" s="22" t="s">
        <v>248</v>
      </c>
      <c r="E191" s="22" t="s">
        <v>248</v>
      </c>
      <c r="F191" s="22" t="s">
        <v>20</v>
      </c>
      <c r="G191" s="23" t="n">
        <v>1</v>
      </c>
      <c r="H191" s="24" t="n">
        <v>0.02</v>
      </c>
      <c r="I191" s="24" t="n">
        <v>0.02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4"/>
      <c r="P191" s="24"/>
      <c r="Q191" s="22"/>
      <c r="R191" s="22" t="s">
        <v>233</v>
      </c>
    </row>
    <row collapsed="false" customFormat="false" customHeight="false" hidden="false" ht="12.1" outlineLevel="0" r="192">
      <c r="A192" s="21" t="n">
        <v>45665</v>
      </c>
      <c r="B192" s="22" t="s">
        <v>232</v>
      </c>
      <c r="C192" s="22" t="s">
        <v>118</v>
      </c>
      <c r="D192" s="22" t="s">
        <v>232</v>
      </c>
      <c r="E192" s="22" t="s">
        <v>232</v>
      </c>
      <c r="F192" s="22" t="s">
        <v>20</v>
      </c>
      <c r="G192" s="23" t="n">
        <v>1</v>
      </c>
      <c r="H192" s="24" t="n">
        <v>300000</v>
      </c>
      <c r="I192" s="24" t="n">
        <v>300000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4"/>
      <c r="P192" s="24"/>
      <c r="Q192" s="22"/>
      <c r="R192" s="22" t="s">
        <v>233</v>
      </c>
    </row>
    <row collapsed="false" customFormat="false" customHeight="false" hidden="false" ht="12.1" outlineLevel="0" r="193">
      <c r="A193" s="20" t="n">
        <v>45665</v>
      </c>
      <c r="B193" s="16" t="s">
        <v>175</v>
      </c>
      <c r="C193" s="16" t="s">
        <v>237</v>
      </c>
      <c r="D193" s="16" t="s">
        <v>169</v>
      </c>
      <c r="E193" s="16" t="s">
        <v>18</v>
      </c>
      <c r="F193" s="16" t="s">
        <v>20</v>
      </c>
      <c r="G193" s="7" t="n">
        <v>160</v>
      </c>
      <c r="H193" s="6" t="n">
        <v>128.29</v>
      </c>
      <c r="I193" s="6" t="n">
        <v>-20526.4</v>
      </c>
      <c r="J193" s="6" t="n">
        <v>0</v>
      </c>
      <c r="K193" s="6" t="n">
        <v>0</v>
      </c>
      <c r="L193" s="6" t="n">
        <v>0</v>
      </c>
      <c r="M193" s="6"/>
      <c r="N193" s="6" t="s">
        <f>=I193+J193+K193+L193</f>
      </c>
      <c r="O193" s="6"/>
      <c r="P193" s="6"/>
      <c r="Q193" s="16"/>
      <c r="R193" s="16" t="s">
        <v>233</v>
      </c>
    </row>
    <row collapsed="false" customFormat="false" customHeight="false" hidden="false" ht="12.1" outlineLevel="0" r="194">
      <c r="A194" s="29" t="n">
        <v>45665</v>
      </c>
      <c r="B194" s="30" t="s">
        <v>184</v>
      </c>
      <c r="C194" s="30" t="s">
        <v>258</v>
      </c>
      <c r="D194" s="30" t="s">
        <v>171</v>
      </c>
      <c r="E194" s="30" t="s">
        <v>18</v>
      </c>
      <c r="F194" s="30" t="s">
        <v>20</v>
      </c>
      <c r="G194" s="31" t="n">
        <v>-3</v>
      </c>
      <c r="H194" s="32" t="n">
        <v>7123.5</v>
      </c>
      <c r="I194" s="32" t="n">
        <v>21370.5</v>
      </c>
      <c r="J194" s="32" t="n">
        <v>0</v>
      </c>
      <c r="K194" s="32" t="n">
        <v>0</v>
      </c>
      <c r="L194" s="32" t="n">
        <v>0</v>
      </c>
      <c r="M194" s="32"/>
      <c r="N194" s="6" t="s">
        <f>=I194+J194+K194+L194</f>
      </c>
      <c r="O194" s="32"/>
      <c r="P194" s="32"/>
      <c r="Q194" s="30"/>
      <c r="R194" s="30" t="s">
        <v>233</v>
      </c>
    </row>
    <row collapsed="false" customFormat="false" customHeight="false" hidden="false" ht="12.1" outlineLevel="0" r="195">
      <c r="A195" s="29" t="n">
        <v>45665</v>
      </c>
      <c r="B195" s="30" t="s">
        <v>180</v>
      </c>
      <c r="C195" s="30" t="s">
        <v>241</v>
      </c>
      <c r="D195" s="30" t="s">
        <v>171</v>
      </c>
      <c r="E195" s="30" t="s">
        <v>18</v>
      </c>
      <c r="F195" s="30" t="s">
        <v>20</v>
      </c>
      <c r="G195" s="31" t="n">
        <v>-90</v>
      </c>
      <c r="H195" s="32" t="n">
        <v>194.23</v>
      </c>
      <c r="I195" s="32" t="n">
        <v>17480.7</v>
      </c>
      <c r="J195" s="32" t="n">
        <v>0</v>
      </c>
      <c r="K195" s="32" t="n">
        <v>0</v>
      </c>
      <c r="L195" s="32" t="n">
        <v>0</v>
      </c>
      <c r="M195" s="32"/>
      <c r="N195" s="6" t="s">
        <f>=I195+J195+K195+L195</f>
      </c>
      <c r="O195" s="32"/>
      <c r="P195" s="32"/>
      <c r="Q195" s="30"/>
      <c r="R195" s="30" t="s">
        <v>233</v>
      </c>
    </row>
    <row collapsed="false" customFormat="false" customHeight="false" hidden="false" ht="12.1" outlineLevel="0" r="196">
      <c r="A196" s="29" t="n">
        <v>45665</v>
      </c>
      <c r="B196" s="30" t="s">
        <v>180</v>
      </c>
      <c r="C196" s="30" t="s">
        <v>241</v>
      </c>
      <c r="D196" s="30" t="s">
        <v>171</v>
      </c>
      <c r="E196" s="30" t="s">
        <v>18</v>
      </c>
      <c r="F196" s="30" t="s">
        <v>20</v>
      </c>
      <c r="G196" s="31" t="n">
        <v>-10</v>
      </c>
      <c r="H196" s="32" t="n">
        <v>194.23</v>
      </c>
      <c r="I196" s="32" t="n">
        <v>1942.3</v>
      </c>
      <c r="J196" s="32" t="n">
        <v>0</v>
      </c>
      <c r="K196" s="32" t="n">
        <v>0</v>
      </c>
      <c r="L196" s="32" t="n">
        <v>0</v>
      </c>
      <c r="M196" s="32"/>
      <c r="N196" s="6" t="s">
        <f>=I196+J196+K196+L196</f>
      </c>
      <c r="O196" s="32"/>
      <c r="P196" s="32"/>
      <c r="Q196" s="30"/>
      <c r="R196" s="30" t="s">
        <v>233</v>
      </c>
    </row>
    <row collapsed="false" customFormat="false" customHeight="false" hidden="false" ht="12.1" outlineLevel="0" r="197">
      <c r="A197" s="29" t="n">
        <v>45665</v>
      </c>
      <c r="B197" s="30" t="s">
        <v>179</v>
      </c>
      <c r="C197" s="30" t="s">
        <v>242</v>
      </c>
      <c r="D197" s="30" t="s">
        <v>171</v>
      </c>
      <c r="E197" s="30" t="s">
        <v>18</v>
      </c>
      <c r="F197" s="30" t="s">
        <v>20</v>
      </c>
      <c r="G197" s="31" t="n">
        <v>-110</v>
      </c>
      <c r="H197" s="32" t="n">
        <v>204.15</v>
      </c>
      <c r="I197" s="32" t="n">
        <v>22456.5</v>
      </c>
      <c r="J197" s="32" t="n">
        <v>0</v>
      </c>
      <c r="K197" s="32" t="n">
        <v>0</v>
      </c>
      <c r="L197" s="32" t="n">
        <v>0</v>
      </c>
      <c r="M197" s="32"/>
      <c r="N197" s="6" t="s">
        <f>=I197+J197+K197+L197</f>
      </c>
      <c r="O197" s="32"/>
      <c r="P197" s="32"/>
      <c r="Q197" s="30"/>
      <c r="R197" s="30" t="s">
        <v>233</v>
      </c>
    </row>
    <row collapsed="false" customFormat="false" customHeight="false" hidden="false" ht="12.1" outlineLevel="0" r="198">
      <c r="A198" s="29" t="n">
        <v>45665</v>
      </c>
      <c r="B198" s="30" t="s">
        <v>176</v>
      </c>
      <c r="C198" s="30" t="s">
        <v>243</v>
      </c>
      <c r="D198" s="30" t="s">
        <v>171</v>
      </c>
      <c r="E198" s="30" t="s">
        <v>18</v>
      </c>
      <c r="F198" s="30" t="s">
        <v>20</v>
      </c>
      <c r="G198" s="31" t="n">
        <v>-23</v>
      </c>
      <c r="H198" s="32" t="n">
        <v>955.8</v>
      </c>
      <c r="I198" s="32" t="n">
        <v>21983.4</v>
      </c>
      <c r="J198" s="32" t="n">
        <v>0</v>
      </c>
      <c r="K198" s="32" t="n">
        <v>0</v>
      </c>
      <c r="L198" s="32" t="n">
        <v>0</v>
      </c>
      <c r="M198" s="32"/>
      <c r="N198" s="6" t="s">
        <f>=I198+J198+K198+L198</f>
      </c>
      <c r="O198" s="32"/>
      <c r="P198" s="32"/>
      <c r="Q198" s="30"/>
      <c r="R198" s="30" t="s">
        <v>233</v>
      </c>
    </row>
    <row collapsed="false" customFormat="false" customHeight="false" hidden="false" ht="12.1" outlineLevel="0" r="199">
      <c r="A199" s="20" t="n">
        <v>45665</v>
      </c>
      <c r="B199" s="16" t="s">
        <v>191</v>
      </c>
      <c r="C199" s="16" t="s">
        <v>271</v>
      </c>
      <c r="D199" s="16" t="s">
        <v>169</v>
      </c>
      <c r="E199" s="16" t="s">
        <v>18</v>
      </c>
      <c r="F199" s="16" t="s">
        <v>20</v>
      </c>
      <c r="G199" s="7" t="n">
        <v>1</v>
      </c>
      <c r="H199" s="6" t="n">
        <v>14064.5</v>
      </c>
      <c r="I199" s="6" t="n">
        <v>-14064.5</v>
      </c>
      <c r="J199" s="6" t="n">
        <v>0</v>
      </c>
      <c r="K199" s="6" t="n">
        <v>0</v>
      </c>
      <c r="L199" s="6" t="n">
        <v>0</v>
      </c>
      <c r="M199" s="6"/>
      <c r="N199" s="6" t="s">
        <f>=I199+J199+K199+L199</f>
      </c>
      <c r="O199" s="6"/>
      <c r="P199" s="6"/>
      <c r="Q199" s="16"/>
      <c r="R199" s="16" t="s">
        <v>233</v>
      </c>
    </row>
    <row collapsed="false" customFormat="false" customHeight="false" hidden="false" ht="12.1" outlineLevel="0" r="200">
      <c r="A200" s="20" t="n">
        <v>45665</v>
      </c>
      <c r="B200" s="16" t="s">
        <v>191</v>
      </c>
      <c r="C200" s="16" t="s">
        <v>271</v>
      </c>
      <c r="D200" s="16" t="s">
        <v>169</v>
      </c>
      <c r="E200" s="16" t="s">
        <v>18</v>
      </c>
      <c r="F200" s="16" t="s">
        <v>20</v>
      </c>
      <c r="G200" s="7" t="n">
        <v>1</v>
      </c>
      <c r="H200" s="6" t="n">
        <v>14065</v>
      </c>
      <c r="I200" s="6" t="n">
        <v>-14065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6"/>
      <c r="P200" s="6"/>
      <c r="Q200" s="16"/>
      <c r="R200" s="16" t="s">
        <v>233</v>
      </c>
    </row>
    <row collapsed="false" customFormat="false" customHeight="false" hidden="false" ht="12.1" outlineLevel="0" r="201">
      <c r="A201" s="20" t="n">
        <v>45665</v>
      </c>
      <c r="B201" s="16" t="s">
        <v>191</v>
      </c>
      <c r="C201" s="16" t="s">
        <v>271</v>
      </c>
      <c r="D201" s="16" t="s">
        <v>169</v>
      </c>
      <c r="E201" s="16" t="s">
        <v>18</v>
      </c>
      <c r="F201" s="16" t="s">
        <v>20</v>
      </c>
      <c r="G201" s="7" t="n">
        <v>2</v>
      </c>
      <c r="H201" s="6" t="n">
        <v>14067</v>
      </c>
      <c r="I201" s="6" t="n">
        <v>-28134</v>
      </c>
      <c r="J201" s="6" t="n">
        <v>0</v>
      </c>
      <c r="K201" s="6" t="n">
        <v>0</v>
      </c>
      <c r="L201" s="6" t="n">
        <v>0</v>
      </c>
      <c r="M201" s="6"/>
      <c r="N201" s="6" t="s">
        <f>=I201+J201+K201+L201</f>
      </c>
      <c r="O201" s="6"/>
      <c r="P201" s="6"/>
      <c r="Q201" s="16"/>
      <c r="R201" s="16" t="s">
        <v>233</v>
      </c>
    </row>
    <row collapsed="false" customFormat="false" customHeight="false" hidden="false" ht="12.1" outlineLevel="0" r="202">
      <c r="A202" s="20" t="n">
        <v>45665</v>
      </c>
      <c r="B202" s="16" t="s">
        <v>177</v>
      </c>
      <c r="C202" s="16" t="s">
        <v>244</v>
      </c>
      <c r="D202" s="16" t="s">
        <v>169</v>
      </c>
      <c r="E202" s="16" t="s">
        <v>18</v>
      </c>
      <c r="F202" s="16" t="s">
        <v>20</v>
      </c>
      <c r="G202" s="7" t="n">
        <v>21</v>
      </c>
      <c r="H202" s="6" t="n">
        <v>591.05</v>
      </c>
      <c r="I202" s="6" t="n">
        <v>-12412.05</v>
      </c>
      <c r="J202" s="6" t="n">
        <v>0</v>
      </c>
      <c r="K202" s="6" t="n">
        <v>0</v>
      </c>
      <c r="L202" s="6" t="n">
        <v>0</v>
      </c>
      <c r="M202" s="6"/>
      <c r="N202" s="6" t="s">
        <f>=I202+J202+K202+L202</f>
      </c>
      <c r="O202" s="6"/>
      <c r="P202" s="6"/>
      <c r="Q202" s="16"/>
      <c r="R202" s="16" t="s">
        <v>233</v>
      </c>
    </row>
    <row collapsed="false" customFormat="false" customHeight="false" hidden="false" ht="12.1" outlineLevel="0" r="203">
      <c r="A203" s="29" t="n">
        <v>45665</v>
      </c>
      <c r="B203" s="30" t="s">
        <v>183</v>
      </c>
      <c r="C203" s="30" t="s">
        <v>259</v>
      </c>
      <c r="D203" s="30" t="s">
        <v>171</v>
      </c>
      <c r="E203" s="30" t="s">
        <v>18</v>
      </c>
      <c r="F203" s="30" t="s">
        <v>20</v>
      </c>
      <c r="G203" s="31" t="n">
        <v>-360</v>
      </c>
      <c r="H203" s="32" t="n">
        <v>55.8</v>
      </c>
      <c r="I203" s="32" t="n">
        <v>20088</v>
      </c>
      <c r="J203" s="32" t="n">
        <v>0</v>
      </c>
      <c r="K203" s="32" t="n">
        <v>0</v>
      </c>
      <c r="L203" s="32" t="n">
        <v>0</v>
      </c>
      <c r="M203" s="32"/>
      <c r="N203" s="6" t="s">
        <f>=I203+J203+K203+L203</f>
      </c>
      <c r="O203" s="32"/>
      <c r="P203" s="32"/>
      <c r="Q203" s="30"/>
      <c r="R203" s="30" t="s">
        <v>233</v>
      </c>
    </row>
    <row collapsed="false" customFormat="false" customHeight="false" hidden="false" ht="12.1" outlineLevel="0" r="204">
      <c r="A204" s="20" t="n">
        <v>45665</v>
      </c>
      <c r="B204" s="16" t="s">
        <v>190</v>
      </c>
      <c r="C204" s="16" t="s">
        <v>272</v>
      </c>
      <c r="D204" s="16" t="s">
        <v>169</v>
      </c>
      <c r="E204" s="16" t="s">
        <v>18</v>
      </c>
      <c r="F204" s="16" t="s">
        <v>20</v>
      </c>
      <c r="G204" s="7" t="n">
        <v>2</v>
      </c>
      <c r="H204" s="6" t="n">
        <v>508</v>
      </c>
      <c r="I204" s="6" t="n">
        <v>-1016</v>
      </c>
      <c r="J204" s="6" t="n">
        <v>0</v>
      </c>
      <c r="K204" s="6" t="n">
        <v>0</v>
      </c>
      <c r="L204" s="6" t="n">
        <v>0</v>
      </c>
      <c r="M204" s="6"/>
      <c r="N204" s="6" t="s">
        <f>=I204+J204+K204+L204</f>
      </c>
      <c r="O204" s="6"/>
      <c r="P204" s="6"/>
      <c r="Q204" s="16"/>
      <c r="R204" s="16" t="s">
        <v>233</v>
      </c>
    </row>
    <row collapsed="false" customFormat="false" customHeight="false" hidden="false" ht="12.1" outlineLevel="0" r="205">
      <c r="A205" s="20" t="n">
        <v>45665</v>
      </c>
      <c r="B205" s="16" t="s">
        <v>190</v>
      </c>
      <c r="C205" s="16" t="s">
        <v>272</v>
      </c>
      <c r="D205" s="16" t="s">
        <v>169</v>
      </c>
      <c r="E205" s="16" t="s">
        <v>18</v>
      </c>
      <c r="F205" s="16" t="s">
        <v>20</v>
      </c>
      <c r="G205" s="7" t="n">
        <v>50</v>
      </c>
      <c r="H205" s="6" t="n">
        <v>504</v>
      </c>
      <c r="I205" s="6" t="n">
        <v>-25200</v>
      </c>
      <c r="J205" s="6" t="n">
        <v>0</v>
      </c>
      <c r="K205" s="6" t="n">
        <v>0</v>
      </c>
      <c r="L205" s="6" t="n">
        <v>0</v>
      </c>
      <c r="M205" s="6"/>
      <c r="N205" s="6" t="s">
        <f>=I205+J205+K205+L205</f>
      </c>
      <c r="O205" s="6"/>
      <c r="P205" s="6"/>
      <c r="Q205" s="16"/>
      <c r="R205" s="16" t="s">
        <v>233</v>
      </c>
    </row>
    <row collapsed="false" customFormat="false" customHeight="false" hidden="false" ht="12.1" outlineLevel="0" r="206">
      <c r="A206" s="20" t="n">
        <v>45665</v>
      </c>
      <c r="B206" s="16" t="s">
        <v>190</v>
      </c>
      <c r="C206" s="16" t="s">
        <v>272</v>
      </c>
      <c r="D206" s="16" t="s">
        <v>169</v>
      </c>
      <c r="E206" s="16" t="s">
        <v>18</v>
      </c>
      <c r="F206" s="16" t="s">
        <v>20</v>
      </c>
      <c r="G206" s="7" t="n">
        <v>24</v>
      </c>
      <c r="H206" s="6" t="n">
        <v>504</v>
      </c>
      <c r="I206" s="6" t="n">
        <v>-12096</v>
      </c>
      <c r="J206" s="6" t="n">
        <v>0</v>
      </c>
      <c r="K206" s="6" t="n">
        <v>0</v>
      </c>
      <c r="L206" s="6" t="n">
        <v>0</v>
      </c>
      <c r="M206" s="6"/>
      <c r="N206" s="6" t="s">
        <f>=I206+J206+K206+L206</f>
      </c>
      <c r="O206" s="6"/>
      <c r="P206" s="6"/>
      <c r="Q206" s="16"/>
      <c r="R206" s="16" t="s">
        <v>233</v>
      </c>
    </row>
    <row collapsed="false" customFormat="false" customHeight="false" hidden="false" ht="12.1" outlineLevel="0" r="207">
      <c r="A207" s="29" t="n">
        <v>45665</v>
      </c>
      <c r="B207" s="30" t="s">
        <v>187</v>
      </c>
      <c r="C207" s="30" t="s">
        <v>261</v>
      </c>
      <c r="D207" s="30" t="s">
        <v>171</v>
      </c>
      <c r="E207" s="30" t="s">
        <v>89</v>
      </c>
      <c r="F207" s="30" t="s">
        <v>20</v>
      </c>
      <c r="G207" s="31" t="n">
        <v>-2</v>
      </c>
      <c r="H207" s="32" t="n">
        <v>85.189</v>
      </c>
      <c r="I207" s="32" t="n">
        <v>1703.78</v>
      </c>
      <c r="J207" s="32" t="n">
        <v>68.78</v>
      </c>
      <c r="K207" s="32" t="n">
        <v>0</v>
      </c>
      <c r="L207" s="32" t="n">
        <v>0</v>
      </c>
      <c r="M207" s="32"/>
      <c r="N207" s="6" t="s">
        <f>=I207+J207+K207+L207</f>
      </c>
      <c r="O207" s="32"/>
      <c r="P207" s="32"/>
      <c r="Q207" s="30"/>
      <c r="R207" s="30" t="s">
        <v>233</v>
      </c>
    </row>
    <row collapsed="false" customFormat="false" customHeight="false" hidden="false" ht="12.1" outlineLevel="0" r="208">
      <c r="A208" s="29" t="n">
        <v>45665</v>
      </c>
      <c r="B208" s="30" t="s">
        <v>189</v>
      </c>
      <c r="C208" s="30" t="s">
        <v>269</v>
      </c>
      <c r="D208" s="30" t="s">
        <v>171</v>
      </c>
      <c r="E208" s="30" t="s">
        <v>89</v>
      </c>
      <c r="F208" s="30" t="s">
        <v>20</v>
      </c>
      <c r="G208" s="31" t="n">
        <v>-1</v>
      </c>
      <c r="H208" s="32" t="n">
        <v>77.9</v>
      </c>
      <c r="I208" s="32" t="n">
        <v>779</v>
      </c>
      <c r="J208" s="32" t="n">
        <v>32.45</v>
      </c>
      <c r="K208" s="32" t="n">
        <v>0</v>
      </c>
      <c r="L208" s="32" t="n">
        <v>0</v>
      </c>
      <c r="M208" s="32"/>
      <c r="N208" s="6" t="s">
        <f>=I208+J208+K208+L208</f>
      </c>
      <c r="O208" s="32"/>
      <c r="P208" s="32"/>
      <c r="Q208" s="30"/>
      <c r="R208" s="30" t="s">
        <v>233</v>
      </c>
    </row>
    <row collapsed="false" customFormat="false" customHeight="false" hidden="false" ht="12.1" outlineLevel="0" r="209">
      <c r="A209" s="29" t="n">
        <v>45665</v>
      </c>
      <c r="B209" s="30" t="s">
        <v>189</v>
      </c>
      <c r="C209" s="30" t="s">
        <v>269</v>
      </c>
      <c r="D209" s="30" t="s">
        <v>171</v>
      </c>
      <c r="E209" s="30" t="s">
        <v>89</v>
      </c>
      <c r="F209" s="30" t="s">
        <v>20</v>
      </c>
      <c r="G209" s="31" t="n">
        <v>-2</v>
      </c>
      <c r="H209" s="32" t="n">
        <v>77.814</v>
      </c>
      <c r="I209" s="32" t="n">
        <v>1556.28</v>
      </c>
      <c r="J209" s="32" t="n">
        <v>64.9</v>
      </c>
      <c r="K209" s="32" t="n">
        <v>0</v>
      </c>
      <c r="L209" s="32" t="n">
        <v>0</v>
      </c>
      <c r="M209" s="32"/>
      <c r="N209" s="6" t="s">
        <f>=I209+J209+K209+L209</f>
      </c>
      <c r="O209" s="32"/>
      <c r="P209" s="32"/>
      <c r="Q209" s="30"/>
      <c r="R209" s="30" t="s">
        <v>233</v>
      </c>
    </row>
    <row collapsed="false" customFormat="false" customHeight="false" hidden="false" ht="12.1" outlineLevel="0" r="210">
      <c r="A210" s="29" t="n">
        <v>45665</v>
      </c>
      <c r="B210" s="30" t="s">
        <v>185</v>
      </c>
      <c r="C210" s="30" t="s">
        <v>260</v>
      </c>
      <c r="D210" s="30" t="s">
        <v>171</v>
      </c>
      <c r="E210" s="30" t="s">
        <v>89</v>
      </c>
      <c r="F210" s="30" t="s">
        <v>20</v>
      </c>
      <c r="G210" s="31" t="n">
        <v>-11</v>
      </c>
      <c r="H210" s="32" t="n">
        <v>85.987</v>
      </c>
      <c r="I210" s="32" t="n">
        <v>9458.57</v>
      </c>
      <c r="J210" s="32" t="n">
        <v>218.02</v>
      </c>
      <c r="K210" s="32" t="n">
        <v>0</v>
      </c>
      <c r="L210" s="32" t="n">
        <v>0</v>
      </c>
      <c r="M210" s="32"/>
      <c r="N210" s="6" t="s">
        <f>=I210+J210+K210+L210</f>
      </c>
      <c r="O210" s="32"/>
      <c r="P210" s="32"/>
      <c r="Q210" s="30"/>
      <c r="R210" s="30" t="s">
        <v>233</v>
      </c>
    </row>
    <row collapsed="false" customFormat="false" customHeight="false" hidden="false" ht="12.1" outlineLevel="0" r="211">
      <c r="A211" s="29" t="n">
        <v>45665</v>
      </c>
      <c r="B211" s="30" t="s">
        <v>188</v>
      </c>
      <c r="C211" s="30" t="s">
        <v>262</v>
      </c>
      <c r="D211" s="30" t="s">
        <v>171</v>
      </c>
      <c r="E211" s="30" t="s">
        <v>89</v>
      </c>
      <c r="F211" s="30" t="s">
        <v>20</v>
      </c>
      <c r="G211" s="31" t="n">
        <v>-1</v>
      </c>
      <c r="H211" s="32" t="n">
        <v>58.63</v>
      </c>
      <c r="I211" s="32" t="n">
        <v>586.3</v>
      </c>
      <c r="J211" s="32" t="n">
        <v>28.19</v>
      </c>
      <c r="K211" s="32" t="n">
        <v>0</v>
      </c>
      <c r="L211" s="32" t="n">
        <v>0</v>
      </c>
      <c r="M211" s="32"/>
      <c r="N211" s="6" t="s">
        <f>=I211+J211+K211+L211</f>
      </c>
      <c r="O211" s="32"/>
      <c r="P211" s="32"/>
      <c r="Q211" s="30"/>
      <c r="R211" s="30" t="s">
        <v>233</v>
      </c>
    </row>
    <row collapsed="false" customFormat="false" customHeight="false" hidden="false" ht="12.1" outlineLevel="0" r="212">
      <c r="A212" s="29" t="n">
        <v>45665</v>
      </c>
      <c r="B212" s="30" t="s">
        <v>188</v>
      </c>
      <c r="C212" s="30" t="s">
        <v>262</v>
      </c>
      <c r="D212" s="30" t="s">
        <v>171</v>
      </c>
      <c r="E212" s="30" t="s">
        <v>89</v>
      </c>
      <c r="F212" s="30" t="s">
        <v>20</v>
      </c>
      <c r="G212" s="31" t="n">
        <v>-1</v>
      </c>
      <c r="H212" s="32" t="n">
        <v>58.63</v>
      </c>
      <c r="I212" s="32" t="n">
        <v>586.3</v>
      </c>
      <c r="J212" s="32" t="n">
        <v>28.19</v>
      </c>
      <c r="K212" s="32" t="n">
        <v>0</v>
      </c>
      <c r="L212" s="32" t="n">
        <v>0</v>
      </c>
      <c r="M212" s="32"/>
      <c r="N212" s="6" t="s">
        <f>=I212+J212+K212+L212</f>
      </c>
      <c r="O212" s="32"/>
      <c r="P212" s="32"/>
      <c r="Q212" s="30"/>
      <c r="R212" s="30" t="s">
        <v>233</v>
      </c>
    </row>
    <row collapsed="false" customFormat="false" customHeight="false" hidden="false" ht="12.1" outlineLevel="0" r="213">
      <c r="A213" s="29" t="n">
        <v>45665</v>
      </c>
      <c r="B213" s="30" t="s">
        <v>188</v>
      </c>
      <c r="C213" s="30" t="s">
        <v>262</v>
      </c>
      <c r="D213" s="30" t="s">
        <v>171</v>
      </c>
      <c r="E213" s="30" t="s">
        <v>89</v>
      </c>
      <c r="F213" s="30" t="s">
        <v>20</v>
      </c>
      <c r="G213" s="31" t="n">
        <v>-2</v>
      </c>
      <c r="H213" s="32" t="n">
        <v>58.628</v>
      </c>
      <c r="I213" s="32" t="n">
        <v>1172.56</v>
      </c>
      <c r="J213" s="32" t="n">
        <v>56.38</v>
      </c>
      <c r="K213" s="32" t="n">
        <v>0</v>
      </c>
      <c r="L213" s="32" t="n">
        <v>0</v>
      </c>
      <c r="M213" s="32"/>
      <c r="N213" s="6" t="s">
        <f>=I213+J213+K213+L213</f>
      </c>
      <c r="O213" s="32"/>
      <c r="P213" s="32"/>
      <c r="Q213" s="30"/>
      <c r="R213" s="30" t="s">
        <v>233</v>
      </c>
    </row>
    <row collapsed="false" customFormat="false" customHeight="false" hidden="false" ht="12.1" outlineLevel="0" r="214">
      <c r="A214" s="29" t="n">
        <v>45665</v>
      </c>
      <c r="B214" s="30" t="s">
        <v>186</v>
      </c>
      <c r="C214" s="30" t="s">
        <v>263</v>
      </c>
      <c r="D214" s="30" t="s">
        <v>171</v>
      </c>
      <c r="E214" s="30" t="s">
        <v>89</v>
      </c>
      <c r="F214" s="30" t="s">
        <v>20</v>
      </c>
      <c r="G214" s="31" t="n">
        <v>-3</v>
      </c>
      <c r="H214" s="32" t="n">
        <v>78.145</v>
      </c>
      <c r="I214" s="32" t="n">
        <v>2344.35</v>
      </c>
      <c r="J214" s="32" t="n">
        <v>93.21</v>
      </c>
      <c r="K214" s="32" t="n">
        <v>0</v>
      </c>
      <c r="L214" s="32" t="n">
        <v>0</v>
      </c>
      <c r="M214" s="32"/>
      <c r="N214" s="6" t="s">
        <f>=I214+J214+K214+L214</f>
      </c>
      <c r="O214" s="32"/>
      <c r="P214" s="32"/>
      <c r="Q214" s="30"/>
      <c r="R214" s="30" t="s">
        <v>233</v>
      </c>
    </row>
    <row collapsed="false" customFormat="false" customHeight="false" hidden="false" ht="12.1" outlineLevel="0" r="215">
      <c r="A215" s="29" t="n">
        <v>45665</v>
      </c>
      <c r="B215" s="30" t="s">
        <v>88</v>
      </c>
      <c r="C215" s="30" t="s">
        <v>264</v>
      </c>
      <c r="D215" s="30" t="s">
        <v>171</v>
      </c>
      <c r="E215" s="30" t="s">
        <v>89</v>
      </c>
      <c r="F215" s="30" t="s">
        <v>20</v>
      </c>
      <c r="G215" s="31" t="n">
        <v>-1</v>
      </c>
      <c r="H215" s="32" t="n">
        <v>79.961</v>
      </c>
      <c r="I215" s="32" t="n">
        <v>799.61</v>
      </c>
      <c r="J215" s="32" t="n">
        <v>14.1</v>
      </c>
      <c r="K215" s="32" t="n">
        <v>0</v>
      </c>
      <c r="L215" s="32" t="n">
        <v>0</v>
      </c>
      <c r="M215" s="32"/>
      <c r="N215" s="6" t="s">
        <f>=I215+J215+K215+L215</f>
      </c>
      <c r="O215" s="32"/>
      <c r="P215" s="32"/>
      <c r="Q215" s="30"/>
      <c r="R215" s="30" t="s">
        <v>233</v>
      </c>
    </row>
    <row collapsed="false" customFormat="false" customHeight="false" hidden="false" ht="12.1" outlineLevel="0" r="216">
      <c r="A216" s="29" t="n">
        <v>45665</v>
      </c>
      <c r="B216" s="30" t="s">
        <v>88</v>
      </c>
      <c r="C216" s="30" t="s">
        <v>264</v>
      </c>
      <c r="D216" s="30" t="s">
        <v>171</v>
      </c>
      <c r="E216" s="30" t="s">
        <v>89</v>
      </c>
      <c r="F216" s="30" t="s">
        <v>20</v>
      </c>
      <c r="G216" s="31" t="n">
        <v>-2</v>
      </c>
      <c r="H216" s="32" t="n">
        <v>79.96</v>
      </c>
      <c r="I216" s="32" t="n">
        <v>1599.2</v>
      </c>
      <c r="J216" s="32" t="n">
        <v>28.2</v>
      </c>
      <c r="K216" s="32" t="n">
        <v>0</v>
      </c>
      <c r="L216" s="32" t="n">
        <v>0</v>
      </c>
      <c r="M216" s="32"/>
      <c r="N216" s="6" t="s">
        <f>=I216+J216+K216+L216</f>
      </c>
      <c r="O216" s="32"/>
      <c r="P216" s="32"/>
      <c r="Q216" s="30"/>
      <c r="R216" s="30" t="s">
        <v>233</v>
      </c>
    </row>
    <row collapsed="false" customFormat="false" customHeight="false" hidden="false" ht="12.1" outlineLevel="0" r="217">
      <c r="A217" s="21" t="n">
        <v>45666</v>
      </c>
      <c r="B217" s="22" t="s">
        <v>246</v>
      </c>
      <c r="C217" s="22" t="s">
        <v>257</v>
      </c>
      <c r="D217" s="22" t="s">
        <v>248</v>
      </c>
      <c r="E217" s="22" t="s">
        <v>248</v>
      </c>
      <c r="F217" s="22" t="s">
        <v>20</v>
      </c>
      <c r="G217" s="23" t="n">
        <v>1</v>
      </c>
      <c r="H217" s="24" t="n">
        <v>0.41</v>
      </c>
      <c r="I217" s="24" t="n">
        <v>0.41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4"/>
      <c r="P217" s="24"/>
      <c r="Q217" s="22"/>
      <c r="R217" s="22" t="s">
        <v>233</v>
      </c>
    </row>
    <row collapsed="false" customFormat="false" customHeight="false" hidden="false" ht="12.1" outlineLevel="0" r="218">
      <c r="A218" s="20" t="n">
        <v>45666</v>
      </c>
      <c r="B218" s="16" t="s">
        <v>175</v>
      </c>
      <c r="C218" s="16" t="s">
        <v>237</v>
      </c>
      <c r="D218" s="16" t="s">
        <v>169</v>
      </c>
      <c r="E218" s="16" t="s">
        <v>18</v>
      </c>
      <c r="F218" s="16" t="s">
        <v>20</v>
      </c>
      <c r="G218" s="7" t="n">
        <v>380</v>
      </c>
      <c r="H218" s="6" t="n">
        <v>129.56</v>
      </c>
      <c r="I218" s="6" t="n">
        <v>-49232.8</v>
      </c>
      <c r="J218" s="6" t="n">
        <v>0</v>
      </c>
      <c r="K218" s="6" t="n">
        <v>0</v>
      </c>
      <c r="L218" s="6" t="n">
        <v>0</v>
      </c>
      <c r="M218" s="6"/>
      <c r="N218" s="6" t="s">
        <f>=I218+J218+K218+L218</f>
      </c>
      <c r="O218" s="6"/>
      <c r="P218" s="6"/>
      <c r="Q218" s="16"/>
      <c r="R218" s="16" t="s">
        <v>233</v>
      </c>
    </row>
    <row collapsed="false" customFormat="false" customHeight="false" hidden="false" ht="12.1" outlineLevel="0" r="219">
      <c r="A219" s="20" t="n">
        <v>45666</v>
      </c>
      <c r="B219" s="16" t="s">
        <v>175</v>
      </c>
      <c r="C219" s="16" t="s">
        <v>237</v>
      </c>
      <c r="D219" s="16" t="s">
        <v>169</v>
      </c>
      <c r="E219" s="16" t="s">
        <v>18</v>
      </c>
      <c r="F219" s="16" t="s">
        <v>20</v>
      </c>
      <c r="G219" s="7" t="n">
        <v>70</v>
      </c>
      <c r="H219" s="6" t="n">
        <v>129.57</v>
      </c>
      <c r="I219" s="6" t="n">
        <v>-9069.9</v>
      </c>
      <c r="J219" s="6" t="n">
        <v>0</v>
      </c>
      <c r="K219" s="6" t="n">
        <v>0</v>
      </c>
      <c r="L219" s="6" t="n">
        <v>0</v>
      </c>
      <c r="M219" s="6"/>
      <c r="N219" s="6" t="s">
        <f>=I219+J219+K219+L219</f>
      </c>
      <c r="O219" s="6"/>
      <c r="P219" s="6"/>
      <c r="Q219" s="16"/>
      <c r="R219" s="16" t="s">
        <v>233</v>
      </c>
    </row>
    <row collapsed="false" customFormat="false" customHeight="false" hidden="false" ht="12.1" outlineLevel="0" r="220">
      <c r="A220" s="20" t="n">
        <v>45666</v>
      </c>
      <c r="B220" s="16" t="s">
        <v>191</v>
      </c>
      <c r="C220" s="16" t="s">
        <v>271</v>
      </c>
      <c r="D220" s="16" t="s">
        <v>169</v>
      </c>
      <c r="E220" s="16" t="s">
        <v>18</v>
      </c>
      <c r="F220" s="16" t="s">
        <v>20</v>
      </c>
      <c r="G220" s="7" t="n">
        <v>3</v>
      </c>
      <c r="H220" s="6" t="n">
        <v>14418.5</v>
      </c>
      <c r="I220" s="6" t="n">
        <v>-43255.5</v>
      </c>
      <c r="J220" s="6" t="n">
        <v>0</v>
      </c>
      <c r="K220" s="6" t="n">
        <v>0</v>
      </c>
      <c r="L220" s="6" t="n">
        <v>0</v>
      </c>
      <c r="M220" s="6"/>
      <c r="N220" s="6" t="s">
        <f>=I220+J220+K220+L220</f>
      </c>
      <c r="O220" s="6"/>
      <c r="P220" s="6"/>
      <c r="Q220" s="16"/>
      <c r="R220" s="16" t="s">
        <v>233</v>
      </c>
    </row>
    <row collapsed="false" customFormat="false" customHeight="false" hidden="false" ht="12.1" outlineLevel="0" r="221">
      <c r="A221" s="20" t="n">
        <v>45666</v>
      </c>
      <c r="B221" s="16" t="s">
        <v>177</v>
      </c>
      <c r="C221" s="16" t="s">
        <v>244</v>
      </c>
      <c r="D221" s="16" t="s">
        <v>169</v>
      </c>
      <c r="E221" s="16" t="s">
        <v>18</v>
      </c>
      <c r="F221" s="16" t="s">
        <v>20</v>
      </c>
      <c r="G221" s="7" t="n">
        <v>37</v>
      </c>
      <c r="H221" s="6" t="n">
        <v>592.65</v>
      </c>
      <c r="I221" s="6" t="n">
        <v>-21928.05</v>
      </c>
      <c r="J221" s="6" t="n">
        <v>0</v>
      </c>
      <c r="K221" s="6" t="n">
        <v>0</v>
      </c>
      <c r="L221" s="6" t="n">
        <v>0</v>
      </c>
      <c r="M221" s="6"/>
      <c r="N221" s="6" t="s">
        <f>=I221+J221+K221+L221</f>
      </c>
      <c r="O221" s="6"/>
      <c r="P221" s="6"/>
      <c r="Q221" s="16"/>
      <c r="R221" s="16" t="s">
        <v>233</v>
      </c>
    </row>
    <row collapsed="false" customFormat="false" customHeight="false" hidden="false" ht="12.1" outlineLevel="0" r="222">
      <c r="A222" s="20" t="n">
        <v>45666</v>
      </c>
      <c r="B222" s="16" t="s">
        <v>177</v>
      </c>
      <c r="C222" s="16" t="s">
        <v>244</v>
      </c>
      <c r="D222" s="16" t="s">
        <v>169</v>
      </c>
      <c r="E222" s="16" t="s">
        <v>18</v>
      </c>
      <c r="F222" s="16" t="s">
        <v>20</v>
      </c>
      <c r="G222" s="7" t="n">
        <v>67</v>
      </c>
      <c r="H222" s="6" t="n">
        <v>592.65</v>
      </c>
      <c r="I222" s="6" t="n">
        <v>-39707.55</v>
      </c>
      <c r="J222" s="6" t="n">
        <v>0</v>
      </c>
      <c r="K222" s="6" t="n">
        <v>0</v>
      </c>
      <c r="L222" s="6" t="n">
        <v>0</v>
      </c>
      <c r="M222" s="6"/>
      <c r="N222" s="6" t="s">
        <f>=I222+J222+K222+L222</f>
      </c>
      <c r="O222" s="6"/>
      <c r="P222" s="6"/>
      <c r="Q222" s="16"/>
      <c r="R222" s="16" t="s">
        <v>233</v>
      </c>
    </row>
    <row collapsed="false" customFormat="false" customHeight="false" hidden="false" ht="12.1" outlineLevel="0" r="223">
      <c r="A223" s="20" t="n">
        <v>45666</v>
      </c>
      <c r="B223" s="16" t="s">
        <v>182</v>
      </c>
      <c r="C223" s="16" t="s">
        <v>256</v>
      </c>
      <c r="D223" s="16" t="s">
        <v>169</v>
      </c>
      <c r="E223" s="16" t="s">
        <v>18</v>
      </c>
      <c r="F223" s="16" t="s">
        <v>20</v>
      </c>
      <c r="G223" s="7" t="n">
        <v>190</v>
      </c>
      <c r="H223" s="6" t="n">
        <v>277.25</v>
      </c>
      <c r="I223" s="6" t="n">
        <v>-52677.5</v>
      </c>
      <c r="J223" s="6" t="n">
        <v>0</v>
      </c>
      <c r="K223" s="6" t="n">
        <v>0</v>
      </c>
      <c r="L223" s="6" t="n">
        <v>0</v>
      </c>
      <c r="M223" s="6"/>
      <c r="N223" s="6" t="s">
        <f>=I223+J223+K223+L223</f>
      </c>
      <c r="O223" s="6"/>
      <c r="P223" s="6"/>
      <c r="Q223" s="16"/>
      <c r="R223" s="16" t="s">
        <v>233</v>
      </c>
    </row>
    <row collapsed="false" customFormat="false" customHeight="false" hidden="false" ht="12.1" outlineLevel="0" r="224">
      <c r="A224" s="20" t="n">
        <v>45666</v>
      </c>
      <c r="B224" s="16" t="s">
        <v>182</v>
      </c>
      <c r="C224" s="16" t="s">
        <v>256</v>
      </c>
      <c r="D224" s="16" t="s">
        <v>169</v>
      </c>
      <c r="E224" s="16" t="s">
        <v>18</v>
      </c>
      <c r="F224" s="16" t="s">
        <v>20</v>
      </c>
      <c r="G224" s="7" t="n">
        <v>30</v>
      </c>
      <c r="H224" s="6" t="n">
        <v>276.54</v>
      </c>
      <c r="I224" s="6" t="n">
        <v>-8296.2</v>
      </c>
      <c r="J224" s="6" t="n">
        <v>0</v>
      </c>
      <c r="K224" s="6" t="n">
        <v>0</v>
      </c>
      <c r="L224" s="6" t="n">
        <v>0</v>
      </c>
      <c r="M224" s="6"/>
      <c r="N224" s="6" t="s">
        <f>=I224+J224+K224+L224</f>
      </c>
      <c r="O224" s="6"/>
      <c r="P224" s="6"/>
      <c r="Q224" s="16"/>
      <c r="R224" s="16" t="s">
        <v>233</v>
      </c>
    </row>
    <row collapsed="false" customFormat="false" customHeight="false" hidden="false" ht="12.1" outlineLevel="0" r="225">
      <c r="A225" s="20" t="n">
        <v>45666</v>
      </c>
      <c r="B225" s="16" t="s">
        <v>190</v>
      </c>
      <c r="C225" s="16" t="s">
        <v>272</v>
      </c>
      <c r="D225" s="16" t="s">
        <v>169</v>
      </c>
      <c r="E225" s="16" t="s">
        <v>18</v>
      </c>
      <c r="F225" s="16" t="s">
        <v>20</v>
      </c>
      <c r="G225" s="7" t="n">
        <v>116</v>
      </c>
      <c r="H225" s="6" t="n">
        <v>518</v>
      </c>
      <c r="I225" s="6" t="n">
        <v>-60088</v>
      </c>
      <c r="J225" s="6" t="n">
        <v>0</v>
      </c>
      <c r="K225" s="6" t="n">
        <v>0</v>
      </c>
      <c r="L225" s="6" t="n">
        <v>0</v>
      </c>
      <c r="M225" s="6"/>
      <c r="N225" s="6" t="s">
        <f>=I225+J225+K225+L225</f>
      </c>
      <c r="O225" s="6"/>
      <c r="P225" s="6"/>
      <c r="Q225" s="16"/>
      <c r="R225" s="16" t="s">
        <v>233</v>
      </c>
    </row>
    <row collapsed="false" customFormat="false" customHeight="false" hidden="false" ht="12.1" outlineLevel="0" r="226">
      <c r="A226" s="20" t="n">
        <v>45666</v>
      </c>
      <c r="B226" s="16" t="s">
        <v>190</v>
      </c>
      <c r="C226" s="16" t="s">
        <v>272</v>
      </c>
      <c r="D226" s="16" t="s">
        <v>169</v>
      </c>
      <c r="E226" s="16" t="s">
        <v>18</v>
      </c>
      <c r="F226" s="16" t="s">
        <v>20</v>
      </c>
      <c r="G226" s="7" t="n">
        <v>12</v>
      </c>
      <c r="H226" s="6" t="n">
        <v>519</v>
      </c>
      <c r="I226" s="6" t="n">
        <v>-6228</v>
      </c>
      <c r="J226" s="6" t="n">
        <v>0</v>
      </c>
      <c r="K226" s="6" t="n">
        <v>0</v>
      </c>
      <c r="L226" s="6" t="n">
        <v>0</v>
      </c>
      <c r="M226" s="6"/>
      <c r="N226" s="6" t="s">
        <f>=I226+J226+K226+L226</f>
      </c>
      <c r="O226" s="6"/>
      <c r="P226" s="6"/>
      <c r="Q226" s="16"/>
      <c r="R226" s="16" t="s">
        <v>233</v>
      </c>
    </row>
    <row collapsed="false" customFormat="false" customHeight="false" hidden="false" ht="12.1" outlineLevel="0" r="227">
      <c r="A227" s="20" t="n">
        <v>45666</v>
      </c>
      <c r="B227" s="16" t="s">
        <v>273</v>
      </c>
      <c r="C227" s="16" t="s">
        <v>274</v>
      </c>
      <c r="D227" s="16" t="s">
        <v>169</v>
      </c>
      <c r="E227" s="16" t="s">
        <v>267</v>
      </c>
      <c r="F227" s="16" t="s">
        <v>20</v>
      </c>
      <c r="G227" s="7" t="n">
        <v>11</v>
      </c>
      <c r="H227" s="6" t="n">
        <v>13.628</v>
      </c>
      <c r="I227" s="6" t="n">
        <v>-149.91</v>
      </c>
      <c r="J227" s="6" t="n">
        <v>0</v>
      </c>
      <c r="K227" s="6" t="n">
        <v>0</v>
      </c>
      <c r="L227" s="6" t="n">
        <v>0</v>
      </c>
      <c r="M227" s="6"/>
      <c r="N227" s="6" t="s">
        <f>=I227+J227+K227+L227</f>
      </c>
      <c r="O227" s="6"/>
      <c r="P227" s="6"/>
      <c r="Q227" s="16"/>
      <c r="R227" s="16" t="s">
        <v>233</v>
      </c>
    </row>
    <row collapsed="false" customFormat="false" customHeight="false" hidden="false" ht="12.1" outlineLevel="0" r="228">
      <c r="A228" s="21" t="n">
        <v>45670</v>
      </c>
      <c r="B228" s="22" t="s">
        <v>246</v>
      </c>
      <c r="C228" s="22" t="s">
        <v>247</v>
      </c>
      <c r="D228" s="22" t="s">
        <v>248</v>
      </c>
      <c r="E228" s="22" t="s">
        <v>248</v>
      </c>
      <c r="F228" s="22" t="s">
        <v>20</v>
      </c>
      <c r="G228" s="23" t="n">
        <v>1</v>
      </c>
      <c r="H228" s="24" t="n">
        <v>0.08</v>
      </c>
      <c r="I228" s="24" t="n">
        <v>0.08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4"/>
      <c r="P228" s="24"/>
      <c r="Q228" s="22"/>
      <c r="R228" s="22" t="s">
        <v>233</v>
      </c>
    </row>
    <row collapsed="false" customFormat="false" customHeight="false" hidden="false" ht="12.1" outlineLevel="0" r="229">
      <c r="A229" s="21" t="n">
        <v>45672</v>
      </c>
      <c r="B229" s="22" t="s">
        <v>246</v>
      </c>
      <c r="C229" s="22" t="s">
        <v>257</v>
      </c>
      <c r="D229" s="22" t="s">
        <v>248</v>
      </c>
      <c r="E229" s="22" t="s">
        <v>248</v>
      </c>
      <c r="F229" s="22" t="s">
        <v>20</v>
      </c>
      <c r="G229" s="23" t="n">
        <v>1</v>
      </c>
      <c r="H229" s="24" t="n">
        <v>0.01</v>
      </c>
      <c r="I229" s="24" t="n">
        <v>0.01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4"/>
      <c r="P229" s="24"/>
      <c r="Q229" s="22"/>
      <c r="R229" s="22" t="s">
        <v>233</v>
      </c>
    </row>
    <row collapsed="false" customFormat="false" customHeight="false" hidden="false" ht="12.1" outlineLevel="0" r="230">
      <c r="A230" s="21" t="n">
        <v>45673</v>
      </c>
      <c r="B230" s="22" t="s">
        <v>246</v>
      </c>
      <c r="C230" s="22" t="s">
        <v>257</v>
      </c>
      <c r="D230" s="22" t="s">
        <v>248</v>
      </c>
      <c r="E230" s="22" t="s">
        <v>248</v>
      </c>
      <c r="F230" s="22" t="s">
        <v>20</v>
      </c>
      <c r="G230" s="23" t="n">
        <v>1</v>
      </c>
      <c r="H230" s="24" t="n">
        <v>0.01</v>
      </c>
      <c r="I230" s="24" t="n">
        <v>0.01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4"/>
      <c r="P230" s="24"/>
      <c r="Q230" s="22"/>
      <c r="R230" s="22" t="s">
        <v>233</v>
      </c>
    </row>
    <row collapsed="false" customFormat="false" customHeight="false" hidden="false" ht="12.1" outlineLevel="0" r="231">
      <c r="A231" s="21" t="n">
        <v>45677</v>
      </c>
      <c r="B231" s="22" t="s">
        <v>246</v>
      </c>
      <c r="C231" s="22" t="s">
        <v>257</v>
      </c>
      <c r="D231" s="22" t="s">
        <v>248</v>
      </c>
      <c r="E231" s="22" t="s">
        <v>248</v>
      </c>
      <c r="F231" s="22" t="s">
        <v>20</v>
      </c>
      <c r="G231" s="23" t="n">
        <v>1</v>
      </c>
      <c r="H231" s="24" t="n">
        <v>0.04</v>
      </c>
      <c r="I231" s="24" t="n">
        <v>0.04</v>
      </c>
      <c r="J231" s="24" t="n">
        <v>0</v>
      </c>
      <c r="K231" s="24" t="n">
        <v>0</v>
      </c>
      <c r="L231" s="24" t="n">
        <v>0</v>
      </c>
      <c r="M231" s="24"/>
      <c r="N231" s="6" t="s">
        <f>=I231+J231+K231+L231</f>
      </c>
      <c r="O231" s="24"/>
      <c r="P231" s="24"/>
      <c r="Q231" s="22"/>
      <c r="R231" s="22" t="s">
        <v>233</v>
      </c>
    </row>
    <row collapsed="false" customFormat="false" customHeight="false" hidden="false" ht="12.1" outlineLevel="0" r="232">
      <c r="A232" s="21" t="n">
        <v>45679</v>
      </c>
      <c r="B232" s="22" t="s">
        <v>246</v>
      </c>
      <c r="C232" s="22" t="s">
        <v>257</v>
      </c>
      <c r="D232" s="22" t="s">
        <v>248</v>
      </c>
      <c r="E232" s="22" t="s">
        <v>248</v>
      </c>
      <c r="F232" s="22" t="s">
        <v>20</v>
      </c>
      <c r="G232" s="23" t="n">
        <v>1</v>
      </c>
      <c r="H232" s="24" t="n">
        <v>0.01</v>
      </c>
      <c r="I232" s="24" t="n">
        <v>0.01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4"/>
      <c r="P232" s="24"/>
      <c r="Q232" s="22"/>
      <c r="R232" s="22" t="s">
        <v>233</v>
      </c>
    </row>
    <row collapsed="false" customFormat="false" customHeight="false" hidden="false" ht="12.1" outlineLevel="0" r="233">
      <c r="A233" s="21" t="n">
        <v>45680</v>
      </c>
      <c r="B233" s="22" t="s">
        <v>246</v>
      </c>
      <c r="C233" s="22" t="s">
        <v>257</v>
      </c>
      <c r="D233" s="22" t="s">
        <v>248</v>
      </c>
      <c r="E233" s="22" t="s">
        <v>248</v>
      </c>
      <c r="F233" s="22" t="s">
        <v>20</v>
      </c>
      <c r="G233" s="23" t="n">
        <v>1</v>
      </c>
      <c r="H233" s="24" t="n">
        <v>0.01</v>
      </c>
      <c r="I233" s="24" t="n">
        <v>0.01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4"/>
      <c r="P233" s="24"/>
      <c r="Q233" s="22"/>
      <c r="R233" s="22" t="s">
        <v>233</v>
      </c>
    </row>
    <row collapsed="false" customFormat="false" customHeight="false" hidden="false" ht="12.1" outlineLevel="0" r="234">
      <c r="A234" s="21" t="n">
        <v>45681</v>
      </c>
      <c r="B234" s="22" t="s">
        <v>246</v>
      </c>
      <c r="C234" s="22" t="s">
        <v>257</v>
      </c>
      <c r="D234" s="22" t="s">
        <v>248</v>
      </c>
      <c r="E234" s="22" t="s">
        <v>248</v>
      </c>
      <c r="F234" s="22" t="s">
        <v>20</v>
      </c>
      <c r="G234" s="23" t="n">
        <v>1</v>
      </c>
      <c r="H234" s="24" t="n">
        <v>0.01</v>
      </c>
      <c r="I234" s="24" t="n">
        <v>0.01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4"/>
      <c r="P234" s="24"/>
      <c r="Q234" s="22"/>
      <c r="R234" s="22" t="s">
        <v>233</v>
      </c>
    </row>
    <row collapsed="false" customFormat="false" customHeight="false" hidden="false" ht="12.1" outlineLevel="0" r="235">
      <c r="A235" s="21" t="n">
        <v>45684</v>
      </c>
      <c r="B235" s="22" t="s">
        <v>246</v>
      </c>
      <c r="C235" s="22" t="s">
        <v>257</v>
      </c>
      <c r="D235" s="22" t="s">
        <v>248</v>
      </c>
      <c r="E235" s="22" t="s">
        <v>248</v>
      </c>
      <c r="F235" s="22" t="s">
        <v>20</v>
      </c>
      <c r="G235" s="23" t="n">
        <v>1</v>
      </c>
      <c r="H235" s="24" t="n">
        <v>0.04</v>
      </c>
      <c r="I235" s="24" t="n">
        <v>0.04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4"/>
      <c r="P235" s="24"/>
      <c r="Q235" s="22"/>
      <c r="R235" s="22" t="s">
        <v>233</v>
      </c>
    </row>
    <row collapsed="false" customFormat="false" customHeight="false" hidden="false" ht="12.1" outlineLevel="0" r="236">
      <c r="A236" s="21" t="n">
        <v>45685</v>
      </c>
      <c r="B236" s="22" t="s">
        <v>246</v>
      </c>
      <c r="C236" s="22" t="s">
        <v>257</v>
      </c>
      <c r="D236" s="22" t="s">
        <v>248</v>
      </c>
      <c r="E236" s="22" t="s">
        <v>248</v>
      </c>
      <c r="F236" s="22" t="s">
        <v>20</v>
      </c>
      <c r="G236" s="23" t="n">
        <v>1</v>
      </c>
      <c r="H236" s="24" t="n">
        <v>0.01</v>
      </c>
      <c r="I236" s="24" t="n">
        <v>0.01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4"/>
      <c r="P236" s="24"/>
      <c r="Q236" s="22"/>
      <c r="R236" s="22" t="s">
        <v>233</v>
      </c>
    </row>
    <row collapsed="false" customFormat="false" customHeight="false" hidden="false" ht="12.1" outlineLevel="0" r="237">
      <c r="A237" s="21" t="n">
        <v>45686</v>
      </c>
      <c r="B237" s="22" t="s">
        <v>246</v>
      </c>
      <c r="C237" s="22" t="s">
        <v>257</v>
      </c>
      <c r="D237" s="22" t="s">
        <v>248</v>
      </c>
      <c r="E237" s="22" t="s">
        <v>248</v>
      </c>
      <c r="F237" s="22" t="s">
        <v>20</v>
      </c>
      <c r="G237" s="23" t="n">
        <v>1</v>
      </c>
      <c r="H237" s="24" t="n">
        <v>0.01</v>
      </c>
      <c r="I237" s="24" t="n">
        <v>0.01</v>
      </c>
      <c r="J237" s="24" t="n">
        <v>0</v>
      </c>
      <c r="K237" s="24" t="n">
        <v>0</v>
      </c>
      <c r="L237" s="24" t="n">
        <v>0</v>
      </c>
      <c r="M237" s="24"/>
      <c r="N237" s="6" t="s">
        <f>=I237+J237+K237+L237</f>
      </c>
      <c r="O237" s="24"/>
      <c r="P237" s="24"/>
      <c r="Q237" s="22"/>
      <c r="R237" s="22" t="s">
        <v>233</v>
      </c>
    </row>
    <row collapsed="false" customFormat="false" customHeight="false" hidden="false" ht="12.1" outlineLevel="0" r="238">
      <c r="A238" s="21" t="n">
        <v>45687</v>
      </c>
      <c r="B238" s="22" t="s">
        <v>275</v>
      </c>
      <c r="C238" s="22" t="s">
        <v>276</v>
      </c>
      <c r="D238" s="22" t="s">
        <v>248</v>
      </c>
      <c r="E238" s="22" t="s">
        <v>248</v>
      </c>
      <c r="F238" s="22" t="s">
        <v>20</v>
      </c>
      <c r="G238" s="23" t="n">
        <v>1</v>
      </c>
      <c r="H238" s="24" t="n">
        <v>5370.43</v>
      </c>
      <c r="I238" s="24" t="n">
        <v>5370.43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4"/>
      <c r="P238" s="24"/>
      <c r="Q238" s="22"/>
      <c r="R238" s="22" t="s">
        <v>233</v>
      </c>
    </row>
    <row collapsed="false" customFormat="false" customHeight="false" hidden="false" ht="12.1" outlineLevel="0" r="239">
      <c r="A239" s="20" t="n">
        <v>45692</v>
      </c>
      <c r="B239" s="16" t="s">
        <v>177</v>
      </c>
      <c r="C239" s="16" t="s">
        <v>244</v>
      </c>
      <c r="D239" s="16" t="s">
        <v>169</v>
      </c>
      <c r="E239" s="16" t="s">
        <v>18</v>
      </c>
      <c r="F239" s="16" t="s">
        <v>20</v>
      </c>
      <c r="G239" s="7" t="n">
        <v>28</v>
      </c>
      <c r="H239" s="6" t="n">
        <v>525.2</v>
      </c>
      <c r="I239" s="6" t="n">
        <v>-14705.6</v>
      </c>
      <c r="J239" s="6" t="n">
        <v>0</v>
      </c>
      <c r="K239" s="6" t="n">
        <v>0</v>
      </c>
      <c r="L239" s="6" t="n">
        <v>0</v>
      </c>
      <c r="M239" s="6"/>
      <c r="N239" s="6" t="s">
        <f>=I239+J239+K239+L239</f>
      </c>
      <c r="O239" s="6"/>
      <c r="P239" s="6"/>
      <c r="Q239" s="16"/>
      <c r="R239" s="16" t="s">
        <v>233</v>
      </c>
    </row>
    <row collapsed="false" customFormat="false" customHeight="false" hidden="false" ht="12.1" outlineLevel="0" r="240">
      <c r="A240" s="21" t="n">
        <v>45694</v>
      </c>
      <c r="B240" s="22" t="s">
        <v>232</v>
      </c>
      <c r="C240" s="22" t="s">
        <v>118</v>
      </c>
      <c r="D240" s="22" t="s">
        <v>232</v>
      </c>
      <c r="E240" s="22" t="s">
        <v>232</v>
      </c>
      <c r="F240" s="22" t="s">
        <v>20</v>
      </c>
      <c r="G240" s="23" t="n">
        <v>1</v>
      </c>
      <c r="H240" s="24" t="n">
        <v>205000</v>
      </c>
      <c r="I240" s="24" t="n">
        <v>205000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4"/>
      <c r="P240" s="24"/>
      <c r="Q240" s="22"/>
      <c r="R240" s="22" t="s">
        <v>233</v>
      </c>
    </row>
    <row collapsed="false" customFormat="false" customHeight="false" hidden="false" ht="12.1" outlineLevel="0" r="241">
      <c r="A241" s="21" t="n">
        <v>45695</v>
      </c>
      <c r="B241" s="22" t="s">
        <v>246</v>
      </c>
      <c r="C241" s="22" t="s">
        <v>257</v>
      </c>
      <c r="D241" s="22" t="s">
        <v>248</v>
      </c>
      <c r="E241" s="22" t="s">
        <v>248</v>
      </c>
      <c r="F241" s="22" t="s">
        <v>20</v>
      </c>
      <c r="G241" s="23" t="n">
        <v>1</v>
      </c>
      <c r="H241" s="24" t="n">
        <v>0.28</v>
      </c>
      <c r="I241" s="24" t="n">
        <v>0.28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4"/>
      <c r="P241" s="24"/>
      <c r="Q241" s="22"/>
      <c r="R241" s="22" t="s">
        <v>233</v>
      </c>
    </row>
    <row collapsed="false" customFormat="false" customHeight="false" hidden="false" ht="12.1" outlineLevel="0" r="242">
      <c r="A242" s="20" t="n">
        <v>45695</v>
      </c>
      <c r="B242" s="16" t="s">
        <v>175</v>
      </c>
      <c r="C242" s="16" t="s">
        <v>237</v>
      </c>
      <c r="D242" s="16" t="s">
        <v>169</v>
      </c>
      <c r="E242" s="16" t="s">
        <v>18</v>
      </c>
      <c r="F242" s="16" t="s">
        <v>20</v>
      </c>
      <c r="G242" s="7" t="n">
        <v>300</v>
      </c>
      <c r="H242" s="6" t="n">
        <v>140.08</v>
      </c>
      <c r="I242" s="6" t="n">
        <v>-42024</v>
      </c>
      <c r="J242" s="6" t="n">
        <v>0</v>
      </c>
      <c r="K242" s="6" t="n">
        <v>0</v>
      </c>
      <c r="L242" s="6" t="n">
        <v>0</v>
      </c>
      <c r="M242" s="6"/>
      <c r="N242" s="6" t="s">
        <f>=I242+J242+K242+L242</f>
      </c>
      <c r="O242" s="6"/>
      <c r="P242" s="6"/>
      <c r="Q242" s="16"/>
      <c r="R242" s="16" t="s">
        <v>233</v>
      </c>
    </row>
    <row collapsed="false" customFormat="false" customHeight="false" hidden="false" ht="12.1" outlineLevel="0" r="243">
      <c r="A243" s="20" t="n">
        <v>45695</v>
      </c>
      <c r="B243" s="16" t="s">
        <v>191</v>
      </c>
      <c r="C243" s="16" t="s">
        <v>271</v>
      </c>
      <c r="D243" s="16" t="s">
        <v>169</v>
      </c>
      <c r="E243" s="16" t="s">
        <v>18</v>
      </c>
      <c r="F243" s="16" t="s">
        <v>20</v>
      </c>
      <c r="G243" s="7" t="n">
        <v>1</v>
      </c>
      <c r="H243" s="6" t="n">
        <v>17855.5</v>
      </c>
      <c r="I243" s="6" t="n">
        <v>-17855.5</v>
      </c>
      <c r="J243" s="6" t="n">
        <v>0</v>
      </c>
      <c r="K243" s="6" t="n">
        <v>0</v>
      </c>
      <c r="L243" s="6" t="n">
        <v>0</v>
      </c>
      <c r="M243" s="6"/>
      <c r="N243" s="6" t="s">
        <f>=I243+J243+K243+L243</f>
      </c>
      <c r="O243" s="6"/>
      <c r="P243" s="6"/>
      <c r="Q243" s="16"/>
      <c r="R243" s="16" t="s">
        <v>233</v>
      </c>
    </row>
    <row collapsed="false" customFormat="false" customHeight="false" hidden="false" ht="12.1" outlineLevel="0" r="244">
      <c r="A244" s="20" t="n">
        <v>45695</v>
      </c>
      <c r="B244" s="16" t="s">
        <v>191</v>
      </c>
      <c r="C244" s="16" t="s">
        <v>271</v>
      </c>
      <c r="D244" s="16" t="s">
        <v>169</v>
      </c>
      <c r="E244" s="16" t="s">
        <v>18</v>
      </c>
      <c r="F244" s="16" t="s">
        <v>20</v>
      </c>
      <c r="G244" s="7" t="n">
        <v>1</v>
      </c>
      <c r="H244" s="6" t="n">
        <v>17857</v>
      </c>
      <c r="I244" s="6" t="n">
        <v>-17857</v>
      </c>
      <c r="J244" s="6" t="n">
        <v>0</v>
      </c>
      <c r="K244" s="6" t="n">
        <v>0</v>
      </c>
      <c r="L244" s="6" t="n">
        <v>0</v>
      </c>
      <c r="M244" s="6"/>
      <c r="N244" s="6" t="s">
        <f>=I244+J244+K244+L244</f>
      </c>
      <c r="O244" s="6"/>
      <c r="P244" s="6"/>
      <c r="Q244" s="16"/>
      <c r="R244" s="16" t="s">
        <v>233</v>
      </c>
    </row>
    <row collapsed="false" customFormat="false" customHeight="false" hidden="false" ht="12.1" outlineLevel="0" r="245">
      <c r="A245" s="20" t="n">
        <v>45695</v>
      </c>
      <c r="B245" s="16" t="s">
        <v>177</v>
      </c>
      <c r="C245" s="16" t="s">
        <v>244</v>
      </c>
      <c r="D245" s="16" t="s">
        <v>169</v>
      </c>
      <c r="E245" s="16" t="s">
        <v>18</v>
      </c>
      <c r="F245" s="16" t="s">
        <v>20</v>
      </c>
      <c r="G245" s="7" t="n">
        <v>53</v>
      </c>
      <c r="H245" s="6" t="n">
        <v>522.65</v>
      </c>
      <c r="I245" s="6" t="n">
        <v>-27700.45</v>
      </c>
      <c r="J245" s="6" t="n">
        <v>0</v>
      </c>
      <c r="K245" s="6" t="n">
        <v>0</v>
      </c>
      <c r="L245" s="6" t="n">
        <v>0</v>
      </c>
      <c r="M245" s="6"/>
      <c r="N245" s="6" t="s">
        <f>=I245+J245+K245+L245</f>
      </c>
      <c r="O245" s="6"/>
      <c r="P245" s="6"/>
      <c r="Q245" s="16"/>
      <c r="R245" s="16" t="s">
        <v>233</v>
      </c>
    </row>
    <row collapsed="false" customFormat="false" customHeight="false" hidden="false" ht="12.1" outlineLevel="0" r="246">
      <c r="A246" s="20" t="n">
        <v>45695</v>
      </c>
      <c r="B246" s="16" t="s">
        <v>177</v>
      </c>
      <c r="C246" s="16" t="s">
        <v>244</v>
      </c>
      <c r="D246" s="16" t="s">
        <v>169</v>
      </c>
      <c r="E246" s="16" t="s">
        <v>18</v>
      </c>
      <c r="F246" s="16" t="s">
        <v>20</v>
      </c>
      <c r="G246" s="7" t="n">
        <v>36</v>
      </c>
      <c r="H246" s="6" t="n">
        <v>522.65</v>
      </c>
      <c r="I246" s="6" t="n">
        <v>-18815.4</v>
      </c>
      <c r="J246" s="6" t="n">
        <v>0</v>
      </c>
      <c r="K246" s="6" t="n">
        <v>0</v>
      </c>
      <c r="L246" s="6" t="n">
        <v>0</v>
      </c>
      <c r="M246" s="6"/>
      <c r="N246" s="6" t="s">
        <f>=I246+J246+K246+L246</f>
      </c>
      <c r="O246" s="6"/>
      <c r="P246" s="6"/>
      <c r="Q246" s="16"/>
      <c r="R246" s="16" t="s">
        <v>233</v>
      </c>
    </row>
    <row collapsed="false" customFormat="false" customHeight="false" hidden="false" ht="12.1" outlineLevel="0" r="247">
      <c r="A247" s="20" t="n">
        <v>45695</v>
      </c>
      <c r="B247" s="16" t="s">
        <v>182</v>
      </c>
      <c r="C247" s="16" t="s">
        <v>256</v>
      </c>
      <c r="D247" s="16" t="s">
        <v>169</v>
      </c>
      <c r="E247" s="16" t="s">
        <v>18</v>
      </c>
      <c r="F247" s="16" t="s">
        <v>20</v>
      </c>
      <c r="G247" s="7" t="n">
        <v>140</v>
      </c>
      <c r="H247" s="6" t="n">
        <v>281.96</v>
      </c>
      <c r="I247" s="6" t="n">
        <v>-39474.4</v>
      </c>
      <c r="J247" s="6" t="n">
        <v>0</v>
      </c>
      <c r="K247" s="6" t="n">
        <v>0</v>
      </c>
      <c r="L247" s="6" t="n">
        <v>0</v>
      </c>
      <c r="M247" s="6"/>
      <c r="N247" s="6" t="s">
        <f>=I247+J247+K247+L247</f>
      </c>
      <c r="O247" s="6"/>
      <c r="P247" s="6"/>
      <c r="Q247" s="16"/>
      <c r="R247" s="16" t="s">
        <v>233</v>
      </c>
    </row>
    <row collapsed="false" customFormat="false" customHeight="false" hidden="false" ht="12.1" outlineLevel="0" r="248">
      <c r="A248" s="21" t="n">
        <v>45701</v>
      </c>
      <c r="B248" s="22" t="s">
        <v>232</v>
      </c>
      <c r="C248" s="22" t="s">
        <v>118</v>
      </c>
      <c r="D248" s="22" t="s">
        <v>232</v>
      </c>
      <c r="E248" s="22" t="s">
        <v>232</v>
      </c>
      <c r="F248" s="22" t="s">
        <v>20</v>
      </c>
      <c r="G248" s="23" t="n">
        <v>1</v>
      </c>
      <c r="H248" s="24" t="n">
        <v>380000</v>
      </c>
      <c r="I248" s="24" t="n">
        <v>380000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4"/>
      <c r="P248" s="24"/>
      <c r="Q248" s="22"/>
      <c r="R248" s="22" t="s">
        <v>233</v>
      </c>
    </row>
    <row collapsed="false" customFormat="false" customHeight="false" hidden="false" ht="12.1" outlineLevel="0" r="249">
      <c r="A249" s="25" t="n">
        <v>45701</v>
      </c>
      <c r="B249" s="26" t="s">
        <v>234</v>
      </c>
      <c r="C249" s="26" t="s">
        <v>235</v>
      </c>
      <c r="D249" s="26" t="s">
        <v>234</v>
      </c>
      <c r="E249" s="26" t="s">
        <v>234</v>
      </c>
      <c r="F249" s="26" t="s">
        <v>20</v>
      </c>
      <c r="G249" s="27" t="n">
        <v>1</v>
      </c>
      <c r="H249" s="28" t="n">
        <v>-534.33</v>
      </c>
      <c r="I249" s="28" t="n">
        <v>-534.33</v>
      </c>
      <c r="J249" s="28" t="n">
        <v>0</v>
      </c>
      <c r="K249" s="28" t="n">
        <v>0</v>
      </c>
      <c r="L249" s="28" t="n">
        <v>0</v>
      </c>
      <c r="M249" s="28"/>
      <c r="N249" s="6" t="s">
        <f>=I249+J249+K249+L249</f>
      </c>
      <c r="O249" s="28"/>
      <c r="P249" s="28"/>
      <c r="Q249" s="26"/>
      <c r="R249" s="26" t="s">
        <v>233</v>
      </c>
    </row>
    <row collapsed="false" customFormat="false" customHeight="false" hidden="false" ht="12.1" outlineLevel="0" r="250">
      <c r="A250" s="20" t="n">
        <v>45701</v>
      </c>
      <c r="B250" s="16" t="s">
        <v>190</v>
      </c>
      <c r="C250" s="16" t="s">
        <v>272</v>
      </c>
      <c r="D250" s="16" t="s">
        <v>169</v>
      </c>
      <c r="E250" s="16" t="s">
        <v>18</v>
      </c>
      <c r="F250" s="16" t="s">
        <v>20</v>
      </c>
      <c r="G250" s="7" t="n">
        <v>79</v>
      </c>
      <c r="H250" s="6" t="n">
        <v>520.5</v>
      </c>
      <c r="I250" s="6" t="n">
        <v>-41119.5</v>
      </c>
      <c r="J250" s="6" t="n">
        <v>0</v>
      </c>
      <c r="K250" s="6" t="n">
        <v>0</v>
      </c>
      <c r="L250" s="6" t="n">
        <v>0</v>
      </c>
      <c r="M250" s="6"/>
      <c r="N250" s="6" t="s">
        <f>=I250+J250+K250+L250</f>
      </c>
      <c r="O250" s="6"/>
      <c r="P250" s="6"/>
      <c r="Q250" s="16"/>
      <c r="R250" s="16" t="s">
        <v>233</v>
      </c>
    </row>
    <row collapsed="false" customFormat="false" customHeight="false" hidden="false" ht="12.1" outlineLevel="0" r="251">
      <c r="A251" s="21" t="n">
        <v>45702</v>
      </c>
      <c r="B251" s="22" t="s">
        <v>232</v>
      </c>
      <c r="C251" s="22" t="s">
        <v>118</v>
      </c>
      <c r="D251" s="22" t="s">
        <v>232</v>
      </c>
      <c r="E251" s="22" t="s">
        <v>232</v>
      </c>
      <c r="F251" s="22" t="s">
        <v>20</v>
      </c>
      <c r="G251" s="23" t="n">
        <v>1</v>
      </c>
      <c r="H251" s="24" t="n">
        <v>12000</v>
      </c>
      <c r="I251" s="24" t="n">
        <v>12000</v>
      </c>
      <c r="J251" s="24" t="n">
        <v>0</v>
      </c>
      <c r="K251" s="24" t="n">
        <v>0</v>
      </c>
      <c r="L251" s="24" t="n">
        <v>0</v>
      </c>
      <c r="M251" s="24"/>
      <c r="N251" s="6" t="s">
        <f>=I251+J251+K251+L251</f>
      </c>
      <c r="O251" s="24"/>
      <c r="P251" s="24"/>
      <c r="Q251" s="22"/>
      <c r="R251" s="22" t="s">
        <v>233</v>
      </c>
    </row>
    <row collapsed="false" customFormat="false" customHeight="false" hidden="false" ht="12.1" outlineLevel="0" r="252">
      <c r="A252" s="29" t="n">
        <v>45702</v>
      </c>
      <c r="B252" s="30" t="s">
        <v>175</v>
      </c>
      <c r="C252" s="30" t="s">
        <v>237</v>
      </c>
      <c r="D252" s="30" t="s">
        <v>171</v>
      </c>
      <c r="E252" s="30" t="s">
        <v>18</v>
      </c>
      <c r="F252" s="30" t="s">
        <v>20</v>
      </c>
      <c r="G252" s="31" t="n">
        <v>-590</v>
      </c>
      <c r="H252" s="32" t="n">
        <v>166.48</v>
      </c>
      <c r="I252" s="32" t="n">
        <v>98223.2</v>
      </c>
      <c r="J252" s="32" t="n">
        <v>0</v>
      </c>
      <c r="K252" s="32" t="n">
        <v>0</v>
      </c>
      <c r="L252" s="32" t="n">
        <v>0</v>
      </c>
      <c r="M252" s="32"/>
      <c r="N252" s="6" t="s">
        <f>=I252+J252+K252+L252</f>
      </c>
      <c r="O252" s="32"/>
      <c r="P252" s="32"/>
      <c r="Q252" s="30"/>
      <c r="R252" s="30" t="s">
        <v>233</v>
      </c>
    </row>
    <row collapsed="false" customFormat="false" customHeight="false" hidden="false" ht="12.1" outlineLevel="0" r="253">
      <c r="A253" s="29" t="n">
        <v>45702</v>
      </c>
      <c r="B253" s="30" t="s">
        <v>175</v>
      </c>
      <c r="C253" s="30" t="s">
        <v>237</v>
      </c>
      <c r="D253" s="30" t="s">
        <v>171</v>
      </c>
      <c r="E253" s="30" t="s">
        <v>18</v>
      </c>
      <c r="F253" s="30" t="s">
        <v>20</v>
      </c>
      <c r="G253" s="31" t="n">
        <v>-220</v>
      </c>
      <c r="H253" s="32" t="n">
        <v>166.44</v>
      </c>
      <c r="I253" s="32" t="n">
        <v>36616.8</v>
      </c>
      <c r="J253" s="32" t="n">
        <v>0</v>
      </c>
      <c r="K253" s="32" t="n">
        <v>0</v>
      </c>
      <c r="L253" s="32" t="n">
        <v>0</v>
      </c>
      <c r="M253" s="32"/>
      <c r="N253" s="6" t="s">
        <f>=I253+J253+K253+L253</f>
      </c>
      <c r="O253" s="32"/>
      <c r="P253" s="32"/>
      <c r="Q253" s="30"/>
      <c r="R253" s="30" t="s">
        <v>233</v>
      </c>
    </row>
    <row collapsed="false" customFormat="false" customHeight="false" hidden="false" ht="12.1" outlineLevel="0" r="254">
      <c r="A254" s="29" t="n">
        <v>45702</v>
      </c>
      <c r="B254" s="30" t="s">
        <v>175</v>
      </c>
      <c r="C254" s="30" t="s">
        <v>237</v>
      </c>
      <c r="D254" s="30" t="s">
        <v>171</v>
      </c>
      <c r="E254" s="30" t="s">
        <v>18</v>
      </c>
      <c r="F254" s="30" t="s">
        <v>20</v>
      </c>
      <c r="G254" s="31" t="n">
        <v>-100</v>
      </c>
      <c r="H254" s="32" t="n">
        <v>166.43</v>
      </c>
      <c r="I254" s="32" t="n">
        <v>16643</v>
      </c>
      <c r="J254" s="32" t="n">
        <v>0</v>
      </c>
      <c r="K254" s="32" t="n">
        <v>0</v>
      </c>
      <c r="L254" s="32" t="n">
        <v>0</v>
      </c>
      <c r="M254" s="32"/>
      <c r="N254" s="6" t="s">
        <f>=I254+J254+K254+L254</f>
      </c>
      <c r="O254" s="32"/>
      <c r="P254" s="32"/>
      <c r="Q254" s="30"/>
      <c r="R254" s="30" t="s">
        <v>233</v>
      </c>
    </row>
    <row collapsed="false" customFormat="false" customHeight="false" hidden="false" ht="12.1" outlineLevel="0" r="255">
      <c r="A255" s="29" t="n">
        <v>45702</v>
      </c>
      <c r="B255" s="30" t="s">
        <v>175</v>
      </c>
      <c r="C255" s="30" t="s">
        <v>237</v>
      </c>
      <c r="D255" s="30" t="s">
        <v>171</v>
      </c>
      <c r="E255" s="30" t="s">
        <v>18</v>
      </c>
      <c r="F255" s="30" t="s">
        <v>20</v>
      </c>
      <c r="G255" s="31" t="n">
        <v>-100</v>
      </c>
      <c r="H255" s="32" t="n">
        <v>166.43</v>
      </c>
      <c r="I255" s="32" t="n">
        <v>16643</v>
      </c>
      <c r="J255" s="32" t="n">
        <v>0</v>
      </c>
      <c r="K255" s="32" t="n">
        <v>0</v>
      </c>
      <c r="L255" s="32" t="n">
        <v>0</v>
      </c>
      <c r="M255" s="32"/>
      <c r="N255" s="6" t="s">
        <f>=I255+J255+K255+L255</f>
      </c>
      <c r="O255" s="32"/>
      <c r="P255" s="32"/>
      <c r="Q255" s="30"/>
      <c r="R255" s="30" t="s">
        <v>233</v>
      </c>
    </row>
    <row collapsed="false" customFormat="false" customHeight="false" hidden="false" ht="12.1" outlineLevel="0" r="256">
      <c r="A256" s="29" t="n">
        <v>45702</v>
      </c>
      <c r="B256" s="30" t="s">
        <v>175</v>
      </c>
      <c r="C256" s="30" t="s">
        <v>237</v>
      </c>
      <c r="D256" s="30" t="s">
        <v>171</v>
      </c>
      <c r="E256" s="30" t="s">
        <v>18</v>
      </c>
      <c r="F256" s="30" t="s">
        <v>20</v>
      </c>
      <c r="G256" s="31" t="n">
        <v>-60</v>
      </c>
      <c r="H256" s="32" t="n">
        <v>166.41</v>
      </c>
      <c r="I256" s="32" t="n">
        <v>9984.6</v>
      </c>
      <c r="J256" s="32" t="n">
        <v>0</v>
      </c>
      <c r="K256" s="32" t="n">
        <v>0</v>
      </c>
      <c r="L256" s="32" t="n">
        <v>0</v>
      </c>
      <c r="M256" s="32"/>
      <c r="N256" s="6" t="s">
        <f>=I256+J256+K256+L256</f>
      </c>
      <c r="O256" s="32"/>
      <c r="P256" s="32"/>
      <c r="Q256" s="30"/>
      <c r="R256" s="30" t="s">
        <v>233</v>
      </c>
    </row>
    <row collapsed="false" customFormat="false" customHeight="false" hidden="false" ht="12.1" outlineLevel="0" r="257">
      <c r="A257" s="20" t="n">
        <v>45702</v>
      </c>
      <c r="B257" s="16" t="s">
        <v>192</v>
      </c>
      <c r="C257" s="16" t="s">
        <v>277</v>
      </c>
      <c r="D257" s="16" t="s">
        <v>169</v>
      </c>
      <c r="E257" s="16" t="s">
        <v>18</v>
      </c>
      <c r="F257" s="16" t="s">
        <v>20</v>
      </c>
      <c r="G257" s="7" t="n">
        <v>7</v>
      </c>
      <c r="H257" s="6" t="n">
        <v>6816</v>
      </c>
      <c r="I257" s="6" t="n">
        <v>-47712</v>
      </c>
      <c r="J257" s="6" t="n">
        <v>0</v>
      </c>
      <c r="K257" s="6" t="n">
        <v>0</v>
      </c>
      <c r="L257" s="6" t="n">
        <v>0</v>
      </c>
      <c r="M257" s="6"/>
      <c r="N257" s="6" t="s">
        <f>=I257+J257+K257+L257</f>
      </c>
      <c r="O257" s="6"/>
      <c r="P257" s="6"/>
      <c r="Q257" s="16"/>
      <c r="R257" s="16" t="s">
        <v>233</v>
      </c>
    </row>
    <row collapsed="false" customFormat="false" customHeight="false" hidden="false" ht="12.1" outlineLevel="0" r="258">
      <c r="A258" s="20" t="n">
        <v>45702</v>
      </c>
      <c r="B258" s="16" t="s">
        <v>192</v>
      </c>
      <c r="C258" s="16" t="s">
        <v>277</v>
      </c>
      <c r="D258" s="16" t="s">
        <v>169</v>
      </c>
      <c r="E258" s="16" t="s">
        <v>18</v>
      </c>
      <c r="F258" s="16" t="s">
        <v>20</v>
      </c>
      <c r="G258" s="7" t="n">
        <v>5</v>
      </c>
      <c r="H258" s="6" t="n">
        <v>6816</v>
      </c>
      <c r="I258" s="6" t="n">
        <v>-34080</v>
      </c>
      <c r="J258" s="6" t="n">
        <v>0</v>
      </c>
      <c r="K258" s="6" t="n">
        <v>0</v>
      </c>
      <c r="L258" s="6" t="n">
        <v>0</v>
      </c>
      <c r="M258" s="6"/>
      <c r="N258" s="6" t="s">
        <f>=I258+J258+K258+L258</f>
      </c>
      <c r="O258" s="6"/>
      <c r="P258" s="6"/>
      <c r="Q258" s="16"/>
      <c r="R258" s="16" t="s">
        <v>233</v>
      </c>
    </row>
    <row collapsed="false" customFormat="false" customHeight="false" hidden="false" ht="12.1" outlineLevel="0" r="259">
      <c r="A259" s="20" t="n">
        <v>45702</v>
      </c>
      <c r="B259" s="16" t="s">
        <v>192</v>
      </c>
      <c r="C259" s="16" t="s">
        <v>277</v>
      </c>
      <c r="D259" s="16" t="s">
        <v>169</v>
      </c>
      <c r="E259" s="16" t="s">
        <v>18</v>
      </c>
      <c r="F259" s="16" t="s">
        <v>20</v>
      </c>
      <c r="G259" s="7" t="n">
        <v>12</v>
      </c>
      <c r="H259" s="6" t="n">
        <v>6817</v>
      </c>
      <c r="I259" s="6" t="n">
        <v>-81804</v>
      </c>
      <c r="J259" s="6" t="n">
        <v>0</v>
      </c>
      <c r="K259" s="6" t="n">
        <v>0</v>
      </c>
      <c r="L259" s="6" t="n">
        <v>0</v>
      </c>
      <c r="M259" s="6"/>
      <c r="N259" s="6" t="s">
        <f>=I259+J259+K259+L259</f>
      </c>
      <c r="O259" s="6"/>
      <c r="P259" s="6"/>
      <c r="Q259" s="16"/>
      <c r="R259" s="16" t="s">
        <v>233</v>
      </c>
    </row>
    <row collapsed="false" customFormat="false" customHeight="false" hidden="false" ht="12.1" outlineLevel="0" r="260">
      <c r="A260" s="20" t="n">
        <v>45702</v>
      </c>
      <c r="B260" s="16" t="s">
        <v>193</v>
      </c>
      <c r="C260" s="16" t="s">
        <v>278</v>
      </c>
      <c r="D260" s="16" t="s">
        <v>169</v>
      </c>
      <c r="E260" s="16" t="s">
        <v>18</v>
      </c>
      <c r="F260" s="16" t="s">
        <v>20</v>
      </c>
      <c r="G260" s="7" t="n">
        <v>176</v>
      </c>
      <c r="H260" s="6" t="n">
        <v>634.15</v>
      </c>
      <c r="I260" s="6" t="n">
        <v>-111610.4</v>
      </c>
      <c r="J260" s="6" t="n">
        <v>0</v>
      </c>
      <c r="K260" s="6" t="n">
        <v>0</v>
      </c>
      <c r="L260" s="6" t="n">
        <v>0</v>
      </c>
      <c r="M260" s="6"/>
      <c r="N260" s="6" t="s">
        <f>=I260+J260+K260+L260</f>
      </c>
      <c r="O260" s="6"/>
      <c r="P260" s="6"/>
      <c r="Q260" s="16"/>
      <c r="R260" s="16" t="s">
        <v>233</v>
      </c>
    </row>
    <row collapsed="false" customFormat="false" customHeight="false" hidden="false" ht="12.1" outlineLevel="0" r="261">
      <c r="A261" s="20" t="n">
        <v>45702</v>
      </c>
      <c r="B261" s="16" t="s">
        <v>193</v>
      </c>
      <c r="C261" s="16" t="s">
        <v>278</v>
      </c>
      <c r="D261" s="16" t="s">
        <v>169</v>
      </c>
      <c r="E261" s="16" t="s">
        <v>18</v>
      </c>
      <c r="F261" s="16" t="s">
        <v>20</v>
      </c>
      <c r="G261" s="7" t="n">
        <v>19</v>
      </c>
      <c r="H261" s="6" t="n">
        <v>634.15</v>
      </c>
      <c r="I261" s="6" t="n">
        <v>-12048.85</v>
      </c>
      <c r="J261" s="6" t="n">
        <v>0</v>
      </c>
      <c r="K261" s="6" t="n">
        <v>0</v>
      </c>
      <c r="L261" s="6" t="n">
        <v>0</v>
      </c>
      <c r="M261" s="6"/>
      <c r="N261" s="6" t="s">
        <f>=I261+J261+K261+L261</f>
      </c>
      <c r="O261" s="6"/>
      <c r="P261" s="6"/>
      <c r="Q261" s="16"/>
      <c r="R261" s="16" t="s">
        <v>233</v>
      </c>
    </row>
    <row collapsed="false" customFormat="false" customHeight="false" hidden="false" ht="12.1" outlineLevel="0" r="262">
      <c r="A262" s="20" t="n">
        <v>45702</v>
      </c>
      <c r="B262" s="16" t="s">
        <v>193</v>
      </c>
      <c r="C262" s="16" t="s">
        <v>278</v>
      </c>
      <c r="D262" s="16" t="s">
        <v>169</v>
      </c>
      <c r="E262" s="16" t="s">
        <v>18</v>
      </c>
      <c r="F262" s="16" t="s">
        <v>20</v>
      </c>
      <c r="G262" s="7" t="n">
        <v>27</v>
      </c>
      <c r="H262" s="6" t="n">
        <v>634.2</v>
      </c>
      <c r="I262" s="6" t="n">
        <v>-17123.4</v>
      </c>
      <c r="J262" s="6" t="n">
        <v>0</v>
      </c>
      <c r="K262" s="6" t="n">
        <v>0</v>
      </c>
      <c r="L262" s="6" t="n">
        <v>0</v>
      </c>
      <c r="M262" s="6"/>
      <c r="N262" s="6" t="s">
        <f>=I262+J262+K262+L262</f>
      </c>
      <c r="O262" s="6"/>
      <c r="P262" s="6"/>
      <c r="Q262" s="16"/>
      <c r="R262" s="16" t="s">
        <v>233</v>
      </c>
    </row>
    <row collapsed="false" customFormat="false" customHeight="false" hidden="false" ht="12.1" outlineLevel="0" r="263">
      <c r="A263" s="20" t="n">
        <v>45702</v>
      </c>
      <c r="B263" s="16" t="s">
        <v>193</v>
      </c>
      <c r="C263" s="16" t="s">
        <v>278</v>
      </c>
      <c r="D263" s="16" t="s">
        <v>169</v>
      </c>
      <c r="E263" s="16" t="s">
        <v>18</v>
      </c>
      <c r="F263" s="16" t="s">
        <v>20</v>
      </c>
      <c r="G263" s="7" t="n">
        <v>31</v>
      </c>
      <c r="H263" s="6" t="n">
        <v>634.2</v>
      </c>
      <c r="I263" s="6" t="n">
        <v>-19660.2</v>
      </c>
      <c r="J263" s="6" t="n">
        <v>0</v>
      </c>
      <c r="K263" s="6" t="n">
        <v>0</v>
      </c>
      <c r="L263" s="6" t="n">
        <v>0</v>
      </c>
      <c r="M263" s="6"/>
      <c r="N263" s="6" t="s">
        <f>=I263+J263+K263+L263</f>
      </c>
      <c r="O263" s="6"/>
      <c r="P263" s="6"/>
      <c r="Q263" s="16"/>
      <c r="R263" s="16" t="s">
        <v>233</v>
      </c>
    </row>
    <row collapsed="false" customFormat="false" customHeight="false" hidden="false" ht="12.1" outlineLevel="0" r="264">
      <c r="A264" s="20" t="n">
        <v>45702</v>
      </c>
      <c r="B264" s="16" t="s">
        <v>190</v>
      </c>
      <c r="C264" s="16" t="s">
        <v>272</v>
      </c>
      <c r="D264" s="16" t="s">
        <v>169</v>
      </c>
      <c r="E264" s="16" t="s">
        <v>18</v>
      </c>
      <c r="F264" s="16" t="s">
        <v>20</v>
      </c>
      <c r="G264" s="7" t="n">
        <v>12</v>
      </c>
      <c r="H264" s="6" t="n">
        <v>519.5</v>
      </c>
      <c r="I264" s="6" t="n">
        <v>-6234</v>
      </c>
      <c r="J264" s="6" t="n">
        <v>0</v>
      </c>
      <c r="K264" s="6" t="n">
        <v>0</v>
      </c>
      <c r="L264" s="6" t="n">
        <v>0</v>
      </c>
      <c r="M264" s="6"/>
      <c r="N264" s="6" t="s">
        <f>=I264+J264+K264+L264</f>
      </c>
      <c r="O264" s="6"/>
      <c r="P264" s="6"/>
      <c r="Q264" s="16"/>
      <c r="R264" s="16" t="s">
        <v>233</v>
      </c>
    </row>
    <row collapsed="false" customFormat="false" customHeight="false" hidden="false" ht="12.1" outlineLevel="0" r="265">
      <c r="A265" s="20" t="n">
        <v>45702</v>
      </c>
      <c r="B265" s="16" t="s">
        <v>190</v>
      </c>
      <c r="C265" s="16" t="s">
        <v>272</v>
      </c>
      <c r="D265" s="16" t="s">
        <v>169</v>
      </c>
      <c r="E265" s="16" t="s">
        <v>18</v>
      </c>
      <c r="F265" s="16" t="s">
        <v>20</v>
      </c>
      <c r="G265" s="7" t="n">
        <v>92</v>
      </c>
      <c r="H265" s="6" t="n">
        <v>516.5</v>
      </c>
      <c r="I265" s="6" t="n">
        <v>-47518</v>
      </c>
      <c r="J265" s="6" t="n">
        <v>0</v>
      </c>
      <c r="K265" s="6" t="n">
        <v>0</v>
      </c>
      <c r="L265" s="6" t="n">
        <v>0</v>
      </c>
      <c r="M265" s="6"/>
      <c r="N265" s="6" t="s">
        <f>=I265+J265+K265+L265</f>
      </c>
      <c r="O265" s="6"/>
      <c r="P265" s="6"/>
      <c r="Q265" s="16"/>
      <c r="R265" s="16" t="s">
        <v>233</v>
      </c>
    </row>
    <row collapsed="false" customFormat="false" customHeight="false" hidden="false" ht="12.1" outlineLevel="0" r="266">
      <c r="A266" s="21" t="n">
        <v>45704</v>
      </c>
      <c r="B266" s="22" t="s">
        <v>232</v>
      </c>
      <c r="C266" s="22" t="s">
        <v>118</v>
      </c>
      <c r="D266" s="22" t="s">
        <v>232</v>
      </c>
      <c r="E266" s="22" t="s">
        <v>232</v>
      </c>
      <c r="F266" s="22" t="s">
        <v>20</v>
      </c>
      <c r="G266" s="23" t="n">
        <v>1</v>
      </c>
      <c r="H266" s="24" t="n">
        <v>200000</v>
      </c>
      <c r="I266" s="24" t="n">
        <v>200000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4"/>
      <c r="P266" s="24"/>
      <c r="Q266" s="22"/>
      <c r="R266" s="22" t="s">
        <v>233</v>
      </c>
    </row>
    <row collapsed="false" customFormat="false" customHeight="false" hidden="false" ht="12.1" outlineLevel="0" r="267">
      <c r="A267" s="20" t="n">
        <v>45705</v>
      </c>
      <c r="B267" s="16" t="s">
        <v>192</v>
      </c>
      <c r="C267" s="16" t="s">
        <v>277</v>
      </c>
      <c r="D267" s="16" t="s">
        <v>169</v>
      </c>
      <c r="E267" s="16" t="s">
        <v>18</v>
      </c>
      <c r="F267" s="16" t="s">
        <v>20</v>
      </c>
      <c r="G267" s="7" t="n">
        <v>6</v>
      </c>
      <c r="H267" s="6" t="n">
        <v>6856</v>
      </c>
      <c r="I267" s="6" t="n">
        <v>-41136</v>
      </c>
      <c r="J267" s="6" t="n">
        <v>0</v>
      </c>
      <c r="K267" s="6" t="n">
        <v>0</v>
      </c>
      <c r="L267" s="6" t="n">
        <v>0</v>
      </c>
      <c r="M267" s="6"/>
      <c r="N267" s="6" t="s">
        <f>=I267+J267+K267+L267</f>
      </c>
      <c r="O267" s="6"/>
      <c r="P267" s="6"/>
      <c r="Q267" s="16"/>
      <c r="R267" s="16" t="s">
        <v>233</v>
      </c>
    </row>
    <row collapsed="false" customFormat="false" customHeight="false" hidden="false" ht="12.1" outlineLevel="0" r="268">
      <c r="A268" s="20" t="n">
        <v>45705</v>
      </c>
      <c r="B268" s="16" t="s">
        <v>191</v>
      </c>
      <c r="C268" s="16" t="s">
        <v>271</v>
      </c>
      <c r="D268" s="16" t="s">
        <v>169</v>
      </c>
      <c r="E268" s="16" t="s">
        <v>18</v>
      </c>
      <c r="F268" s="16" t="s">
        <v>20</v>
      </c>
      <c r="G268" s="7" t="n">
        <v>2</v>
      </c>
      <c r="H268" s="6" t="n">
        <v>18978</v>
      </c>
      <c r="I268" s="6" t="n">
        <v>-37956</v>
      </c>
      <c r="J268" s="6" t="n">
        <v>0</v>
      </c>
      <c r="K268" s="6" t="n">
        <v>0</v>
      </c>
      <c r="L268" s="6" t="n">
        <v>0</v>
      </c>
      <c r="M268" s="6"/>
      <c r="N268" s="6" t="s">
        <f>=I268+J268+K268+L268</f>
      </c>
      <c r="O268" s="6"/>
      <c r="P268" s="6"/>
      <c r="Q268" s="16"/>
      <c r="R268" s="16" t="s">
        <v>233</v>
      </c>
    </row>
    <row collapsed="false" customFormat="false" customHeight="false" hidden="false" ht="12.1" outlineLevel="0" r="269">
      <c r="A269" s="20" t="n">
        <v>45705</v>
      </c>
      <c r="B269" s="16" t="s">
        <v>177</v>
      </c>
      <c r="C269" s="16" t="s">
        <v>244</v>
      </c>
      <c r="D269" s="16" t="s">
        <v>169</v>
      </c>
      <c r="E269" s="16" t="s">
        <v>18</v>
      </c>
      <c r="F269" s="16" t="s">
        <v>20</v>
      </c>
      <c r="G269" s="7" t="n">
        <v>10</v>
      </c>
      <c r="H269" s="6" t="n">
        <v>572.85</v>
      </c>
      <c r="I269" s="6" t="n">
        <v>-5728.5</v>
      </c>
      <c r="J269" s="6" t="n">
        <v>0</v>
      </c>
      <c r="K269" s="6" t="n">
        <v>0</v>
      </c>
      <c r="L269" s="6" t="n">
        <v>0</v>
      </c>
      <c r="M269" s="6"/>
      <c r="N269" s="6" t="s">
        <f>=I269+J269+K269+L269</f>
      </c>
      <c r="O269" s="6"/>
      <c r="P269" s="6"/>
      <c r="Q269" s="16"/>
      <c r="R269" s="16" t="s">
        <v>233</v>
      </c>
    </row>
    <row collapsed="false" customFormat="false" customHeight="false" hidden="false" ht="12.1" outlineLevel="0" r="270">
      <c r="A270" s="20" t="n">
        <v>45705</v>
      </c>
      <c r="B270" s="16" t="s">
        <v>177</v>
      </c>
      <c r="C270" s="16" t="s">
        <v>244</v>
      </c>
      <c r="D270" s="16" t="s">
        <v>169</v>
      </c>
      <c r="E270" s="16" t="s">
        <v>18</v>
      </c>
      <c r="F270" s="16" t="s">
        <v>20</v>
      </c>
      <c r="G270" s="7" t="n">
        <v>13</v>
      </c>
      <c r="H270" s="6" t="n">
        <v>572.95</v>
      </c>
      <c r="I270" s="6" t="n">
        <v>-7448.35</v>
      </c>
      <c r="J270" s="6" t="n">
        <v>0</v>
      </c>
      <c r="K270" s="6" t="n">
        <v>0</v>
      </c>
      <c r="L270" s="6" t="n">
        <v>0</v>
      </c>
      <c r="M270" s="6"/>
      <c r="N270" s="6" t="s">
        <f>=I270+J270+K270+L270</f>
      </c>
      <c r="O270" s="6"/>
      <c r="P270" s="6"/>
      <c r="Q270" s="16"/>
      <c r="R270" s="16" t="s">
        <v>233</v>
      </c>
    </row>
    <row collapsed="false" customFormat="false" customHeight="false" hidden="false" ht="12.1" outlineLevel="0" r="271">
      <c r="A271" s="20" t="n">
        <v>45705</v>
      </c>
      <c r="B271" s="16" t="s">
        <v>177</v>
      </c>
      <c r="C271" s="16" t="s">
        <v>244</v>
      </c>
      <c r="D271" s="16" t="s">
        <v>169</v>
      </c>
      <c r="E271" s="16" t="s">
        <v>18</v>
      </c>
      <c r="F271" s="16" t="s">
        <v>20</v>
      </c>
      <c r="G271" s="7" t="n">
        <v>40</v>
      </c>
      <c r="H271" s="6" t="n">
        <v>573</v>
      </c>
      <c r="I271" s="6" t="n">
        <v>-22920</v>
      </c>
      <c r="J271" s="6" t="n">
        <v>0</v>
      </c>
      <c r="K271" s="6" t="n">
        <v>0</v>
      </c>
      <c r="L271" s="6" t="n">
        <v>0</v>
      </c>
      <c r="M271" s="6"/>
      <c r="N271" s="6" t="s">
        <f>=I271+J271+K271+L271</f>
      </c>
      <c r="O271" s="6"/>
      <c r="P271" s="6"/>
      <c r="Q271" s="16"/>
      <c r="R271" s="16" t="s">
        <v>233</v>
      </c>
    </row>
    <row collapsed="false" customFormat="false" customHeight="false" hidden="false" ht="12.1" outlineLevel="0" r="272">
      <c r="A272" s="20" t="n">
        <v>45705</v>
      </c>
      <c r="B272" s="16" t="s">
        <v>182</v>
      </c>
      <c r="C272" s="16" t="s">
        <v>256</v>
      </c>
      <c r="D272" s="16" t="s">
        <v>169</v>
      </c>
      <c r="E272" s="16" t="s">
        <v>18</v>
      </c>
      <c r="F272" s="16" t="s">
        <v>20</v>
      </c>
      <c r="G272" s="7" t="n">
        <v>90</v>
      </c>
      <c r="H272" s="6" t="n">
        <v>309.07</v>
      </c>
      <c r="I272" s="6" t="n">
        <v>-27816.3</v>
      </c>
      <c r="J272" s="6" t="n">
        <v>0</v>
      </c>
      <c r="K272" s="6" t="n">
        <v>0</v>
      </c>
      <c r="L272" s="6" t="n">
        <v>0</v>
      </c>
      <c r="M272" s="6"/>
      <c r="N272" s="6" t="s">
        <f>=I272+J272+K272+L272</f>
      </c>
      <c r="O272" s="6"/>
      <c r="P272" s="6"/>
      <c r="Q272" s="16"/>
      <c r="R272" s="16" t="s">
        <v>233</v>
      </c>
    </row>
    <row collapsed="false" customFormat="false" customHeight="false" hidden="false" ht="12.1" outlineLevel="0" r="273">
      <c r="A273" s="20" t="n">
        <v>45705</v>
      </c>
      <c r="B273" s="16" t="s">
        <v>182</v>
      </c>
      <c r="C273" s="16" t="s">
        <v>256</v>
      </c>
      <c r="D273" s="16" t="s">
        <v>169</v>
      </c>
      <c r="E273" s="16" t="s">
        <v>18</v>
      </c>
      <c r="F273" s="16" t="s">
        <v>20</v>
      </c>
      <c r="G273" s="7" t="n">
        <v>30</v>
      </c>
      <c r="H273" s="6" t="n">
        <v>309.07</v>
      </c>
      <c r="I273" s="6" t="n">
        <v>-9272.1</v>
      </c>
      <c r="J273" s="6" t="n">
        <v>0</v>
      </c>
      <c r="K273" s="6" t="n">
        <v>0</v>
      </c>
      <c r="L273" s="6" t="n">
        <v>0</v>
      </c>
      <c r="M273" s="6"/>
      <c r="N273" s="6" t="s">
        <f>=I273+J273+K273+L273</f>
      </c>
      <c r="O273" s="6"/>
      <c r="P273" s="6"/>
      <c r="Q273" s="16"/>
      <c r="R273" s="16" t="s">
        <v>233</v>
      </c>
    </row>
    <row collapsed="false" customFormat="false" customHeight="false" hidden="false" ht="12.1" outlineLevel="0" r="274">
      <c r="A274" s="20" t="n">
        <v>45705</v>
      </c>
      <c r="B274" s="16" t="s">
        <v>193</v>
      </c>
      <c r="C274" s="16" t="s">
        <v>278</v>
      </c>
      <c r="D274" s="16" t="s">
        <v>169</v>
      </c>
      <c r="E274" s="16" t="s">
        <v>18</v>
      </c>
      <c r="F274" s="16" t="s">
        <v>20</v>
      </c>
      <c r="G274" s="7" t="n">
        <v>52</v>
      </c>
      <c r="H274" s="6" t="n">
        <v>641.95</v>
      </c>
      <c r="I274" s="6" t="n">
        <v>-33381.4</v>
      </c>
      <c r="J274" s="6" t="n">
        <v>0</v>
      </c>
      <c r="K274" s="6" t="n">
        <v>0</v>
      </c>
      <c r="L274" s="6" t="n">
        <v>0</v>
      </c>
      <c r="M274" s="6"/>
      <c r="N274" s="6" t="s">
        <f>=I274+J274+K274+L274</f>
      </c>
      <c r="O274" s="6"/>
      <c r="P274" s="6"/>
      <c r="Q274" s="16"/>
      <c r="R274" s="16" t="s">
        <v>233</v>
      </c>
    </row>
    <row collapsed="false" customFormat="false" customHeight="false" hidden="false" ht="12.1" outlineLevel="0" r="275">
      <c r="A275" s="20" t="n">
        <v>45705</v>
      </c>
      <c r="B275" s="16" t="s">
        <v>193</v>
      </c>
      <c r="C275" s="16" t="s">
        <v>278</v>
      </c>
      <c r="D275" s="16" t="s">
        <v>169</v>
      </c>
      <c r="E275" s="16" t="s">
        <v>18</v>
      </c>
      <c r="F275" s="16" t="s">
        <v>20</v>
      </c>
      <c r="G275" s="7" t="n">
        <v>8</v>
      </c>
      <c r="H275" s="6" t="n">
        <v>641.95</v>
      </c>
      <c r="I275" s="6" t="n">
        <v>-5135.6</v>
      </c>
      <c r="J275" s="6" t="n">
        <v>0</v>
      </c>
      <c r="K275" s="6" t="n">
        <v>0</v>
      </c>
      <c r="L275" s="6" t="n">
        <v>0</v>
      </c>
      <c r="M275" s="6"/>
      <c r="N275" s="6" t="s">
        <f>=I275+J275+K275+L275</f>
      </c>
      <c r="O275" s="6"/>
      <c r="P275" s="6"/>
      <c r="Q275" s="16"/>
      <c r="R275" s="16" t="s">
        <v>233</v>
      </c>
    </row>
    <row collapsed="false" customFormat="false" customHeight="false" hidden="false" ht="12.1" outlineLevel="0" r="276">
      <c r="A276" s="20" t="n">
        <v>45705</v>
      </c>
      <c r="B276" s="16" t="s">
        <v>193</v>
      </c>
      <c r="C276" s="16" t="s">
        <v>278</v>
      </c>
      <c r="D276" s="16" t="s">
        <v>169</v>
      </c>
      <c r="E276" s="16" t="s">
        <v>18</v>
      </c>
      <c r="F276" s="16" t="s">
        <v>20</v>
      </c>
      <c r="G276" s="7" t="n">
        <v>2</v>
      </c>
      <c r="H276" s="6" t="n">
        <v>622.75</v>
      </c>
      <c r="I276" s="6" t="n">
        <v>-1245.5</v>
      </c>
      <c r="J276" s="6" t="n">
        <v>0</v>
      </c>
      <c r="K276" s="6" t="n">
        <v>0</v>
      </c>
      <c r="L276" s="6" t="n">
        <v>0</v>
      </c>
      <c r="M276" s="6"/>
      <c r="N276" s="6" t="s">
        <f>=I276+J276+K276+L276</f>
      </c>
      <c r="O276" s="6"/>
      <c r="P276" s="6"/>
      <c r="Q276" s="16"/>
      <c r="R276" s="16" t="s">
        <v>233</v>
      </c>
    </row>
    <row collapsed="false" customFormat="false" customHeight="false" hidden="false" ht="12.1" outlineLevel="0" r="277">
      <c r="A277" s="21" t="n">
        <v>45706</v>
      </c>
      <c r="B277" s="22" t="s">
        <v>232</v>
      </c>
      <c r="C277" s="22" t="s">
        <v>118</v>
      </c>
      <c r="D277" s="22" t="s">
        <v>232</v>
      </c>
      <c r="E277" s="22" t="s">
        <v>232</v>
      </c>
      <c r="F277" s="22" t="s">
        <v>20</v>
      </c>
      <c r="G277" s="23" t="n">
        <v>1</v>
      </c>
      <c r="H277" s="24" t="n">
        <v>10100</v>
      </c>
      <c r="I277" s="24" t="n">
        <v>10100</v>
      </c>
      <c r="J277" s="24" t="n">
        <v>0</v>
      </c>
      <c r="K277" s="24" t="n">
        <v>0</v>
      </c>
      <c r="L277" s="24" t="n">
        <v>0</v>
      </c>
      <c r="M277" s="24"/>
      <c r="N277" s="6" t="s">
        <f>=I277+J277+K277+L277</f>
      </c>
      <c r="O277" s="24"/>
      <c r="P277" s="24"/>
      <c r="Q277" s="22"/>
      <c r="R277" s="22" t="s">
        <v>233</v>
      </c>
    </row>
    <row collapsed="false" customFormat="false" customHeight="false" hidden="false" ht="12.1" outlineLevel="0" r="278">
      <c r="A278" s="25" t="n">
        <v>45706</v>
      </c>
      <c r="B278" s="26" t="s">
        <v>234</v>
      </c>
      <c r="C278" s="26" t="s">
        <v>235</v>
      </c>
      <c r="D278" s="26" t="s">
        <v>234</v>
      </c>
      <c r="E278" s="26" t="s">
        <v>234</v>
      </c>
      <c r="F278" s="26" t="s">
        <v>20</v>
      </c>
      <c r="G278" s="27" t="n">
        <v>1</v>
      </c>
      <c r="H278" s="28" t="n">
        <v>-0.41</v>
      </c>
      <c r="I278" s="28" t="n">
        <v>-0.41</v>
      </c>
      <c r="J278" s="28" t="n">
        <v>0</v>
      </c>
      <c r="K278" s="28" t="n">
        <v>0</v>
      </c>
      <c r="L278" s="28" t="n">
        <v>0</v>
      </c>
      <c r="M278" s="28"/>
      <c r="N278" s="6" t="s">
        <f>=I278+J278+K278+L278</f>
      </c>
      <c r="O278" s="28"/>
      <c r="P278" s="28"/>
      <c r="Q278" s="26"/>
      <c r="R278" s="26" t="s">
        <v>233</v>
      </c>
    </row>
    <row collapsed="false" customFormat="false" customHeight="false" hidden="false" ht="12.1" outlineLevel="0" r="279">
      <c r="A279" s="20" t="n">
        <v>45706</v>
      </c>
      <c r="B279" s="16" t="s">
        <v>17</v>
      </c>
      <c r="C279" s="16" t="s">
        <v>279</v>
      </c>
      <c r="D279" s="16" t="s">
        <v>169</v>
      </c>
      <c r="E279" s="16" t="s">
        <v>18</v>
      </c>
      <c r="F279" s="16" t="s">
        <v>20</v>
      </c>
      <c r="G279" s="7" t="n">
        <v>3</v>
      </c>
      <c r="H279" s="6" t="n">
        <v>1048</v>
      </c>
      <c r="I279" s="6" t="n">
        <v>-3144</v>
      </c>
      <c r="J279" s="6" t="n">
        <v>0</v>
      </c>
      <c r="K279" s="6" t="n">
        <v>0</v>
      </c>
      <c r="L279" s="6" t="n">
        <v>0</v>
      </c>
      <c r="M279" s="6"/>
      <c r="N279" s="6" t="s">
        <f>=I279+J279+K279+L279</f>
      </c>
      <c r="O279" s="6"/>
      <c r="P279" s="6"/>
      <c r="Q279" s="16"/>
      <c r="R279" s="16" t="s">
        <v>233</v>
      </c>
    </row>
    <row collapsed="false" customFormat="false" customHeight="false" hidden="false" ht="12.1" outlineLevel="0" r="280">
      <c r="A280" s="20" t="n">
        <v>45706</v>
      </c>
      <c r="B280" s="16" t="s">
        <v>17</v>
      </c>
      <c r="C280" s="16" t="s">
        <v>279</v>
      </c>
      <c r="D280" s="16" t="s">
        <v>169</v>
      </c>
      <c r="E280" s="16" t="s">
        <v>18</v>
      </c>
      <c r="F280" s="16" t="s">
        <v>20</v>
      </c>
      <c r="G280" s="7" t="n">
        <v>1</v>
      </c>
      <c r="H280" s="6" t="n">
        <v>1048</v>
      </c>
      <c r="I280" s="6" t="n">
        <v>-1048</v>
      </c>
      <c r="J280" s="6" t="n">
        <v>0</v>
      </c>
      <c r="K280" s="6" t="n">
        <v>0</v>
      </c>
      <c r="L280" s="6" t="n">
        <v>0</v>
      </c>
      <c r="M280" s="6"/>
      <c r="N280" s="6" t="s">
        <f>=I280+J280+K280+L280</f>
      </c>
      <c r="O280" s="6"/>
      <c r="P280" s="6"/>
      <c r="Q280" s="16"/>
      <c r="R280" s="16" t="s">
        <v>233</v>
      </c>
    </row>
    <row collapsed="false" customFormat="false" customHeight="false" hidden="false" ht="12.1" outlineLevel="0" r="281">
      <c r="A281" s="20" t="n">
        <v>45706</v>
      </c>
      <c r="B281" s="16" t="s">
        <v>17</v>
      </c>
      <c r="C281" s="16" t="s">
        <v>279</v>
      </c>
      <c r="D281" s="16" t="s">
        <v>169</v>
      </c>
      <c r="E281" s="16" t="s">
        <v>18</v>
      </c>
      <c r="F281" s="16" t="s">
        <v>20</v>
      </c>
      <c r="G281" s="7" t="n">
        <v>8</v>
      </c>
      <c r="H281" s="6" t="n">
        <v>1048</v>
      </c>
      <c r="I281" s="6" t="n">
        <v>-8384</v>
      </c>
      <c r="J281" s="6" t="n">
        <v>0</v>
      </c>
      <c r="K281" s="6" t="n">
        <v>0</v>
      </c>
      <c r="L281" s="6" t="n">
        <v>0</v>
      </c>
      <c r="M281" s="6"/>
      <c r="N281" s="6" t="s">
        <f>=I281+J281+K281+L281</f>
      </c>
      <c r="O281" s="6"/>
      <c r="P281" s="6"/>
      <c r="Q281" s="16"/>
      <c r="R281" s="16" t="s">
        <v>233</v>
      </c>
    </row>
    <row collapsed="false" customFormat="false" customHeight="false" hidden="false" ht="12.1" outlineLevel="0" r="282">
      <c r="A282" s="20" t="n">
        <v>45706</v>
      </c>
      <c r="B282" s="16" t="s">
        <v>17</v>
      </c>
      <c r="C282" s="16" t="s">
        <v>279</v>
      </c>
      <c r="D282" s="16" t="s">
        <v>169</v>
      </c>
      <c r="E282" s="16" t="s">
        <v>18</v>
      </c>
      <c r="F282" s="16" t="s">
        <v>20</v>
      </c>
      <c r="G282" s="7" t="n">
        <v>1</v>
      </c>
      <c r="H282" s="6" t="n">
        <v>1048</v>
      </c>
      <c r="I282" s="6" t="n">
        <v>-1048</v>
      </c>
      <c r="J282" s="6" t="n">
        <v>0</v>
      </c>
      <c r="K282" s="6" t="n">
        <v>0</v>
      </c>
      <c r="L282" s="6" t="n">
        <v>0</v>
      </c>
      <c r="M282" s="6"/>
      <c r="N282" s="6" t="s">
        <f>=I282+J282+K282+L282</f>
      </c>
      <c r="O282" s="6"/>
      <c r="P282" s="6"/>
      <c r="Q282" s="16"/>
      <c r="R282" s="16" t="s">
        <v>233</v>
      </c>
    </row>
    <row collapsed="false" customFormat="false" customHeight="false" hidden="false" ht="12.1" outlineLevel="0" r="283">
      <c r="A283" s="20" t="n">
        <v>45706</v>
      </c>
      <c r="B283" s="16" t="s">
        <v>17</v>
      </c>
      <c r="C283" s="16" t="s">
        <v>279</v>
      </c>
      <c r="D283" s="16" t="s">
        <v>169</v>
      </c>
      <c r="E283" s="16" t="s">
        <v>18</v>
      </c>
      <c r="F283" s="16" t="s">
        <v>20</v>
      </c>
      <c r="G283" s="7" t="n">
        <v>30</v>
      </c>
      <c r="H283" s="6" t="n">
        <v>1048</v>
      </c>
      <c r="I283" s="6" t="n">
        <v>-31440</v>
      </c>
      <c r="J283" s="6" t="n">
        <v>0</v>
      </c>
      <c r="K283" s="6" t="n">
        <v>0</v>
      </c>
      <c r="L283" s="6" t="n">
        <v>0</v>
      </c>
      <c r="M283" s="6"/>
      <c r="N283" s="6" t="s">
        <f>=I283+J283+K283+L283</f>
      </c>
      <c r="O283" s="6"/>
      <c r="P283" s="6"/>
      <c r="Q283" s="16"/>
      <c r="R283" s="16" t="s">
        <v>233</v>
      </c>
    </row>
    <row collapsed="false" customFormat="false" customHeight="false" hidden="false" ht="12.1" outlineLevel="0" r="284">
      <c r="A284" s="20" t="n">
        <v>45707</v>
      </c>
      <c r="B284" s="16" t="s">
        <v>17</v>
      </c>
      <c r="C284" s="16" t="s">
        <v>279</v>
      </c>
      <c r="D284" s="16" t="s">
        <v>169</v>
      </c>
      <c r="E284" s="16" t="s">
        <v>18</v>
      </c>
      <c r="F284" s="16" t="s">
        <v>20</v>
      </c>
      <c r="G284" s="7" t="n">
        <v>38</v>
      </c>
      <c r="H284" s="6" t="n">
        <v>1040</v>
      </c>
      <c r="I284" s="6" t="n">
        <v>-39520</v>
      </c>
      <c r="J284" s="6" t="n">
        <v>0</v>
      </c>
      <c r="K284" s="6" t="n">
        <v>0</v>
      </c>
      <c r="L284" s="6" t="n">
        <v>0</v>
      </c>
      <c r="M284" s="6"/>
      <c r="N284" s="6" t="s">
        <f>=I284+J284+K284+L284</f>
      </c>
      <c r="O284" s="6"/>
      <c r="P284" s="6"/>
      <c r="Q284" s="16"/>
      <c r="R284" s="16" t="s">
        <v>233</v>
      </c>
    </row>
    <row collapsed="false" customFormat="false" customHeight="false" hidden="false" ht="12.1" outlineLevel="0" r="285">
      <c r="A285" s="20" t="n">
        <v>45707</v>
      </c>
      <c r="B285" s="16" t="s">
        <v>17</v>
      </c>
      <c r="C285" s="16" t="s">
        <v>279</v>
      </c>
      <c r="D285" s="16" t="s">
        <v>169</v>
      </c>
      <c r="E285" s="16" t="s">
        <v>18</v>
      </c>
      <c r="F285" s="16" t="s">
        <v>20</v>
      </c>
      <c r="G285" s="7" t="n">
        <v>12</v>
      </c>
      <c r="H285" s="6" t="n">
        <v>1040</v>
      </c>
      <c r="I285" s="6" t="n">
        <v>-12480</v>
      </c>
      <c r="J285" s="6" t="n">
        <v>0</v>
      </c>
      <c r="K285" s="6" t="n">
        <v>0</v>
      </c>
      <c r="L285" s="6" t="n">
        <v>0</v>
      </c>
      <c r="M285" s="6"/>
      <c r="N285" s="6" t="s">
        <f>=I285+J285+K285+L285</f>
      </c>
      <c r="O285" s="6"/>
      <c r="P285" s="6"/>
      <c r="Q285" s="16"/>
      <c r="R285" s="16" t="s">
        <v>233</v>
      </c>
    </row>
    <row collapsed="false" customFormat="false" customHeight="false" hidden="false" ht="12.1" outlineLevel="0" r="286">
      <c r="A286" s="20" t="n">
        <v>45707</v>
      </c>
      <c r="B286" s="16" t="s">
        <v>17</v>
      </c>
      <c r="C286" s="16" t="s">
        <v>279</v>
      </c>
      <c r="D286" s="16" t="s">
        <v>169</v>
      </c>
      <c r="E286" s="16" t="s">
        <v>18</v>
      </c>
      <c r="F286" s="16" t="s">
        <v>20</v>
      </c>
      <c r="G286" s="7" t="n">
        <v>50</v>
      </c>
      <c r="H286" s="6" t="n">
        <v>1030</v>
      </c>
      <c r="I286" s="6" t="n">
        <v>-51500</v>
      </c>
      <c r="J286" s="6" t="n">
        <v>0</v>
      </c>
      <c r="K286" s="6" t="n">
        <v>0</v>
      </c>
      <c r="L286" s="6" t="n">
        <v>0</v>
      </c>
      <c r="M286" s="6"/>
      <c r="N286" s="6" t="s">
        <f>=I286+J286+K286+L286</f>
      </c>
      <c r="O286" s="6"/>
      <c r="P286" s="6"/>
      <c r="Q286" s="16"/>
      <c r="R286" s="16" t="s">
        <v>233</v>
      </c>
    </row>
    <row collapsed="false" customFormat="false" customHeight="false" hidden="false" ht="12.1" outlineLevel="0" r="287">
      <c r="A287" s="20" t="n">
        <v>45707</v>
      </c>
      <c r="B287" s="16" t="s">
        <v>17</v>
      </c>
      <c r="C287" s="16" t="s">
        <v>279</v>
      </c>
      <c r="D287" s="16" t="s">
        <v>169</v>
      </c>
      <c r="E287" s="16" t="s">
        <v>18</v>
      </c>
      <c r="F287" s="16" t="s">
        <v>20</v>
      </c>
      <c r="G287" s="7" t="n">
        <v>4</v>
      </c>
      <c r="H287" s="6" t="n">
        <v>1029.9</v>
      </c>
      <c r="I287" s="6" t="n">
        <v>-4119.6</v>
      </c>
      <c r="J287" s="6" t="n">
        <v>0</v>
      </c>
      <c r="K287" s="6" t="n">
        <v>0</v>
      </c>
      <c r="L287" s="6" t="n">
        <v>0</v>
      </c>
      <c r="M287" s="6"/>
      <c r="N287" s="6" t="s">
        <f>=I287+J287+K287+L287</f>
      </c>
      <c r="O287" s="6"/>
      <c r="P287" s="6"/>
      <c r="Q287" s="16"/>
      <c r="R287" s="16" t="s">
        <v>233</v>
      </c>
    </row>
    <row collapsed="false" customFormat="false" customHeight="false" hidden="false" ht="12.1" outlineLevel="0" r="288">
      <c r="A288" s="20" t="n">
        <v>45707</v>
      </c>
      <c r="B288" s="16" t="s">
        <v>17</v>
      </c>
      <c r="C288" s="16" t="s">
        <v>279</v>
      </c>
      <c r="D288" s="16" t="s">
        <v>169</v>
      </c>
      <c r="E288" s="16" t="s">
        <v>18</v>
      </c>
      <c r="F288" s="16" t="s">
        <v>20</v>
      </c>
      <c r="G288" s="7" t="n">
        <v>45</v>
      </c>
      <c r="H288" s="6" t="n">
        <v>1030</v>
      </c>
      <c r="I288" s="6" t="n">
        <v>-46350</v>
      </c>
      <c r="J288" s="6" t="n">
        <v>0</v>
      </c>
      <c r="K288" s="6" t="n">
        <v>0</v>
      </c>
      <c r="L288" s="6" t="n">
        <v>0</v>
      </c>
      <c r="M288" s="6"/>
      <c r="N288" s="6" t="s">
        <f>=I288+J288+K288+L288</f>
      </c>
      <c r="O288" s="6"/>
      <c r="P288" s="6"/>
      <c r="Q288" s="16"/>
      <c r="R288" s="16" t="s">
        <v>233</v>
      </c>
    </row>
    <row collapsed="false" customFormat="false" customHeight="false" hidden="false" ht="12.1" outlineLevel="0" r="289">
      <c r="A289" s="29" t="n">
        <v>45707</v>
      </c>
      <c r="B289" s="30" t="s">
        <v>273</v>
      </c>
      <c r="C289" s="30" t="s">
        <v>274</v>
      </c>
      <c r="D289" s="30" t="s">
        <v>171</v>
      </c>
      <c r="E289" s="30" t="s">
        <v>267</v>
      </c>
      <c r="F289" s="30" t="s">
        <v>20</v>
      </c>
      <c r="G289" s="31" t="n">
        <v>-11</v>
      </c>
      <c r="H289" s="32" t="n">
        <v>12.416</v>
      </c>
      <c r="I289" s="32" t="n">
        <v>136.58</v>
      </c>
      <c r="J289" s="32" t="n">
        <v>0</v>
      </c>
      <c r="K289" s="32" t="n">
        <v>0</v>
      </c>
      <c r="L289" s="32" t="n">
        <v>0</v>
      </c>
      <c r="M289" s="32"/>
      <c r="N289" s="6" t="s">
        <f>=I289+J289+K289+L289</f>
      </c>
      <c r="O289" s="32"/>
      <c r="P289" s="32"/>
      <c r="Q289" s="30"/>
      <c r="R289" s="30" t="s">
        <v>233</v>
      </c>
    </row>
    <row collapsed="false" customFormat="false" customHeight="false" hidden="false" ht="12.1" outlineLevel="0" r="290">
      <c r="A290" s="20" t="n">
        <v>45707</v>
      </c>
      <c r="B290" s="16" t="s">
        <v>265</v>
      </c>
      <c r="C290" s="16" t="s">
        <v>266</v>
      </c>
      <c r="D290" s="16" t="s">
        <v>169</v>
      </c>
      <c r="E290" s="16" t="s">
        <v>267</v>
      </c>
      <c r="F290" s="16" t="s">
        <v>20</v>
      </c>
      <c r="G290" s="7" t="n">
        <v>60000</v>
      </c>
      <c r="H290" s="6" t="n">
        <v>18.54</v>
      </c>
      <c r="I290" s="6" t="n">
        <v>-11124</v>
      </c>
      <c r="J290" s="6" t="n">
        <v>0</v>
      </c>
      <c r="K290" s="6" t="n">
        <v>0</v>
      </c>
      <c r="L290" s="6" t="n">
        <v>0</v>
      </c>
      <c r="M290" s="6"/>
      <c r="N290" s="6" t="s">
        <f>=I290+J290+K290+L290</f>
      </c>
      <c r="O290" s="6"/>
      <c r="P290" s="6"/>
      <c r="Q290" s="16"/>
      <c r="R290" s="16" t="s">
        <v>233</v>
      </c>
    </row>
    <row collapsed="false" customFormat="false" customHeight="false" hidden="false" ht="12.1" outlineLevel="0" r="291">
      <c r="A291" s="21" t="n">
        <v>45709</v>
      </c>
      <c r="B291" s="22" t="s">
        <v>232</v>
      </c>
      <c r="C291" s="22" t="s">
        <v>118</v>
      </c>
      <c r="D291" s="22" t="s">
        <v>232</v>
      </c>
      <c r="E291" s="22" t="s">
        <v>232</v>
      </c>
      <c r="F291" s="22" t="s">
        <v>20</v>
      </c>
      <c r="G291" s="23" t="n">
        <v>1</v>
      </c>
      <c r="H291" s="24" t="n">
        <v>160000</v>
      </c>
      <c r="I291" s="24" t="n">
        <v>160000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4"/>
      <c r="P291" s="24"/>
      <c r="Q291" s="22"/>
      <c r="R291" s="22" t="s">
        <v>233</v>
      </c>
    </row>
    <row collapsed="false" customFormat="false" customHeight="false" hidden="false" ht="12.1" outlineLevel="0" r="292">
      <c r="A292" s="20" t="n">
        <v>45713</v>
      </c>
      <c r="B292" s="16" t="s">
        <v>280</v>
      </c>
      <c r="C292" s="16" t="s">
        <v>281</v>
      </c>
      <c r="D292" s="16" t="s">
        <v>169</v>
      </c>
      <c r="E292" s="16" t="s">
        <v>267</v>
      </c>
      <c r="F292" s="16" t="s">
        <v>20</v>
      </c>
      <c r="G292" s="7" t="n">
        <v>300</v>
      </c>
      <c r="H292" s="6" t="n">
        <v>87.96</v>
      </c>
      <c r="I292" s="6" t="n">
        <v>-26388</v>
      </c>
      <c r="J292" s="6" t="n">
        <v>0</v>
      </c>
      <c r="K292" s="6" t="n">
        <v>0</v>
      </c>
      <c r="L292" s="6" t="n">
        <v>0</v>
      </c>
      <c r="M292" s="6"/>
      <c r="N292" s="6" t="s">
        <f>=I292+J292+K292+L292</f>
      </c>
      <c r="O292" s="6"/>
      <c r="P292" s="6"/>
      <c r="Q292" s="16"/>
      <c r="R292" s="16" t="s">
        <v>233</v>
      </c>
    </row>
    <row collapsed="false" customFormat="false" customHeight="false" hidden="false" ht="12.1" outlineLevel="0" r="293">
      <c r="A293" s="20" t="n">
        <v>45714</v>
      </c>
      <c r="B293" s="16" t="s">
        <v>273</v>
      </c>
      <c r="C293" s="16" t="s">
        <v>274</v>
      </c>
      <c r="D293" s="16" t="s">
        <v>169</v>
      </c>
      <c r="E293" s="16" t="s">
        <v>267</v>
      </c>
      <c r="F293" s="16" t="s">
        <v>20</v>
      </c>
      <c r="G293" s="7" t="n">
        <v>2500</v>
      </c>
      <c r="H293" s="6" t="n">
        <v>11.8075</v>
      </c>
      <c r="I293" s="6" t="n">
        <v>-29518.75</v>
      </c>
      <c r="J293" s="6" t="n">
        <v>0</v>
      </c>
      <c r="K293" s="6" t="n">
        <v>0</v>
      </c>
      <c r="L293" s="6" t="n">
        <v>0</v>
      </c>
      <c r="M293" s="6"/>
      <c r="N293" s="6" t="s">
        <f>=I293+J293+K293+L293</f>
      </c>
      <c r="O293" s="6"/>
      <c r="P293" s="6"/>
      <c r="Q293" s="16"/>
      <c r="R293" s="16" t="s">
        <v>233</v>
      </c>
    </row>
    <row collapsed="false" customFormat="false" customHeight="false" hidden="false" ht="12.1" outlineLevel="0" r="294">
      <c r="A294" s="20" t="n">
        <v>45714</v>
      </c>
      <c r="B294" s="16" t="s">
        <v>280</v>
      </c>
      <c r="C294" s="16" t="s">
        <v>281</v>
      </c>
      <c r="D294" s="16" t="s">
        <v>169</v>
      </c>
      <c r="E294" s="16" t="s">
        <v>267</v>
      </c>
      <c r="F294" s="16" t="s">
        <v>20</v>
      </c>
      <c r="G294" s="7" t="n">
        <v>120</v>
      </c>
      <c r="H294" s="6" t="n">
        <v>86.94</v>
      </c>
      <c r="I294" s="6" t="n">
        <v>-10432.8</v>
      </c>
      <c r="J294" s="6" t="n">
        <v>0</v>
      </c>
      <c r="K294" s="6" t="n">
        <v>0</v>
      </c>
      <c r="L294" s="6" t="n">
        <v>0</v>
      </c>
      <c r="M294" s="6"/>
      <c r="N294" s="6" t="s">
        <f>=I294+J294+K294+L294</f>
      </c>
      <c r="O294" s="6"/>
      <c r="P294" s="6"/>
      <c r="Q294" s="16"/>
      <c r="R294" s="16" t="s">
        <v>233</v>
      </c>
    </row>
    <row collapsed="false" customFormat="false" customHeight="false" hidden="false" ht="12.1" outlineLevel="0" r="295">
      <c r="A295" s="33" t="n">
        <v>45716</v>
      </c>
      <c r="B295" s="34" t="s">
        <v>245</v>
      </c>
      <c r="C295" s="34" t="s">
        <v>120</v>
      </c>
      <c r="D295" s="34" t="s">
        <v>245</v>
      </c>
      <c r="E295" s="34" t="s">
        <v>245</v>
      </c>
      <c r="F295" s="34" t="s">
        <v>20</v>
      </c>
      <c r="G295" s="35" t="n">
        <v>1</v>
      </c>
      <c r="H295" s="36" t="n">
        <v>-65000</v>
      </c>
      <c r="I295" s="36" t="n">
        <v>-65000</v>
      </c>
      <c r="J295" s="36" t="n">
        <v>0</v>
      </c>
      <c r="K295" s="36" t="n">
        <v>0</v>
      </c>
      <c r="L295" s="36" t="n">
        <v>0</v>
      </c>
      <c r="M295" s="36"/>
      <c r="N295" s="6" t="s">
        <f>=I295+J295+K295+L295</f>
      </c>
      <c r="O295" s="36"/>
      <c r="P295" s="36"/>
      <c r="Q295" s="34"/>
      <c r="R295" s="34" t="s">
        <v>233</v>
      </c>
    </row>
    <row collapsed="false" customFormat="false" customHeight="false" hidden="false" ht="12.1" outlineLevel="0" r="296">
      <c r="A296" s="25" t="n">
        <v>45716</v>
      </c>
      <c r="B296" s="26" t="s">
        <v>253</v>
      </c>
      <c r="C296" s="26" t="s">
        <v>254</v>
      </c>
      <c r="D296" s="26" t="s">
        <v>253</v>
      </c>
      <c r="E296" s="26" t="s">
        <v>253</v>
      </c>
      <c r="F296" s="26" t="s">
        <v>20</v>
      </c>
      <c r="G296" s="27" t="n">
        <v>1</v>
      </c>
      <c r="H296" s="28" t="n">
        <v>-5561</v>
      </c>
      <c r="I296" s="28" t="n">
        <v>-5561</v>
      </c>
      <c r="J296" s="28" t="n">
        <v>0</v>
      </c>
      <c r="K296" s="28" t="n">
        <v>0</v>
      </c>
      <c r="L296" s="28" t="n">
        <v>0</v>
      </c>
      <c r="M296" s="28"/>
      <c r="N296" s="6" t="s">
        <f>=I296+J296+K296+L296</f>
      </c>
      <c r="O296" s="28"/>
      <c r="P296" s="28"/>
      <c r="Q296" s="26"/>
      <c r="R296" s="26" t="s">
        <v>233</v>
      </c>
    </row>
    <row collapsed="false" customFormat="false" customHeight="false" hidden="false" ht="12.1" outlineLevel="0" r="297">
      <c r="A297" s="21" t="n">
        <v>45719</v>
      </c>
      <c r="B297" s="22" t="s">
        <v>232</v>
      </c>
      <c r="C297" s="22" t="s">
        <v>119</v>
      </c>
      <c r="D297" s="22" t="s">
        <v>232</v>
      </c>
      <c r="E297" s="22" t="s">
        <v>232</v>
      </c>
      <c r="F297" s="22" t="s">
        <v>20</v>
      </c>
      <c r="G297" s="23" t="n">
        <v>1</v>
      </c>
      <c r="H297" s="24" t="n">
        <v>64869.37</v>
      </c>
      <c r="I297" s="24" t="n">
        <v>64869.37</v>
      </c>
      <c r="J297" s="24" t="n">
        <v>0</v>
      </c>
      <c r="K297" s="24" t="n">
        <v>0</v>
      </c>
      <c r="L297" s="24" t="n">
        <v>0</v>
      </c>
      <c r="M297" s="24"/>
      <c r="N297" s="6" t="s">
        <f>=I297+J297+K297+L297</f>
      </c>
      <c r="O297" s="24"/>
      <c r="P297" s="24"/>
      <c r="Q297" s="22"/>
      <c r="R297" s="22" t="s">
        <v>233</v>
      </c>
    </row>
    <row collapsed="false" customFormat="false" customHeight="false" hidden="false" ht="12.1" outlineLevel="0" r="298">
      <c r="A298" s="25" t="n">
        <v>45719</v>
      </c>
      <c r="B298" s="26" t="s">
        <v>234</v>
      </c>
      <c r="C298" s="26" t="s">
        <v>235</v>
      </c>
      <c r="D298" s="26" t="s">
        <v>234</v>
      </c>
      <c r="E298" s="26" t="s">
        <v>234</v>
      </c>
      <c r="F298" s="26" t="s">
        <v>20</v>
      </c>
      <c r="G298" s="27" t="n">
        <v>1</v>
      </c>
      <c r="H298" s="28" t="n">
        <v>-782.15</v>
      </c>
      <c r="I298" s="28" t="n">
        <v>-782.15</v>
      </c>
      <c r="J298" s="28" t="n">
        <v>0</v>
      </c>
      <c r="K298" s="28" t="n">
        <v>0</v>
      </c>
      <c r="L298" s="28" t="n">
        <v>0</v>
      </c>
      <c r="M298" s="28"/>
      <c r="N298" s="6" t="s">
        <f>=I298+J298+K298+L298</f>
      </c>
      <c r="O298" s="28"/>
      <c r="P298" s="28"/>
      <c r="Q298" s="26"/>
      <c r="R298" s="26" t="s">
        <v>233</v>
      </c>
    </row>
    <row collapsed="false" customFormat="false" customHeight="false" hidden="false" ht="12.1" outlineLevel="0" r="299">
      <c r="A299" s="20" t="n">
        <v>45720</v>
      </c>
      <c r="B299" s="16" t="s">
        <v>194</v>
      </c>
      <c r="C299" s="16" t="s">
        <v>282</v>
      </c>
      <c r="D299" s="16" t="s">
        <v>169</v>
      </c>
      <c r="E299" s="16" t="s">
        <v>60</v>
      </c>
      <c r="F299" s="16" t="s">
        <v>20</v>
      </c>
      <c r="G299" s="7" t="n">
        <v>53741</v>
      </c>
      <c r="H299" s="6" t="n">
        <v>1.6173</v>
      </c>
      <c r="I299" s="6" t="n">
        <v>-86915.32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6"/>
      <c r="P299" s="6"/>
      <c r="Q299" s="16"/>
      <c r="R299" s="16" t="s">
        <v>233</v>
      </c>
    </row>
    <row collapsed="false" customFormat="false" customHeight="false" hidden="false" ht="12.1" outlineLevel="0" r="300">
      <c r="A300" s="29" t="n">
        <v>45720</v>
      </c>
      <c r="B300" s="30" t="s">
        <v>194</v>
      </c>
      <c r="C300" s="30" t="s">
        <v>282</v>
      </c>
      <c r="D300" s="30" t="s">
        <v>171</v>
      </c>
      <c r="E300" s="30" t="s">
        <v>60</v>
      </c>
      <c r="F300" s="30" t="s">
        <v>20</v>
      </c>
      <c r="G300" s="31" t="n">
        <v>-53741</v>
      </c>
      <c r="H300" s="32" t="n">
        <v>1.6172</v>
      </c>
      <c r="I300" s="32" t="n">
        <v>86909.95</v>
      </c>
      <c r="J300" s="32" t="n">
        <v>0</v>
      </c>
      <c r="K300" s="32" t="n">
        <v>0</v>
      </c>
      <c r="L300" s="32" t="n">
        <v>0</v>
      </c>
      <c r="M300" s="32"/>
      <c r="N300" s="6" t="s">
        <f>=I300+J300+K300+L300</f>
      </c>
      <c r="O300" s="32"/>
      <c r="P300" s="32"/>
      <c r="Q300" s="30"/>
      <c r="R300" s="30" t="s">
        <v>233</v>
      </c>
    </row>
    <row collapsed="false" customFormat="false" customHeight="false" hidden="false" ht="12.1" outlineLevel="0" r="301">
      <c r="A301" s="20" t="n">
        <v>45720</v>
      </c>
      <c r="B301" s="16" t="s">
        <v>194</v>
      </c>
      <c r="C301" s="16" t="s">
        <v>282</v>
      </c>
      <c r="D301" s="16" t="s">
        <v>169</v>
      </c>
      <c r="E301" s="16" t="s">
        <v>60</v>
      </c>
      <c r="F301" s="16" t="s">
        <v>20</v>
      </c>
      <c r="G301" s="7" t="n">
        <v>53738</v>
      </c>
      <c r="H301" s="6" t="n">
        <v>1.6173</v>
      </c>
      <c r="I301" s="6" t="n">
        <v>-86910.47</v>
      </c>
      <c r="J301" s="6" t="n">
        <v>0</v>
      </c>
      <c r="K301" s="6" t="n">
        <v>0</v>
      </c>
      <c r="L301" s="6" t="n">
        <v>0</v>
      </c>
      <c r="M301" s="6"/>
      <c r="N301" s="6" t="s">
        <f>=I301+J301+K301+L301</f>
      </c>
      <c r="O301" s="6"/>
      <c r="P301" s="6"/>
      <c r="Q301" s="16"/>
      <c r="R301" s="16" t="s">
        <v>233</v>
      </c>
    </row>
    <row collapsed="false" customFormat="false" customHeight="false" hidden="false" ht="12.1" outlineLevel="0" r="302">
      <c r="A302" s="29" t="n">
        <v>45720</v>
      </c>
      <c r="B302" s="30" t="s">
        <v>194</v>
      </c>
      <c r="C302" s="30" t="s">
        <v>282</v>
      </c>
      <c r="D302" s="30" t="s">
        <v>171</v>
      </c>
      <c r="E302" s="30" t="s">
        <v>60</v>
      </c>
      <c r="F302" s="30" t="s">
        <v>20</v>
      </c>
      <c r="G302" s="31" t="n">
        <v>-53738</v>
      </c>
      <c r="H302" s="32" t="n">
        <v>1.6172</v>
      </c>
      <c r="I302" s="32" t="n">
        <v>86905.09</v>
      </c>
      <c r="J302" s="32" t="n">
        <v>0</v>
      </c>
      <c r="K302" s="32" t="n">
        <v>0</v>
      </c>
      <c r="L302" s="32" t="n">
        <v>0</v>
      </c>
      <c r="M302" s="32"/>
      <c r="N302" s="6" t="s">
        <f>=I302+J302+K302+L302</f>
      </c>
      <c r="O302" s="32"/>
      <c r="P302" s="32"/>
      <c r="Q302" s="30"/>
      <c r="R302" s="30" t="s">
        <v>233</v>
      </c>
    </row>
    <row collapsed="false" customFormat="false" customHeight="false" hidden="false" ht="12.1" outlineLevel="0" r="303">
      <c r="A303" s="20" t="n">
        <v>45720</v>
      </c>
      <c r="B303" s="16" t="s">
        <v>194</v>
      </c>
      <c r="C303" s="16" t="s">
        <v>282</v>
      </c>
      <c r="D303" s="16" t="s">
        <v>169</v>
      </c>
      <c r="E303" s="16" t="s">
        <v>60</v>
      </c>
      <c r="F303" s="16" t="s">
        <v>20</v>
      </c>
      <c r="G303" s="7" t="n">
        <v>53735</v>
      </c>
      <c r="H303" s="6" t="n">
        <v>1.6173</v>
      </c>
      <c r="I303" s="6" t="n">
        <v>-86905.62</v>
      </c>
      <c r="J303" s="6" t="n">
        <v>0</v>
      </c>
      <c r="K303" s="6" t="n">
        <v>0</v>
      </c>
      <c r="L303" s="6" t="n">
        <v>0</v>
      </c>
      <c r="M303" s="6"/>
      <c r="N303" s="6" t="s">
        <f>=I303+J303+K303+L303</f>
      </c>
      <c r="O303" s="6"/>
      <c r="P303" s="6"/>
      <c r="Q303" s="16"/>
      <c r="R303" s="16" t="s">
        <v>233</v>
      </c>
    </row>
    <row collapsed="false" customFormat="false" customHeight="false" hidden="false" ht="12.1" outlineLevel="0" r="304">
      <c r="A304" s="29" t="n">
        <v>45720</v>
      </c>
      <c r="B304" s="30" t="s">
        <v>194</v>
      </c>
      <c r="C304" s="30" t="s">
        <v>282</v>
      </c>
      <c r="D304" s="30" t="s">
        <v>171</v>
      </c>
      <c r="E304" s="30" t="s">
        <v>60</v>
      </c>
      <c r="F304" s="30" t="s">
        <v>20</v>
      </c>
      <c r="G304" s="31" t="n">
        <v>-53735</v>
      </c>
      <c r="H304" s="32" t="n">
        <v>1.6172</v>
      </c>
      <c r="I304" s="32" t="n">
        <v>86900.24</v>
      </c>
      <c r="J304" s="32" t="n">
        <v>0</v>
      </c>
      <c r="K304" s="32" t="n">
        <v>0</v>
      </c>
      <c r="L304" s="32" t="n">
        <v>0</v>
      </c>
      <c r="M304" s="32"/>
      <c r="N304" s="6" t="s">
        <f>=I304+J304+K304+L304</f>
      </c>
      <c r="O304" s="32"/>
      <c r="P304" s="32"/>
      <c r="Q304" s="30"/>
      <c r="R304" s="30" t="s">
        <v>233</v>
      </c>
    </row>
    <row collapsed="false" customFormat="false" customHeight="false" hidden="false" ht="12.1" outlineLevel="0" r="305">
      <c r="A305" s="25" t="n">
        <v>45747</v>
      </c>
      <c r="B305" s="26" t="s">
        <v>234</v>
      </c>
      <c r="C305" s="26" t="s">
        <v>235</v>
      </c>
      <c r="D305" s="26" t="s">
        <v>234</v>
      </c>
      <c r="E305" s="26" t="s">
        <v>234</v>
      </c>
      <c r="F305" s="26" t="s">
        <v>20</v>
      </c>
      <c r="G305" s="27" t="n">
        <v>1</v>
      </c>
      <c r="H305" s="28" t="n">
        <v>-88.56</v>
      </c>
      <c r="I305" s="28" t="n">
        <v>-88.56</v>
      </c>
      <c r="J305" s="28" t="n">
        <v>0</v>
      </c>
      <c r="K305" s="28" t="n">
        <v>0</v>
      </c>
      <c r="L305" s="28" t="n">
        <v>0</v>
      </c>
      <c r="M305" s="28"/>
      <c r="N305" s="6" t="s">
        <f>=I305+J305+K305+L305</f>
      </c>
      <c r="O305" s="28"/>
      <c r="P305" s="28"/>
      <c r="Q305" s="26"/>
      <c r="R305" s="26" t="s">
        <v>233</v>
      </c>
    </row>
    <row collapsed="false" customFormat="false" customHeight="false" hidden="false" ht="12.1" outlineLevel="0" r="306">
      <c r="A306" s="25" t="n">
        <v>45748</v>
      </c>
      <c r="B306" s="26" t="s">
        <v>234</v>
      </c>
      <c r="C306" s="26" t="s">
        <v>235</v>
      </c>
      <c r="D306" s="26" t="s">
        <v>234</v>
      </c>
      <c r="E306" s="26" t="s">
        <v>234</v>
      </c>
      <c r="F306" s="26" t="s">
        <v>20</v>
      </c>
      <c r="G306" s="27" t="n">
        <v>1</v>
      </c>
      <c r="H306" s="28" t="n">
        <v>-805.59</v>
      </c>
      <c r="I306" s="28" t="n">
        <v>-805.59</v>
      </c>
      <c r="J306" s="28" t="n">
        <v>0</v>
      </c>
      <c r="K306" s="28" t="n">
        <v>0</v>
      </c>
      <c r="L306" s="28" t="n">
        <v>0</v>
      </c>
      <c r="M306" s="28"/>
      <c r="N306" s="6" t="s">
        <f>=I306+J306+K306+L306</f>
      </c>
      <c r="O306" s="28"/>
      <c r="P306" s="28"/>
      <c r="Q306" s="26"/>
      <c r="R306" s="26" t="s">
        <v>233</v>
      </c>
    </row>
    <row collapsed="false" customFormat="false" customHeight="false" hidden="false" ht="12.1" outlineLevel="0" r="307">
      <c r="A307" s="20" t="n">
        <v>45748</v>
      </c>
      <c r="B307" s="16" t="s">
        <v>192</v>
      </c>
      <c r="C307" s="16" t="s">
        <v>277</v>
      </c>
      <c r="D307" s="16" t="s">
        <v>169</v>
      </c>
      <c r="E307" s="16" t="s">
        <v>18</v>
      </c>
      <c r="F307" s="16" t="s">
        <v>20</v>
      </c>
      <c r="G307" s="7" t="n">
        <v>1</v>
      </c>
      <c r="H307" s="6" t="n">
        <v>6494</v>
      </c>
      <c r="I307" s="6" t="n">
        <v>-6494</v>
      </c>
      <c r="J307" s="6" t="n">
        <v>0</v>
      </c>
      <c r="K307" s="6" t="n">
        <v>0</v>
      </c>
      <c r="L307" s="6" t="n">
        <v>0</v>
      </c>
      <c r="M307" s="6"/>
      <c r="N307" s="6" t="s">
        <f>=I307+J307+K307+L307</f>
      </c>
      <c r="O307" s="6"/>
      <c r="P307" s="6"/>
      <c r="Q307" s="16"/>
      <c r="R307" s="16" t="s">
        <v>233</v>
      </c>
    </row>
    <row collapsed="false" customFormat="false" customHeight="false" hidden="false" ht="12.1" outlineLevel="0" r="308">
      <c r="A308" s="20" t="n">
        <v>45748</v>
      </c>
      <c r="B308" s="16" t="s">
        <v>177</v>
      </c>
      <c r="C308" s="16" t="s">
        <v>244</v>
      </c>
      <c r="D308" s="16" t="s">
        <v>169</v>
      </c>
      <c r="E308" s="16" t="s">
        <v>18</v>
      </c>
      <c r="F308" s="16" t="s">
        <v>20</v>
      </c>
      <c r="G308" s="7" t="n">
        <v>19</v>
      </c>
      <c r="H308" s="6" t="n">
        <v>495.8</v>
      </c>
      <c r="I308" s="6" t="n">
        <v>-9420.2</v>
      </c>
      <c r="J308" s="6" t="n">
        <v>0</v>
      </c>
      <c r="K308" s="6" t="n">
        <v>0</v>
      </c>
      <c r="L308" s="6" t="n">
        <v>0</v>
      </c>
      <c r="M308" s="6"/>
      <c r="N308" s="6" t="s">
        <f>=I308+J308+K308+L308</f>
      </c>
      <c r="O308" s="6"/>
      <c r="P308" s="6"/>
      <c r="Q308" s="16"/>
      <c r="R308" s="16" t="s">
        <v>233</v>
      </c>
    </row>
    <row collapsed="false" customFormat="false" customHeight="false" hidden="false" ht="12.1" outlineLevel="0" r="309">
      <c r="A309" s="20" t="n">
        <v>45748</v>
      </c>
      <c r="B309" s="16" t="s">
        <v>193</v>
      </c>
      <c r="C309" s="16" t="s">
        <v>278</v>
      </c>
      <c r="D309" s="16" t="s">
        <v>169</v>
      </c>
      <c r="E309" s="16" t="s">
        <v>18</v>
      </c>
      <c r="F309" s="16" t="s">
        <v>20</v>
      </c>
      <c r="G309" s="7" t="n">
        <v>12</v>
      </c>
      <c r="H309" s="6" t="n">
        <v>585.65</v>
      </c>
      <c r="I309" s="6" t="n">
        <v>-7027.8</v>
      </c>
      <c r="J309" s="6" t="n">
        <v>0</v>
      </c>
      <c r="K309" s="6" t="n">
        <v>0</v>
      </c>
      <c r="L309" s="6" t="n">
        <v>0</v>
      </c>
      <c r="M309" s="6"/>
      <c r="N309" s="6" t="s">
        <f>=I309+J309+K309+L309</f>
      </c>
      <c r="O309" s="6"/>
      <c r="P309" s="6"/>
      <c r="Q309" s="16"/>
      <c r="R309" s="16" t="s">
        <v>233</v>
      </c>
    </row>
    <row collapsed="false" customFormat="false" customHeight="false" hidden="false" ht="12.1" outlineLevel="0" r="310">
      <c r="A310" s="20" t="n">
        <v>45748</v>
      </c>
      <c r="B310" s="16" t="s">
        <v>193</v>
      </c>
      <c r="C310" s="16" t="s">
        <v>278</v>
      </c>
      <c r="D310" s="16" t="s">
        <v>169</v>
      </c>
      <c r="E310" s="16" t="s">
        <v>18</v>
      </c>
      <c r="F310" s="16" t="s">
        <v>20</v>
      </c>
      <c r="G310" s="7" t="n">
        <v>5</v>
      </c>
      <c r="H310" s="6" t="n">
        <v>585.65</v>
      </c>
      <c r="I310" s="6" t="n">
        <v>-2928.25</v>
      </c>
      <c r="J310" s="6" t="n">
        <v>0</v>
      </c>
      <c r="K310" s="6" t="n">
        <v>0</v>
      </c>
      <c r="L310" s="6" t="n">
        <v>0</v>
      </c>
      <c r="M310" s="6"/>
      <c r="N310" s="6" t="s">
        <f>=I310+J310+K310+L310</f>
      </c>
      <c r="O310" s="6"/>
      <c r="P310" s="6"/>
      <c r="Q310" s="16"/>
      <c r="R310" s="16" t="s">
        <v>233</v>
      </c>
    </row>
    <row collapsed="false" customFormat="false" customHeight="false" hidden="false" ht="12.1" outlineLevel="0" r="311">
      <c r="A311" s="29" t="n">
        <v>45748</v>
      </c>
      <c r="B311" s="30" t="s">
        <v>273</v>
      </c>
      <c r="C311" s="30" t="s">
        <v>274</v>
      </c>
      <c r="D311" s="30" t="s">
        <v>171</v>
      </c>
      <c r="E311" s="30" t="s">
        <v>267</v>
      </c>
      <c r="F311" s="30" t="s">
        <v>20</v>
      </c>
      <c r="G311" s="31" t="n">
        <v>-2500</v>
      </c>
      <c r="H311" s="32" t="n">
        <v>11.8075</v>
      </c>
      <c r="I311" s="32" t="n">
        <v>29518.75</v>
      </c>
      <c r="J311" s="32" t="n">
        <v>0</v>
      </c>
      <c r="K311" s="32" t="n">
        <v>0</v>
      </c>
      <c r="L311" s="32" t="n">
        <v>0</v>
      </c>
      <c r="M311" s="32"/>
      <c r="N311" s="6" t="s">
        <f>=I311+J311+K311+L311</f>
      </c>
      <c r="O311" s="32"/>
      <c r="P311" s="32"/>
      <c r="Q311" s="30"/>
      <c r="R311" s="30" t="s">
        <v>233</v>
      </c>
    </row>
    <row collapsed="false" customFormat="false" customHeight="false" hidden="false" ht="12.1" outlineLevel="0" r="312">
      <c r="A312" s="20" t="n">
        <v>45749</v>
      </c>
      <c r="B312" s="16" t="s">
        <v>194</v>
      </c>
      <c r="C312" s="16" t="s">
        <v>282</v>
      </c>
      <c r="D312" s="16" t="s">
        <v>169</v>
      </c>
      <c r="E312" s="16" t="s">
        <v>60</v>
      </c>
      <c r="F312" s="16" t="s">
        <v>20</v>
      </c>
      <c r="G312" s="7" t="n">
        <v>54430</v>
      </c>
      <c r="H312" s="6" t="n">
        <v>1.6447</v>
      </c>
      <c r="I312" s="6" t="n">
        <v>-89521.02</v>
      </c>
      <c r="J312" s="6" t="n">
        <v>0</v>
      </c>
      <c r="K312" s="6" t="n">
        <v>0</v>
      </c>
      <c r="L312" s="6" t="n">
        <v>0</v>
      </c>
      <c r="M312" s="6"/>
      <c r="N312" s="6" t="s">
        <f>=I312+J312+K312+L312</f>
      </c>
      <c r="O312" s="6"/>
      <c r="P312" s="6"/>
      <c r="Q312" s="16"/>
      <c r="R312" s="16" t="s">
        <v>233</v>
      </c>
    </row>
    <row collapsed="false" customFormat="false" customHeight="false" hidden="false" ht="12.1" outlineLevel="0" r="313">
      <c r="A313" s="29" t="n">
        <v>45749</v>
      </c>
      <c r="B313" s="30" t="s">
        <v>194</v>
      </c>
      <c r="C313" s="30" t="s">
        <v>282</v>
      </c>
      <c r="D313" s="30" t="s">
        <v>171</v>
      </c>
      <c r="E313" s="30" t="s">
        <v>60</v>
      </c>
      <c r="F313" s="30" t="s">
        <v>20</v>
      </c>
      <c r="G313" s="31" t="n">
        <v>-54430</v>
      </c>
      <c r="H313" s="32" t="n">
        <v>1.6446</v>
      </c>
      <c r="I313" s="32" t="n">
        <v>89515.58</v>
      </c>
      <c r="J313" s="32" t="n">
        <v>0</v>
      </c>
      <c r="K313" s="32" t="n">
        <v>0</v>
      </c>
      <c r="L313" s="32" t="n">
        <v>0</v>
      </c>
      <c r="M313" s="32"/>
      <c r="N313" s="6" t="s">
        <f>=I313+J313+K313+L313</f>
      </c>
      <c r="O313" s="32"/>
      <c r="P313" s="32"/>
      <c r="Q313" s="30"/>
      <c r="R313" s="30" t="s">
        <v>233</v>
      </c>
    </row>
    <row collapsed="false" customFormat="false" customHeight="false" hidden="false" ht="12.1" outlineLevel="0" r="314">
      <c r="A314" s="20" t="n">
        <v>45749</v>
      </c>
      <c r="B314" s="16" t="s">
        <v>194</v>
      </c>
      <c r="C314" s="16" t="s">
        <v>282</v>
      </c>
      <c r="D314" s="16" t="s">
        <v>169</v>
      </c>
      <c r="E314" s="16" t="s">
        <v>60</v>
      </c>
      <c r="F314" s="16" t="s">
        <v>20</v>
      </c>
      <c r="G314" s="7" t="n">
        <v>54426</v>
      </c>
      <c r="H314" s="6" t="n">
        <v>1.6447</v>
      </c>
      <c r="I314" s="6" t="n">
        <v>-89514.44</v>
      </c>
      <c r="J314" s="6" t="n">
        <v>0</v>
      </c>
      <c r="K314" s="6" t="n">
        <v>0</v>
      </c>
      <c r="L314" s="6" t="n">
        <v>0</v>
      </c>
      <c r="M314" s="6"/>
      <c r="N314" s="6" t="s">
        <f>=I314+J314+K314+L314</f>
      </c>
      <c r="O314" s="6"/>
      <c r="P314" s="6"/>
      <c r="Q314" s="16"/>
      <c r="R314" s="16" t="s">
        <v>233</v>
      </c>
    </row>
    <row collapsed="false" customFormat="false" customHeight="false" hidden="false" ht="12.1" outlineLevel="0" r="315">
      <c r="A315" s="29" t="n">
        <v>45749</v>
      </c>
      <c r="B315" s="30" t="s">
        <v>194</v>
      </c>
      <c r="C315" s="30" t="s">
        <v>282</v>
      </c>
      <c r="D315" s="30" t="s">
        <v>171</v>
      </c>
      <c r="E315" s="30" t="s">
        <v>60</v>
      </c>
      <c r="F315" s="30" t="s">
        <v>20</v>
      </c>
      <c r="G315" s="31" t="n">
        <v>-54426</v>
      </c>
      <c r="H315" s="32" t="n">
        <v>1.6446</v>
      </c>
      <c r="I315" s="32" t="n">
        <v>89509</v>
      </c>
      <c r="J315" s="32" t="n">
        <v>0</v>
      </c>
      <c r="K315" s="32" t="n">
        <v>0</v>
      </c>
      <c r="L315" s="32" t="n">
        <v>0</v>
      </c>
      <c r="M315" s="32"/>
      <c r="N315" s="6" t="s">
        <f>=I315+J315+K315+L315</f>
      </c>
      <c r="O315" s="32"/>
      <c r="P315" s="32"/>
      <c r="Q315" s="30"/>
      <c r="R315" s="30" t="s">
        <v>233</v>
      </c>
    </row>
    <row collapsed="false" customFormat="false" customHeight="false" hidden="false" ht="12.1" outlineLevel="0" r="316">
      <c r="A316" s="20" t="n">
        <v>45749</v>
      </c>
      <c r="B316" s="16" t="s">
        <v>194</v>
      </c>
      <c r="C316" s="16" t="s">
        <v>282</v>
      </c>
      <c r="D316" s="16" t="s">
        <v>169</v>
      </c>
      <c r="E316" s="16" t="s">
        <v>60</v>
      </c>
      <c r="F316" s="16" t="s">
        <v>20</v>
      </c>
      <c r="G316" s="7" t="n">
        <v>54423</v>
      </c>
      <c r="H316" s="6" t="n">
        <v>1.6447</v>
      </c>
      <c r="I316" s="6" t="n">
        <v>-89509.51</v>
      </c>
      <c r="J316" s="6" t="n">
        <v>0</v>
      </c>
      <c r="K316" s="6" t="n">
        <v>0</v>
      </c>
      <c r="L316" s="6" t="n">
        <v>0</v>
      </c>
      <c r="M316" s="6"/>
      <c r="N316" s="6" t="s">
        <f>=I316+J316+K316+L316</f>
      </c>
      <c r="O316" s="6"/>
      <c r="P316" s="6"/>
      <c r="Q316" s="16"/>
      <c r="R316" s="16" t="s">
        <v>233</v>
      </c>
    </row>
    <row collapsed="false" customFormat="false" customHeight="false" hidden="false" ht="12.1" outlineLevel="0" r="317">
      <c r="A317" s="29" t="n">
        <v>45749</v>
      </c>
      <c r="B317" s="30" t="s">
        <v>194</v>
      </c>
      <c r="C317" s="30" t="s">
        <v>282</v>
      </c>
      <c r="D317" s="30" t="s">
        <v>171</v>
      </c>
      <c r="E317" s="30" t="s">
        <v>60</v>
      </c>
      <c r="F317" s="30" t="s">
        <v>20</v>
      </c>
      <c r="G317" s="31" t="n">
        <v>-54423</v>
      </c>
      <c r="H317" s="32" t="n">
        <v>1.6446</v>
      </c>
      <c r="I317" s="32" t="n">
        <v>89504.07</v>
      </c>
      <c r="J317" s="32" t="n">
        <v>0</v>
      </c>
      <c r="K317" s="32" t="n">
        <v>0</v>
      </c>
      <c r="L317" s="32" t="n">
        <v>0</v>
      </c>
      <c r="M317" s="32"/>
      <c r="N317" s="6" t="s">
        <f>=I317+J317+K317+L317</f>
      </c>
      <c r="O317" s="32"/>
      <c r="P317" s="32"/>
      <c r="Q317" s="30"/>
      <c r="R317" s="30" t="s">
        <v>233</v>
      </c>
    </row>
    <row collapsed="false" customFormat="false" customHeight="false" hidden="false" ht="12.1" outlineLevel="0" r="318">
      <c r="A318" s="21" t="n">
        <v>45776</v>
      </c>
      <c r="B318" s="22" t="s">
        <v>248</v>
      </c>
      <c r="C318" s="22" t="s">
        <v>270</v>
      </c>
      <c r="D318" s="22" t="s">
        <v>248</v>
      </c>
      <c r="E318" s="22" t="s">
        <v>248</v>
      </c>
      <c r="F318" s="22" t="s">
        <v>20</v>
      </c>
      <c r="G318" s="23" t="n">
        <v>1</v>
      </c>
      <c r="H318" s="24" t="n">
        <v>6986</v>
      </c>
      <c r="I318" s="24" t="n">
        <v>6986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4"/>
      <c r="P318" s="24"/>
      <c r="Q318" s="22"/>
      <c r="R318" s="22" t="s">
        <v>233</v>
      </c>
    </row>
    <row collapsed="false" customFormat="false" customHeight="false" hidden="false" ht="12.1" outlineLevel="0" r="319">
      <c r="A319" s="21" t="n">
        <v>45796</v>
      </c>
      <c r="B319" s="22" t="s">
        <v>232</v>
      </c>
      <c r="C319" s="22" t="s">
        <v>118</v>
      </c>
      <c r="D319" s="22" t="s">
        <v>232</v>
      </c>
      <c r="E319" s="22" t="s">
        <v>232</v>
      </c>
      <c r="F319" s="22" t="s">
        <v>20</v>
      </c>
      <c r="G319" s="23" t="n">
        <v>1</v>
      </c>
      <c r="H319" s="24" t="n">
        <v>100000</v>
      </c>
      <c r="I319" s="24" t="n">
        <v>100000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4"/>
      <c r="P319" s="24"/>
      <c r="Q319" s="22"/>
      <c r="R319" s="22" t="s">
        <v>233</v>
      </c>
    </row>
    <row collapsed="false" customFormat="false" customHeight="false" hidden="false" ht="12.1" outlineLevel="0" r="320">
      <c r="A320" s="25" t="n">
        <v>45796</v>
      </c>
      <c r="B320" s="26" t="s">
        <v>234</v>
      </c>
      <c r="C320" s="26" t="s">
        <v>235</v>
      </c>
      <c r="D320" s="26" t="s">
        <v>234</v>
      </c>
      <c r="E320" s="26" t="s">
        <v>234</v>
      </c>
      <c r="F320" s="26" t="s">
        <v>20</v>
      </c>
      <c r="G320" s="27" t="n">
        <v>1</v>
      </c>
      <c r="H320" s="28" t="n">
        <v>-440.55</v>
      </c>
      <c r="I320" s="28" t="n">
        <v>-440.55</v>
      </c>
      <c r="J320" s="28" t="n">
        <v>0</v>
      </c>
      <c r="K320" s="28" t="n">
        <v>0</v>
      </c>
      <c r="L320" s="28" t="n">
        <v>0</v>
      </c>
      <c r="M320" s="28"/>
      <c r="N320" s="6" t="s">
        <f>=I320+J320+K320+L320</f>
      </c>
      <c r="O320" s="28"/>
      <c r="P320" s="28"/>
      <c r="Q320" s="26"/>
      <c r="R320" s="26" t="s">
        <v>233</v>
      </c>
    </row>
    <row collapsed="false" customFormat="false" customHeight="false" hidden="false" ht="12.1" outlineLevel="0" r="321">
      <c r="A321" s="20" t="n">
        <v>45797</v>
      </c>
      <c r="B321" s="16" t="s">
        <v>191</v>
      </c>
      <c r="C321" s="16" t="s">
        <v>271</v>
      </c>
      <c r="D321" s="16" t="s">
        <v>169</v>
      </c>
      <c r="E321" s="16" t="s">
        <v>18</v>
      </c>
      <c r="F321" s="16" t="s">
        <v>20</v>
      </c>
      <c r="G321" s="7" t="n">
        <v>1</v>
      </c>
      <c r="H321" s="6" t="n">
        <v>1681.8</v>
      </c>
      <c r="I321" s="6" t="n">
        <v>-1681.8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6"/>
      <c r="P321" s="6"/>
      <c r="Q321" s="16"/>
      <c r="R321" s="16" t="s">
        <v>233</v>
      </c>
    </row>
    <row collapsed="false" customFormat="false" customHeight="false" hidden="false" ht="12.1" outlineLevel="0" r="322">
      <c r="A322" s="20" t="n">
        <v>45797</v>
      </c>
      <c r="B322" s="16" t="s">
        <v>182</v>
      </c>
      <c r="C322" s="16" t="s">
        <v>256</v>
      </c>
      <c r="D322" s="16" t="s">
        <v>169</v>
      </c>
      <c r="E322" s="16" t="s">
        <v>18</v>
      </c>
      <c r="F322" s="16" t="s">
        <v>20</v>
      </c>
      <c r="G322" s="7" t="n">
        <v>70</v>
      </c>
      <c r="H322" s="6" t="n">
        <v>308.06</v>
      </c>
      <c r="I322" s="6" t="n">
        <v>-21564.2</v>
      </c>
      <c r="J322" s="6" t="n">
        <v>0</v>
      </c>
      <c r="K322" s="6" t="n">
        <v>0</v>
      </c>
      <c r="L322" s="6" t="n">
        <v>0</v>
      </c>
      <c r="M322" s="6"/>
      <c r="N322" s="6" t="s">
        <f>=I322+J322+K322+L322</f>
      </c>
      <c r="O322" s="6"/>
      <c r="P322" s="6"/>
      <c r="Q322" s="16"/>
      <c r="R322" s="16" t="s">
        <v>233</v>
      </c>
    </row>
    <row collapsed="false" customFormat="false" customHeight="false" hidden="false" ht="12.1" outlineLevel="0" r="323">
      <c r="A323" s="20" t="n">
        <v>45797</v>
      </c>
      <c r="B323" s="16" t="s">
        <v>194</v>
      </c>
      <c r="C323" s="16" t="s">
        <v>282</v>
      </c>
      <c r="D323" s="16" t="s">
        <v>169</v>
      </c>
      <c r="E323" s="16" t="s">
        <v>60</v>
      </c>
      <c r="F323" s="16" t="s">
        <v>20</v>
      </c>
      <c r="G323" s="7" t="n">
        <v>86894</v>
      </c>
      <c r="H323" s="6" t="n">
        <v>1.6901</v>
      </c>
      <c r="I323" s="6" t="n">
        <v>-146859.55</v>
      </c>
      <c r="J323" s="6" t="n">
        <v>0</v>
      </c>
      <c r="K323" s="6" t="n">
        <v>0</v>
      </c>
      <c r="L323" s="6" t="n">
        <v>0</v>
      </c>
      <c r="M323" s="6"/>
      <c r="N323" s="6" t="s">
        <f>=I323+J323+K323+L323</f>
      </c>
      <c r="O323" s="6"/>
      <c r="P323" s="6"/>
      <c r="Q323" s="16"/>
      <c r="R323" s="16" t="s">
        <v>233</v>
      </c>
    </row>
    <row collapsed="false" customFormat="false" customHeight="false" hidden="false" ht="12.1" outlineLevel="0" r="324">
      <c r="A324" s="29" t="n">
        <v>45797</v>
      </c>
      <c r="B324" s="30" t="s">
        <v>194</v>
      </c>
      <c r="C324" s="30" t="s">
        <v>282</v>
      </c>
      <c r="D324" s="30" t="s">
        <v>171</v>
      </c>
      <c r="E324" s="30" t="s">
        <v>60</v>
      </c>
      <c r="F324" s="30" t="s">
        <v>20</v>
      </c>
      <c r="G324" s="31" t="n">
        <v>-86894</v>
      </c>
      <c r="H324" s="32" t="n">
        <v>1.69</v>
      </c>
      <c r="I324" s="32" t="n">
        <v>146850.86</v>
      </c>
      <c r="J324" s="32" t="n">
        <v>0</v>
      </c>
      <c r="K324" s="32" t="n">
        <v>0</v>
      </c>
      <c r="L324" s="32" t="n">
        <v>0</v>
      </c>
      <c r="M324" s="32"/>
      <c r="N324" s="6" t="s">
        <f>=I324+J324+K324+L324</f>
      </c>
      <c r="O324" s="32"/>
      <c r="P324" s="32"/>
      <c r="Q324" s="30"/>
      <c r="R324" s="30" t="s">
        <v>233</v>
      </c>
    </row>
    <row collapsed="false" customFormat="false" customHeight="false" hidden="false" ht="12.1" outlineLevel="0" r="325">
      <c r="A325" s="20" t="n">
        <v>45797</v>
      </c>
      <c r="B325" s="16" t="s">
        <v>191</v>
      </c>
      <c r="C325" s="16" t="s">
        <v>271</v>
      </c>
      <c r="D325" s="16" t="s">
        <v>169</v>
      </c>
      <c r="E325" s="16" t="s">
        <v>18</v>
      </c>
      <c r="F325" s="16" t="s">
        <v>20</v>
      </c>
      <c r="G325" s="7" t="n">
        <v>5</v>
      </c>
      <c r="H325" s="6" t="n">
        <v>1681.6</v>
      </c>
      <c r="I325" s="6" t="n">
        <v>-8408</v>
      </c>
      <c r="J325" s="6" t="n">
        <v>0</v>
      </c>
      <c r="K325" s="6" t="n">
        <v>0</v>
      </c>
      <c r="L325" s="6" t="n">
        <v>0</v>
      </c>
      <c r="M325" s="6"/>
      <c r="N325" s="6" t="s">
        <f>=I325+J325+K325+L325</f>
      </c>
      <c r="O325" s="6"/>
      <c r="P325" s="6"/>
      <c r="Q325" s="16"/>
      <c r="R325" s="16" t="s">
        <v>233</v>
      </c>
    </row>
    <row collapsed="false" customFormat="false" customHeight="false" hidden="false" ht="12.1" outlineLevel="0" r="326">
      <c r="A326" s="20" t="n">
        <v>45797</v>
      </c>
      <c r="B326" s="16" t="s">
        <v>191</v>
      </c>
      <c r="C326" s="16" t="s">
        <v>271</v>
      </c>
      <c r="D326" s="16" t="s">
        <v>169</v>
      </c>
      <c r="E326" s="16" t="s">
        <v>18</v>
      </c>
      <c r="F326" s="16" t="s">
        <v>20</v>
      </c>
      <c r="G326" s="7" t="n">
        <v>2</v>
      </c>
      <c r="H326" s="6" t="n">
        <v>1681.8</v>
      </c>
      <c r="I326" s="6" t="n">
        <v>-3363.6</v>
      </c>
      <c r="J326" s="6" t="n">
        <v>0</v>
      </c>
      <c r="K326" s="6" t="n">
        <v>0</v>
      </c>
      <c r="L326" s="6" t="n">
        <v>0</v>
      </c>
      <c r="M326" s="6"/>
      <c r="N326" s="6" t="s">
        <f>=I326+J326+K326+L326</f>
      </c>
      <c r="O326" s="6"/>
      <c r="P326" s="6"/>
      <c r="Q326" s="16"/>
      <c r="R326" s="16" t="s">
        <v>233</v>
      </c>
    </row>
    <row collapsed="false" customFormat="false" customHeight="false" hidden="false" ht="12.1" outlineLevel="0" r="327">
      <c r="A327" s="20" t="n">
        <v>45797</v>
      </c>
      <c r="B327" s="16" t="s">
        <v>191</v>
      </c>
      <c r="C327" s="16" t="s">
        <v>271</v>
      </c>
      <c r="D327" s="16" t="s">
        <v>169</v>
      </c>
      <c r="E327" s="16" t="s">
        <v>18</v>
      </c>
      <c r="F327" s="16" t="s">
        <v>20</v>
      </c>
      <c r="G327" s="7" t="n">
        <v>8</v>
      </c>
      <c r="H327" s="6" t="n">
        <v>1681.8</v>
      </c>
      <c r="I327" s="6" t="n">
        <v>-13454.4</v>
      </c>
      <c r="J327" s="6" t="n">
        <v>0</v>
      </c>
      <c r="K327" s="6" t="n">
        <v>0</v>
      </c>
      <c r="L327" s="6" t="n">
        <v>0</v>
      </c>
      <c r="M327" s="6"/>
      <c r="N327" s="6" t="s">
        <f>=I327+J327+K327+L327</f>
      </c>
      <c r="O327" s="6"/>
      <c r="P327" s="6"/>
      <c r="Q327" s="16"/>
      <c r="R327" s="16" t="s">
        <v>233</v>
      </c>
    </row>
    <row collapsed="false" customFormat="false" customHeight="false" hidden="false" ht="12.1" outlineLevel="0" r="328">
      <c r="A328" s="25" t="n">
        <v>45798</v>
      </c>
      <c r="B328" s="26" t="s">
        <v>234</v>
      </c>
      <c r="C328" s="26" t="s">
        <v>235</v>
      </c>
      <c r="D328" s="26" t="s">
        <v>234</v>
      </c>
      <c r="E328" s="26" t="s">
        <v>234</v>
      </c>
      <c r="F328" s="26" t="s">
        <v>20</v>
      </c>
      <c r="G328" s="27" t="n">
        <v>1</v>
      </c>
      <c r="H328" s="28" t="n">
        <v>-5714.65</v>
      </c>
      <c r="I328" s="28" t="n">
        <v>-5714.65</v>
      </c>
      <c r="J328" s="28" t="n">
        <v>0</v>
      </c>
      <c r="K328" s="28" t="n">
        <v>0</v>
      </c>
      <c r="L328" s="28" t="n">
        <v>0</v>
      </c>
      <c r="M328" s="28"/>
      <c r="N328" s="6" t="s">
        <f>=I328+J328+K328+L328</f>
      </c>
      <c r="O328" s="28"/>
      <c r="P328" s="28"/>
      <c r="Q328" s="26"/>
      <c r="R328" s="26" t="s">
        <v>233</v>
      </c>
    </row>
    <row collapsed="false" customFormat="false" customHeight="false" hidden="false" ht="12.1" outlineLevel="0" r="329">
      <c r="A329" s="20" t="n">
        <v>45799</v>
      </c>
      <c r="B329" s="16" t="s">
        <v>194</v>
      </c>
      <c r="C329" s="16" t="s">
        <v>282</v>
      </c>
      <c r="D329" s="16" t="s">
        <v>169</v>
      </c>
      <c r="E329" s="16" t="s">
        <v>60</v>
      </c>
      <c r="F329" s="16" t="s">
        <v>20</v>
      </c>
      <c r="G329" s="7" t="n">
        <v>86632</v>
      </c>
      <c r="H329" s="6" t="n">
        <v>1.6921</v>
      </c>
      <c r="I329" s="6" t="n">
        <v>-146590.01</v>
      </c>
      <c r="J329" s="6" t="n">
        <v>0</v>
      </c>
      <c r="K329" s="6" t="n">
        <v>0</v>
      </c>
      <c r="L329" s="6" t="n">
        <v>0</v>
      </c>
      <c r="M329" s="6"/>
      <c r="N329" s="6" t="s">
        <f>=I329+J329+K329+L329</f>
      </c>
      <c r="O329" s="6"/>
      <c r="P329" s="6"/>
      <c r="Q329" s="16"/>
      <c r="R329" s="16" t="s">
        <v>233</v>
      </c>
    </row>
    <row collapsed="false" customFormat="false" customHeight="false" hidden="false" ht="12.1" outlineLevel="0" r="330">
      <c r="A330" s="29" t="n">
        <v>45799</v>
      </c>
      <c r="B330" s="30" t="s">
        <v>194</v>
      </c>
      <c r="C330" s="30" t="s">
        <v>282</v>
      </c>
      <c r="D330" s="30" t="s">
        <v>171</v>
      </c>
      <c r="E330" s="30" t="s">
        <v>60</v>
      </c>
      <c r="F330" s="30" t="s">
        <v>20</v>
      </c>
      <c r="G330" s="31" t="n">
        <v>-86632</v>
      </c>
      <c r="H330" s="32" t="n">
        <v>1.692</v>
      </c>
      <c r="I330" s="32" t="n">
        <v>146581.34</v>
      </c>
      <c r="J330" s="32" t="n">
        <v>0</v>
      </c>
      <c r="K330" s="32" t="n">
        <v>0</v>
      </c>
      <c r="L330" s="32" t="n">
        <v>0</v>
      </c>
      <c r="M330" s="32"/>
      <c r="N330" s="6" t="s">
        <f>=I330+J330+K330+L330</f>
      </c>
      <c r="O330" s="32"/>
      <c r="P330" s="32"/>
      <c r="Q330" s="30"/>
      <c r="R330" s="30" t="s">
        <v>233</v>
      </c>
    </row>
    <row collapsed="false" customFormat="false" customHeight="false" hidden="false" ht="12.1" outlineLevel="0" r="331">
      <c r="A331" s="20" t="n">
        <v>45799</v>
      </c>
      <c r="B331" s="16" t="s">
        <v>194</v>
      </c>
      <c r="C331" s="16" t="s">
        <v>282</v>
      </c>
      <c r="D331" s="16" t="s">
        <v>169</v>
      </c>
      <c r="E331" s="16" t="s">
        <v>60</v>
      </c>
      <c r="F331" s="16" t="s">
        <v>20</v>
      </c>
      <c r="G331" s="7" t="n">
        <v>86627</v>
      </c>
      <c r="H331" s="6" t="n">
        <v>1.6921</v>
      </c>
      <c r="I331" s="6" t="n">
        <v>-146581.55</v>
      </c>
      <c r="J331" s="6" t="n">
        <v>0</v>
      </c>
      <c r="K331" s="6" t="n">
        <v>0</v>
      </c>
      <c r="L331" s="6" t="n">
        <v>0</v>
      </c>
      <c r="M331" s="6"/>
      <c r="N331" s="6" t="s">
        <f>=I331+J331+K331+L331</f>
      </c>
      <c r="O331" s="6"/>
      <c r="P331" s="6"/>
      <c r="Q331" s="16"/>
      <c r="R331" s="16" t="s">
        <v>233</v>
      </c>
    </row>
    <row collapsed="false" customFormat="false" customHeight="false" hidden="false" ht="12.1" outlineLevel="0" r="332">
      <c r="A332" s="29" t="n">
        <v>45799</v>
      </c>
      <c r="B332" s="30" t="s">
        <v>194</v>
      </c>
      <c r="C332" s="30" t="s">
        <v>282</v>
      </c>
      <c r="D332" s="30" t="s">
        <v>171</v>
      </c>
      <c r="E332" s="30" t="s">
        <v>60</v>
      </c>
      <c r="F332" s="30" t="s">
        <v>20</v>
      </c>
      <c r="G332" s="31" t="n">
        <v>-86627</v>
      </c>
      <c r="H332" s="32" t="n">
        <v>1.692</v>
      </c>
      <c r="I332" s="32" t="n">
        <v>146572.88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2"/>
      <c r="P332" s="32"/>
      <c r="Q332" s="30"/>
      <c r="R332" s="30" t="s">
        <v>233</v>
      </c>
    </row>
    <row collapsed="false" customFormat="false" customHeight="false" hidden="false" ht="12.1" outlineLevel="0" r="333">
      <c r="A333" s="20" t="n">
        <v>45799</v>
      </c>
      <c r="B333" s="16" t="s">
        <v>194</v>
      </c>
      <c r="C333" s="16" t="s">
        <v>282</v>
      </c>
      <c r="D333" s="16" t="s">
        <v>169</v>
      </c>
      <c r="E333" s="16" t="s">
        <v>60</v>
      </c>
      <c r="F333" s="16" t="s">
        <v>20</v>
      </c>
      <c r="G333" s="7" t="n">
        <v>86622</v>
      </c>
      <c r="H333" s="6" t="n">
        <v>1.6921</v>
      </c>
      <c r="I333" s="6" t="n">
        <v>-146573.09</v>
      </c>
      <c r="J333" s="6" t="n">
        <v>0</v>
      </c>
      <c r="K333" s="6" t="n">
        <v>0</v>
      </c>
      <c r="L333" s="6" t="n">
        <v>0</v>
      </c>
      <c r="M333" s="6"/>
      <c r="N333" s="6" t="s">
        <f>=I333+J333+K333+L333</f>
      </c>
      <c r="O333" s="6"/>
      <c r="P333" s="6"/>
      <c r="Q333" s="16"/>
      <c r="R333" s="16" t="s">
        <v>233</v>
      </c>
    </row>
    <row collapsed="false" customFormat="false" customHeight="false" hidden="false" ht="12.1" outlineLevel="0" r="334">
      <c r="A334" s="29" t="n">
        <v>45799</v>
      </c>
      <c r="B334" s="30" t="s">
        <v>194</v>
      </c>
      <c r="C334" s="30" t="s">
        <v>282</v>
      </c>
      <c r="D334" s="30" t="s">
        <v>171</v>
      </c>
      <c r="E334" s="30" t="s">
        <v>60</v>
      </c>
      <c r="F334" s="30" t="s">
        <v>20</v>
      </c>
      <c r="G334" s="31" t="n">
        <v>-86622</v>
      </c>
      <c r="H334" s="32" t="n">
        <v>1.692</v>
      </c>
      <c r="I334" s="32" t="n">
        <v>146564.42</v>
      </c>
      <c r="J334" s="32" t="n">
        <v>0</v>
      </c>
      <c r="K334" s="32" t="n">
        <v>0</v>
      </c>
      <c r="L334" s="32" t="n">
        <v>0</v>
      </c>
      <c r="M334" s="32"/>
      <c r="N334" s="6" t="s">
        <f>=I334+J334+K334+L334</f>
      </c>
      <c r="O334" s="32"/>
      <c r="P334" s="32"/>
      <c r="Q334" s="30"/>
      <c r="R334" s="30" t="s">
        <v>233</v>
      </c>
    </row>
    <row collapsed="false" customFormat="false" customHeight="false" hidden="false" ht="12.1" outlineLevel="0" r="335">
      <c r="A335" s="20" t="n">
        <v>45799</v>
      </c>
      <c r="B335" s="16" t="s">
        <v>194</v>
      </c>
      <c r="C335" s="16" t="s">
        <v>282</v>
      </c>
      <c r="D335" s="16" t="s">
        <v>169</v>
      </c>
      <c r="E335" s="16" t="s">
        <v>60</v>
      </c>
      <c r="F335" s="16" t="s">
        <v>20</v>
      </c>
      <c r="G335" s="7" t="n">
        <v>86617</v>
      </c>
      <c r="H335" s="6" t="n">
        <v>1.6921</v>
      </c>
      <c r="I335" s="6" t="n">
        <v>-146564.63</v>
      </c>
      <c r="J335" s="6" t="n">
        <v>0</v>
      </c>
      <c r="K335" s="6" t="n">
        <v>0</v>
      </c>
      <c r="L335" s="6" t="n">
        <v>0</v>
      </c>
      <c r="M335" s="6"/>
      <c r="N335" s="6" t="s">
        <f>=I335+J335+K335+L335</f>
      </c>
      <c r="O335" s="6"/>
      <c r="P335" s="6"/>
      <c r="Q335" s="16"/>
      <c r="R335" s="16" t="s">
        <v>233</v>
      </c>
    </row>
    <row collapsed="false" customFormat="false" customHeight="false" hidden="false" ht="12.1" outlineLevel="0" r="336">
      <c r="A336" s="29" t="n">
        <v>45799</v>
      </c>
      <c r="B336" s="30" t="s">
        <v>194</v>
      </c>
      <c r="C336" s="30" t="s">
        <v>282</v>
      </c>
      <c r="D336" s="30" t="s">
        <v>171</v>
      </c>
      <c r="E336" s="30" t="s">
        <v>60</v>
      </c>
      <c r="F336" s="30" t="s">
        <v>20</v>
      </c>
      <c r="G336" s="31" t="n">
        <v>-86617</v>
      </c>
      <c r="H336" s="32" t="n">
        <v>1.692</v>
      </c>
      <c r="I336" s="32" t="n">
        <v>146555.96</v>
      </c>
      <c r="J336" s="32" t="n">
        <v>0</v>
      </c>
      <c r="K336" s="32" t="n">
        <v>0</v>
      </c>
      <c r="L336" s="32" t="n">
        <v>0</v>
      </c>
      <c r="M336" s="32"/>
      <c r="N336" s="6" t="s">
        <f>=I336+J336+K336+L336</f>
      </c>
      <c r="O336" s="32"/>
      <c r="P336" s="32"/>
      <c r="Q336" s="30"/>
      <c r="R336" s="30" t="s">
        <v>233</v>
      </c>
    </row>
    <row collapsed="false" customFormat="false" customHeight="false" hidden="false" ht="12.1" outlineLevel="0" r="337">
      <c r="A337" s="20" t="n">
        <v>45799</v>
      </c>
      <c r="B337" s="16" t="s">
        <v>194</v>
      </c>
      <c r="C337" s="16" t="s">
        <v>282</v>
      </c>
      <c r="D337" s="16" t="s">
        <v>169</v>
      </c>
      <c r="E337" s="16" t="s">
        <v>60</v>
      </c>
      <c r="F337" s="16" t="s">
        <v>20</v>
      </c>
      <c r="G337" s="7" t="n">
        <v>86611</v>
      </c>
      <c r="H337" s="6" t="n">
        <v>1.6921</v>
      </c>
      <c r="I337" s="6" t="n">
        <v>-146554.47</v>
      </c>
      <c r="J337" s="6" t="n">
        <v>0</v>
      </c>
      <c r="K337" s="6" t="n">
        <v>0</v>
      </c>
      <c r="L337" s="6" t="n">
        <v>0</v>
      </c>
      <c r="M337" s="6"/>
      <c r="N337" s="6" t="s">
        <f>=I337+J337+K337+L337</f>
      </c>
      <c r="O337" s="6"/>
      <c r="P337" s="6"/>
      <c r="Q337" s="16"/>
      <c r="R337" s="16" t="s">
        <v>233</v>
      </c>
    </row>
    <row collapsed="false" customFormat="false" customHeight="false" hidden="false" ht="12.1" outlineLevel="0" r="338">
      <c r="A338" s="29" t="n">
        <v>45799</v>
      </c>
      <c r="B338" s="30" t="s">
        <v>194</v>
      </c>
      <c r="C338" s="30" t="s">
        <v>282</v>
      </c>
      <c r="D338" s="30" t="s">
        <v>171</v>
      </c>
      <c r="E338" s="30" t="s">
        <v>60</v>
      </c>
      <c r="F338" s="30" t="s">
        <v>20</v>
      </c>
      <c r="G338" s="31" t="n">
        <v>-86611</v>
      </c>
      <c r="H338" s="32" t="n">
        <v>1.692</v>
      </c>
      <c r="I338" s="32" t="n">
        <v>146545.81</v>
      </c>
      <c r="J338" s="32" t="n">
        <v>0</v>
      </c>
      <c r="K338" s="32" t="n">
        <v>0</v>
      </c>
      <c r="L338" s="32" t="n">
        <v>0</v>
      </c>
      <c r="M338" s="32"/>
      <c r="N338" s="6" t="s">
        <f>=I338+J338+K338+L338</f>
      </c>
      <c r="O338" s="32"/>
      <c r="P338" s="32"/>
      <c r="Q338" s="30"/>
      <c r="R338" s="30" t="s">
        <v>233</v>
      </c>
    </row>
    <row collapsed="false" customFormat="false" customHeight="false" hidden="false" ht="12.1" outlineLevel="0" r="339">
      <c r="A339" s="20" t="n">
        <v>45799</v>
      </c>
      <c r="B339" s="16" t="s">
        <v>194</v>
      </c>
      <c r="C339" s="16" t="s">
        <v>282</v>
      </c>
      <c r="D339" s="16" t="s">
        <v>169</v>
      </c>
      <c r="E339" s="16" t="s">
        <v>60</v>
      </c>
      <c r="F339" s="16" t="s">
        <v>20</v>
      </c>
      <c r="G339" s="7" t="n">
        <v>86606</v>
      </c>
      <c r="H339" s="6" t="n">
        <v>1.6921</v>
      </c>
      <c r="I339" s="6" t="n">
        <v>-146546.01</v>
      </c>
      <c r="J339" s="6" t="n">
        <v>0</v>
      </c>
      <c r="K339" s="6" t="n">
        <v>0</v>
      </c>
      <c r="L339" s="6" t="n">
        <v>0</v>
      </c>
      <c r="M339" s="6"/>
      <c r="N339" s="6" t="s">
        <f>=I339+J339+K339+L339</f>
      </c>
      <c r="O339" s="6"/>
      <c r="P339" s="6"/>
      <c r="Q339" s="16"/>
      <c r="R339" s="16" t="s">
        <v>233</v>
      </c>
    </row>
    <row collapsed="false" customFormat="false" customHeight="false" hidden="false" ht="12.1" outlineLevel="0" r="340">
      <c r="A340" s="29" t="n">
        <v>45799</v>
      </c>
      <c r="B340" s="30" t="s">
        <v>194</v>
      </c>
      <c r="C340" s="30" t="s">
        <v>282</v>
      </c>
      <c r="D340" s="30" t="s">
        <v>171</v>
      </c>
      <c r="E340" s="30" t="s">
        <v>60</v>
      </c>
      <c r="F340" s="30" t="s">
        <v>20</v>
      </c>
      <c r="G340" s="31" t="n">
        <v>-86606</v>
      </c>
      <c r="H340" s="32" t="n">
        <v>1.692</v>
      </c>
      <c r="I340" s="32" t="n">
        <v>146537.35</v>
      </c>
      <c r="J340" s="32" t="n">
        <v>0</v>
      </c>
      <c r="K340" s="32" t="n">
        <v>0</v>
      </c>
      <c r="L340" s="32" t="n">
        <v>0</v>
      </c>
      <c r="M340" s="32"/>
      <c r="N340" s="6" t="s">
        <f>=I340+J340+K340+L340</f>
      </c>
      <c r="O340" s="32"/>
      <c r="P340" s="32"/>
      <c r="Q340" s="30"/>
      <c r="R340" s="30" t="s">
        <v>233</v>
      </c>
    </row>
    <row collapsed="false" customFormat="false" customHeight="false" hidden="false" ht="12.1" outlineLevel="0" r="341">
      <c r="A341" s="20" t="n">
        <v>45799</v>
      </c>
      <c r="B341" s="16" t="s">
        <v>194</v>
      </c>
      <c r="C341" s="16" t="s">
        <v>282</v>
      </c>
      <c r="D341" s="16" t="s">
        <v>169</v>
      </c>
      <c r="E341" s="16" t="s">
        <v>60</v>
      </c>
      <c r="F341" s="16" t="s">
        <v>20</v>
      </c>
      <c r="G341" s="7" t="n">
        <v>86601</v>
      </c>
      <c r="H341" s="6" t="n">
        <v>1.6921</v>
      </c>
      <c r="I341" s="6" t="n">
        <v>-146537.55</v>
      </c>
      <c r="J341" s="6" t="n">
        <v>0</v>
      </c>
      <c r="K341" s="6" t="n">
        <v>0</v>
      </c>
      <c r="L341" s="6" t="n">
        <v>0</v>
      </c>
      <c r="M341" s="6"/>
      <c r="N341" s="6" t="s">
        <f>=I341+J341+K341+L341</f>
      </c>
      <c r="O341" s="6"/>
      <c r="P341" s="6"/>
      <c r="Q341" s="16"/>
      <c r="R341" s="16" t="s">
        <v>233</v>
      </c>
    </row>
    <row collapsed="false" customFormat="false" customHeight="false" hidden="false" ht="12.1" outlineLevel="0" r="342">
      <c r="A342" s="29" t="n">
        <v>45799</v>
      </c>
      <c r="B342" s="30" t="s">
        <v>194</v>
      </c>
      <c r="C342" s="30" t="s">
        <v>282</v>
      </c>
      <c r="D342" s="30" t="s">
        <v>171</v>
      </c>
      <c r="E342" s="30" t="s">
        <v>60</v>
      </c>
      <c r="F342" s="30" t="s">
        <v>20</v>
      </c>
      <c r="G342" s="31" t="n">
        <v>-86601</v>
      </c>
      <c r="H342" s="32" t="n">
        <v>1.692</v>
      </c>
      <c r="I342" s="32" t="n">
        <v>146528.89</v>
      </c>
      <c r="J342" s="32" t="n">
        <v>0</v>
      </c>
      <c r="K342" s="32" t="n">
        <v>0</v>
      </c>
      <c r="L342" s="32" t="n">
        <v>0</v>
      </c>
      <c r="M342" s="32"/>
      <c r="N342" s="6" t="s">
        <f>=I342+J342+K342+L342</f>
      </c>
      <c r="O342" s="32"/>
      <c r="P342" s="32"/>
      <c r="Q342" s="30"/>
      <c r="R342" s="30" t="s">
        <v>233</v>
      </c>
    </row>
    <row collapsed="false" customFormat="false" customHeight="false" hidden="false" ht="12.1" outlineLevel="0" r="343">
      <c r="A343" s="20" t="n">
        <v>45799</v>
      </c>
      <c r="B343" s="16" t="s">
        <v>194</v>
      </c>
      <c r="C343" s="16" t="s">
        <v>282</v>
      </c>
      <c r="D343" s="16" t="s">
        <v>169</v>
      </c>
      <c r="E343" s="16" t="s">
        <v>60</v>
      </c>
      <c r="F343" s="16" t="s">
        <v>20</v>
      </c>
      <c r="G343" s="7" t="n">
        <v>86596</v>
      </c>
      <c r="H343" s="6" t="n">
        <v>1.6921</v>
      </c>
      <c r="I343" s="6" t="n">
        <v>-146529.09</v>
      </c>
      <c r="J343" s="6" t="n">
        <v>0</v>
      </c>
      <c r="K343" s="6" t="n">
        <v>0</v>
      </c>
      <c r="L343" s="6" t="n">
        <v>0</v>
      </c>
      <c r="M343" s="6"/>
      <c r="N343" s="6" t="s">
        <f>=I343+J343+K343+L343</f>
      </c>
      <c r="O343" s="6"/>
      <c r="P343" s="6"/>
      <c r="Q343" s="16"/>
      <c r="R343" s="16" t="s">
        <v>233</v>
      </c>
    </row>
    <row collapsed="false" customFormat="false" customHeight="false" hidden="false" ht="12.1" outlineLevel="0" r="344">
      <c r="A344" s="29" t="n">
        <v>45799</v>
      </c>
      <c r="B344" s="30" t="s">
        <v>194</v>
      </c>
      <c r="C344" s="30" t="s">
        <v>282</v>
      </c>
      <c r="D344" s="30" t="s">
        <v>171</v>
      </c>
      <c r="E344" s="30" t="s">
        <v>60</v>
      </c>
      <c r="F344" s="30" t="s">
        <v>20</v>
      </c>
      <c r="G344" s="31" t="n">
        <v>-86596</v>
      </c>
      <c r="H344" s="32" t="n">
        <v>1.692</v>
      </c>
      <c r="I344" s="32" t="n">
        <v>146520.43</v>
      </c>
      <c r="J344" s="32" t="n">
        <v>0</v>
      </c>
      <c r="K344" s="32" t="n">
        <v>0</v>
      </c>
      <c r="L344" s="32" t="n">
        <v>0</v>
      </c>
      <c r="M344" s="32"/>
      <c r="N344" s="6" t="s">
        <f>=I344+J344+K344+L344</f>
      </c>
      <c r="O344" s="32"/>
      <c r="P344" s="32"/>
      <c r="Q344" s="30"/>
      <c r="R344" s="30" t="s">
        <v>233</v>
      </c>
    </row>
    <row collapsed="false" customFormat="false" customHeight="false" hidden="false" ht="12.1" outlineLevel="0" r="345">
      <c r="A345" s="20" t="n">
        <v>45799</v>
      </c>
      <c r="B345" s="16" t="s">
        <v>194</v>
      </c>
      <c r="C345" s="16" t="s">
        <v>282</v>
      </c>
      <c r="D345" s="16" t="s">
        <v>169</v>
      </c>
      <c r="E345" s="16" t="s">
        <v>60</v>
      </c>
      <c r="F345" s="16" t="s">
        <v>20</v>
      </c>
      <c r="G345" s="7" t="n">
        <v>86591</v>
      </c>
      <c r="H345" s="6" t="n">
        <v>1.6921</v>
      </c>
      <c r="I345" s="6" t="n">
        <v>-146520.63</v>
      </c>
      <c r="J345" s="6" t="n">
        <v>0</v>
      </c>
      <c r="K345" s="6" t="n">
        <v>0</v>
      </c>
      <c r="L345" s="6" t="n">
        <v>0</v>
      </c>
      <c r="M345" s="6"/>
      <c r="N345" s="6" t="s">
        <f>=I345+J345+K345+L345</f>
      </c>
      <c r="O345" s="6"/>
      <c r="P345" s="6"/>
      <c r="Q345" s="16"/>
      <c r="R345" s="16" t="s">
        <v>233</v>
      </c>
    </row>
    <row collapsed="false" customFormat="false" customHeight="false" hidden="false" ht="12.1" outlineLevel="0" r="346">
      <c r="A346" s="29" t="n">
        <v>45799</v>
      </c>
      <c r="B346" s="30" t="s">
        <v>194</v>
      </c>
      <c r="C346" s="30" t="s">
        <v>282</v>
      </c>
      <c r="D346" s="30" t="s">
        <v>171</v>
      </c>
      <c r="E346" s="30" t="s">
        <v>60</v>
      </c>
      <c r="F346" s="30" t="s">
        <v>20</v>
      </c>
      <c r="G346" s="31" t="n">
        <v>-86591</v>
      </c>
      <c r="H346" s="32" t="n">
        <v>1.692</v>
      </c>
      <c r="I346" s="32" t="n">
        <v>146511.97</v>
      </c>
      <c r="J346" s="32" t="n">
        <v>0</v>
      </c>
      <c r="K346" s="32" t="n">
        <v>0</v>
      </c>
      <c r="L346" s="32" t="n">
        <v>0</v>
      </c>
      <c r="M346" s="32"/>
      <c r="N346" s="6" t="s">
        <f>=I346+J346+K346+L346</f>
      </c>
      <c r="O346" s="32"/>
      <c r="P346" s="32"/>
      <c r="Q346" s="30"/>
      <c r="R346" s="30" t="s">
        <v>233</v>
      </c>
    </row>
    <row collapsed="false" customFormat="false" customHeight="false" hidden="false" ht="12.1" outlineLevel="0" r="347">
      <c r="A347" s="20" t="n">
        <v>45799</v>
      </c>
      <c r="B347" s="16" t="s">
        <v>194</v>
      </c>
      <c r="C347" s="16" t="s">
        <v>282</v>
      </c>
      <c r="D347" s="16" t="s">
        <v>169</v>
      </c>
      <c r="E347" s="16" t="s">
        <v>60</v>
      </c>
      <c r="F347" s="16" t="s">
        <v>20</v>
      </c>
      <c r="G347" s="7" t="n">
        <v>86586</v>
      </c>
      <c r="H347" s="6" t="n">
        <v>1.6921</v>
      </c>
      <c r="I347" s="6" t="n">
        <v>-146512.17</v>
      </c>
      <c r="J347" s="6" t="n">
        <v>0</v>
      </c>
      <c r="K347" s="6" t="n">
        <v>0</v>
      </c>
      <c r="L347" s="6" t="n">
        <v>0</v>
      </c>
      <c r="M347" s="6"/>
      <c r="N347" s="6" t="s">
        <f>=I347+J347+K347+L347</f>
      </c>
      <c r="O347" s="6"/>
      <c r="P347" s="6"/>
      <c r="Q347" s="16"/>
      <c r="R347" s="16" t="s">
        <v>233</v>
      </c>
    </row>
    <row collapsed="false" customFormat="false" customHeight="false" hidden="false" ht="12.1" outlineLevel="0" r="348">
      <c r="A348" s="29" t="n">
        <v>45799</v>
      </c>
      <c r="B348" s="30" t="s">
        <v>194</v>
      </c>
      <c r="C348" s="30" t="s">
        <v>282</v>
      </c>
      <c r="D348" s="30" t="s">
        <v>171</v>
      </c>
      <c r="E348" s="30" t="s">
        <v>60</v>
      </c>
      <c r="F348" s="30" t="s">
        <v>20</v>
      </c>
      <c r="G348" s="31" t="n">
        <v>-86586</v>
      </c>
      <c r="H348" s="32" t="n">
        <v>1.692</v>
      </c>
      <c r="I348" s="32" t="n">
        <v>146503.51</v>
      </c>
      <c r="J348" s="32" t="n">
        <v>0</v>
      </c>
      <c r="K348" s="32" t="n">
        <v>0</v>
      </c>
      <c r="L348" s="32" t="n">
        <v>0</v>
      </c>
      <c r="M348" s="32"/>
      <c r="N348" s="6" t="s">
        <f>=I348+J348+K348+L348</f>
      </c>
      <c r="O348" s="32"/>
      <c r="P348" s="32"/>
      <c r="Q348" s="30"/>
      <c r="R348" s="30" t="s">
        <v>233</v>
      </c>
    </row>
    <row collapsed="false" customFormat="false" customHeight="false" hidden="false" ht="12.1" outlineLevel="0" r="349">
      <c r="A349" s="20" t="n">
        <v>45799</v>
      </c>
      <c r="B349" s="16" t="s">
        <v>194</v>
      </c>
      <c r="C349" s="16" t="s">
        <v>282</v>
      </c>
      <c r="D349" s="16" t="s">
        <v>169</v>
      </c>
      <c r="E349" s="16" t="s">
        <v>60</v>
      </c>
      <c r="F349" s="16" t="s">
        <v>20</v>
      </c>
      <c r="G349" s="7" t="n">
        <v>86581</v>
      </c>
      <c r="H349" s="6" t="n">
        <v>1.6921</v>
      </c>
      <c r="I349" s="6" t="n">
        <v>-146503.71</v>
      </c>
      <c r="J349" s="6" t="n">
        <v>0</v>
      </c>
      <c r="K349" s="6" t="n">
        <v>0</v>
      </c>
      <c r="L349" s="6" t="n">
        <v>0</v>
      </c>
      <c r="M349" s="6"/>
      <c r="N349" s="6" t="s">
        <f>=I349+J349+K349+L349</f>
      </c>
      <c r="O349" s="6"/>
      <c r="P349" s="6"/>
      <c r="Q349" s="16"/>
      <c r="R349" s="16" t="s">
        <v>233</v>
      </c>
    </row>
    <row collapsed="false" customFormat="false" customHeight="false" hidden="false" ht="12.1" outlineLevel="0" r="350">
      <c r="A350" s="29" t="n">
        <v>45799</v>
      </c>
      <c r="B350" s="30" t="s">
        <v>194</v>
      </c>
      <c r="C350" s="30" t="s">
        <v>282</v>
      </c>
      <c r="D350" s="30" t="s">
        <v>171</v>
      </c>
      <c r="E350" s="30" t="s">
        <v>60</v>
      </c>
      <c r="F350" s="30" t="s">
        <v>20</v>
      </c>
      <c r="G350" s="31" t="n">
        <v>-86581</v>
      </c>
      <c r="H350" s="32" t="n">
        <v>1.692</v>
      </c>
      <c r="I350" s="32" t="n">
        <v>146495.05</v>
      </c>
      <c r="J350" s="32" t="n">
        <v>0</v>
      </c>
      <c r="K350" s="32" t="n">
        <v>0</v>
      </c>
      <c r="L350" s="32" t="n">
        <v>0</v>
      </c>
      <c r="M350" s="32"/>
      <c r="N350" s="6" t="s">
        <f>=I350+J350+K350+L350</f>
      </c>
      <c r="O350" s="32"/>
      <c r="P350" s="32"/>
      <c r="Q350" s="30"/>
      <c r="R350" s="30" t="s">
        <v>233</v>
      </c>
    </row>
    <row collapsed="false" customFormat="false" customHeight="false" hidden="false" ht="12.1" outlineLevel="0" r="351">
      <c r="A351" s="20" t="n">
        <v>45799</v>
      </c>
      <c r="B351" s="16" t="s">
        <v>194</v>
      </c>
      <c r="C351" s="16" t="s">
        <v>282</v>
      </c>
      <c r="D351" s="16" t="s">
        <v>169</v>
      </c>
      <c r="E351" s="16" t="s">
        <v>60</v>
      </c>
      <c r="F351" s="16" t="s">
        <v>20</v>
      </c>
      <c r="G351" s="7" t="n">
        <v>86576</v>
      </c>
      <c r="H351" s="6" t="n">
        <v>1.6921</v>
      </c>
      <c r="I351" s="6" t="n">
        <v>-146495.25</v>
      </c>
      <c r="J351" s="6" t="n">
        <v>0</v>
      </c>
      <c r="K351" s="6" t="n">
        <v>0</v>
      </c>
      <c r="L351" s="6" t="n">
        <v>0</v>
      </c>
      <c r="M351" s="6"/>
      <c r="N351" s="6" t="s">
        <f>=I351+J351+K351+L351</f>
      </c>
      <c r="O351" s="6"/>
      <c r="P351" s="6"/>
      <c r="Q351" s="16"/>
      <c r="R351" s="16" t="s">
        <v>233</v>
      </c>
    </row>
    <row collapsed="false" customFormat="false" customHeight="false" hidden="false" ht="12.1" outlineLevel="0" r="352">
      <c r="A352" s="29" t="n">
        <v>45799</v>
      </c>
      <c r="B352" s="30" t="s">
        <v>194</v>
      </c>
      <c r="C352" s="30" t="s">
        <v>282</v>
      </c>
      <c r="D352" s="30" t="s">
        <v>171</v>
      </c>
      <c r="E352" s="30" t="s">
        <v>60</v>
      </c>
      <c r="F352" s="30" t="s">
        <v>20</v>
      </c>
      <c r="G352" s="31" t="n">
        <v>-86576</v>
      </c>
      <c r="H352" s="32" t="n">
        <v>1.692</v>
      </c>
      <c r="I352" s="32" t="n">
        <v>146486.59</v>
      </c>
      <c r="J352" s="32" t="n">
        <v>0</v>
      </c>
      <c r="K352" s="32" t="n">
        <v>0</v>
      </c>
      <c r="L352" s="32" t="n">
        <v>0</v>
      </c>
      <c r="M352" s="32"/>
      <c r="N352" s="6" t="s">
        <f>=I352+J352+K352+L352</f>
      </c>
      <c r="O352" s="32"/>
      <c r="P352" s="32"/>
      <c r="Q352" s="30"/>
      <c r="R352" s="30" t="s">
        <v>233</v>
      </c>
    </row>
    <row collapsed="false" customFormat="false" customHeight="false" hidden="false" ht="12.1" outlineLevel="0" r="353">
      <c r="A353" s="20" t="n">
        <v>45799</v>
      </c>
      <c r="B353" s="16" t="s">
        <v>194</v>
      </c>
      <c r="C353" s="16" t="s">
        <v>282</v>
      </c>
      <c r="D353" s="16" t="s">
        <v>169</v>
      </c>
      <c r="E353" s="16" t="s">
        <v>60</v>
      </c>
      <c r="F353" s="16" t="s">
        <v>20</v>
      </c>
      <c r="G353" s="7" t="n">
        <v>86571</v>
      </c>
      <c r="H353" s="6" t="n">
        <v>1.6921</v>
      </c>
      <c r="I353" s="6" t="n">
        <v>-146486.79</v>
      </c>
      <c r="J353" s="6" t="n">
        <v>0</v>
      </c>
      <c r="K353" s="6" t="n">
        <v>0</v>
      </c>
      <c r="L353" s="6" t="n">
        <v>0</v>
      </c>
      <c r="M353" s="6"/>
      <c r="N353" s="6" t="s">
        <f>=I353+J353+K353+L353</f>
      </c>
      <c r="O353" s="6"/>
      <c r="P353" s="6"/>
      <c r="Q353" s="16"/>
      <c r="R353" s="16" t="s">
        <v>233</v>
      </c>
    </row>
    <row collapsed="false" customFormat="false" customHeight="false" hidden="false" ht="12.1" outlineLevel="0" r="354">
      <c r="A354" s="29" t="n">
        <v>45799</v>
      </c>
      <c r="B354" s="30" t="s">
        <v>194</v>
      </c>
      <c r="C354" s="30" t="s">
        <v>282</v>
      </c>
      <c r="D354" s="30" t="s">
        <v>171</v>
      </c>
      <c r="E354" s="30" t="s">
        <v>60</v>
      </c>
      <c r="F354" s="30" t="s">
        <v>20</v>
      </c>
      <c r="G354" s="31" t="n">
        <v>-86571</v>
      </c>
      <c r="H354" s="32" t="n">
        <v>1.692</v>
      </c>
      <c r="I354" s="32" t="n">
        <v>146478.13</v>
      </c>
      <c r="J354" s="32" t="n">
        <v>0</v>
      </c>
      <c r="K354" s="32" t="n">
        <v>0</v>
      </c>
      <c r="L354" s="32" t="n">
        <v>0</v>
      </c>
      <c r="M354" s="32"/>
      <c r="N354" s="6" t="s">
        <f>=I354+J354+K354+L354</f>
      </c>
      <c r="O354" s="32"/>
      <c r="P354" s="32"/>
      <c r="Q354" s="30"/>
      <c r="R354" s="30" t="s">
        <v>233</v>
      </c>
    </row>
    <row collapsed="false" customFormat="false" customHeight="false" hidden="false" ht="12.1" outlineLevel="0" r="355">
      <c r="A355" s="21" t="n">
        <v>45800</v>
      </c>
      <c r="B355" s="22" t="s">
        <v>248</v>
      </c>
      <c r="C355" s="22" t="s">
        <v>270</v>
      </c>
      <c r="D355" s="22" t="s">
        <v>248</v>
      </c>
      <c r="E355" s="22" t="s">
        <v>248</v>
      </c>
      <c r="F355" s="22" t="s">
        <v>20</v>
      </c>
      <c r="G355" s="23" t="n">
        <v>1</v>
      </c>
      <c r="H355" s="24" t="n">
        <v>3675</v>
      </c>
      <c r="I355" s="24" t="n">
        <v>3675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4"/>
      <c r="P355" s="24"/>
      <c r="Q355" s="22"/>
      <c r="R355" s="22" t="s">
        <v>233</v>
      </c>
    </row>
    <row collapsed="false" customFormat="false" customHeight="false" hidden="false" ht="12.1" outlineLevel="0" r="356">
      <c r="A356" s="20" t="n">
        <v>45804</v>
      </c>
      <c r="B356" s="16" t="s">
        <v>17</v>
      </c>
      <c r="C356" s="16" t="s">
        <v>279</v>
      </c>
      <c r="D356" s="16" t="s">
        <v>169</v>
      </c>
      <c r="E356" s="16" t="s">
        <v>18</v>
      </c>
      <c r="F356" s="16" t="s">
        <v>20</v>
      </c>
      <c r="G356" s="7" t="n">
        <v>2</v>
      </c>
      <c r="H356" s="6" t="n">
        <v>976.2</v>
      </c>
      <c r="I356" s="6" t="n">
        <v>-1952.4</v>
      </c>
      <c r="J356" s="6" t="n">
        <v>0</v>
      </c>
      <c r="K356" s="6" t="n">
        <v>0</v>
      </c>
      <c r="L356" s="6" t="n">
        <v>0</v>
      </c>
      <c r="M356" s="6"/>
      <c r="N356" s="6" t="s">
        <f>=I356+J356+K356+L356</f>
      </c>
      <c r="O356" s="6"/>
      <c r="P356" s="6"/>
      <c r="Q356" s="16"/>
      <c r="R356" s="16" t="s">
        <v>233</v>
      </c>
    </row>
    <row collapsed="false" customFormat="false" customHeight="false" hidden="false" ht="12.1" outlineLevel="0" r="357">
      <c r="A357" s="20" t="n">
        <v>45804</v>
      </c>
      <c r="B357" s="16" t="s">
        <v>17</v>
      </c>
      <c r="C357" s="16" t="s">
        <v>279</v>
      </c>
      <c r="D357" s="16" t="s">
        <v>169</v>
      </c>
      <c r="E357" s="16" t="s">
        <v>18</v>
      </c>
      <c r="F357" s="16" t="s">
        <v>20</v>
      </c>
      <c r="G357" s="7" t="n">
        <v>2</v>
      </c>
      <c r="H357" s="6" t="n">
        <v>976.2</v>
      </c>
      <c r="I357" s="6" t="n">
        <v>-1952.4</v>
      </c>
      <c r="J357" s="6" t="n">
        <v>0</v>
      </c>
      <c r="K357" s="6" t="n">
        <v>0</v>
      </c>
      <c r="L357" s="6" t="n">
        <v>0</v>
      </c>
      <c r="M357" s="6"/>
      <c r="N357" s="6" t="s">
        <f>=I357+J357+K357+L357</f>
      </c>
      <c r="O357" s="6"/>
      <c r="P357" s="6"/>
      <c r="Q357" s="16"/>
      <c r="R357" s="16" t="s">
        <v>233</v>
      </c>
    </row>
    <row collapsed="false" customFormat="false" customHeight="false" hidden="false" ht="12.1" outlineLevel="0" r="358">
      <c r="A358" s="21" t="n">
        <v>45807</v>
      </c>
      <c r="B358" s="22" t="s">
        <v>232</v>
      </c>
      <c r="C358" s="22" t="s">
        <v>118</v>
      </c>
      <c r="D358" s="22" t="s">
        <v>232</v>
      </c>
      <c r="E358" s="22" t="s">
        <v>232</v>
      </c>
      <c r="F358" s="22" t="s">
        <v>20</v>
      </c>
      <c r="G358" s="23" t="n">
        <v>1</v>
      </c>
      <c r="H358" s="24" t="n">
        <v>58000</v>
      </c>
      <c r="I358" s="24" t="n">
        <v>58000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4"/>
      <c r="P358" s="24"/>
      <c r="Q358" s="22"/>
      <c r="R358" s="22" t="s">
        <v>233</v>
      </c>
    </row>
    <row collapsed="false" customFormat="false" customHeight="false" hidden="false" ht="12.1" outlineLevel="0" r="359">
      <c r="A359" s="33" t="n">
        <v>45817</v>
      </c>
      <c r="B359" s="34" t="s">
        <v>245</v>
      </c>
      <c r="C359" s="34" t="s">
        <v>120</v>
      </c>
      <c r="D359" s="34" t="s">
        <v>245</v>
      </c>
      <c r="E359" s="34" t="s">
        <v>245</v>
      </c>
      <c r="F359" s="34" t="s">
        <v>20</v>
      </c>
      <c r="G359" s="35" t="n">
        <v>1</v>
      </c>
      <c r="H359" s="36" t="n">
        <v>-50000</v>
      </c>
      <c r="I359" s="36" t="n">
        <v>-50000</v>
      </c>
      <c r="J359" s="36" t="n">
        <v>0</v>
      </c>
      <c r="K359" s="36" t="n">
        <v>0</v>
      </c>
      <c r="L359" s="36" t="n">
        <v>0</v>
      </c>
      <c r="M359" s="36"/>
      <c r="N359" s="6" t="s">
        <f>=I359+J359+K359+L359</f>
      </c>
      <c r="O359" s="36"/>
      <c r="P359" s="36"/>
      <c r="Q359" s="34"/>
      <c r="R359" s="34" t="s">
        <v>233</v>
      </c>
    </row>
    <row collapsed="false" customFormat="false" customHeight="false" hidden="false" ht="12.1" outlineLevel="0" r="360">
      <c r="A360" s="21" t="n">
        <v>45817</v>
      </c>
      <c r="B360" s="22" t="s">
        <v>255</v>
      </c>
      <c r="C360" s="22" t="s">
        <v>254</v>
      </c>
      <c r="D360" s="22" t="s">
        <v>248</v>
      </c>
      <c r="E360" s="22" t="s">
        <v>248</v>
      </c>
      <c r="F360" s="22" t="s">
        <v>20</v>
      </c>
      <c r="G360" s="23" t="n">
        <v>1</v>
      </c>
      <c r="H360" s="24" t="n">
        <v>725</v>
      </c>
      <c r="I360" s="24" t="n">
        <v>725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4"/>
      <c r="P360" s="24"/>
      <c r="Q360" s="22"/>
      <c r="R360" s="22" t="s">
        <v>233</v>
      </c>
    </row>
    <row collapsed="false" customFormat="false" customHeight="false" hidden="false" ht="12.1" outlineLevel="0" r="361">
      <c r="A361" s="21" t="n">
        <v>45825</v>
      </c>
      <c r="B361" s="22" t="s">
        <v>232</v>
      </c>
      <c r="C361" s="22" t="s">
        <v>118</v>
      </c>
      <c r="D361" s="22" t="s">
        <v>232</v>
      </c>
      <c r="E361" s="22" t="s">
        <v>232</v>
      </c>
      <c r="F361" s="22" t="s">
        <v>20</v>
      </c>
      <c r="G361" s="23" t="n">
        <v>1</v>
      </c>
      <c r="H361" s="24" t="n">
        <v>50000</v>
      </c>
      <c r="I361" s="24" t="n">
        <v>50000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4"/>
      <c r="P361" s="24"/>
      <c r="Q361" s="22"/>
      <c r="R361" s="22" t="s">
        <v>233</v>
      </c>
    </row>
    <row collapsed="false" customFormat="false" customHeight="false" hidden="false" ht="12.1" outlineLevel="0" r="362">
      <c r="A362" s="21" t="n">
        <v>45826</v>
      </c>
      <c r="B362" s="22" t="s">
        <v>248</v>
      </c>
      <c r="C362" s="22" t="s">
        <v>270</v>
      </c>
      <c r="D362" s="22" t="s">
        <v>248</v>
      </c>
      <c r="E362" s="22" t="s">
        <v>248</v>
      </c>
      <c r="F362" s="22" t="s">
        <v>20</v>
      </c>
      <c r="G362" s="23" t="n">
        <v>1</v>
      </c>
      <c r="H362" s="24" t="n">
        <v>2346</v>
      </c>
      <c r="I362" s="24" t="n">
        <v>2346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4"/>
      <c r="P362" s="24"/>
      <c r="Q362" s="22"/>
      <c r="R362" s="22" t="s">
        <v>233</v>
      </c>
    </row>
    <row collapsed="false" customFormat="false" customHeight="false" hidden="false" ht="12.1" outlineLevel="0" r="363">
      <c r="A363" s="20" t="n">
        <v>45826</v>
      </c>
      <c r="B363" s="16" t="s">
        <v>190</v>
      </c>
      <c r="C363" s="16" t="s">
        <v>272</v>
      </c>
      <c r="D363" s="16" t="s">
        <v>169</v>
      </c>
      <c r="E363" s="16" t="s">
        <v>18</v>
      </c>
      <c r="F363" s="16" t="s">
        <v>20</v>
      </c>
      <c r="G363" s="7" t="n">
        <v>1</v>
      </c>
      <c r="H363" s="6" t="n">
        <v>432</v>
      </c>
      <c r="I363" s="6" t="n">
        <v>-432</v>
      </c>
      <c r="J363" s="6" t="n">
        <v>0</v>
      </c>
      <c r="K363" s="6" t="n">
        <v>0</v>
      </c>
      <c r="L363" s="6" t="n">
        <v>0</v>
      </c>
      <c r="M363" s="6"/>
      <c r="N363" s="6" t="s">
        <f>=I363+J363+K363+L363</f>
      </c>
      <c r="O363" s="6"/>
      <c r="P363" s="6"/>
      <c r="Q363" s="16"/>
      <c r="R363" s="16" t="s">
        <v>233</v>
      </c>
    </row>
    <row collapsed="false" customFormat="false" customHeight="false" hidden="false" ht="12.1" outlineLevel="0" r="364">
      <c r="A364" s="21" t="n">
        <v>45833</v>
      </c>
      <c r="B364" s="22" t="s">
        <v>248</v>
      </c>
      <c r="C364" s="22" t="s">
        <v>270</v>
      </c>
      <c r="D364" s="22" t="s">
        <v>248</v>
      </c>
      <c r="E364" s="22" t="s">
        <v>248</v>
      </c>
      <c r="F364" s="22" t="s">
        <v>20</v>
      </c>
      <c r="G364" s="23" t="n">
        <v>1</v>
      </c>
      <c r="H364" s="24" t="n">
        <v>8417</v>
      </c>
      <c r="I364" s="24" t="n">
        <v>8417</v>
      </c>
      <c r="J364" s="24" t="n">
        <v>0</v>
      </c>
      <c r="K364" s="24" t="n">
        <v>0</v>
      </c>
      <c r="L364" s="24" t="n">
        <v>0</v>
      </c>
      <c r="M364" s="24"/>
      <c r="N364" s="6" t="s">
        <f>=I364+J364+K364+L364</f>
      </c>
      <c r="O364" s="24"/>
      <c r="P364" s="24"/>
      <c r="Q364" s="22"/>
      <c r="R364" s="22" t="s">
        <v>233</v>
      </c>
    </row>
    <row collapsed="false" customFormat="false" customHeight="false" hidden="false" ht="12.1" outlineLevel="0" r="365">
      <c r="A365" s="20" t="n">
        <v>45846</v>
      </c>
      <c r="B365" s="16" t="s">
        <v>17</v>
      </c>
      <c r="C365" s="16" t="s">
        <v>279</v>
      </c>
      <c r="D365" s="16" t="s">
        <v>169</v>
      </c>
      <c r="E365" s="16" t="s">
        <v>18</v>
      </c>
      <c r="F365" s="16" t="s">
        <v>20</v>
      </c>
      <c r="G365" s="7" t="n">
        <v>1</v>
      </c>
      <c r="H365" s="6" t="n">
        <v>1047.6</v>
      </c>
      <c r="I365" s="6" t="n">
        <v>-1047.6</v>
      </c>
      <c r="J365" s="6" t="n">
        <v>0</v>
      </c>
      <c r="K365" s="6" t="n">
        <v>0</v>
      </c>
      <c r="L365" s="6" t="n">
        <v>0</v>
      </c>
      <c r="M365" s="6"/>
      <c r="N365" s="6" t="s">
        <f>=I365+J365+K365+L365</f>
      </c>
      <c r="O365" s="6"/>
      <c r="P365" s="6"/>
      <c r="Q365" s="16"/>
      <c r="R365" s="16" t="s">
        <v>233</v>
      </c>
    </row>
    <row collapsed="false" customFormat="false" customHeight="false" hidden="false" ht="12.1" outlineLevel="0" r="366">
      <c r="A366" s="21" t="n">
        <v>45847</v>
      </c>
      <c r="B366" s="22" t="s">
        <v>232</v>
      </c>
      <c r="C366" s="22" t="s">
        <v>118</v>
      </c>
      <c r="D366" s="22" t="s">
        <v>232</v>
      </c>
      <c r="E366" s="22" t="s">
        <v>232</v>
      </c>
      <c r="F366" s="22" t="s">
        <v>20</v>
      </c>
      <c r="G366" s="23" t="n">
        <v>1</v>
      </c>
      <c r="H366" s="24" t="n">
        <v>100000</v>
      </c>
      <c r="I366" s="24" t="n">
        <v>100000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4"/>
      <c r="P366" s="24"/>
      <c r="Q366" s="22"/>
      <c r="R366" s="22" t="s">
        <v>233</v>
      </c>
    </row>
    <row collapsed="false" customFormat="false" customHeight="false" hidden="false" ht="12.1" outlineLevel="0" r="367">
      <c r="A367" s="25" t="n">
        <v>45848</v>
      </c>
      <c r="B367" s="26" t="s">
        <v>234</v>
      </c>
      <c r="C367" s="26" t="s">
        <v>235</v>
      </c>
      <c r="D367" s="26" t="s">
        <v>234</v>
      </c>
      <c r="E367" s="26" t="s">
        <v>234</v>
      </c>
      <c r="F367" s="26" t="s">
        <v>20</v>
      </c>
      <c r="G367" s="27" t="n">
        <v>1</v>
      </c>
      <c r="H367" s="28" t="n">
        <v>-60.9</v>
      </c>
      <c r="I367" s="28" t="n">
        <v>-60.9</v>
      </c>
      <c r="J367" s="28" t="n">
        <v>0</v>
      </c>
      <c r="K367" s="28" t="n">
        <v>0</v>
      </c>
      <c r="L367" s="28" t="n">
        <v>0</v>
      </c>
      <c r="M367" s="28"/>
      <c r="N367" s="6" t="s">
        <f>=I367+J367+K367+L367</f>
      </c>
      <c r="O367" s="28"/>
      <c r="P367" s="28"/>
      <c r="Q367" s="26"/>
      <c r="R367" s="26" t="s">
        <v>233</v>
      </c>
    </row>
    <row collapsed="false" customFormat="false" customHeight="false" hidden="false" ht="12.1" outlineLevel="0" r="368">
      <c r="A368" s="20" t="n">
        <v>45848</v>
      </c>
      <c r="B368" s="16" t="s">
        <v>177</v>
      </c>
      <c r="C368" s="16" t="s">
        <v>244</v>
      </c>
      <c r="D368" s="16" t="s">
        <v>169</v>
      </c>
      <c r="E368" s="16" t="s">
        <v>18</v>
      </c>
      <c r="F368" s="16" t="s">
        <v>20</v>
      </c>
      <c r="G368" s="7" t="n">
        <v>125</v>
      </c>
      <c r="H368" s="6" t="n">
        <v>409.9</v>
      </c>
      <c r="I368" s="6" t="n">
        <v>-51237.5</v>
      </c>
      <c r="J368" s="6" t="n">
        <v>0</v>
      </c>
      <c r="K368" s="6" t="n">
        <v>0</v>
      </c>
      <c r="L368" s="6" t="n">
        <v>0</v>
      </c>
      <c r="M368" s="6"/>
      <c r="N368" s="6" t="s">
        <f>=I368+J368+K368+L368</f>
      </c>
      <c r="O368" s="6"/>
      <c r="P368" s="6"/>
      <c r="Q368" s="16"/>
      <c r="R368" s="16" t="s">
        <v>233</v>
      </c>
    </row>
    <row collapsed="false" customFormat="false" customHeight="false" hidden="false" ht="12.1" outlineLevel="0" r="369">
      <c r="A369" s="20" t="n">
        <v>45848</v>
      </c>
      <c r="B369" s="16" t="s">
        <v>193</v>
      </c>
      <c r="C369" s="16" t="s">
        <v>278</v>
      </c>
      <c r="D369" s="16" t="s">
        <v>169</v>
      </c>
      <c r="E369" s="16" t="s">
        <v>18</v>
      </c>
      <c r="F369" s="16" t="s">
        <v>20</v>
      </c>
      <c r="G369" s="7" t="n">
        <v>19</v>
      </c>
      <c r="H369" s="6" t="n">
        <v>503.15</v>
      </c>
      <c r="I369" s="6" t="n">
        <v>-9559.85</v>
      </c>
      <c r="J369" s="6" t="n">
        <v>0</v>
      </c>
      <c r="K369" s="6" t="n">
        <v>0</v>
      </c>
      <c r="L369" s="6" t="n">
        <v>0</v>
      </c>
      <c r="M369" s="6"/>
      <c r="N369" s="6" t="s">
        <f>=I369+J369+K369+L369</f>
      </c>
      <c r="O369" s="6"/>
      <c r="P369" s="6"/>
      <c r="Q369" s="16"/>
      <c r="R369" s="16" t="s">
        <v>233</v>
      </c>
    </row>
    <row collapsed="false" customFormat="false" customHeight="false" hidden="false" ht="12.1" outlineLevel="0" r="370">
      <c r="A370" s="20" t="n">
        <v>45848</v>
      </c>
      <c r="B370" s="16" t="s">
        <v>193</v>
      </c>
      <c r="C370" s="16" t="s">
        <v>278</v>
      </c>
      <c r="D370" s="16" t="s">
        <v>169</v>
      </c>
      <c r="E370" s="16" t="s">
        <v>18</v>
      </c>
      <c r="F370" s="16" t="s">
        <v>20</v>
      </c>
      <c r="G370" s="7" t="n">
        <v>20</v>
      </c>
      <c r="H370" s="6" t="n">
        <v>503.15</v>
      </c>
      <c r="I370" s="6" t="n">
        <v>-10063</v>
      </c>
      <c r="J370" s="6" t="n">
        <v>0</v>
      </c>
      <c r="K370" s="6" t="n">
        <v>0</v>
      </c>
      <c r="L370" s="6" t="n">
        <v>0</v>
      </c>
      <c r="M370" s="6"/>
      <c r="N370" s="6" t="s">
        <f>=I370+J370+K370+L370</f>
      </c>
      <c r="O370" s="6"/>
      <c r="P370" s="6"/>
      <c r="Q370" s="16"/>
      <c r="R370" s="16" t="s">
        <v>233</v>
      </c>
    </row>
    <row collapsed="false" customFormat="false" customHeight="false" hidden="false" ht="12.1" outlineLevel="0" r="371">
      <c r="A371" s="20" t="n">
        <v>45848</v>
      </c>
      <c r="B371" s="16" t="s">
        <v>193</v>
      </c>
      <c r="C371" s="16" t="s">
        <v>278</v>
      </c>
      <c r="D371" s="16" t="s">
        <v>169</v>
      </c>
      <c r="E371" s="16" t="s">
        <v>18</v>
      </c>
      <c r="F371" s="16" t="s">
        <v>20</v>
      </c>
      <c r="G371" s="7" t="n">
        <v>13</v>
      </c>
      <c r="H371" s="6" t="n">
        <v>503.2</v>
      </c>
      <c r="I371" s="6" t="n">
        <v>-6541.6</v>
      </c>
      <c r="J371" s="6" t="n">
        <v>0</v>
      </c>
      <c r="K371" s="6" t="n">
        <v>0</v>
      </c>
      <c r="L371" s="6" t="n">
        <v>0</v>
      </c>
      <c r="M371" s="6"/>
      <c r="N371" s="6" t="s">
        <f>=I371+J371+K371+L371</f>
      </c>
      <c r="O371" s="6"/>
      <c r="P371" s="6"/>
      <c r="Q371" s="16"/>
      <c r="R371" s="16" t="s">
        <v>233</v>
      </c>
    </row>
    <row collapsed="false" customFormat="false" customHeight="false" hidden="false" ht="12.1" outlineLevel="0" r="372">
      <c r="A372" s="20" t="n">
        <v>45848</v>
      </c>
      <c r="B372" s="16" t="s">
        <v>193</v>
      </c>
      <c r="C372" s="16" t="s">
        <v>278</v>
      </c>
      <c r="D372" s="16" t="s">
        <v>169</v>
      </c>
      <c r="E372" s="16" t="s">
        <v>18</v>
      </c>
      <c r="F372" s="16" t="s">
        <v>20</v>
      </c>
      <c r="G372" s="7" t="n">
        <v>30</v>
      </c>
      <c r="H372" s="6" t="n">
        <v>503.2</v>
      </c>
      <c r="I372" s="6" t="n">
        <v>-15096</v>
      </c>
      <c r="J372" s="6" t="n">
        <v>0</v>
      </c>
      <c r="K372" s="6" t="n">
        <v>0</v>
      </c>
      <c r="L372" s="6" t="n">
        <v>0</v>
      </c>
      <c r="M372" s="6"/>
      <c r="N372" s="6" t="s">
        <f>=I372+J372+K372+L372</f>
      </c>
      <c r="O372" s="6"/>
      <c r="P372" s="6"/>
      <c r="Q372" s="16"/>
      <c r="R372" s="16" t="s">
        <v>233</v>
      </c>
    </row>
    <row collapsed="false" customFormat="false" customHeight="false" hidden="false" ht="12.1" outlineLevel="0" r="373">
      <c r="A373" s="20" t="n">
        <v>45848</v>
      </c>
      <c r="B373" s="16" t="s">
        <v>193</v>
      </c>
      <c r="C373" s="16" t="s">
        <v>278</v>
      </c>
      <c r="D373" s="16" t="s">
        <v>169</v>
      </c>
      <c r="E373" s="16" t="s">
        <v>18</v>
      </c>
      <c r="F373" s="16" t="s">
        <v>20</v>
      </c>
      <c r="G373" s="7" t="n">
        <v>33</v>
      </c>
      <c r="H373" s="6" t="n">
        <v>503.2</v>
      </c>
      <c r="I373" s="6" t="n">
        <v>-16605.6</v>
      </c>
      <c r="J373" s="6" t="n">
        <v>0</v>
      </c>
      <c r="K373" s="6" t="n">
        <v>0</v>
      </c>
      <c r="L373" s="6" t="n">
        <v>0</v>
      </c>
      <c r="M373" s="6"/>
      <c r="N373" s="6" t="s">
        <f>=I373+J373+K373+L373</f>
      </c>
      <c r="O373" s="6"/>
      <c r="P373" s="6"/>
      <c r="Q373" s="16"/>
      <c r="R373" s="16" t="s">
        <v>233</v>
      </c>
    </row>
    <row collapsed="false" customFormat="false" customHeight="false" hidden="false" ht="12.1" outlineLevel="0" r="374">
      <c r="A374" s="33" t="n">
        <v>45849</v>
      </c>
      <c r="B374" s="34" t="s">
        <v>245</v>
      </c>
      <c r="C374" s="34" t="s">
        <v>119</v>
      </c>
      <c r="D374" s="34" t="s">
        <v>245</v>
      </c>
      <c r="E374" s="34" t="s">
        <v>245</v>
      </c>
      <c r="F374" s="34" t="s">
        <v>20</v>
      </c>
      <c r="G374" s="35" t="n">
        <v>1</v>
      </c>
      <c r="H374" s="36" t="n">
        <v>-20000</v>
      </c>
      <c r="I374" s="36" t="n">
        <v>-20000</v>
      </c>
      <c r="J374" s="36" t="n">
        <v>0</v>
      </c>
      <c r="K374" s="36" t="n">
        <v>0</v>
      </c>
      <c r="L374" s="36" t="n">
        <v>0</v>
      </c>
      <c r="M374" s="36"/>
      <c r="N374" s="6" t="s">
        <f>=I374+J374+K374+L374</f>
      </c>
      <c r="O374" s="36"/>
      <c r="P374" s="36"/>
      <c r="Q374" s="34"/>
      <c r="R374" s="34" t="s">
        <v>233</v>
      </c>
    </row>
    <row collapsed="false" customFormat="false" customHeight="false" hidden="false" ht="12.1" outlineLevel="0" r="375">
      <c r="A375" s="20" t="n">
        <v>45849</v>
      </c>
      <c r="B375" s="16" t="s">
        <v>192</v>
      </c>
      <c r="C375" s="16" t="s">
        <v>277</v>
      </c>
      <c r="D375" s="16" t="s">
        <v>169</v>
      </c>
      <c r="E375" s="16" t="s">
        <v>18</v>
      </c>
      <c r="F375" s="16" t="s">
        <v>20</v>
      </c>
      <c r="G375" s="7" t="n">
        <v>3</v>
      </c>
      <c r="H375" s="6" t="n">
        <v>6016</v>
      </c>
      <c r="I375" s="6" t="n">
        <v>-18048</v>
      </c>
      <c r="J375" s="6" t="n">
        <v>0</v>
      </c>
      <c r="K375" s="6" t="n">
        <v>0</v>
      </c>
      <c r="L375" s="6" t="n">
        <v>0</v>
      </c>
      <c r="M375" s="6"/>
      <c r="N375" s="6" t="s">
        <f>=I375+J375+K375+L375</f>
      </c>
      <c r="O375" s="6"/>
      <c r="P375" s="6"/>
      <c r="Q375" s="16"/>
      <c r="R375" s="16" t="s">
        <v>233</v>
      </c>
    </row>
    <row collapsed="false" customFormat="false" customHeight="false" hidden="false" ht="12.1" outlineLevel="0" r="376">
      <c r="A376" s="20" t="n">
        <v>45849</v>
      </c>
      <c r="B376" s="16" t="s">
        <v>192</v>
      </c>
      <c r="C376" s="16" t="s">
        <v>277</v>
      </c>
      <c r="D376" s="16" t="s">
        <v>169</v>
      </c>
      <c r="E376" s="16" t="s">
        <v>18</v>
      </c>
      <c r="F376" s="16" t="s">
        <v>20</v>
      </c>
      <c r="G376" s="7" t="n">
        <v>1</v>
      </c>
      <c r="H376" s="6" t="n">
        <v>6016</v>
      </c>
      <c r="I376" s="6" t="n">
        <v>-6016</v>
      </c>
      <c r="J376" s="6" t="n">
        <v>0</v>
      </c>
      <c r="K376" s="6" t="n">
        <v>0</v>
      </c>
      <c r="L376" s="6" t="n">
        <v>0</v>
      </c>
      <c r="M376" s="6"/>
      <c r="N376" s="6" t="s">
        <f>=I376+J376+K376+L376</f>
      </c>
      <c r="O376" s="6"/>
      <c r="P376" s="6"/>
      <c r="Q376" s="16"/>
      <c r="R376" s="16" t="s">
        <v>233</v>
      </c>
    </row>
    <row collapsed="false" customFormat="false" customHeight="false" hidden="false" ht="12.1" outlineLevel="0" r="377">
      <c r="A377" s="20" t="n">
        <v>45849</v>
      </c>
      <c r="B377" s="16" t="s">
        <v>192</v>
      </c>
      <c r="C377" s="16" t="s">
        <v>277</v>
      </c>
      <c r="D377" s="16" t="s">
        <v>169</v>
      </c>
      <c r="E377" s="16" t="s">
        <v>18</v>
      </c>
      <c r="F377" s="16" t="s">
        <v>20</v>
      </c>
      <c r="G377" s="7" t="n">
        <v>4</v>
      </c>
      <c r="H377" s="6" t="n">
        <v>6017</v>
      </c>
      <c r="I377" s="6" t="n">
        <v>-24068</v>
      </c>
      <c r="J377" s="6" t="n">
        <v>0</v>
      </c>
      <c r="K377" s="6" t="n">
        <v>0</v>
      </c>
      <c r="L377" s="6" t="n">
        <v>0</v>
      </c>
      <c r="M377" s="6"/>
      <c r="N377" s="6" t="s">
        <f>=I377+J377+K377+L377</f>
      </c>
      <c r="O377" s="6"/>
      <c r="P377" s="6"/>
      <c r="Q377" s="16"/>
      <c r="R377" s="16" t="s">
        <v>233</v>
      </c>
    </row>
    <row collapsed="false" customFormat="false" customHeight="false" hidden="false" ht="12.1" outlineLevel="0" r="378">
      <c r="A378" s="20" t="n">
        <v>45849</v>
      </c>
      <c r="B378" s="16" t="s">
        <v>17</v>
      </c>
      <c r="C378" s="16" t="s">
        <v>279</v>
      </c>
      <c r="D378" s="16" t="s">
        <v>169</v>
      </c>
      <c r="E378" s="16" t="s">
        <v>18</v>
      </c>
      <c r="F378" s="16" t="s">
        <v>20</v>
      </c>
      <c r="G378" s="7" t="n">
        <v>1</v>
      </c>
      <c r="H378" s="6" t="n">
        <v>1067</v>
      </c>
      <c r="I378" s="6" t="n">
        <v>-1067</v>
      </c>
      <c r="J378" s="6" t="n">
        <v>0</v>
      </c>
      <c r="K378" s="6" t="n">
        <v>0</v>
      </c>
      <c r="L378" s="6" t="n">
        <v>0</v>
      </c>
      <c r="M378" s="6"/>
      <c r="N378" s="6" t="s">
        <f>=I378+J378+K378+L378</f>
      </c>
      <c r="O378" s="6"/>
      <c r="P378" s="6"/>
      <c r="Q378" s="16"/>
      <c r="R378" s="16" t="s">
        <v>233</v>
      </c>
    </row>
    <row collapsed="false" customFormat="false" customHeight="false" hidden="false" ht="12.1" outlineLevel="0" r="379">
      <c r="A379" s="20" t="n">
        <v>45849</v>
      </c>
      <c r="B379" s="16" t="s">
        <v>17</v>
      </c>
      <c r="C379" s="16" t="s">
        <v>279</v>
      </c>
      <c r="D379" s="16" t="s">
        <v>169</v>
      </c>
      <c r="E379" s="16" t="s">
        <v>18</v>
      </c>
      <c r="F379" s="16" t="s">
        <v>20</v>
      </c>
      <c r="G379" s="7" t="n">
        <v>1</v>
      </c>
      <c r="H379" s="6" t="n">
        <v>1067</v>
      </c>
      <c r="I379" s="6" t="n">
        <v>-1067</v>
      </c>
      <c r="J379" s="6" t="n">
        <v>0</v>
      </c>
      <c r="K379" s="6" t="n">
        <v>0</v>
      </c>
      <c r="L379" s="6" t="n">
        <v>0</v>
      </c>
      <c r="M379" s="6"/>
      <c r="N379" s="6" t="s">
        <f>=I379+J379+K379+L379</f>
      </c>
      <c r="O379" s="6"/>
      <c r="P379" s="6"/>
      <c r="Q379" s="16"/>
      <c r="R379" s="16" t="s">
        <v>233</v>
      </c>
    </row>
    <row collapsed="false" customFormat="false" customHeight="false" hidden="false" ht="12.1" outlineLevel="0" r="380">
      <c r="A380" s="20" t="n">
        <v>45849</v>
      </c>
      <c r="B380" s="16" t="s">
        <v>17</v>
      </c>
      <c r="C380" s="16" t="s">
        <v>279</v>
      </c>
      <c r="D380" s="16" t="s">
        <v>169</v>
      </c>
      <c r="E380" s="16" t="s">
        <v>18</v>
      </c>
      <c r="F380" s="16" t="s">
        <v>20</v>
      </c>
      <c r="G380" s="7" t="n">
        <v>3</v>
      </c>
      <c r="H380" s="6" t="n">
        <v>1067</v>
      </c>
      <c r="I380" s="6" t="n">
        <v>-3201</v>
      </c>
      <c r="J380" s="6" t="n">
        <v>0</v>
      </c>
      <c r="K380" s="6" t="n">
        <v>0</v>
      </c>
      <c r="L380" s="6" t="n">
        <v>0</v>
      </c>
      <c r="M380" s="6"/>
      <c r="N380" s="6" t="s">
        <f>=I380+J380+K380+L380</f>
      </c>
      <c r="O380" s="6"/>
      <c r="P380" s="6"/>
      <c r="Q380" s="16"/>
      <c r="R380" s="16" t="s">
        <v>233</v>
      </c>
    </row>
    <row collapsed="false" customFormat="false" customHeight="false" hidden="false" ht="12.1" outlineLevel="0" r="381">
      <c r="A381" s="20" t="n">
        <v>45849</v>
      </c>
      <c r="B381" s="16" t="s">
        <v>17</v>
      </c>
      <c r="C381" s="16" t="s">
        <v>279</v>
      </c>
      <c r="D381" s="16" t="s">
        <v>169</v>
      </c>
      <c r="E381" s="16" t="s">
        <v>18</v>
      </c>
      <c r="F381" s="16" t="s">
        <v>20</v>
      </c>
      <c r="G381" s="7" t="n">
        <v>1</v>
      </c>
      <c r="H381" s="6" t="n">
        <v>1067</v>
      </c>
      <c r="I381" s="6" t="n">
        <v>-1067</v>
      </c>
      <c r="J381" s="6" t="n">
        <v>0</v>
      </c>
      <c r="K381" s="6" t="n">
        <v>0</v>
      </c>
      <c r="L381" s="6" t="n">
        <v>0</v>
      </c>
      <c r="M381" s="6"/>
      <c r="N381" s="6" t="s">
        <f>=I381+J381+K381+L381</f>
      </c>
      <c r="O381" s="6"/>
      <c r="P381" s="6"/>
      <c r="Q381" s="16"/>
      <c r="R381" s="16" t="s">
        <v>233</v>
      </c>
    </row>
    <row collapsed="false" customFormat="false" customHeight="false" hidden="false" ht="12.1" outlineLevel="0" r="382">
      <c r="A382" s="20" t="n">
        <v>45849</v>
      </c>
      <c r="B382" s="16" t="s">
        <v>17</v>
      </c>
      <c r="C382" s="16" t="s">
        <v>279</v>
      </c>
      <c r="D382" s="16" t="s">
        <v>169</v>
      </c>
      <c r="E382" s="16" t="s">
        <v>18</v>
      </c>
      <c r="F382" s="16" t="s">
        <v>20</v>
      </c>
      <c r="G382" s="7" t="n">
        <v>3</v>
      </c>
      <c r="H382" s="6" t="n">
        <v>1067</v>
      </c>
      <c r="I382" s="6" t="n">
        <v>-3201</v>
      </c>
      <c r="J382" s="6" t="n">
        <v>0</v>
      </c>
      <c r="K382" s="6" t="n">
        <v>0</v>
      </c>
      <c r="L382" s="6" t="n">
        <v>0</v>
      </c>
      <c r="M382" s="6"/>
      <c r="N382" s="6" t="s">
        <f>=I382+J382+K382+L382</f>
      </c>
      <c r="O382" s="6"/>
      <c r="P382" s="6"/>
      <c r="Q382" s="16"/>
      <c r="R382" s="16" t="s">
        <v>233</v>
      </c>
    </row>
    <row collapsed="false" customFormat="false" customHeight="false" hidden="false" ht="12.1" outlineLevel="0" r="383">
      <c r="A383" s="20" t="n">
        <v>45849</v>
      </c>
      <c r="B383" s="16" t="s">
        <v>17</v>
      </c>
      <c r="C383" s="16" t="s">
        <v>279</v>
      </c>
      <c r="D383" s="16" t="s">
        <v>169</v>
      </c>
      <c r="E383" s="16" t="s">
        <v>18</v>
      </c>
      <c r="F383" s="16" t="s">
        <v>20</v>
      </c>
      <c r="G383" s="7" t="n">
        <v>36</v>
      </c>
      <c r="H383" s="6" t="n">
        <v>1067</v>
      </c>
      <c r="I383" s="6" t="n">
        <v>-38412</v>
      </c>
      <c r="J383" s="6" t="n">
        <v>0</v>
      </c>
      <c r="K383" s="6" t="n">
        <v>0</v>
      </c>
      <c r="L383" s="6" t="n">
        <v>0</v>
      </c>
      <c r="M383" s="6"/>
      <c r="N383" s="6" t="s">
        <f>=I383+J383+K383+L383</f>
      </c>
      <c r="O383" s="6"/>
      <c r="P383" s="6"/>
      <c r="Q383" s="16"/>
      <c r="R383" s="16" t="s">
        <v>233</v>
      </c>
    </row>
    <row collapsed="false" customFormat="false" customHeight="false" hidden="false" ht="12.1" outlineLevel="0" r="384">
      <c r="A384" s="20" t="n">
        <v>45849</v>
      </c>
      <c r="B384" s="16" t="s">
        <v>182</v>
      </c>
      <c r="C384" s="16" t="s">
        <v>256</v>
      </c>
      <c r="D384" s="16" t="s">
        <v>169</v>
      </c>
      <c r="E384" s="16" t="s">
        <v>18</v>
      </c>
      <c r="F384" s="16" t="s">
        <v>20</v>
      </c>
      <c r="G384" s="7" t="n">
        <v>160</v>
      </c>
      <c r="H384" s="6" t="n">
        <v>312.26</v>
      </c>
      <c r="I384" s="6" t="n">
        <v>-49961.6</v>
      </c>
      <c r="J384" s="6" t="n">
        <v>0</v>
      </c>
      <c r="K384" s="6" t="n">
        <v>0</v>
      </c>
      <c r="L384" s="6" t="n">
        <v>0</v>
      </c>
      <c r="M384" s="6"/>
      <c r="N384" s="6" t="s">
        <f>=I384+J384+K384+L384</f>
      </c>
      <c r="O384" s="6"/>
      <c r="P384" s="6"/>
      <c r="Q384" s="16"/>
      <c r="R384" s="16" t="s">
        <v>233</v>
      </c>
    </row>
    <row collapsed="false" customFormat="false" customHeight="false" hidden="false" ht="12.1" outlineLevel="0" r="385">
      <c r="A385" s="20" t="n">
        <v>45849</v>
      </c>
      <c r="B385" s="16" t="s">
        <v>190</v>
      </c>
      <c r="C385" s="16" t="s">
        <v>272</v>
      </c>
      <c r="D385" s="16" t="s">
        <v>169</v>
      </c>
      <c r="E385" s="16" t="s">
        <v>18</v>
      </c>
      <c r="F385" s="16" t="s">
        <v>20</v>
      </c>
      <c r="G385" s="7" t="n">
        <v>120</v>
      </c>
      <c r="H385" s="6" t="n">
        <v>440</v>
      </c>
      <c r="I385" s="6" t="n">
        <v>-52800</v>
      </c>
      <c r="J385" s="6" t="n">
        <v>0</v>
      </c>
      <c r="K385" s="6" t="n">
        <v>0</v>
      </c>
      <c r="L385" s="6" t="n">
        <v>0</v>
      </c>
      <c r="M385" s="6"/>
      <c r="N385" s="6" t="s">
        <f>=I385+J385+K385+L385</f>
      </c>
      <c r="O385" s="6"/>
      <c r="P385" s="6"/>
      <c r="Q385" s="16"/>
      <c r="R385" s="16" t="s">
        <v>233</v>
      </c>
    </row>
    <row collapsed="false" customFormat="false" customHeight="false" hidden="false" ht="12.1" outlineLevel="0" r="386">
      <c r="A386" s="29" t="n">
        <v>45849</v>
      </c>
      <c r="B386" s="30" t="s">
        <v>280</v>
      </c>
      <c r="C386" s="30" t="s">
        <v>281</v>
      </c>
      <c r="D386" s="30" t="s">
        <v>171</v>
      </c>
      <c r="E386" s="30" t="s">
        <v>267</v>
      </c>
      <c r="F386" s="30" t="s">
        <v>20</v>
      </c>
      <c r="G386" s="31" t="n">
        <v>-260</v>
      </c>
      <c r="H386" s="32" t="n">
        <v>78.0762</v>
      </c>
      <c r="I386" s="32" t="n">
        <v>20299.81</v>
      </c>
      <c r="J386" s="32" t="n">
        <v>0</v>
      </c>
      <c r="K386" s="32" t="n">
        <v>0</v>
      </c>
      <c r="L386" s="32" t="n">
        <v>0</v>
      </c>
      <c r="M386" s="32"/>
      <c r="N386" s="6" t="s">
        <f>=I386+J386+K386+L386</f>
      </c>
      <c r="O386" s="32"/>
      <c r="P386" s="32"/>
      <c r="Q386" s="30"/>
      <c r="R386" s="30" t="s">
        <v>233</v>
      </c>
    </row>
    <row collapsed="false" customFormat="false" customHeight="false" hidden="false" ht="12.1" outlineLevel="0" r="387">
      <c r="A387" s="21" t="n">
        <v>45852</v>
      </c>
      <c r="B387" s="22" t="s">
        <v>232</v>
      </c>
      <c r="C387" s="22" t="s">
        <v>118</v>
      </c>
      <c r="D387" s="22" t="s">
        <v>232</v>
      </c>
      <c r="E387" s="22" t="s">
        <v>232</v>
      </c>
      <c r="F387" s="22" t="s">
        <v>20</v>
      </c>
      <c r="G387" s="23" t="n">
        <v>1</v>
      </c>
      <c r="H387" s="24" t="n">
        <v>100000</v>
      </c>
      <c r="I387" s="24" t="n">
        <v>100000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4"/>
      <c r="P387" s="24"/>
      <c r="Q387" s="22"/>
      <c r="R387" s="22" t="s">
        <v>233</v>
      </c>
    </row>
    <row collapsed="false" customFormat="false" customHeight="false" hidden="false" ht="12.1" outlineLevel="0" r="388">
      <c r="A388" s="33" t="n">
        <v>45855</v>
      </c>
      <c r="B388" s="34" t="s">
        <v>245</v>
      </c>
      <c r="C388" s="34" t="s">
        <v>120</v>
      </c>
      <c r="D388" s="34" t="s">
        <v>245</v>
      </c>
      <c r="E388" s="34" t="s">
        <v>245</v>
      </c>
      <c r="F388" s="34" t="s">
        <v>20</v>
      </c>
      <c r="G388" s="35" t="n">
        <v>1</v>
      </c>
      <c r="H388" s="36" t="n">
        <v>-100000</v>
      </c>
      <c r="I388" s="36" t="n">
        <v>-100000</v>
      </c>
      <c r="J388" s="36" t="n">
        <v>0</v>
      </c>
      <c r="K388" s="36" t="n">
        <v>0</v>
      </c>
      <c r="L388" s="36" t="n">
        <v>0</v>
      </c>
      <c r="M388" s="36"/>
      <c r="N388" s="6" t="s">
        <f>=I388+J388+K388+L388</f>
      </c>
      <c r="O388" s="36"/>
      <c r="P388" s="36"/>
      <c r="Q388" s="34"/>
      <c r="R388" s="34" t="s">
        <v>233</v>
      </c>
    </row>
    <row collapsed="false" customFormat="false" customHeight="false" hidden="false" ht="12.1" outlineLevel="0" r="389">
      <c r="A389" s="21" t="n">
        <v>45859</v>
      </c>
      <c r="B389" s="22" t="s">
        <v>246</v>
      </c>
      <c r="C389" s="22" t="s">
        <v>247</v>
      </c>
      <c r="D389" s="22" t="s">
        <v>248</v>
      </c>
      <c r="E389" s="22" t="s">
        <v>248</v>
      </c>
      <c r="F389" s="22" t="s">
        <v>20</v>
      </c>
      <c r="G389" s="23" t="n">
        <v>1</v>
      </c>
      <c r="H389" s="24" t="n">
        <v>0.23</v>
      </c>
      <c r="I389" s="24" t="n">
        <v>0.23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4"/>
      <c r="P389" s="24"/>
      <c r="Q389" s="22"/>
      <c r="R389" s="22" t="s">
        <v>233</v>
      </c>
    </row>
    <row collapsed="false" customFormat="false" customHeight="false" hidden="false" ht="12.1" outlineLevel="0" r="390">
      <c r="A390" s="21" t="n">
        <v>45860</v>
      </c>
      <c r="B390" s="22" t="s">
        <v>248</v>
      </c>
      <c r="C390" s="22" t="s">
        <v>270</v>
      </c>
      <c r="D390" s="22" t="s">
        <v>248</v>
      </c>
      <c r="E390" s="22" t="s">
        <v>248</v>
      </c>
      <c r="F390" s="22" t="s">
        <v>20</v>
      </c>
      <c r="G390" s="23" t="n">
        <v>1</v>
      </c>
      <c r="H390" s="24" t="n">
        <v>7859.72</v>
      </c>
      <c r="I390" s="24" t="n">
        <v>7859.72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4"/>
      <c r="P390" s="24"/>
      <c r="Q390" s="22"/>
      <c r="R390" s="22" t="s">
        <v>233</v>
      </c>
    </row>
    <row collapsed="false" customFormat="false" customHeight="false" hidden="false" ht="12.1" outlineLevel="0" r="391">
      <c r="A391" s="20" t="n">
        <v>45867</v>
      </c>
      <c r="B391" s="16" t="s">
        <v>193</v>
      </c>
      <c r="C391" s="16" t="s">
        <v>278</v>
      </c>
      <c r="D391" s="16" t="s">
        <v>169</v>
      </c>
      <c r="E391" s="16" t="s">
        <v>18</v>
      </c>
      <c r="F391" s="16" t="s">
        <v>20</v>
      </c>
      <c r="G391" s="7" t="n">
        <v>7</v>
      </c>
      <c r="H391" s="6" t="n">
        <v>514.65</v>
      </c>
      <c r="I391" s="6" t="n">
        <v>-3602.55</v>
      </c>
      <c r="J391" s="6" t="n">
        <v>0</v>
      </c>
      <c r="K391" s="6" t="n">
        <v>0</v>
      </c>
      <c r="L391" s="6" t="n">
        <v>0</v>
      </c>
      <c r="M391" s="6"/>
      <c r="N391" s="6" t="s">
        <f>=I391+J391+K391+L391</f>
      </c>
      <c r="O391" s="6"/>
      <c r="P391" s="6"/>
      <c r="Q391" s="16"/>
      <c r="R391" s="16" t="s">
        <v>233</v>
      </c>
    </row>
    <row collapsed="false" customFormat="false" customHeight="false" hidden="false" ht="12.1" outlineLevel="0" r="392">
      <c r="A392" s="20" t="n">
        <v>45867</v>
      </c>
      <c r="B392" s="16" t="s">
        <v>193</v>
      </c>
      <c r="C392" s="16" t="s">
        <v>278</v>
      </c>
      <c r="D392" s="16" t="s">
        <v>169</v>
      </c>
      <c r="E392" s="16" t="s">
        <v>18</v>
      </c>
      <c r="F392" s="16" t="s">
        <v>20</v>
      </c>
      <c r="G392" s="7" t="n">
        <v>7</v>
      </c>
      <c r="H392" s="6" t="n">
        <v>514.7</v>
      </c>
      <c r="I392" s="6" t="n">
        <v>-3602.9</v>
      </c>
      <c r="J392" s="6" t="n">
        <v>0</v>
      </c>
      <c r="K392" s="6" t="n">
        <v>0</v>
      </c>
      <c r="L392" s="6" t="n">
        <v>0</v>
      </c>
      <c r="M392" s="6"/>
      <c r="N392" s="6" t="s">
        <f>=I392+J392+K392+L392</f>
      </c>
      <c r="O392" s="6"/>
      <c r="P392" s="6"/>
      <c r="Q392" s="16"/>
      <c r="R392" s="16" t="s">
        <v>233</v>
      </c>
    </row>
    <row collapsed="false" customFormat="false" customHeight="false" hidden="false" ht="12.1" outlineLevel="0" r="393">
      <c r="A393" s="21" t="n">
        <v>45873</v>
      </c>
      <c r="B393" s="22" t="s">
        <v>248</v>
      </c>
      <c r="C393" s="22" t="s">
        <v>270</v>
      </c>
      <c r="D393" s="22" t="s">
        <v>248</v>
      </c>
      <c r="E393" s="22" t="s">
        <v>248</v>
      </c>
      <c r="F393" s="22" t="s">
        <v>20</v>
      </c>
      <c r="G393" s="23" t="n">
        <v>1</v>
      </c>
      <c r="H393" s="24" t="n">
        <v>6298.24</v>
      </c>
      <c r="I393" s="24" t="n">
        <v>6298.24</v>
      </c>
      <c r="J393" s="24" t="n">
        <v>0</v>
      </c>
      <c r="K393" s="24" t="n">
        <v>0</v>
      </c>
      <c r="L393" s="24" t="n">
        <v>0</v>
      </c>
      <c r="M393" s="24"/>
      <c r="N393" s="6" t="s">
        <f>=I393+J393+K393+L393</f>
      </c>
      <c r="O393" s="24"/>
      <c r="P393" s="24"/>
      <c r="Q393" s="22"/>
      <c r="R393" s="22" t="s">
        <v>233</v>
      </c>
    </row>
    <row collapsed="false" customFormat="false" customHeight="false" hidden="false" ht="12.1" outlineLevel="0" r="394">
      <c r="A394" s="21" t="n">
        <v>45875</v>
      </c>
      <c r="B394" s="22" t="s">
        <v>275</v>
      </c>
      <c r="C394" s="22" t="s">
        <v>276</v>
      </c>
      <c r="D394" s="22" t="s">
        <v>248</v>
      </c>
      <c r="E394" s="22" t="s">
        <v>248</v>
      </c>
      <c r="F394" s="22" t="s">
        <v>20</v>
      </c>
      <c r="G394" s="23" t="n">
        <v>1</v>
      </c>
      <c r="H394" s="24" t="n">
        <v>26691.2</v>
      </c>
      <c r="I394" s="24" t="n">
        <v>26691.2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4"/>
      <c r="P394" s="24"/>
      <c r="Q394" s="22"/>
      <c r="R394" s="22" t="s">
        <v>233</v>
      </c>
    </row>
    <row collapsed="false" customFormat="false" customHeight="false" hidden="false" ht="12.1" outlineLevel="0" r="395">
      <c r="A395" s="20" t="n">
        <v>45905</v>
      </c>
      <c r="B395" s="16" t="s">
        <v>191</v>
      </c>
      <c r="C395" s="16" t="s">
        <v>271</v>
      </c>
      <c r="D395" s="16" t="s">
        <v>169</v>
      </c>
      <c r="E395" s="16" t="s">
        <v>18</v>
      </c>
      <c r="F395" s="16" t="s">
        <v>20</v>
      </c>
      <c r="G395" s="7" t="n">
        <v>1</v>
      </c>
      <c r="H395" s="6" t="n">
        <v>2220.8</v>
      </c>
      <c r="I395" s="6" t="n">
        <v>-2220.8</v>
      </c>
      <c r="J395" s="6" t="n">
        <v>0</v>
      </c>
      <c r="K395" s="6" t="n">
        <v>0</v>
      </c>
      <c r="L395" s="6" t="n">
        <v>0</v>
      </c>
      <c r="M395" s="6"/>
      <c r="N395" s="6" t="s">
        <f>=I395+J395+K395+L395</f>
      </c>
      <c r="O395" s="6"/>
      <c r="P395" s="6"/>
      <c r="Q395" s="16"/>
      <c r="R395" s="16" t="s">
        <v>233</v>
      </c>
    </row>
    <row collapsed="false" customFormat="false" customHeight="false" hidden="false" ht="12.1" outlineLevel="0" r="396">
      <c r="A396" s="21" t="n">
        <v>45925</v>
      </c>
      <c r="B396" s="22" t="s">
        <v>232</v>
      </c>
      <c r="C396" s="22" t="s">
        <v>118</v>
      </c>
      <c r="D396" s="22" t="s">
        <v>232</v>
      </c>
      <c r="E396" s="22" t="s">
        <v>232</v>
      </c>
      <c r="F396" s="22" t="s">
        <v>20</v>
      </c>
      <c r="G396" s="23" t="n">
        <v>1</v>
      </c>
      <c r="H396" s="24" t="n">
        <v>200000</v>
      </c>
      <c r="I396" s="24" t="n">
        <v>200000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4"/>
      <c r="P396" s="24"/>
      <c r="Q396" s="22"/>
      <c r="R396" s="22" t="s">
        <v>233</v>
      </c>
    </row>
    <row collapsed="false" customFormat="false" customHeight="false" hidden="false" ht="12.1" outlineLevel="0" r="397">
      <c r="A397" s="20" t="n">
        <v>45925</v>
      </c>
      <c r="B397" s="16" t="s">
        <v>93</v>
      </c>
      <c r="C397" s="16" t="s">
        <v>283</v>
      </c>
      <c r="D397" s="16" t="s">
        <v>169</v>
      </c>
      <c r="E397" s="16" t="s">
        <v>89</v>
      </c>
      <c r="F397" s="16" t="s">
        <v>20</v>
      </c>
      <c r="G397" s="7" t="n">
        <v>20</v>
      </c>
      <c r="H397" s="6" t="n">
        <v>87.589</v>
      </c>
      <c r="I397" s="6" t="n">
        <v>-17517.8</v>
      </c>
      <c r="J397" s="6" t="n">
        <v>-758.4</v>
      </c>
      <c r="K397" s="6" t="n">
        <v>0</v>
      </c>
      <c r="L397" s="6" t="n">
        <v>0</v>
      </c>
      <c r="M397" s="6"/>
      <c r="N397" s="6" t="s">
        <f>=I397+J397+K397+L397</f>
      </c>
      <c r="O397" s="6"/>
      <c r="P397" s="6"/>
      <c r="Q397" s="16"/>
      <c r="R397" s="16" t="s">
        <v>233</v>
      </c>
    </row>
    <row collapsed="false" customFormat="false" customHeight="false" hidden="false" ht="12.1" outlineLevel="0" r="398">
      <c r="A398" s="20" t="n">
        <v>45925</v>
      </c>
      <c r="B398" s="16" t="s">
        <v>93</v>
      </c>
      <c r="C398" s="16" t="s">
        <v>283</v>
      </c>
      <c r="D398" s="16" t="s">
        <v>169</v>
      </c>
      <c r="E398" s="16" t="s">
        <v>89</v>
      </c>
      <c r="F398" s="16" t="s">
        <v>20</v>
      </c>
      <c r="G398" s="7" t="n">
        <v>15</v>
      </c>
      <c r="H398" s="6" t="n">
        <v>87.589</v>
      </c>
      <c r="I398" s="6" t="n">
        <v>-13138.35</v>
      </c>
      <c r="J398" s="6" t="n">
        <v>-568.8</v>
      </c>
      <c r="K398" s="6" t="n">
        <v>0</v>
      </c>
      <c r="L398" s="6" t="n">
        <v>0</v>
      </c>
      <c r="M398" s="6"/>
      <c r="N398" s="6" t="s">
        <f>=I398+J398+K398+L398</f>
      </c>
      <c r="O398" s="6"/>
      <c r="P398" s="6"/>
      <c r="Q398" s="16"/>
      <c r="R398" s="16" t="s">
        <v>233</v>
      </c>
    </row>
    <row collapsed="false" customFormat="false" customHeight="false" hidden="false" ht="12.1" outlineLevel="0" r="399">
      <c r="A399" s="20" t="n">
        <v>45925</v>
      </c>
      <c r="B399" s="16" t="s">
        <v>93</v>
      </c>
      <c r="C399" s="16" t="s">
        <v>283</v>
      </c>
      <c r="D399" s="16" t="s">
        <v>169</v>
      </c>
      <c r="E399" s="16" t="s">
        <v>89</v>
      </c>
      <c r="F399" s="16" t="s">
        <v>20</v>
      </c>
      <c r="G399" s="7" t="n">
        <v>1</v>
      </c>
      <c r="H399" s="6" t="n">
        <v>87.59</v>
      </c>
      <c r="I399" s="6" t="n">
        <v>-875.9</v>
      </c>
      <c r="J399" s="6" t="n">
        <v>-37.92</v>
      </c>
      <c r="K399" s="6" t="n">
        <v>0</v>
      </c>
      <c r="L399" s="6" t="n">
        <v>0</v>
      </c>
      <c r="M399" s="6"/>
      <c r="N399" s="6" t="s">
        <f>=I399+J399+K399+L399</f>
      </c>
      <c r="O399" s="6"/>
      <c r="P399" s="6"/>
      <c r="Q399" s="16"/>
      <c r="R399" s="16" t="s">
        <v>233</v>
      </c>
    </row>
    <row collapsed="false" customFormat="false" customHeight="false" hidden="false" ht="12.1" outlineLevel="0" r="400">
      <c r="A400" s="20" t="n">
        <v>45926</v>
      </c>
      <c r="B400" s="16" t="s">
        <v>88</v>
      </c>
      <c r="C400" s="16" t="s">
        <v>264</v>
      </c>
      <c r="D400" s="16" t="s">
        <v>169</v>
      </c>
      <c r="E400" s="16" t="s">
        <v>89</v>
      </c>
      <c r="F400" s="16" t="s">
        <v>20</v>
      </c>
      <c r="G400" s="7" t="n">
        <v>55</v>
      </c>
      <c r="H400" s="6" t="n">
        <v>86.951</v>
      </c>
      <c r="I400" s="6" t="n">
        <v>-47823.05</v>
      </c>
      <c r="J400" s="6" t="n">
        <v>-2233.55</v>
      </c>
      <c r="K400" s="6" t="n">
        <v>0</v>
      </c>
      <c r="L400" s="6" t="n">
        <v>0</v>
      </c>
      <c r="M400" s="6"/>
      <c r="N400" s="6" t="s">
        <f>=I400+J400+K400+L400</f>
      </c>
      <c r="O400" s="6"/>
      <c r="P400" s="6"/>
      <c r="Q400" s="16"/>
      <c r="R400" s="16" t="s">
        <v>233</v>
      </c>
    </row>
    <row collapsed="false" customFormat="false" customHeight="false" hidden="false" ht="12.1" outlineLevel="0" r="401">
      <c r="A401" s="20" t="n">
        <v>45926</v>
      </c>
      <c r="B401" s="16" t="s">
        <v>88</v>
      </c>
      <c r="C401" s="16" t="s">
        <v>264</v>
      </c>
      <c r="D401" s="16" t="s">
        <v>169</v>
      </c>
      <c r="E401" s="16" t="s">
        <v>89</v>
      </c>
      <c r="F401" s="16" t="s">
        <v>20</v>
      </c>
      <c r="G401" s="7" t="n">
        <v>1</v>
      </c>
      <c r="H401" s="6" t="n">
        <v>86.808</v>
      </c>
      <c r="I401" s="6" t="n">
        <v>-868.08</v>
      </c>
      <c r="J401" s="6" t="n">
        <v>-40.61</v>
      </c>
      <c r="K401" s="6" t="n">
        <v>0</v>
      </c>
      <c r="L401" s="6" t="n">
        <v>0</v>
      </c>
      <c r="M401" s="6"/>
      <c r="N401" s="6" t="s">
        <f>=I401+J401+K401+L401</f>
      </c>
      <c r="O401" s="6"/>
      <c r="P401" s="6"/>
      <c r="Q401" s="16"/>
      <c r="R401" s="16" t="s">
        <v>233</v>
      </c>
    </row>
    <row collapsed="false" customFormat="false" customHeight="false" hidden="false" ht="12.1" outlineLevel="0" r="402">
      <c r="A402" s="20" t="n">
        <v>45926</v>
      </c>
      <c r="B402" s="16" t="s">
        <v>93</v>
      </c>
      <c r="C402" s="16" t="s">
        <v>283</v>
      </c>
      <c r="D402" s="16" t="s">
        <v>169</v>
      </c>
      <c r="E402" s="16" t="s">
        <v>89</v>
      </c>
      <c r="F402" s="16" t="s">
        <v>20</v>
      </c>
      <c r="G402" s="7" t="n">
        <v>20</v>
      </c>
      <c r="H402" s="6" t="n">
        <v>86.85</v>
      </c>
      <c r="I402" s="6" t="n">
        <v>-17370</v>
      </c>
      <c r="J402" s="6" t="n">
        <v>-765.2</v>
      </c>
      <c r="K402" s="6" t="n">
        <v>0</v>
      </c>
      <c r="L402" s="6" t="n">
        <v>0</v>
      </c>
      <c r="M402" s="6"/>
      <c r="N402" s="6" t="s">
        <f>=I402+J402+K402+L402</f>
      </c>
      <c r="O402" s="6"/>
      <c r="P402" s="6"/>
      <c r="Q402" s="16"/>
      <c r="R402" s="16" t="s">
        <v>233</v>
      </c>
    </row>
    <row collapsed="false" customFormat="false" customHeight="false" hidden="false" ht="12.1" outlineLevel="0" r="403">
      <c r="A403" s="20" t="n">
        <v>45926</v>
      </c>
      <c r="B403" s="16" t="s">
        <v>195</v>
      </c>
      <c r="C403" s="16" t="s">
        <v>284</v>
      </c>
      <c r="D403" s="16" t="s">
        <v>169</v>
      </c>
      <c r="E403" s="16" t="s">
        <v>60</v>
      </c>
      <c r="F403" s="16" t="s">
        <v>20</v>
      </c>
      <c r="G403" s="7" t="n">
        <v>10536</v>
      </c>
      <c r="H403" s="6" t="n">
        <v>12.463</v>
      </c>
      <c r="I403" s="6" t="n">
        <v>-131310.17</v>
      </c>
      <c r="J403" s="6" t="n">
        <v>0</v>
      </c>
      <c r="K403" s="6" t="n">
        <v>0</v>
      </c>
      <c r="L403" s="6" t="n">
        <v>0</v>
      </c>
      <c r="M403" s="6"/>
      <c r="N403" s="6" t="s">
        <f>=I403+J403+K403+L403</f>
      </c>
      <c r="O403" s="6"/>
      <c r="P403" s="6"/>
      <c r="Q403" s="16"/>
      <c r="R403" s="16" t="s">
        <v>233</v>
      </c>
    </row>
    <row collapsed="false" customFormat="false" customHeight="false" hidden="false" ht="12.1" outlineLevel="0" r="404">
      <c r="A404" s="21" t="n">
        <v>45933</v>
      </c>
      <c r="B404" s="22" t="s">
        <v>246</v>
      </c>
      <c r="C404" s="22" t="s">
        <v>247</v>
      </c>
      <c r="D404" s="22" t="s">
        <v>248</v>
      </c>
      <c r="E404" s="22" t="s">
        <v>248</v>
      </c>
      <c r="F404" s="22" t="s">
        <v>20</v>
      </c>
      <c r="G404" s="23" t="n">
        <v>1</v>
      </c>
      <c r="H404" s="24" t="n">
        <v>0.01</v>
      </c>
      <c r="I404" s="24" t="n">
        <v>0.01</v>
      </c>
      <c r="J404" s="24" t="n">
        <v>0</v>
      </c>
      <c r="K404" s="24" t="n">
        <v>0</v>
      </c>
      <c r="L404" s="24" t="n">
        <v>0</v>
      </c>
      <c r="M404" s="24"/>
      <c r="N404" s="6" t="s">
        <f>=I404+J404+K404+L404</f>
      </c>
      <c r="O404" s="24"/>
      <c r="P404" s="24"/>
      <c r="Q404" s="22"/>
      <c r="R404" s="22" t="s">
        <v>233</v>
      </c>
    </row>
    <row collapsed="false" customFormat="false" customHeight="false" hidden="false" ht="12.1" outlineLevel="0" r="405">
      <c r="A405" s="25" t="n">
        <v>45933</v>
      </c>
      <c r="B405" s="26" t="s">
        <v>234</v>
      </c>
      <c r="C405" s="26" t="s">
        <v>235</v>
      </c>
      <c r="D405" s="26" t="s">
        <v>234</v>
      </c>
      <c r="E405" s="26" t="s">
        <v>234</v>
      </c>
      <c r="F405" s="26" t="s">
        <v>20</v>
      </c>
      <c r="G405" s="27" t="n">
        <v>1</v>
      </c>
      <c r="H405" s="28" t="n">
        <v>-93.92</v>
      </c>
      <c r="I405" s="28" t="n">
        <v>-93.92</v>
      </c>
      <c r="J405" s="28" t="n">
        <v>0</v>
      </c>
      <c r="K405" s="28" t="n">
        <v>0</v>
      </c>
      <c r="L405" s="28" t="n">
        <v>0</v>
      </c>
      <c r="M405" s="28"/>
      <c r="N405" s="6" t="s">
        <f>=I405+J405+K405+L405</f>
      </c>
      <c r="O405" s="28"/>
      <c r="P405" s="28"/>
      <c r="Q405" s="26"/>
      <c r="R405" s="26" t="s">
        <v>233</v>
      </c>
    </row>
    <row collapsed="false" customFormat="false" customHeight="false" hidden="false" ht="12.1" outlineLevel="0" r="406">
      <c r="A406" s="29" t="n">
        <v>45936</v>
      </c>
      <c r="B406" s="30" t="s">
        <v>195</v>
      </c>
      <c r="C406" s="30" t="s">
        <v>284</v>
      </c>
      <c r="D406" s="30" t="s">
        <v>171</v>
      </c>
      <c r="E406" s="30" t="s">
        <v>60</v>
      </c>
      <c r="F406" s="30" t="s">
        <v>20</v>
      </c>
      <c r="G406" s="31" t="n">
        <v>-2500</v>
      </c>
      <c r="H406" s="32" t="n">
        <v>12.523</v>
      </c>
      <c r="I406" s="32" t="n">
        <v>31307.5</v>
      </c>
      <c r="J406" s="32" t="n">
        <v>0</v>
      </c>
      <c r="K406" s="32" t="n">
        <v>0</v>
      </c>
      <c r="L406" s="32" t="n">
        <v>0</v>
      </c>
      <c r="M406" s="32"/>
      <c r="N406" s="6" t="s">
        <f>=I406+J406+K406+L406</f>
      </c>
      <c r="O406" s="32"/>
      <c r="P406" s="32"/>
      <c r="Q406" s="30"/>
      <c r="R406" s="30" t="s">
        <v>233</v>
      </c>
    </row>
    <row collapsed="false" customFormat="false" customHeight="false" hidden="false" ht="12.1" outlineLevel="0" r="407">
      <c r="A407" s="21" t="n">
        <v>45937</v>
      </c>
      <c r="B407" s="22" t="s">
        <v>248</v>
      </c>
      <c r="C407" s="22" t="s">
        <v>270</v>
      </c>
      <c r="D407" s="22" t="s">
        <v>248</v>
      </c>
      <c r="E407" s="22" t="s">
        <v>248</v>
      </c>
      <c r="F407" s="22" t="s">
        <v>20</v>
      </c>
      <c r="G407" s="23" t="n">
        <v>1</v>
      </c>
      <c r="H407" s="24" t="n">
        <v>9263</v>
      </c>
      <c r="I407" s="24" t="n">
        <v>9263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4"/>
      <c r="P407" s="24"/>
      <c r="Q407" s="22"/>
      <c r="R407" s="22" t="s">
        <v>233</v>
      </c>
    </row>
    <row collapsed="false" customFormat="false" customHeight="false" hidden="false" ht="12.1" outlineLevel="0" r="408">
      <c r="A408" s="25" t="n">
        <v>45938</v>
      </c>
      <c r="B408" s="26" t="s">
        <v>234</v>
      </c>
      <c r="C408" s="26" t="s">
        <v>235</v>
      </c>
      <c r="D408" s="26" t="s">
        <v>234</v>
      </c>
      <c r="E408" s="26" t="s">
        <v>234</v>
      </c>
      <c r="F408" s="26" t="s">
        <v>20</v>
      </c>
      <c r="G408" s="27" t="n">
        <v>1</v>
      </c>
      <c r="H408" s="28" t="n">
        <v>-302.3</v>
      </c>
      <c r="I408" s="28" t="n">
        <v>-302.3</v>
      </c>
      <c r="J408" s="28" t="n">
        <v>0</v>
      </c>
      <c r="K408" s="28" t="n">
        <v>0</v>
      </c>
      <c r="L408" s="28" t="n">
        <v>0</v>
      </c>
      <c r="M408" s="28"/>
      <c r="N408" s="6" t="s">
        <f>=I408+J408+K408+L408</f>
      </c>
      <c r="O408" s="28"/>
      <c r="P408" s="28"/>
      <c r="Q408" s="26"/>
      <c r="R408" s="26" t="s">
        <v>233</v>
      </c>
    </row>
    <row collapsed="false" customFormat="false" customHeight="false" hidden="false" ht="12.1" outlineLevel="0" r="409">
      <c r="A409" s="29" t="n">
        <v>45939</v>
      </c>
      <c r="B409" s="30" t="s">
        <v>191</v>
      </c>
      <c r="C409" s="30" t="s">
        <v>271</v>
      </c>
      <c r="D409" s="30" t="s">
        <v>171</v>
      </c>
      <c r="E409" s="30" t="s">
        <v>18</v>
      </c>
      <c r="F409" s="30" t="s">
        <v>20</v>
      </c>
      <c r="G409" s="31" t="n">
        <v>-42</v>
      </c>
      <c r="H409" s="32" t="n">
        <v>2399.2</v>
      </c>
      <c r="I409" s="32" t="n">
        <v>100766.4</v>
      </c>
      <c r="J409" s="32" t="n">
        <v>0</v>
      </c>
      <c r="K409" s="32" t="n">
        <v>0</v>
      </c>
      <c r="L409" s="32" t="n">
        <v>0</v>
      </c>
      <c r="M409" s="32"/>
      <c r="N409" s="6" t="s">
        <f>=I409+J409+K409+L409</f>
      </c>
      <c r="O409" s="32"/>
      <c r="P409" s="32"/>
      <c r="Q409" s="30"/>
      <c r="R409" s="30" t="s">
        <v>233</v>
      </c>
    </row>
    <row collapsed="false" customFormat="false" customHeight="false" hidden="false" ht="12.1" outlineLevel="0" r="410">
      <c r="A410" s="20" t="n">
        <v>45939</v>
      </c>
      <c r="B410" s="16" t="s">
        <v>88</v>
      </c>
      <c r="C410" s="16" t="s">
        <v>264</v>
      </c>
      <c r="D410" s="16" t="s">
        <v>169</v>
      </c>
      <c r="E410" s="16" t="s">
        <v>89</v>
      </c>
      <c r="F410" s="16" t="s">
        <v>20</v>
      </c>
      <c r="G410" s="7" t="n">
        <v>53</v>
      </c>
      <c r="H410" s="6" t="n">
        <v>86.42</v>
      </c>
      <c r="I410" s="6" t="n">
        <v>-45802.6</v>
      </c>
      <c r="J410" s="6" t="n">
        <v>-2383.41</v>
      </c>
      <c r="K410" s="6" t="n">
        <v>0</v>
      </c>
      <c r="L410" s="6" t="n">
        <v>0</v>
      </c>
      <c r="M410" s="6"/>
      <c r="N410" s="6" t="s">
        <f>=I410+J410+K410+L410</f>
      </c>
      <c r="O410" s="6"/>
      <c r="P410" s="6"/>
      <c r="Q410" s="16"/>
      <c r="R410" s="16" t="s">
        <v>233</v>
      </c>
    </row>
    <row collapsed="false" customFormat="false" customHeight="false" hidden="false" ht="12.1" outlineLevel="0" r="411">
      <c r="A411" s="20" t="n">
        <v>45939</v>
      </c>
      <c r="B411" s="16" t="s">
        <v>88</v>
      </c>
      <c r="C411" s="16" t="s">
        <v>264</v>
      </c>
      <c r="D411" s="16" t="s">
        <v>169</v>
      </c>
      <c r="E411" s="16" t="s">
        <v>89</v>
      </c>
      <c r="F411" s="16" t="s">
        <v>20</v>
      </c>
      <c r="G411" s="7" t="n">
        <v>2</v>
      </c>
      <c r="H411" s="6" t="n">
        <v>86.42</v>
      </c>
      <c r="I411" s="6" t="n">
        <v>-1728.4</v>
      </c>
      <c r="J411" s="6" t="n">
        <v>-89.94</v>
      </c>
      <c r="K411" s="6" t="n">
        <v>0</v>
      </c>
      <c r="L411" s="6" t="n">
        <v>0</v>
      </c>
      <c r="M411" s="6"/>
      <c r="N411" s="6" t="s">
        <f>=I411+J411+K411+L411</f>
      </c>
      <c r="O411" s="6"/>
      <c r="P411" s="6"/>
      <c r="Q411" s="16"/>
      <c r="R411" s="16" t="s">
        <v>233</v>
      </c>
    </row>
    <row collapsed="false" customFormat="false" customHeight="false" hidden="false" ht="12.1" outlineLevel="0" r="412">
      <c r="A412" s="20" t="n">
        <v>45939</v>
      </c>
      <c r="B412" s="16" t="s">
        <v>93</v>
      </c>
      <c r="C412" s="16" t="s">
        <v>283</v>
      </c>
      <c r="D412" s="16" t="s">
        <v>169</v>
      </c>
      <c r="E412" s="16" t="s">
        <v>89</v>
      </c>
      <c r="F412" s="16" t="s">
        <v>20</v>
      </c>
      <c r="G412" s="7" t="n">
        <v>55</v>
      </c>
      <c r="H412" s="6" t="n">
        <v>86.489</v>
      </c>
      <c r="I412" s="6" t="n">
        <v>-47568.95</v>
      </c>
      <c r="J412" s="6" t="n">
        <v>-2344.1</v>
      </c>
      <c r="K412" s="6" t="n">
        <v>0</v>
      </c>
      <c r="L412" s="6" t="n">
        <v>0</v>
      </c>
      <c r="M412" s="6"/>
      <c r="N412" s="6" t="s">
        <f>=I412+J412+K412+L412</f>
      </c>
      <c r="O412" s="6"/>
      <c r="P412" s="6"/>
      <c r="Q412" s="16"/>
      <c r="R412" s="16" t="s">
        <v>233</v>
      </c>
    </row>
    <row collapsed="false" customFormat="false" customHeight="false" hidden="false" ht="12.1" outlineLevel="0" r="413">
      <c r="A413" s="20" t="n">
        <v>45939</v>
      </c>
      <c r="B413" s="16" t="s">
        <v>196</v>
      </c>
      <c r="C413" s="16" t="s">
        <v>285</v>
      </c>
      <c r="D413" s="16" t="s">
        <v>169</v>
      </c>
      <c r="E413" s="16" t="s">
        <v>60</v>
      </c>
      <c r="F413" s="16" t="s">
        <v>20</v>
      </c>
      <c r="G413" s="7" t="n">
        <v>1</v>
      </c>
      <c r="H413" s="6" t="n">
        <v>1384.5</v>
      </c>
      <c r="I413" s="6" t="n">
        <v>-1384.5</v>
      </c>
      <c r="J413" s="6" t="n">
        <v>0</v>
      </c>
      <c r="K413" s="6" t="n">
        <v>0</v>
      </c>
      <c r="L413" s="6" t="n">
        <v>0</v>
      </c>
      <c r="M413" s="6"/>
      <c r="N413" s="6" t="s">
        <f>=I413+J413+K413+L413</f>
      </c>
      <c r="O413" s="6"/>
      <c r="P413" s="6"/>
      <c r="Q413" s="16"/>
      <c r="R413" s="16" t="s">
        <v>233</v>
      </c>
    </row>
    <row collapsed="false" customFormat="false" customHeight="false" hidden="false" ht="12.1" outlineLevel="0" r="414">
      <c r="A414" s="20" t="n">
        <v>45939</v>
      </c>
      <c r="B414" s="16" t="s">
        <v>196</v>
      </c>
      <c r="C414" s="16" t="s">
        <v>285</v>
      </c>
      <c r="D414" s="16" t="s">
        <v>169</v>
      </c>
      <c r="E414" s="16" t="s">
        <v>60</v>
      </c>
      <c r="F414" s="16" t="s">
        <v>20</v>
      </c>
      <c r="G414" s="7" t="n">
        <v>1</v>
      </c>
      <c r="H414" s="6" t="n">
        <v>1384.5</v>
      </c>
      <c r="I414" s="6" t="n">
        <v>-1384.5</v>
      </c>
      <c r="J414" s="6" t="n">
        <v>0</v>
      </c>
      <c r="K414" s="6" t="n">
        <v>0</v>
      </c>
      <c r="L414" s="6" t="n">
        <v>0</v>
      </c>
      <c r="M414" s="6"/>
      <c r="N414" s="6" t="s">
        <f>=I414+J414+K414+L414</f>
      </c>
      <c r="O414" s="6"/>
      <c r="P414" s="6"/>
      <c r="Q414" s="16"/>
      <c r="R414" s="16" t="s">
        <v>233</v>
      </c>
    </row>
    <row collapsed="false" customFormat="false" customHeight="false" hidden="false" ht="12.1" outlineLevel="0" r="415">
      <c r="A415" s="20" t="n">
        <v>45939</v>
      </c>
      <c r="B415" s="16" t="s">
        <v>196</v>
      </c>
      <c r="C415" s="16" t="s">
        <v>285</v>
      </c>
      <c r="D415" s="16" t="s">
        <v>169</v>
      </c>
      <c r="E415" s="16" t="s">
        <v>60</v>
      </c>
      <c r="F415" s="16" t="s">
        <v>20</v>
      </c>
      <c r="G415" s="7" t="n">
        <v>27</v>
      </c>
      <c r="H415" s="6" t="n">
        <v>1385</v>
      </c>
      <c r="I415" s="6" t="n">
        <v>-37395</v>
      </c>
      <c r="J415" s="6" t="n">
        <v>0</v>
      </c>
      <c r="K415" s="6" t="n">
        <v>0</v>
      </c>
      <c r="L415" s="6" t="n">
        <v>0</v>
      </c>
      <c r="M415" s="6"/>
      <c r="N415" s="6" t="s">
        <f>=I415+J415+K415+L415</f>
      </c>
      <c r="O415" s="6"/>
      <c r="P415" s="6"/>
      <c r="Q415" s="16"/>
      <c r="R415" s="16" t="s">
        <v>233</v>
      </c>
    </row>
    <row collapsed="false" customFormat="false" customHeight="false" hidden="false" ht="12.1" outlineLevel="0" r="416">
      <c r="A416" s="21" t="n">
        <v>45943</v>
      </c>
      <c r="B416" s="22" t="s">
        <v>232</v>
      </c>
      <c r="C416" s="22" t="s">
        <v>119</v>
      </c>
      <c r="D416" s="22" t="s">
        <v>232</v>
      </c>
      <c r="E416" s="22" t="s">
        <v>232</v>
      </c>
      <c r="F416" s="22" t="s">
        <v>20</v>
      </c>
      <c r="G416" s="23" t="n">
        <v>1</v>
      </c>
      <c r="H416" s="24" t="n">
        <v>9000</v>
      </c>
      <c r="I416" s="24" t="n">
        <v>9000</v>
      </c>
      <c r="J416" s="24" t="n">
        <v>0</v>
      </c>
      <c r="K416" s="24" t="n">
        <v>0</v>
      </c>
      <c r="L416" s="24" t="n">
        <v>0</v>
      </c>
      <c r="M416" s="24"/>
      <c r="N416" s="6" t="s">
        <f>=I416+J416+K416+L416</f>
      </c>
      <c r="O416" s="24"/>
      <c r="P416" s="24"/>
      <c r="Q416" s="22"/>
      <c r="R416" s="22" t="s">
        <v>233</v>
      </c>
    </row>
    <row collapsed="false" customFormat="false" customHeight="false" hidden="false" ht="12.1" outlineLevel="0" r="417">
      <c r="A417" s="20" t="n">
        <v>45944</v>
      </c>
      <c r="B417" s="16" t="s">
        <v>180</v>
      </c>
      <c r="C417" s="16" t="s">
        <v>241</v>
      </c>
      <c r="D417" s="16" t="s">
        <v>169</v>
      </c>
      <c r="E417" s="16" t="s">
        <v>18</v>
      </c>
      <c r="F417" s="16" t="s">
        <v>20</v>
      </c>
      <c r="G417" s="7" t="n">
        <v>20</v>
      </c>
      <c r="H417" s="6" t="n">
        <v>155.9</v>
      </c>
      <c r="I417" s="6" t="n">
        <v>-3118</v>
      </c>
      <c r="J417" s="6" t="n">
        <v>0</v>
      </c>
      <c r="K417" s="6" t="n">
        <v>0</v>
      </c>
      <c r="L417" s="6" t="n">
        <v>0</v>
      </c>
      <c r="M417" s="6"/>
      <c r="N417" s="6" t="s">
        <f>=I417+J417+K417+L417</f>
      </c>
      <c r="O417" s="6"/>
      <c r="P417" s="6"/>
      <c r="Q417" s="16"/>
      <c r="R417" s="16" t="s">
        <v>233</v>
      </c>
    </row>
    <row collapsed="false" customFormat="false" customHeight="false" hidden="false" ht="12.1" outlineLevel="0" r="418">
      <c r="A418" s="20" t="n">
        <v>45944</v>
      </c>
      <c r="B418" s="16" t="s">
        <v>180</v>
      </c>
      <c r="C418" s="16" t="s">
        <v>241</v>
      </c>
      <c r="D418" s="16" t="s">
        <v>169</v>
      </c>
      <c r="E418" s="16" t="s">
        <v>18</v>
      </c>
      <c r="F418" s="16" t="s">
        <v>20</v>
      </c>
      <c r="G418" s="7" t="n">
        <v>40</v>
      </c>
      <c r="H418" s="6" t="n">
        <v>157.4</v>
      </c>
      <c r="I418" s="6" t="n">
        <v>-6296</v>
      </c>
      <c r="J418" s="6" t="n">
        <v>0</v>
      </c>
      <c r="K418" s="6" t="n">
        <v>0</v>
      </c>
      <c r="L418" s="6" t="n">
        <v>0</v>
      </c>
      <c r="M418" s="6"/>
      <c r="N418" s="6" t="s">
        <f>=I418+J418+K418+L418</f>
      </c>
      <c r="O418" s="6"/>
      <c r="P418" s="6"/>
      <c r="Q418" s="16"/>
      <c r="R418" s="16" t="s">
        <v>233</v>
      </c>
    </row>
    <row collapsed="false" customFormat="false" customHeight="false" hidden="false" ht="12.1" outlineLevel="0" r="419">
      <c r="A419" s="21" t="n">
        <v>45945</v>
      </c>
      <c r="B419" s="22" t="s">
        <v>248</v>
      </c>
      <c r="C419" s="22" t="s">
        <v>270</v>
      </c>
      <c r="D419" s="22" t="s">
        <v>248</v>
      </c>
      <c r="E419" s="22" t="s">
        <v>248</v>
      </c>
      <c r="F419" s="22" t="s">
        <v>20</v>
      </c>
      <c r="G419" s="23" t="n">
        <v>1</v>
      </c>
      <c r="H419" s="24" t="n">
        <v>5239.25</v>
      </c>
      <c r="I419" s="24" t="n">
        <v>5239.25</v>
      </c>
      <c r="J419" s="24" t="n">
        <v>0</v>
      </c>
      <c r="K419" s="24" t="n">
        <v>0</v>
      </c>
      <c r="L419" s="24" t="n">
        <v>0</v>
      </c>
      <c r="M419" s="24"/>
      <c r="N419" s="6" t="s">
        <f>=I419+J419+K419+L419</f>
      </c>
      <c r="O419" s="24"/>
      <c r="P419" s="24"/>
      <c r="Q419" s="22"/>
      <c r="R419" s="22" t="s">
        <v>233</v>
      </c>
    </row>
    <row collapsed="false" customFormat="false" customHeight="false" hidden="false" ht="12.1" outlineLevel="0" r="420">
      <c r="A420" s="20" t="n">
        <v>45946</v>
      </c>
      <c r="B420" s="16" t="s">
        <v>93</v>
      </c>
      <c r="C420" s="16" t="s">
        <v>283</v>
      </c>
      <c r="D420" s="16" t="s">
        <v>169</v>
      </c>
      <c r="E420" s="16" t="s">
        <v>89</v>
      </c>
      <c r="F420" s="16" t="s">
        <v>20</v>
      </c>
      <c r="G420" s="7" t="n">
        <v>6</v>
      </c>
      <c r="H420" s="6" t="n">
        <v>85.61</v>
      </c>
      <c r="I420" s="6" t="n">
        <v>-5136.6</v>
      </c>
      <c r="J420" s="6" t="n">
        <v>-269.82</v>
      </c>
      <c r="K420" s="6" t="n">
        <v>0</v>
      </c>
      <c r="L420" s="6" t="n">
        <v>0</v>
      </c>
      <c r="M420" s="6"/>
      <c r="N420" s="6" t="s">
        <f>=I420+J420+K420+L420</f>
      </c>
      <c r="O420" s="6"/>
      <c r="P420" s="6"/>
      <c r="Q420" s="16"/>
      <c r="R420" s="16" t="s">
        <v>233</v>
      </c>
    </row>
    <row collapsed="false" customFormat="false" customHeight="false" hidden="false" ht="12.1" outlineLevel="0" r="421">
      <c r="A421" s="21" t="n">
        <v>45951</v>
      </c>
      <c r="B421" s="22" t="s">
        <v>246</v>
      </c>
      <c r="C421" s="22" t="s">
        <v>247</v>
      </c>
      <c r="D421" s="22" t="s">
        <v>248</v>
      </c>
      <c r="E421" s="22" t="s">
        <v>248</v>
      </c>
      <c r="F421" s="22" t="s">
        <v>20</v>
      </c>
      <c r="G421" s="23" t="n">
        <v>1</v>
      </c>
      <c r="H421" s="24" t="n">
        <v>0.08</v>
      </c>
      <c r="I421" s="24" t="n">
        <v>0.08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4"/>
      <c r="P421" s="24"/>
      <c r="Q421" s="22"/>
      <c r="R421" s="22" t="s">
        <v>233</v>
      </c>
    </row>
    <row collapsed="false" customFormat="false" customHeight="false" hidden="false" ht="12.1" outlineLevel="0" r="422">
      <c r="A422" s="20" t="n">
        <v>45951</v>
      </c>
      <c r="B422" s="16" t="s">
        <v>177</v>
      </c>
      <c r="C422" s="16" t="s">
        <v>244</v>
      </c>
      <c r="D422" s="16" t="s">
        <v>169</v>
      </c>
      <c r="E422" s="16" t="s">
        <v>18</v>
      </c>
      <c r="F422" s="16" t="s">
        <v>20</v>
      </c>
      <c r="G422" s="7" t="n">
        <v>1</v>
      </c>
      <c r="H422" s="6" t="n">
        <v>423.45</v>
      </c>
      <c r="I422" s="6" t="n">
        <v>-423.45</v>
      </c>
      <c r="J422" s="6" t="n">
        <v>0</v>
      </c>
      <c r="K422" s="6" t="n">
        <v>0</v>
      </c>
      <c r="L422" s="6" t="n">
        <v>0</v>
      </c>
      <c r="M422" s="6"/>
      <c r="N422" s="6" t="s">
        <f>=I422+J422+K422+L422</f>
      </c>
      <c r="O422" s="6"/>
      <c r="P422" s="6"/>
      <c r="Q422" s="16"/>
      <c r="R422" s="16" t="s">
        <v>233</v>
      </c>
    </row>
    <row collapsed="false" customFormat="false" customHeight="false" hidden="false" ht="12.1" outlineLevel="0" r="423">
      <c r="A423" s="21" t="n">
        <v>45958</v>
      </c>
      <c r="B423" s="22" t="s">
        <v>248</v>
      </c>
      <c r="C423" s="22" t="s">
        <v>270</v>
      </c>
      <c r="D423" s="22" t="s">
        <v>248</v>
      </c>
      <c r="E423" s="22" t="s">
        <v>248</v>
      </c>
      <c r="F423" s="22" t="s">
        <v>20</v>
      </c>
      <c r="G423" s="23" t="n">
        <v>1</v>
      </c>
      <c r="H423" s="24" t="n">
        <v>6944.3</v>
      </c>
      <c r="I423" s="24" t="n">
        <v>6944.3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4"/>
      <c r="P423" s="24"/>
      <c r="Q423" s="22"/>
      <c r="R423" s="22" t="s">
        <v>233</v>
      </c>
    </row>
    <row collapsed="false" customFormat="false" customHeight="false" hidden="false" ht="12.1" outlineLevel="0" r="424">
      <c r="A424" s="20" t="n">
        <v>45959</v>
      </c>
      <c r="B424" s="16" t="s">
        <v>88</v>
      </c>
      <c r="C424" s="16" t="s">
        <v>264</v>
      </c>
      <c r="D424" s="16" t="s">
        <v>169</v>
      </c>
      <c r="E424" s="16" t="s">
        <v>89</v>
      </c>
      <c r="F424" s="16" t="s">
        <v>20</v>
      </c>
      <c r="G424" s="7" t="n">
        <v>7</v>
      </c>
      <c r="H424" s="6" t="n">
        <v>86.3</v>
      </c>
      <c r="I424" s="6" t="n">
        <v>-6041</v>
      </c>
      <c r="J424" s="6" t="n">
        <v>-361.76</v>
      </c>
      <c r="K424" s="6" t="n">
        <v>0</v>
      </c>
      <c r="L424" s="6" t="n">
        <v>0</v>
      </c>
      <c r="M424" s="6"/>
      <c r="N424" s="6" t="s">
        <f>=I424+J424+K424+L424</f>
      </c>
      <c r="O424" s="6"/>
      <c r="P424" s="6"/>
      <c r="Q424" s="16"/>
      <c r="R424" s="16" t="s">
        <v>233</v>
      </c>
    </row>
    <row collapsed="false" customFormat="false" customHeight="false" hidden="false" ht="12.1" outlineLevel="0" r="425">
      <c r="A425" s="21" t="n">
        <v>45960</v>
      </c>
      <c r="B425" s="22" t="s">
        <v>249</v>
      </c>
      <c r="C425" s="22" t="s">
        <v>250</v>
      </c>
      <c r="D425" s="22" t="s">
        <v>248</v>
      </c>
      <c r="E425" s="22" t="s">
        <v>248</v>
      </c>
      <c r="F425" s="22" t="s">
        <v>20</v>
      </c>
      <c r="G425" s="23" t="n">
        <v>1</v>
      </c>
      <c r="H425" s="24" t="n">
        <v>49800.51</v>
      </c>
      <c r="I425" s="24" t="n">
        <v>49800.51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4"/>
      <c r="P425" s="24"/>
      <c r="Q425" s="22"/>
      <c r="R425" s="22" t="s">
        <v>233</v>
      </c>
    </row>
    <row collapsed="false" customFormat="false" customHeight="false" hidden="false" ht="12.1" outlineLevel="0" r="426">
      <c r="A426" s="25" t="n">
        <v>45960</v>
      </c>
      <c r="B426" s="26" t="s">
        <v>234</v>
      </c>
      <c r="C426" s="26" t="s">
        <v>235</v>
      </c>
      <c r="D426" s="26" t="s">
        <v>234</v>
      </c>
      <c r="E426" s="26" t="s">
        <v>234</v>
      </c>
      <c r="F426" s="26" t="s">
        <v>20</v>
      </c>
      <c r="G426" s="27" t="n">
        <v>1</v>
      </c>
      <c r="H426" s="28" t="n">
        <v>-151.91</v>
      </c>
      <c r="I426" s="28" t="n">
        <v>-151.91</v>
      </c>
      <c r="J426" s="28" t="n">
        <v>0</v>
      </c>
      <c r="K426" s="28" t="n">
        <v>0</v>
      </c>
      <c r="L426" s="28" t="n">
        <v>0</v>
      </c>
      <c r="M426" s="28"/>
      <c r="N426" s="6" t="s">
        <f>=I426+J426+K426+L426</f>
      </c>
      <c r="O426" s="28"/>
      <c r="P426" s="28"/>
      <c r="Q426" s="26"/>
      <c r="R426" s="26" t="s">
        <v>233</v>
      </c>
    </row>
    <row collapsed="false" customFormat="false" customHeight="false" hidden="false" ht="12.1" outlineLevel="0" r="427">
      <c r="A427" s="33" t="n">
        <v>45961</v>
      </c>
      <c r="B427" s="34" t="s">
        <v>245</v>
      </c>
      <c r="C427" s="34" t="s">
        <v>120</v>
      </c>
      <c r="D427" s="34" t="s">
        <v>245</v>
      </c>
      <c r="E427" s="34" t="s">
        <v>245</v>
      </c>
      <c r="F427" s="34" t="s">
        <v>20</v>
      </c>
      <c r="G427" s="35" t="n">
        <v>1</v>
      </c>
      <c r="H427" s="36" t="n">
        <v>-46000</v>
      </c>
      <c r="I427" s="36" t="n">
        <v>-46000</v>
      </c>
      <c r="J427" s="36" t="n">
        <v>0</v>
      </c>
      <c r="K427" s="36" t="n">
        <v>0</v>
      </c>
      <c r="L427" s="36" t="n">
        <v>0</v>
      </c>
      <c r="M427" s="36"/>
      <c r="N427" s="6" t="s">
        <f>=I427+J427+K427+L427</f>
      </c>
      <c r="O427" s="36"/>
      <c r="P427" s="36"/>
      <c r="Q427" s="34"/>
      <c r="R427" s="34" t="s">
        <v>233</v>
      </c>
    </row>
    <row collapsed="false" customFormat="false" customHeight="false" hidden="false" ht="12.1" outlineLevel="0" r="428">
      <c r="A428" s="25" t="n">
        <v>45961</v>
      </c>
      <c r="B428" s="26" t="s">
        <v>253</v>
      </c>
      <c r="C428" s="26" t="s">
        <v>254</v>
      </c>
      <c r="D428" s="26" t="s">
        <v>253</v>
      </c>
      <c r="E428" s="26" t="s">
        <v>253</v>
      </c>
      <c r="F428" s="26" t="s">
        <v>20</v>
      </c>
      <c r="G428" s="27" t="n">
        <v>1</v>
      </c>
      <c r="H428" s="28" t="n">
        <v>-4471</v>
      </c>
      <c r="I428" s="28" t="n">
        <v>-4471</v>
      </c>
      <c r="J428" s="28" t="n">
        <v>0</v>
      </c>
      <c r="K428" s="28" t="n">
        <v>0</v>
      </c>
      <c r="L428" s="28" t="n">
        <v>0</v>
      </c>
      <c r="M428" s="28"/>
      <c r="N428" s="6" t="s">
        <f>=I428+J428+K428+L428</f>
      </c>
      <c r="O428" s="28"/>
      <c r="P428" s="28"/>
      <c r="Q428" s="26"/>
      <c r="R428" s="26" t="s">
        <v>233</v>
      </c>
    </row>
    <row collapsed="false" customFormat="false" customHeight="false" hidden="false" ht="12.1" outlineLevel="0" r="429">
      <c r="A429" s="21" t="n">
        <v>45961</v>
      </c>
      <c r="B429" s="22" t="s">
        <v>249</v>
      </c>
      <c r="C429" s="22" t="s">
        <v>251</v>
      </c>
      <c r="D429" s="22" t="s">
        <v>248</v>
      </c>
      <c r="E429" s="22" t="s">
        <v>248</v>
      </c>
      <c r="F429" s="22" t="s">
        <v>20</v>
      </c>
      <c r="G429" s="23" t="n">
        <v>1</v>
      </c>
      <c r="H429" s="24" t="n">
        <v>-49800.51</v>
      </c>
      <c r="I429" s="24" t="n">
        <v>-49800.51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4"/>
      <c r="P429" s="24"/>
      <c r="Q429" s="22"/>
      <c r="R429" s="22" t="s">
        <v>233</v>
      </c>
    </row>
    <row collapsed="false" customFormat="false" customHeight="false" hidden="false" ht="12.1" outlineLevel="0" r="430">
      <c r="A430" s="21" t="n">
        <v>45961</v>
      </c>
      <c r="B430" s="22" t="s">
        <v>248</v>
      </c>
      <c r="C430" s="22" t="s">
        <v>270</v>
      </c>
      <c r="D430" s="22" t="s">
        <v>248</v>
      </c>
      <c r="E430" s="22" t="s">
        <v>248</v>
      </c>
      <c r="F430" s="22" t="s">
        <v>20</v>
      </c>
      <c r="G430" s="23" t="n">
        <v>1</v>
      </c>
      <c r="H430" s="24" t="n">
        <v>8839</v>
      </c>
      <c r="I430" s="24" t="n">
        <v>8839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4"/>
      <c r="P430" s="24"/>
      <c r="Q430" s="22"/>
      <c r="R430" s="22" t="s">
        <v>233</v>
      </c>
    </row>
    <row collapsed="false" customFormat="false" customHeight="false" hidden="false" ht="12.1" outlineLevel="0" r="431">
      <c r="A431" s="29" t="n">
        <v>45961</v>
      </c>
      <c r="B431" s="30" t="s">
        <v>195</v>
      </c>
      <c r="C431" s="30" t="s">
        <v>284</v>
      </c>
      <c r="D431" s="30" t="s">
        <v>171</v>
      </c>
      <c r="E431" s="30" t="s">
        <v>60</v>
      </c>
      <c r="F431" s="30" t="s">
        <v>20</v>
      </c>
      <c r="G431" s="31" t="n">
        <v>-4000</v>
      </c>
      <c r="H431" s="32" t="n">
        <v>12.659</v>
      </c>
      <c r="I431" s="32" t="n">
        <v>50636</v>
      </c>
      <c r="J431" s="32" t="n">
        <v>0</v>
      </c>
      <c r="K431" s="32" t="n">
        <v>0</v>
      </c>
      <c r="L431" s="32" t="n">
        <v>0</v>
      </c>
      <c r="M431" s="32"/>
      <c r="N431" s="6" t="s">
        <f>=I431+J431+K431+L431</f>
      </c>
      <c r="O431" s="32"/>
      <c r="P431" s="32"/>
      <c r="Q431" s="30"/>
      <c r="R431" s="30" t="s">
        <v>233</v>
      </c>
    </row>
    <row collapsed="false" customFormat="false" customHeight="false" hidden="false" ht="12.1" outlineLevel="0" r="432">
      <c r="A432" s="21" t="n">
        <v>45966</v>
      </c>
      <c r="B432" s="22" t="s">
        <v>275</v>
      </c>
      <c r="C432" s="22" t="s">
        <v>276</v>
      </c>
      <c r="D432" s="22" t="s">
        <v>248</v>
      </c>
      <c r="E432" s="22" t="s">
        <v>248</v>
      </c>
      <c r="F432" s="22" t="s">
        <v>20</v>
      </c>
      <c r="G432" s="23" t="n">
        <v>1</v>
      </c>
      <c r="H432" s="24" t="n">
        <v>8843</v>
      </c>
      <c r="I432" s="24" t="n">
        <v>8843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4"/>
      <c r="P432" s="24"/>
      <c r="Q432" s="22"/>
      <c r="R432" s="22" t="s">
        <v>233</v>
      </c>
    </row>
    <row collapsed="false" customFormat="false" customHeight="false" hidden="false" ht="12.1" outlineLevel="0" r="433">
      <c r="A433" s="20" t="n">
        <v>45971</v>
      </c>
      <c r="B433" s="16" t="s">
        <v>195</v>
      </c>
      <c r="C433" s="16" t="s">
        <v>284</v>
      </c>
      <c r="D433" s="16" t="s">
        <v>169</v>
      </c>
      <c r="E433" s="16" t="s">
        <v>60</v>
      </c>
      <c r="F433" s="16" t="s">
        <v>20</v>
      </c>
      <c r="G433" s="7" t="n">
        <v>1442</v>
      </c>
      <c r="H433" s="6" t="n">
        <v>12.715</v>
      </c>
      <c r="I433" s="6" t="n">
        <v>-18335.03</v>
      </c>
      <c r="J433" s="6" t="n">
        <v>0</v>
      </c>
      <c r="K433" s="6" t="n">
        <v>0</v>
      </c>
      <c r="L433" s="6" t="n">
        <v>0</v>
      </c>
      <c r="M433" s="6"/>
      <c r="N433" s="6" t="s">
        <f>=I433+J433+K433+L433</f>
      </c>
      <c r="O433" s="6"/>
      <c r="P433" s="6"/>
      <c r="Q433" s="16"/>
      <c r="R433" s="16" t="s">
        <v>233</v>
      </c>
    </row>
    <row collapsed="false" customFormat="false" customHeight="false" hidden="false" ht="12.1" outlineLevel="0" r="434">
      <c r="A434" s="25" t="n">
        <v>45973</v>
      </c>
      <c r="B434" s="26" t="s">
        <v>234</v>
      </c>
      <c r="C434" s="26" t="s">
        <v>235</v>
      </c>
      <c r="D434" s="26" t="s">
        <v>234</v>
      </c>
      <c r="E434" s="26" t="s">
        <v>234</v>
      </c>
      <c r="F434" s="26" t="s">
        <v>20</v>
      </c>
      <c r="G434" s="27" t="n">
        <v>1</v>
      </c>
      <c r="H434" s="28" t="n">
        <v>-95.49</v>
      </c>
      <c r="I434" s="28" t="n">
        <v>-95.49</v>
      </c>
      <c r="J434" s="28" t="n">
        <v>0</v>
      </c>
      <c r="K434" s="28" t="n">
        <v>0</v>
      </c>
      <c r="L434" s="28" t="n">
        <v>0</v>
      </c>
      <c r="M434" s="28"/>
      <c r="N434" s="6" t="s">
        <f>=I434+J434+K434+L434</f>
      </c>
      <c r="O434" s="28"/>
      <c r="P434" s="28"/>
      <c r="Q434" s="26"/>
      <c r="R434" s="26" t="s">
        <v>233</v>
      </c>
    </row>
    <row collapsed="false" customFormat="false" customHeight="false" hidden="false" ht="12.1" outlineLevel="0" r="435">
      <c r="A435" s="33" t="n">
        <v>45974</v>
      </c>
      <c r="B435" s="34" t="s">
        <v>245</v>
      </c>
      <c r="C435" s="34" t="s">
        <v>120</v>
      </c>
      <c r="D435" s="34" t="s">
        <v>245</v>
      </c>
      <c r="E435" s="34" t="s">
        <v>245</v>
      </c>
      <c r="F435" s="34" t="s">
        <v>20</v>
      </c>
      <c r="G435" s="35" t="n">
        <v>1</v>
      </c>
      <c r="H435" s="36" t="n">
        <v>-31000</v>
      </c>
      <c r="I435" s="36" t="n">
        <v>-31000</v>
      </c>
      <c r="J435" s="36" t="n">
        <v>0</v>
      </c>
      <c r="K435" s="36" t="n">
        <v>0</v>
      </c>
      <c r="L435" s="36" t="n">
        <v>0</v>
      </c>
      <c r="M435" s="36"/>
      <c r="N435" s="6" t="s">
        <f>=I435+J435+K435+L435</f>
      </c>
      <c r="O435" s="36"/>
      <c r="P435" s="36"/>
      <c r="Q435" s="34"/>
      <c r="R435" s="34" t="s">
        <v>233</v>
      </c>
    </row>
    <row collapsed="false" customFormat="false" customHeight="false" hidden="false" ht="12.1" outlineLevel="0" r="436">
      <c r="A436" s="25" t="n">
        <v>45974</v>
      </c>
      <c r="B436" s="26" t="s">
        <v>253</v>
      </c>
      <c r="C436" s="26" t="s">
        <v>254</v>
      </c>
      <c r="D436" s="26" t="s">
        <v>253</v>
      </c>
      <c r="E436" s="26" t="s">
        <v>253</v>
      </c>
      <c r="F436" s="26" t="s">
        <v>20</v>
      </c>
      <c r="G436" s="27" t="n">
        <v>1</v>
      </c>
      <c r="H436" s="28" t="n">
        <v>-158</v>
      </c>
      <c r="I436" s="28" t="n">
        <v>-158</v>
      </c>
      <c r="J436" s="28" t="n">
        <v>0</v>
      </c>
      <c r="K436" s="28" t="n">
        <v>0</v>
      </c>
      <c r="L436" s="28" t="n">
        <v>0</v>
      </c>
      <c r="M436" s="28"/>
      <c r="N436" s="6" t="s">
        <f>=I436+J436+K436+L436</f>
      </c>
      <c r="O436" s="28"/>
      <c r="P436" s="28"/>
      <c r="Q436" s="26"/>
      <c r="R436" s="26" t="s">
        <v>233</v>
      </c>
    </row>
    <row collapsed="false" customFormat="false" customHeight="false" hidden="false" ht="12.1" outlineLevel="0" r="437">
      <c r="A437" s="29" t="n">
        <v>45974</v>
      </c>
      <c r="B437" s="30" t="s">
        <v>195</v>
      </c>
      <c r="C437" s="30" t="s">
        <v>284</v>
      </c>
      <c r="D437" s="30" t="s">
        <v>171</v>
      </c>
      <c r="E437" s="30" t="s">
        <v>60</v>
      </c>
      <c r="F437" s="30" t="s">
        <v>20</v>
      </c>
      <c r="G437" s="31" t="n">
        <v>-2500</v>
      </c>
      <c r="H437" s="32" t="n">
        <v>12.732</v>
      </c>
      <c r="I437" s="32" t="n">
        <v>31830</v>
      </c>
      <c r="J437" s="32" t="n">
        <v>0</v>
      </c>
      <c r="K437" s="32" t="n">
        <v>0</v>
      </c>
      <c r="L437" s="32" t="n">
        <v>0</v>
      </c>
      <c r="M437" s="32"/>
      <c r="N437" s="6" t="s">
        <f>=I437+J437+K437+L437</f>
      </c>
      <c r="O437" s="32"/>
      <c r="P437" s="32"/>
      <c r="Q437" s="30"/>
      <c r="R437" s="30" t="s">
        <v>233</v>
      </c>
    </row>
    <row collapsed="false" customFormat="false" customHeight="false" hidden="false" ht="12.1" outlineLevel="0" r="438">
      <c r="A438" s="21" t="n">
        <v>45987</v>
      </c>
      <c r="B438" s="22" t="s">
        <v>248</v>
      </c>
      <c r="C438" s="22" t="s">
        <v>268</v>
      </c>
      <c r="D438" s="22" t="s">
        <v>248</v>
      </c>
      <c r="E438" s="22" t="s">
        <v>248</v>
      </c>
      <c r="F438" s="22" t="s">
        <v>20</v>
      </c>
      <c r="G438" s="23" t="n">
        <v>1</v>
      </c>
      <c r="H438" s="24" t="n">
        <v>7207.44</v>
      </c>
      <c r="I438" s="24" t="n">
        <v>7207.44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4"/>
      <c r="P438" s="24"/>
      <c r="Q438" s="22"/>
      <c r="R438" s="22" t="s">
        <v>233</v>
      </c>
    </row>
    <row collapsed="false" customFormat="false" customHeight="false" hidden="false" ht="12.1" outlineLevel="0" r="439">
      <c r="A439" s="25" t="n">
        <v>45993</v>
      </c>
      <c r="B439" s="26" t="s">
        <v>234</v>
      </c>
      <c r="C439" s="26" t="s">
        <v>235</v>
      </c>
      <c r="D439" s="26" t="s">
        <v>234</v>
      </c>
      <c r="E439" s="26" t="s">
        <v>234</v>
      </c>
      <c r="F439" s="26" t="s">
        <v>20</v>
      </c>
      <c r="G439" s="27" t="n">
        <v>1</v>
      </c>
      <c r="H439" s="28" t="n">
        <v>-3053.37</v>
      </c>
      <c r="I439" s="28" t="n">
        <v>-3053.37</v>
      </c>
      <c r="J439" s="28" t="n">
        <v>0</v>
      </c>
      <c r="K439" s="28" t="n">
        <v>0</v>
      </c>
      <c r="L439" s="28" t="n">
        <v>0</v>
      </c>
      <c r="M439" s="28"/>
      <c r="N439" s="6" t="s">
        <f>=I439+J439+K439+L439</f>
      </c>
      <c r="O439" s="28"/>
      <c r="P439" s="28"/>
      <c r="Q439" s="26"/>
      <c r="R439" s="26" t="s">
        <v>233</v>
      </c>
    </row>
    <row collapsed="false" customFormat="false" customHeight="false" hidden="false" ht="12.1" outlineLevel="0" r="440">
      <c r="A440" s="21" t="n">
        <v>45994</v>
      </c>
      <c r="B440" s="22" t="s">
        <v>248</v>
      </c>
      <c r="C440" s="22" t="s">
        <v>286</v>
      </c>
      <c r="D440" s="22" t="s">
        <v>248</v>
      </c>
      <c r="E440" s="22" t="s">
        <v>248</v>
      </c>
      <c r="F440" s="22" t="s">
        <v>20</v>
      </c>
      <c r="G440" s="23" t="n">
        <v>1</v>
      </c>
      <c r="H440" s="24" t="n">
        <v>7146.36</v>
      </c>
      <c r="I440" s="24" t="n">
        <v>7146.36</v>
      </c>
      <c r="J440" s="24" t="n">
        <v>0</v>
      </c>
      <c r="K440" s="24" t="n">
        <v>0</v>
      </c>
      <c r="L440" s="24" t="n">
        <v>0</v>
      </c>
      <c r="M440" s="24"/>
      <c r="N440" s="6" t="s">
        <f>=I440+J440+K440+L440</f>
      </c>
      <c r="O440" s="24"/>
      <c r="P440" s="24"/>
      <c r="Q440" s="22"/>
      <c r="R440" s="22" t="s">
        <v>233</v>
      </c>
    </row>
    <row collapsed="false" customFormat="false" customHeight="false" hidden="false" ht="12.1" outlineLevel="0" r="441">
      <c r="A441" s="29" t="n">
        <v>45994</v>
      </c>
      <c r="B441" s="30" t="s">
        <v>180</v>
      </c>
      <c r="C441" s="30" t="s">
        <v>241</v>
      </c>
      <c r="D441" s="30" t="s">
        <v>171</v>
      </c>
      <c r="E441" s="30" t="s">
        <v>18</v>
      </c>
      <c r="F441" s="30" t="s">
        <v>20</v>
      </c>
      <c r="G441" s="31" t="n">
        <v>-60</v>
      </c>
      <c r="H441" s="32" t="n">
        <v>171.35</v>
      </c>
      <c r="I441" s="32" t="n">
        <v>10281</v>
      </c>
      <c r="J441" s="32" t="n">
        <v>0</v>
      </c>
      <c r="K441" s="32" t="n">
        <v>0</v>
      </c>
      <c r="L441" s="32" t="n">
        <v>0</v>
      </c>
      <c r="M441" s="32"/>
      <c r="N441" s="6" t="s">
        <f>=I441+J441+K441+L441</f>
      </c>
      <c r="O441" s="32"/>
      <c r="P441" s="32"/>
      <c r="Q441" s="30"/>
      <c r="R441" s="30" t="s">
        <v>233</v>
      </c>
    </row>
    <row collapsed="false" customFormat="false" customHeight="false" hidden="false" ht="12.1" outlineLevel="0" r="442">
      <c r="A442" s="29" t="n">
        <v>45994</v>
      </c>
      <c r="B442" s="30" t="s">
        <v>192</v>
      </c>
      <c r="C442" s="30" t="s">
        <v>277</v>
      </c>
      <c r="D442" s="30" t="s">
        <v>171</v>
      </c>
      <c r="E442" s="30" t="s">
        <v>18</v>
      </c>
      <c r="F442" s="30" t="s">
        <v>20</v>
      </c>
      <c r="G442" s="31" t="n">
        <v>-1</v>
      </c>
      <c r="H442" s="32" t="n">
        <v>6591</v>
      </c>
      <c r="I442" s="32" t="n">
        <v>6591</v>
      </c>
      <c r="J442" s="32" t="n">
        <v>0</v>
      </c>
      <c r="K442" s="32" t="n">
        <v>0</v>
      </c>
      <c r="L442" s="32" t="n">
        <v>0</v>
      </c>
      <c r="M442" s="32"/>
      <c r="N442" s="6" t="s">
        <f>=I442+J442+K442+L442</f>
      </c>
      <c r="O442" s="32"/>
      <c r="P442" s="32"/>
      <c r="Q442" s="30"/>
      <c r="R442" s="30" t="s">
        <v>233</v>
      </c>
    </row>
    <row collapsed="false" customFormat="false" customHeight="false" hidden="false" ht="12.1" outlineLevel="0" r="443">
      <c r="A443" s="29" t="n">
        <v>45994</v>
      </c>
      <c r="B443" s="30" t="s">
        <v>192</v>
      </c>
      <c r="C443" s="30" t="s">
        <v>277</v>
      </c>
      <c r="D443" s="30" t="s">
        <v>171</v>
      </c>
      <c r="E443" s="30" t="s">
        <v>18</v>
      </c>
      <c r="F443" s="30" t="s">
        <v>20</v>
      </c>
      <c r="G443" s="31" t="n">
        <v>-22</v>
      </c>
      <c r="H443" s="32" t="n">
        <v>6590</v>
      </c>
      <c r="I443" s="32" t="n">
        <v>144980</v>
      </c>
      <c r="J443" s="32" t="n">
        <v>0</v>
      </c>
      <c r="K443" s="32" t="n">
        <v>0</v>
      </c>
      <c r="L443" s="32" t="n">
        <v>0</v>
      </c>
      <c r="M443" s="32"/>
      <c r="N443" s="6" t="s">
        <f>=I443+J443+K443+L443</f>
      </c>
      <c r="O443" s="32"/>
      <c r="P443" s="32"/>
      <c r="Q443" s="30"/>
      <c r="R443" s="30" t="s">
        <v>233</v>
      </c>
    </row>
    <row collapsed="false" customFormat="false" customHeight="false" hidden="false" ht="12.1" outlineLevel="0" r="444">
      <c r="A444" s="29" t="n">
        <v>45994</v>
      </c>
      <c r="B444" s="30" t="s">
        <v>191</v>
      </c>
      <c r="C444" s="30" t="s">
        <v>271</v>
      </c>
      <c r="D444" s="30" t="s">
        <v>171</v>
      </c>
      <c r="E444" s="30" t="s">
        <v>18</v>
      </c>
      <c r="F444" s="30" t="s">
        <v>20</v>
      </c>
      <c r="G444" s="31" t="n">
        <v>-1</v>
      </c>
      <c r="H444" s="32" t="n">
        <v>2135.8</v>
      </c>
      <c r="I444" s="32" t="n">
        <v>2135.8</v>
      </c>
      <c r="J444" s="32" t="n">
        <v>0</v>
      </c>
      <c r="K444" s="32" t="n">
        <v>0</v>
      </c>
      <c r="L444" s="32" t="n">
        <v>0</v>
      </c>
      <c r="M444" s="32"/>
      <c r="N444" s="6" t="s">
        <f>=I444+J444+K444+L444</f>
      </c>
      <c r="O444" s="32"/>
      <c r="P444" s="32"/>
      <c r="Q444" s="30"/>
      <c r="R444" s="30" t="s">
        <v>233</v>
      </c>
    </row>
    <row collapsed="false" customFormat="false" customHeight="false" hidden="false" ht="12.1" outlineLevel="0" r="445">
      <c r="A445" s="29" t="n">
        <v>45994</v>
      </c>
      <c r="B445" s="30" t="s">
        <v>191</v>
      </c>
      <c r="C445" s="30" t="s">
        <v>271</v>
      </c>
      <c r="D445" s="30" t="s">
        <v>171</v>
      </c>
      <c r="E445" s="30" t="s">
        <v>18</v>
      </c>
      <c r="F445" s="30" t="s">
        <v>20</v>
      </c>
      <c r="G445" s="31" t="n">
        <v>-1</v>
      </c>
      <c r="H445" s="32" t="n">
        <v>2135.8</v>
      </c>
      <c r="I445" s="32" t="n">
        <v>2135.8</v>
      </c>
      <c r="J445" s="32" t="n">
        <v>0</v>
      </c>
      <c r="K445" s="32" t="n">
        <v>0</v>
      </c>
      <c r="L445" s="32" t="n">
        <v>0</v>
      </c>
      <c r="M445" s="32"/>
      <c r="N445" s="6" t="s">
        <f>=I445+J445+K445+L445</f>
      </c>
      <c r="O445" s="32"/>
      <c r="P445" s="32"/>
      <c r="Q445" s="30"/>
      <c r="R445" s="30" t="s">
        <v>233</v>
      </c>
    </row>
    <row collapsed="false" customFormat="false" customHeight="false" hidden="false" ht="12.1" outlineLevel="0" r="446">
      <c r="A446" s="29" t="n">
        <v>45994</v>
      </c>
      <c r="B446" s="30" t="s">
        <v>191</v>
      </c>
      <c r="C446" s="30" t="s">
        <v>271</v>
      </c>
      <c r="D446" s="30" t="s">
        <v>171</v>
      </c>
      <c r="E446" s="30" t="s">
        <v>18</v>
      </c>
      <c r="F446" s="30" t="s">
        <v>20</v>
      </c>
      <c r="G446" s="31" t="n">
        <v>-1</v>
      </c>
      <c r="H446" s="32" t="n">
        <v>2135.8</v>
      </c>
      <c r="I446" s="32" t="n">
        <v>2135.8</v>
      </c>
      <c r="J446" s="32" t="n">
        <v>0</v>
      </c>
      <c r="K446" s="32" t="n">
        <v>0</v>
      </c>
      <c r="L446" s="32" t="n">
        <v>0</v>
      </c>
      <c r="M446" s="32"/>
      <c r="N446" s="6" t="s">
        <f>=I446+J446+K446+L446</f>
      </c>
      <c r="O446" s="32"/>
      <c r="P446" s="32"/>
      <c r="Q446" s="30"/>
      <c r="R446" s="30" t="s">
        <v>233</v>
      </c>
    </row>
    <row collapsed="false" customFormat="false" customHeight="false" hidden="false" ht="12.1" outlineLevel="0" r="447">
      <c r="A447" s="29" t="n">
        <v>45994</v>
      </c>
      <c r="B447" s="30" t="s">
        <v>191</v>
      </c>
      <c r="C447" s="30" t="s">
        <v>271</v>
      </c>
      <c r="D447" s="30" t="s">
        <v>171</v>
      </c>
      <c r="E447" s="30" t="s">
        <v>18</v>
      </c>
      <c r="F447" s="30" t="s">
        <v>20</v>
      </c>
      <c r="G447" s="31" t="n">
        <v>-5</v>
      </c>
      <c r="H447" s="32" t="n">
        <v>2135.6</v>
      </c>
      <c r="I447" s="32" t="n">
        <v>10678</v>
      </c>
      <c r="J447" s="32" t="n">
        <v>0</v>
      </c>
      <c r="K447" s="32" t="n">
        <v>0</v>
      </c>
      <c r="L447" s="32" t="n">
        <v>0</v>
      </c>
      <c r="M447" s="32"/>
      <c r="N447" s="6" t="s">
        <f>=I447+J447+K447+L447</f>
      </c>
      <c r="O447" s="32"/>
      <c r="P447" s="32"/>
      <c r="Q447" s="30"/>
      <c r="R447" s="30" t="s">
        <v>233</v>
      </c>
    </row>
    <row collapsed="false" customFormat="false" customHeight="false" hidden="false" ht="12.1" outlineLevel="0" r="448">
      <c r="A448" s="29" t="n">
        <v>45994</v>
      </c>
      <c r="B448" s="30" t="s">
        <v>191</v>
      </c>
      <c r="C448" s="30" t="s">
        <v>271</v>
      </c>
      <c r="D448" s="30" t="s">
        <v>171</v>
      </c>
      <c r="E448" s="30" t="s">
        <v>18</v>
      </c>
      <c r="F448" s="30" t="s">
        <v>20</v>
      </c>
      <c r="G448" s="31" t="n">
        <v>-1</v>
      </c>
      <c r="H448" s="32" t="n">
        <v>2135.6</v>
      </c>
      <c r="I448" s="32" t="n">
        <v>2135.6</v>
      </c>
      <c r="J448" s="32" t="n">
        <v>0</v>
      </c>
      <c r="K448" s="32" t="n">
        <v>0</v>
      </c>
      <c r="L448" s="32" t="n">
        <v>0</v>
      </c>
      <c r="M448" s="32"/>
      <c r="N448" s="6" t="s">
        <f>=I448+J448+K448+L448</f>
      </c>
      <c r="O448" s="32"/>
      <c r="P448" s="32"/>
      <c r="Q448" s="30"/>
      <c r="R448" s="30" t="s">
        <v>233</v>
      </c>
    </row>
    <row collapsed="false" customFormat="false" customHeight="false" hidden="false" ht="12.1" outlineLevel="0" r="449">
      <c r="A449" s="29" t="n">
        <v>45994</v>
      </c>
      <c r="B449" s="30" t="s">
        <v>191</v>
      </c>
      <c r="C449" s="30" t="s">
        <v>271</v>
      </c>
      <c r="D449" s="30" t="s">
        <v>171</v>
      </c>
      <c r="E449" s="30" t="s">
        <v>18</v>
      </c>
      <c r="F449" s="30" t="s">
        <v>20</v>
      </c>
      <c r="G449" s="31" t="n">
        <v>-1</v>
      </c>
      <c r="H449" s="32" t="n">
        <v>2135.2</v>
      </c>
      <c r="I449" s="32" t="n">
        <v>2135.2</v>
      </c>
      <c r="J449" s="32" t="n">
        <v>0</v>
      </c>
      <c r="K449" s="32" t="n">
        <v>0</v>
      </c>
      <c r="L449" s="32" t="n">
        <v>0</v>
      </c>
      <c r="M449" s="32"/>
      <c r="N449" s="6" t="s">
        <f>=I449+J449+K449+L449</f>
      </c>
      <c r="O449" s="32"/>
      <c r="P449" s="32"/>
      <c r="Q449" s="30"/>
      <c r="R449" s="30" t="s">
        <v>233</v>
      </c>
    </row>
    <row collapsed="false" customFormat="false" customHeight="false" hidden="false" ht="12.1" outlineLevel="0" r="450">
      <c r="A450" s="29" t="n">
        <v>45994</v>
      </c>
      <c r="B450" s="30" t="s">
        <v>191</v>
      </c>
      <c r="C450" s="30" t="s">
        <v>271</v>
      </c>
      <c r="D450" s="30" t="s">
        <v>171</v>
      </c>
      <c r="E450" s="30" t="s">
        <v>18</v>
      </c>
      <c r="F450" s="30" t="s">
        <v>20</v>
      </c>
      <c r="G450" s="31" t="n">
        <v>-20</v>
      </c>
      <c r="H450" s="32" t="n">
        <v>2135.2</v>
      </c>
      <c r="I450" s="32" t="n">
        <v>42704</v>
      </c>
      <c r="J450" s="32" t="n">
        <v>0</v>
      </c>
      <c r="K450" s="32" t="n">
        <v>0</v>
      </c>
      <c r="L450" s="32" t="n">
        <v>0</v>
      </c>
      <c r="M450" s="32"/>
      <c r="N450" s="6" t="s">
        <f>=I450+J450+K450+L450</f>
      </c>
      <c r="O450" s="32"/>
      <c r="P450" s="32"/>
      <c r="Q450" s="30"/>
      <c r="R450" s="30" t="s">
        <v>233</v>
      </c>
    </row>
    <row collapsed="false" customFormat="false" customHeight="false" hidden="false" ht="12.1" outlineLevel="0" r="451">
      <c r="A451" s="29" t="n">
        <v>45994</v>
      </c>
      <c r="B451" s="30" t="s">
        <v>191</v>
      </c>
      <c r="C451" s="30" t="s">
        <v>271</v>
      </c>
      <c r="D451" s="30" t="s">
        <v>171</v>
      </c>
      <c r="E451" s="30" t="s">
        <v>18</v>
      </c>
      <c r="F451" s="30" t="s">
        <v>20</v>
      </c>
      <c r="G451" s="31" t="n">
        <v>-1</v>
      </c>
      <c r="H451" s="32" t="n">
        <v>2135.2</v>
      </c>
      <c r="I451" s="32" t="n">
        <v>2135.2</v>
      </c>
      <c r="J451" s="32" t="n">
        <v>0</v>
      </c>
      <c r="K451" s="32" t="n">
        <v>0</v>
      </c>
      <c r="L451" s="32" t="n">
        <v>0</v>
      </c>
      <c r="M451" s="32"/>
      <c r="N451" s="6" t="s">
        <f>=I451+J451+K451+L451</f>
      </c>
      <c r="O451" s="32"/>
      <c r="P451" s="32"/>
      <c r="Q451" s="30"/>
      <c r="R451" s="30" t="s">
        <v>233</v>
      </c>
    </row>
    <row collapsed="false" customFormat="false" customHeight="false" hidden="false" ht="12.1" outlineLevel="0" r="452">
      <c r="A452" s="29" t="n">
        <v>45994</v>
      </c>
      <c r="B452" s="30" t="s">
        <v>191</v>
      </c>
      <c r="C452" s="30" t="s">
        <v>271</v>
      </c>
      <c r="D452" s="30" t="s">
        <v>171</v>
      </c>
      <c r="E452" s="30" t="s">
        <v>18</v>
      </c>
      <c r="F452" s="30" t="s">
        <v>20</v>
      </c>
      <c r="G452" s="31" t="n">
        <v>-1</v>
      </c>
      <c r="H452" s="32" t="n">
        <v>2135.2</v>
      </c>
      <c r="I452" s="32" t="n">
        <v>2135.2</v>
      </c>
      <c r="J452" s="32" t="n">
        <v>0</v>
      </c>
      <c r="K452" s="32" t="n">
        <v>0</v>
      </c>
      <c r="L452" s="32" t="n">
        <v>0</v>
      </c>
      <c r="M452" s="32"/>
      <c r="N452" s="6" t="s">
        <f>=I452+J452+K452+L452</f>
      </c>
      <c r="O452" s="32"/>
      <c r="P452" s="32"/>
      <c r="Q452" s="30"/>
      <c r="R452" s="30" t="s">
        <v>233</v>
      </c>
    </row>
    <row collapsed="false" customFormat="false" customHeight="false" hidden="false" ht="12.1" outlineLevel="0" r="453">
      <c r="A453" s="29" t="n">
        <v>45994</v>
      </c>
      <c r="B453" s="30" t="s">
        <v>191</v>
      </c>
      <c r="C453" s="30" t="s">
        <v>271</v>
      </c>
      <c r="D453" s="30" t="s">
        <v>171</v>
      </c>
      <c r="E453" s="30" t="s">
        <v>18</v>
      </c>
      <c r="F453" s="30" t="s">
        <v>20</v>
      </c>
      <c r="G453" s="31" t="n">
        <v>-1</v>
      </c>
      <c r="H453" s="32" t="n">
        <v>2135.2</v>
      </c>
      <c r="I453" s="32" t="n">
        <v>2135.2</v>
      </c>
      <c r="J453" s="32" t="n">
        <v>0</v>
      </c>
      <c r="K453" s="32" t="n">
        <v>0</v>
      </c>
      <c r="L453" s="32" t="n">
        <v>0</v>
      </c>
      <c r="M453" s="32"/>
      <c r="N453" s="6" t="s">
        <f>=I453+J453+K453+L453</f>
      </c>
      <c r="O453" s="32"/>
      <c r="P453" s="32"/>
      <c r="Q453" s="30"/>
      <c r="R453" s="30" t="s">
        <v>233</v>
      </c>
    </row>
    <row collapsed="false" customFormat="false" customHeight="false" hidden="false" ht="12.1" outlineLevel="0" r="454">
      <c r="A454" s="29" t="n">
        <v>45994</v>
      </c>
      <c r="B454" s="30" t="s">
        <v>191</v>
      </c>
      <c r="C454" s="30" t="s">
        <v>271</v>
      </c>
      <c r="D454" s="30" t="s">
        <v>171</v>
      </c>
      <c r="E454" s="30" t="s">
        <v>18</v>
      </c>
      <c r="F454" s="30" t="s">
        <v>20</v>
      </c>
      <c r="G454" s="31" t="n">
        <v>-5</v>
      </c>
      <c r="H454" s="32" t="n">
        <v>2135.2</v>
      </c>
      <c r="I454" s="32" t="n">
        <v>10676</v>
      </c>
      <c r="J454" s="32" t="n">
        <v>0</v>
      </c>
      <c r="K454" s="32" t="n">
        <v>0</v>
      </c>
      <c r="L454" s="32" t="n">
        <v>0</v>
      </c>
      <c r="M454" s="32"/>
      <c r="N454" s="6" t="s">
        <f>=I454+J454+K454+L454</f>
      </c>
      <c r="O454" s="32"/>
      <c r="P454" s="32"/>
      <c r="Q454" s="30"/>
      <c r="R454" s="30" t="s">
        <v>233</v>
      </c>
    </row>
    <row collapsed="false" customFormat="false" customHeight="false" hidden="false" ht="12.1" outlineLevel="0" r="455">
      <c r="A455" s="29" t="n">
        <v>45994</v>
      </c>
      <c r="B455" s="30" t="s">
        <v>177</v>
      </c>
      <c r="C455" s="30" t="s">
        <v>244</v>
      </c>
      <c r="D455" s="30" t="s">
        <v>171</v>
      </c>
      <c r="E455" s="30" t="s">
        <v>18</v>
      </c>
      <c r="F455" s="30" t="s">
        <v>20</v>
      </c>
      <c r="G455" s="31" t="n">
        <v>-1</v>
      </c>
      <c r="H455" s="32" t="n">
        <v>406.7</v>
      </c>
      <c r="I455" s="32" t="n">
        <v>406.7</v>
      </c>
      <c r="J455" s="32" t="n">
        <v>0</v>
      </c>
      <c r="K455" s="32" t="n">
        <v>0</v>
      </c>
      <c r="L455" s="32" t="n">
        <v>0</v>
      </c>
      <c r="M455" s="32"/>
      <c r="N455" s="6" t="s">
        <f>=I455+J455+K455+L455</f>
      </c>
      <c r="O455" s="32"/>
      <c r="P455" s="32"/>
      <c r="Q455" s="30"/>
      <c r="R455" s="30" t="s">
        <v>233</v>
      </c>
    </row>
    <row collapsed="false" customFormat="false" customHeight="false" hidden="false" ht="12.1" outlineLevel="0" r="456">
      <c r="A456" s="29" t="n">
        <v>45994</v>
      </c>
      <c r="B456" s="30" t="s">
        <v>177</v>
      </c>
      <c r="C456" s="30" t="s">
        <v>244</v>
      </c>
      <c r="D456" s="30" t="s">
        <v>171</v>
      </c>
      <c r="E456" s="30" t="s">
        <v>18</v>
      </c>
      <c r="F456" s="30" t="s">
        <v>20</v>
      </c>
      <c r="G456" s="31" t="n">
        <v>-140</v>
      </c>
      <c r="H456" s="32" t="n">
        <v>406.65</v>
      </c>
      <c r="I456" s="32" t="n">
        <v>56931</v>
      </c>
      <c r="J456" s="32" t="n">
        <v>0</v>
      </c>
      <c r="K456" s="32" t="n">
        <v>0</v>
      </c>
      <c r="L456" s="32" t="n">
        <v>0</v>
      </c>
      <c r="M456" s="32"/>
      <c r="N456" s="6" t="s">
        <f>=I456+J456+K456+L456</f>
      </c>
      <c r="O456" s="32"/>
      <c r="P456" s="32"/>
      <c r="Q456" s="30"/>
      <c r="R456" s="30" t="s">
        <v>233</v>
      </c>
    </row>
    <row collapsed="false" customFormat="false" customHeight="false" hidden="false" ht="12.1" outlineLevel="0" r="457">
      <c r="A457" s="29" t="n">
        <v>45994</v>
      </c>
      <c r="B457" s="30" t="s">
        <v>177</v>
      </c>
      <c r="C457" s="30" t="s">
        <v>244</v>
      </c>
      <c r="D457" s="30" t="s">
        <v>171</v>
      </c>
      <c r="E457" s="30" t="s">
        <v>18</v>
      </c>
      <c r="F457" s="30" t="s">
        <v>20</v>
      </c>
      <c r="G457" s="31" t="n">
        <v>-5</v>
      </c>
      <c r="H457" s="32" t="n">
        <v>406.65</v>
      </c>
      <c r="I457" s="32" t="n">
        <v>2033.25</v>
      </c>
      <c r="J457" s="32" t="n">
        <v>0</v>
      </c>
      <c r="K457" s="32" t="n">
        <v>0</v>
      </c>
      <c r="L457" s="32" t="n">
        <v>0</v>
      </c>
      <c r="M457" s="32"/>
      <c r="N457" s="6" t="s">
        <f>=I457+J457+K457+L457</f>
      </c>
      <c r="O457" s="32"/>
      <c r="P457" s="32"/>
      <c r="Q457" s="30"/>
      <c r="R457" s="30" t="s">
        <v>233</v>
      </c>
    </row>
    <row collapsed="false" customFormat="false" customHeight="false" hidden="false" ht="12.1" outlineLevel="0" r="458">
      <c r="A458" s="29" t="n">
        <v>45994</v>
      </c>
      <c r="B458" s="30" t="s">
        <v>177</v>
      </c>
      <c r="C458" s="30" t="s">
        <v>244</v>
      </c>
      <c r="D458" s="30" t="s">
        <v>171</v>
      </c>
      <c r="E458" s="30" t="s">
        <v>18</v>
      </c>
      <c r="F458" s="30" t="s">
        <v>20</v>
      </c>
      <c r="G458" s="31" t="n">
        <v>-101</v>
      </c>
      <c r="H458" s="32" t="n">
        <v>406.65</v>
      </c>
      <c r="I458" s="32" t="n">
        <v>41071.65</v>
      </c>
      <c r="J458" s="32" t="n">
        <v>0</v>
      </c>
      <c r="K458" s="32" t="n">
        <v>0</v>
      </c>
      <c r="L458" s="32" t="n">
        <v>0</v>
      </c>
      <c r="M458" s="32"/>
      <c r="N458" s="6" t="s">
        <f>=I458+J458+K458+L458</f>
      </c>
      <c r="O458" s="32"/>
      <c r="P458" s="32"/>
      <c r="Q458" s="30"/>
      <c r="R458" s="30" t="s">
        <v>233</v>
      </c>
    </row>
    <row collapsed="false" customFormat="false" customHeight="false" hidden="false" ht="12.1" outlineLevel="0" r="459">
      <c r="A459" s="29" t="n">
        <v>45994</v>
      </c>
      <c r="B459" s="30" t="s">
        <v>17</v>
      </c>
      <c r="C459" s="30" t="s">
        <v>279</v>
      </c>
      <c r="D459" s="30" t="s">
        <v>171</v>
      </c>
      <c r="E459" s="30" t="s">
        <v>18</v>
      </c>
      <c r="F459" s="30" t="s">
        <v>20</v>
      </c>
      <c r="G459" s="31" t="n">
        <v>-71</v>
      </c>
      <c r="H459" s="32" t="n">
        <v>1350</v>
      </c>
      <c r="I459" s="32" t="n">
        <v>95850</v>
      </c>
      <c r="J459" s="32" t="n">
        <v>0</v>
      </c>
      <c r="K459" s="32" t="n">
        <v>0</v>
      </c>
      <c r="L459" s="32" t="n">
        <v>0</v>
      </c>
      <c r="M459" s="32"/>
      <c r="N459" s="6" t="s">
        <f>=I459+J459+K459+L459</f>
      </c>
      <c r="O459" s="32"/>
      <c r="P459" s="32"/>
      <c r="Q459" s="30"/>
      <c r="R459" s="30" t="s">
        <v>233</v>
      </c>
    </row>
    <row collapsed="false" customFormat="false" customHeight="false" hidden="false" ht="12.1" outlineLevel="0" r="460">
      <c r="A460" s="29" t="n">
        <v>45994</v>
      </c>
      <c r="B460" s="30" t="s">
        <v>17</v>
      </c>
      <c r="C460" s="30" t="s">
        <v>279</v>
      </c>
      <c r="D460" s="30" t="s">
        <v>171</v>
      </c>
      <c r="E460" s="30" t="s">
        <v>18</v>
      </c>
      <c r="F460" s="30" t="s">
        <v>20</v>
      </c>
      <c r="G460" s="31" t="n">
        <v>-1</v>
      </c>
      <c r="H460" s="32" t="n">
        <v>1349.5</v>
      </c>
      <c r="I460" s="32" t="n">
        <v>1349.5</v>
      </c>
      <c r="J460" s="32" t="n">
        <v>0</v>
      </c>
      <c r="K460" s="32" t="n">
        <v>0</v>
      </c>
      <c r="L460" s="32" t="n">
        <v>0</v>
      </c>
      <c r="M460" s="32"/>
      <c r="N460" s="6" t="s">
        <f>=I460+J460+K460+L460</f>
      </c>
      <c r="O460" s="32"/>
      <c r="P460" s="32"/>
      <c r="Q460" s="30"/>
      <c r="R460" s="30" t="s">
        <v>233</v>
      </c>
    </row>
    <row collapsed="false" customFormat="false" customHeight="false" hidden="false" ht="12.1" outlineLevel="0" r="461">
      <c r="A461" s="29" t="n">
        <v>45994</v>
      </c>
      <c r="B461" s="30" t="s">
        <v>17</v>
      </c>
      <c r="C461" s="30" t="s">
        <v>279</v>
      </c>
      <c r="D461" s="30" t="s">
        <v>171</v>
      </c>
      <c r="E461" s="30" t="s">
        <v>18</v>
      </c>
      <c r="F461" s="30" t="s">
        <v>20</v>
      </c>
      <c r="G461" s="31" t="n">
        <v>-48</v>
      </c>
      <c r="H461" s="32" t="n">
        <v>1349.5</v>
      </c>
      <c r="I461" s="32" t="n">
        <v>64776</v>
      </c>
      <c r="J461" s="32" t="n">
        <v>0</v>
      </c>
      <c r="K461" s="32" t="n">
        <v>0</v>
      </c>
      <c r="L461" s="32" t="n">
        <v>0</v>
      </c>
      <c r="M461" s="32"/>
      <c r="N461" s="6" t="s">
        <f>=I461+J461+K461+L461</f>
      </c>
      <c r="O461" s="32"/>
      <c r="P461" s="32"/>
      <c r="Q461" s="30"/>
      <c r="R461" s="30" t="s">
        <v>233</v>
      </c>
    </row>
    <row collapsed="false" customFormat="false" customHeight="false" hidden="false" ht="12.1" outlineLevel="0" r="462">
      <c r="A462" s="29" t="n">
        <v>45994</v>
      </c>
      <c r="B462" s="30" t="s">
        <v>17</v>
      </c>
      <c r="C462" s="30" t="s">
        <v>279</v>
      </c>
      <c r="D462" s="30" t="s">
        <v>171</v>
      </c>
      <c r="E462" s="30" t="s">
        <v>18</v>
      </c>
      <c r="F462" s="30" t="s">
        <v>20</v>
      </c>
      <c r="G462" s="31" t="n">
        <v>-13</v>
      </c>
      <c r="H462" s="32" t="n">
        <v>1349.5</v>
      </c>
      <c r="I462" s="32" t="n">
        <v>17543.5</v>
      </c>
      <c r="J462" s="32" t="n">
        <v>0</v>
      </c>
      <c r="K462" s="32" t="n">
        <v>0</v>
      </c>
      <c r="L462" s="32" t="n">
        <v>0</v>
      </c>
      <c r="M462" s="32"/>
      <c r="N462" s="6" t="s">
        <f>=I462+J462+K462+L462</f>
      </c>
      <c r="O462" s="32"/>
      <c r="P462" s="32"/>
      <c r="Q462" s="30"/>
      <c r="R462" s="30" t="s">
        <v>233</v>
      </c>
    </row>
    <row collapsed="false" customFormat="false" customHeight="false" hidden="false" ht="12.1" outlineLevel="0" r="463">
      <c r="A463" s="29" t="n">
        <v>45994</v>
      </c>
      <c r="B463" s="30" t="s">
        <v>17</v>
      </c>
      <c r="C463" s="30" t="s">
        <v>279</v>
      </c>
      <c r="D463" s="30" t="s">
        <v>171</v>
      </c>
      <c r="E463" s="30" t="s">
        <v>18</v>
      </c>
      <c r="F463" s="30" t="s">
        <v>20</v>
      </c>
      <c r="G463" s="31" t="n">
        <v>-1</v>
      </c>
      <c r="H463" s="32" t="n">
        <v>1349.4</v>
      </c>
      <c r="I463" s="32" t="n">
        <v>1349.4</v>
      </c>
      <c r="J463" s="32" t="n">
        <v>0</v>
      </c>
      <c r="K463" s="32" t="n">
        <v>0</v>
      </c>
      <c r="L463" s="32" t="n">
        <v>0</v>
      </c>
      <c r="M463" s="32"/>
      <c r="N463" s="6" t="s">
        <f>=I463+J463+K463+L463</f>
      </c>
      <c r="O463" s="32"/>
      <c r="P463" s="32"/>
      <c r="Q463" s="30"/>
      <c r="R463" s="30" t="s">
        <v>233</v>
      </c>
    </row>
    <row collapsed="false" customFormat="false" customHeight="false" hidden="false" ht="12.1" outlineLevel="0" r="464">
      <c r="A464" s="29" t="n">
        <v>45994</v>
      </c>
      <c r="B464" s="30" t="s">
        <v>17</v>
      </c>
      <c r="C464" s="30" t="s">
        <v>279</v>
      </c>
      <c r="D464" s="30" t="s">
        <v>171</v>
      </c>
      <c r="E464" s="30" t="s">
        <v>18</v>
      </c>
      <c r="F464" s="30" t="s">
        <v>20</v>
      </c>
      <c r="G464" s="31" t="n">
        <v>-1</v>
      </c>
      <c r="H464" s="32" t="n">
        <v>1349.3</v>
      </c>
      <c r="I464" s="32" t="n">
        <v>1349.3</v>
      </c>
      <c r="J464" s="32" t="n">
        <v>0</v>
      </c>
      <c r="K464" s="32" t="n">
        <v>0</v>
      </c>
      <c r="L464" s="32" t="n">
        <v>0</v>
      </c>
      <c r="M464" s="32"/>
      <c r="N464" s="6" t="s">
        <f>=I464+J464+K464+L464</f>
      </c>
      <c r="O464" s="32"/>
      <c r="P464" s="32"/>
      <c r="Q464" s="30"/>
      <c r="R464" s="30" t="s">
        <v>233</v>
      </c>
    </row>
    <row collapsed="false" customFormat="false" customHeight="false" hidden="false" ht="12.1" outlineLevel="0" r="465">
      <c r="A465" s="29" t="n">
        <v>45994</v>
      </c>
      <c r="B465" s="30" t="s">
        <v>17</v>
      </c>
      <c r="C465" s="30" t="s">
        <v>279</v>
      </c>
      <c r="D465" s="30" t="s">
        <v>171</v>
      </c>
      <c r="E465" s="30" t="s">
        <v>18</v>
      </c>
      <c r="F465" s="30" t="s">
        <v>20</v>
      </c>
      <c r="G465" s="31" t="n">
        <v>-1</v>
      </c>
      <c r="H465" s="32" t="n">
        <v>1349.3</v>
      </c>
      <c r="I465" s="32" t="n">
        <v>1349.3</v>
      </c>
      <c r="J465" s="32" t="n">
        <v>0</v>
      </c>
      <c r="K465" s="32" t="n">
        <v>0</v>
      </c>
      <c r="L465" s="32" t="n">
        <v>0</v>
      </c>
      <c r="M465" s="32"/>
      <c r="N465" s="6" t="s">
        <f>=I465+J465+K465+L465</f>
      </c>
      <c r="O465" s="32"/>
      <c r="P465" s="32"/>
      <c r="Q465" s="30"/>
      <c r="R465" s="30" t="s">
        <v>233</v>
      </c>
    </row>
    <row collapsed="false" customFormat="false" customHeight="false" hidden="false" ht="12.1" outlineLevel="0" r="466">
      <c r="A466" s="29" t="n">
        <v>45994</v>
      </c>
      <c r="B466" s="30" t="s">
        <v>17</v>
      </c>
      <c r="C466" s="30" t="s">
        <v>279</v>
      </c>
      <c r="D466" s="30" t="s">
        <v>171</v>
      </c>
      <c r="E466" s="30" t="s">
        <v>18</v>
      </c>
      <c r="F466" s="30" t="s">
        <v>20</v>
      </c>
      <c r="G466" s="31" t="n">
        <v>-5</v>
      </c>
      <c r="H466" s="32" t="n">
        <v>1349.3</v>
      </c>
      <c r="I466" s="32" t="n">
        <v>6746.5</v>
      </c>
      <c r="J466" s="32" t="n">
        <v>0</v>
      </c>
      <c r="K466" s="32" t="n">
        <v>0</v>
      </c>
      <c r="L466" s="32" t="n">
        <v>0</v>
      </c>
      <c r="M466" s="32"/>
      <c r="N466" s="6" t="s">
        <f>=I466+J466+K466+L466</f>
      </c>
      <c r="O466" s="32"/>
      <c r="P466" s="32"/>
      <c r="Q466" s="30"/>
      <c r="R466" s="30" t="s">
        <v>233</v>
      </c>
    </row>
    <row collapsed="false" customFormat="false" customHeight="false" hidden="false" ht="12.1" outlineLevel="0" r="467">
      <c r="A467" s="29" t="n">
        <v>45994</v>
      </c>
      <c r="B467" s="30" t="s">
        <v>17</v>
      </c>
      <c r="C467" s="30" t="s">
        <v>279</v>
      </c>
      <c r="D467" s="30" t="s">
        <v>171</v>
      </c>
      <c r="E467" s="30" t="s">
        <v>18</v>
      </c>
      <c r="F467" s="30" t="s">
        <v>20</v>
      </c>
      <c r="G467" s="31" t="n">
        <v>-27</v>
      </c>
      <c r="H467" s="32" t="n">
        <v>1349.3</v>
      </c>
      <c r="I467" s="32" t="n">
        <v>36431.1</v>
      </c>
      <c r="J467" s="32" t="n">
        <v>0</v>
      </c>
      <c r="K467" s="32" t="n">
        <v>0</v>
      </c>
      <c r="L467" s="32" t="n">
        <v>0</v>
      </c>
      <c r="M467" s="32"/>
      <c r="N467" s="6" t="s">
        <f>=I467+J467+K467+L467</f>
      </c>
      <c r="O467" s="32"/>
      <c r="P467" s="32"/>
      <c r="Q467" s="30"/>
      <c r="R467" s="30" t="s">
        <v>233</v>
      </c>
    </row>
    <row collapsed="false" customFormat="false" customHeight="false" hidden="false" ht="12.1" outlineLevel="0" r="468">
      <c r="A468" s="29" t="n">
        <v>45994</v>
      </c>
      <c r="B468" s="30" t="s">
        <v>182</v>
      </c>
      <c r="C468" s="30" t="s">
        <v>256</v>
      </c>
      <c r="D468" s="30" t="s">
        <v>171</v>
      </c>
      <c r="E468" s="30" t="s">
        <v>18</v>
      </c>
      <c r="F468" s="30" t="s">
        <v>20</v>
      </c>
      <c r="G468" s="31" t="n">
        <v>-1</v>
      </c>
      <c r="H468" s="32" t="n">
        <v>300.7</v>
      </c>
      <c r="I468" s="32" t="n">
        <v>300.7</v>
      </c>
      <c r="J468" s="32" t="n">
        <v>0</v>
      </c>
      <c r="K468" s="32" t="n">
        <v>0</v>
      </c>
      <c r="L468" s="32" t="n">
        <v>0</v>
      </c>
      <c r="M468" s="32"/>
      <c r="N468" s="6" t="s">
        <f>=I468+J468+K468+L468</f>
      </c>
      <c r="O468" s="32"/>
      <c r="P468" s="32"/>
      <c r="Q468" s="30"/>
      <c r="R468" s="30" t="s">
        <v>233</v>
      </c>
    </row>
    <row collapsed="false" customFormat="false" customHeight="false" hidden="false" ht="12.1" outlineLevel="0" r="469">
      <c r="A469" s="29" t="n">
        <v>45994</v>
      </c>
      <c r="B469" s="30" t="s">
        <v>182</v>
      </c>
      <c r="C469" s="30" t="s">
        <v>256</v>
      </c>
      <c r="D469" s="30" t="s">
        <v>171</v>
      </c>
      <c r="E469" s="30" t="s">
        <v>18</v>
      </c>
      <c r="F469" s="30" t="s">
        <v>20</v>
      </c>
      <c r="G469" s="31" t="n">
        <v>-1</v>
      </c>
      <c r="H469" s="32" t="n">
        <v>300.7</v>
      </c>
      <c r="I469" s="32" t="n">
        <v>300.7</v>
      </c>
      <c r="J469" s="32" t="n">
        <v>0</v>
      </c>
      <c r="K469" s="32" t="n">
        <v>0</v>
      </c>
      <c r="L469" s="32" t="n">
        <v>0</v>
      </c>
      <c r="M469" s="32"/>
      <c r="N469" s="6" t="s">
        <f>=I469+J469+K469+L469</f>
      </c>
      <c r="O469" s="32"/>
      <c r="P469" s="32"/>
      <c r="Q469" s="30"/>
      <c r="R469" s="30" t="s">
        <v>233</v>
      </c>
    </row>
    <row collapsed="false" customFormat="false" customHeight="false" hidden="false" ht="12.1" outlineLevel="0" r="470">
      <c r="A470" s="29" t="n">
        <v>45994</v>
      </c>
      <c r="B470" s="30" t="s">
        <v>182</v>
      </c>
      <c r="C470" s="30" t="s">
        <v>256</v>
      </c>
      <c r="D470" s="30" t="s">
        <v>171</v>
      </c>
      <c r="E470" s="30" t="s">
        <v>18</v>
      </c>
      <c r="F470" s="30" t="s">
        <v>20</v>
      </c>
      <c r="G470" s="31" t="n">
        <v>-10</v>
      </c>
      <c r="H470" s="32" t="n">
        <v>300.7</v>
      </c>
      <c r="I470" s="32" t="n">
        <v>3007</v>
      </c>
      <c r="J470" s="32" t="n">
        <v>0</v>
      </c>
      <c r="K470" s="32" t="n">
        <v>0</v>
      </c>
      <c r="L470" s="32" t="n">
        <v>0</v>
      </c>
      <c r="M470" s="32"/>
      <c r="N470" s="6" t="s">
        <f>=I470+J470+K470+L470</f>
      </c>
      <c r="O470" s="32"/>
      <c r="P470" s="32"/>
      <c r="Q470" s="30"/>
      <c r="R470" s="30" t="s">
        <v>233</v>
      </c>
    </row>
    <row collapsed="false" customFormat="false" customHeight="false" hidden="false" ht="12.1" outlineLevel="0" r="471">
      <c r="A471" s="29" t="n">
        <v>45994</v>
      </c>
      <c r="B471" s="30" t="s">
        <v>182</v>
      </c>
      <c r="C471" s="30" t="s">
        <v>256</v>
      </c>
      <c r="D471" s="30" t="s">
        <v>171</v>
      </c>
      <c r="E471" s="30" t="s">
        <v>18</v>
      </c>
      <c r="F471" s="30" t="s">
        <v>20</v>
      </c>
      <c r="G471" s="31" t="n">
        <v>-5</v>
      </c>
      <c r="H471" s="32" t="n">
        <v>300.66</v>
      </c>
      <c r="I471" s="32" t="n">
        <v>1503.3</v>
      </c>
      <c r="J471" s="32" t="n">
        <v>0</v>
      </c>
      <c r="K471" s="32" t="n">
        <v>0</v>
      </c>
      <c r="L471" s="32" t="n">
        <v>0</v>
      </c>
      <c r="M471" s="32"/>
      <c r="N471" s="6" t="s">
        <f>=I471+J471+K471+L471</f>
      </c>
      <c r="O471" s="32"/>
      <c r="P471" s="32"/>
      <c r="Q471" s="30"/>
      <c r="R471" s="30" t="s">
        <v>233</v>
      </c>
    </row>
    <row collapsed="false" customFormat="false" customHeight="false" hidden="false" ht="12.1" outlineLevel="0" r="472">
      <c r="A472" s="29" t="n">
        <v>45994</v>
      </c>
      <c r="B472" s="30" t="s">
        <v>182</v>
      </c>
      <c r="C472" s="30" t="s">
        <v>256</v>
      </c>
      <c r="D472" s="30" t="s">
        <v>171</v>
      </c>
      <c r="E472" s="30" t="s">
        <v>18</v>
      </c>
      <c r="F472" s="30" t="s">
        <v>20</v>
      </c>
      <c r="G472" s="31" t="n">
        <v>-1</v>
      </c>
      <c r="H472" s="32" t="n">
        <v>300.64</v>
      </c>
      <c r="I472" s="32" t="n">
        <v>300.64</v>
      </c>
      <c r="J472" s="32" t="n">
        <v>0</v>
      </c>
      <c r="K472" s="32" t="n">
        <v>0</v>
      </c>
      <c r="L472" s="32" t="n">
        <v>0</v>
      </c>
      <c r="M472" s="32"/>
      <c r="N472" s="6" t="s">
        <f>=I472+J472+K472+L472</f>
      </c>
      <c r="O472" s="32"/>
      <c r="P472" s="32"/>
      <c r="Q472" s="30"/>
      <c r="R472" s="30" t="s">
        <v>233</v>
      </c>
    </row>
    <row collapsed="false" customFormat="false" customHeight="false" hidden="false" ht="12.1" outlineLevel="0" r="473">
      <c r="A473" s="29" t="n">
        <v>45994</v>
      </c>
      <c r="B473" s="30" t="s">
        <v>182</v>
      </c>
      <c r="C473" s="30" t="s">
        <v>256</v>
      </c>
      <c r="D473" s="30" t="s">
        <v>171</v>
      </c>
      <c r="E473" s="30" t="s">
        <v>18</v>
      </c>
      <c r="F473" s="30" t="s">
        <v>20</v>
      </c>
      <c r="G473" s="31" t="n">
        <v>-1</v>
      </c>
      <c r="H473" s="32" t="n">
        <v>300.64</v>
      </c>
      <c r="I473" s="32" t="n">
        <v>300.64</v>
      </c>
      <c r="J473" s="32" t="n">
        <v>0</v>
      </c>
      <c r="K473" s="32" t="n">
        <v>0</v>
      </c>
      <c r="L473" s="32" t="n">
        <v>0</v>
      </c>
      <c r="M473" s="32"/>
      <c r="N473" s="6" t="s">
        <f>=I473+J473+K473+L473</f>
      </c>
      <c r="O473" s="32"/>
      <c r="P473" s="32"/>
      <c r="Q473" s="30"/>
      <c r="R473" s="30" t="s">
        <v>233</v>
      </c>
    </row>
    <row collapsed="false" customFormat="false" customHeight="false" hidden="false" ht="12.1" outlineLevel="0" r="474">
      <c r="A474" s="29" t="n">
        <v>45994</v>
      </c>
      <c r="B474" s="30" t="s">
        <v>182</v>
      </c>
      <c r="C474" s="30" t="s">
        <v>256</v>
      </c>
      <c r="D474" s="30" t="s">
        <v>171</v>
      </c>
      <c r="E474" s="30" t="s">
        <v>18</v>
      </c>
      <c r="F474" s="30" t="s">
        <v>20</v>
      </c>
      <c r="G474" s="31" t="n">
        <v>-10</v>
      </c>
      <c r="H474" s="32" t="n">
        <v>300.64</v>
      </c>
      <c r="I474" s="32" t="n">
        <v>3006.4</v>
      </c>
      <c r="J474" s="32" t="n">
        <v>0</v>
      </c>
      <c r="K474" s="32" t="n">
        <v>0</v>
      </c>
      <c r="L474" s="32" t="n">
        <v>0</v>
      </c>
      <c r="M474" s="32"/>
      <c r="N474" s="6" t="s">
        <f>=I474+J474+K474+L474</f>
      </c>
      <c r="O474" s="32"/>
      <c r="P474" s="32"/>
      <c r="Q474" s="30"/>
      <c r="R474" s="30" t="s">
        <v>233</v>
      </c>
    </row>
    <row collapsed="false" customFormat="false" customHeight="false" hidden="false" ht="12.1" outlineLevel="0" r="475">
      <c r="A475" s="29" t="n">
        <v>45994</v>
      </c>
      <c r="B475" s="30" t="s">
        <v>182</v>
      </c>
      <c r="C475" s="30" t="s">
        <v>256</v>
      </c>
      <c r="D475" s="30" t="s">
        <v>171</v>
      </c>
      <c r="E475" s="30" t="s">
        <v>18</v>
      </c>
      <c r="F475" s="30" t="s">
        <v>20</v>
      </c>
      <c r="G475" s="31" t="n">
        <v>-519</v>
      </c>
      <c r="H475" s="32" t="n">
        <v>300.63</v>
      </c>
      <c r="I475" s="32" t="n">
        <v>156026.97</v>
      </c>
      <c r="J475" s="32" t="n">
        <v>0</v>
      </c>
      <c r="K475" s="32" t="n">
        <v>0</v>
      </c>
      <c r="L475" s="32" t="n">
        <v>0</v>
      </c>
      <c r="M475" s="32"/>
      <c r="N475" s="6" t="s">
        <f>=I475+J475+K475+L475</f>
      </c>
      <c r="O475" s="32"/>
      <c r="P475" s="32"/>
      <c r="Q475" s="30"/>
      <c r="R475" s="30" t="s">
        <v>233</v>
      </c>
    </row>
    <row collapsed="false" customFormat="false" customHeight="false" hidden="false" ht="12.1" outlineLevel="0" r="476">
      <c r="A476" s="29" t="n">
        <v>45994</v>
      </c>
      <c r="B476" s="30" t="s">
        <v>193</v>
      </c>
      <c r="C476" s="30" t="s">
        <v>278</v>
      </c>
      <c r="D476" s="30" t="s">
        <v>171</v>
      </c>
      <c r="E476" s="30" t="s">
        <v>18</v>
      </c>
      <c r="F476" s="30" t="s">
        <v>20</v>
      </c>
      <c r="G476" s="31" t="n">
        <v>-10</v>
      </c>
      <c r="H476" s="32" t="n">
        <v>494.55</v>
      </c>
      <c r="I476" s="32" t="n">
        <v>4945.5</v>
      </c>
      <c r="J476" s="32" t="n">
        <v>0</v>
      </c>
      <c r="K476" s="32" t="n">
        <v>0</v>
      </c>
      <c r="L476" s="32" t="n">
        <v>0</v>
      </c>
      <c r="M476" s="32"/>
      <c r="N476" s="6" t="s">
        <f>=I476+J476+K476+L476</f>
      </c>
      <c r="O476" s="32"/>
      <c r="P476" s="32"/>
      <c r="Q476" s="30"/>
      <c r="R476" s="30" t="s">
        <v>233</v>
      </c>
    </row>
    <row collapsed="false" customFormat="false" customHeight="false" hidden="false" ht="12.1" outlineLevel="0" r="477">
      <c r="A477" s="29" t="n">
        <v>45994</v>
      </c>
      <c r="B477" s="30" t="s">
        <v>193</v>
      </c>
      <c r="C477" s="30" t="s">
        <v>278</v>
      </c>
      <c r="D477" s="30" t="s">
        <v>171</v>
      </c>
      <c r="E477" s="30" t="s">
        <v>18</v>
      </c>
      <c r="F477" s="30" t="s">
        <v>20</v>
      </c>
      <c r="G477" s="31" t="n">
        <v>-12</v>
      </c>
      <c r="H477" s="32" t="n">
        <v>494.55</v>
      </c>
      <c r="I477" s="32" t="n">
        <v>5934.6</v>
      </c>
      <c r="J477" s="32" t="n">
        <v>0</v>
      </c>
      <c r="K477" s="32" t="n">
        <v>0</v>
      </c>
      <c r="L477" s="32" t="n">
        <v>0</v>
      </c>
      <c r="M477" s="32"/>
      <c r="N477" s="6" t="s">
        <f>=I477+J477+K477+L477</f>
      </c>
      <c r="O477" s="32"/>
      <c r="P477" s="32"/>
      <c r="Q477" s="30"/>
      <c r="R477" s="30" t="s">
        <v>233</v>
      </c>
    </row>
    <row collapsed="false" customFormat="false" customHeight="false" hidden="false" ht="12.1" outlineLevel="0" r="478">
      <c r="A478" s="29" t="n">
        <v>45994</v>
      </c>
      <c r="B478" s="30" t="s">
        <v>193</v>
      </c>
      <c r="C478" s="30" t="s">
        <v>278</v>
      </c>
      <c r="D478" s="30" t="s">
        <v>171</v>
      </c>
      <c r="E478" s="30" t="s">
        <v>18</v>
      </c>
      <c r="F478" s="30" t="s">
        <v>20</v>
      </c>
      <c r="G478" s="31" t="n">
        <v>-238</v>
      </c>
      <c r="H478" s="32" t="n">
        <v>494.5</v>
      </c>
      <c r="I478" s="32" t="n">
        <v>117691</v>
      </c>
      <c r="J478" s="32" t="n">
        <v>0</v>
      </c>
      <c r="K478" s="32" t="n">
        <v>0</v>
      </c>
      <c r="L478" s="32" t="n">
        <v>0</v>
      </c>
      <c r="M478" s="32"/>
      <c r="N478" s="6" t="s">
        <f>=I478+J478+K478+L478</f>
      </c>
      <c r="O478" s="32"/>
      <c r="P478" s="32"/>
      <c r="Q478" s="30"/>
      <c r="R478" s="30" t="s">
        <v>233</v>
      </c>
    </row>
    <row collapsed="false" customFormat="false" customHeight="false" hidden="false" ht="12.1" outlineLevel="0" r="479">
      <c r="A479" s="29" t="n">
        <v>45994</v>
      </c>
      <c r="B479" s="30" t="s">
        <v>190</v>
      </c>
      <c r="C479" s="30" t="s">
        <v>272</v>
      </c>
      <c r="D479" s="30" t="s">
        <v>171</v>
      </c>
      <c r="E479" s="30" t="s">
        <v>18</v>
      </c>
      <c r="F479" s="30" t="s">
        <v>20</v>
      </c>
      <c r="G479" s="31" t="n">
        <v>-143</v>
      </c>
      <c r="H479" s="32" t="n">
        <v>424.6</v>
      </c>
      <c r="I479" s="32" t="n">
        <v>60717.8</v>
      </c>
      <c r="J479" s="32" t="n">
        <v>0</v>
      </c>
      <c r="K479" s="32" t="n">
        <v>0</v>
      </c>
      <c r="L479" s="32" t="n">
        <v>0</v>
      </c>
      <c r="M479" s="32"/>
      <c r="N479" s="6" t="s">
        <f>=I479+J479+K479+L479</f>
      </c>
      <c r="O479" s="32"/>
      <c r="P479" s="32"/>
      <c r="Q479" s="30"/>
      <c r="R479" s="30" t="s">
        <v>233</v>
      </c>
    </row>
    <row collapsed="false" customFormat="false" customHeight="false" hidden="false" ht="12.1" outlineLevel="0" r="480">
      <c r="A480" s="29" t="n">
        <v>45994</v>
      </c>
      <c r="B480" s="30" t="s">
        <v>190</v>
      </c>
      <c r="C480" s="30" t="s">
        <v>272</v>
      </c>
      <c r="D480" s="30" t="s">
        <v>171</v>
      </c>
      <c r="E480" s="30" t="s">
        <v>18</v>
      </c>
      <c r="F480" s="30" t="s">
        <v>20</v>
      </c>
      <c r="G480" s="31" t="n">
        <v>-10</v>
      </c>
      <c r="H480" s="32" t="n">
        <v>424.6</v>
      </c>
      <c r="I480" s="32" t="n">
        <v>4246</v>
      </c>
      <c r="J480" s="32" t="n">
        <v>0</v>
      </c>
      <c r="K480" s="32" t="n">
        <v>0</v>
      </c>
      <c r="L480" s="32" t="n">
        <v>0</v>
      </c>
      <c r="M480" s="32"/>
      <c r="N480" s="6" t="s">
        <f>=I480+J480+K480+L480</f>
      </c>
      <c r="O480" s="32"/>
      <c r="P480" s="32"/>
      <c r="Q480" s="30"/>
      <c r="R480" s="30" t="s">
        <v>233</v>
      </c>
    </row>
    <row collapsed="false" customFormat="false" customHeight="false" hidden="false" ht="12.1" outlineLevel="0" r="481">
      <c r="A481" s="29" t="n">
        <v>45994</v>
      </c>
      <c r="B481" s="30" t="s">
        <v>190</v>
      </c>
      <c r="C481" s="30" t="s">
        <v>272</v>
      </c>
      <c r="D481" s="30" t="s">
        <v>171</v>
      </c>
      <c r="E481" s="30" t="s">
        <v>18</v>
      </c>
      <c r="F481" s="30" t="s">
        <v>20</v>
      </c>
      <c r="G481" s="31" t="n">
        <v>-12</v>
      </c>
      <c r="H481" s="32" t="n">
        <v>424.6</v>
      </c>
      <c r="I481" s="32" t="n">
        <v>5095.2</v>
      </c>
      <c r="J481" s="32" t="n">
        <v>0</v>
      </c>
      <c r="K481" s="32" t="n">
        <v>0</v>
      </c>
      <c r="L481" s="32" t="n">
        <v>0</v>
      </c>
      <c r="M481" s="32"/>
      <c r="N481" s="6" t="s">
        <f>=I481+J481+K481+L481</f>
      </c>
      <c r="O481" s="32"/>
      <c r="P481" s="32"/>
      <c r="Q481" s="30"/>
      <c r="R481" s="30" t="s">
        <v>233</v>
      </c>
    </row>
    <row collapsed="false" customFormat="false" customHeight="false" hidden="false" ht="12.1" outlineLevel="0" r="482">
      <c r="A482" s="29" t="n">
        <v>45994</v>
      </c>
      <c r="B482" s="30" t="s">
        <v>190</v>
      </c>
      <c r="C482" s="30" t="s">
        <v>272</v>
      </c>
      <c r="D482" s="30" t="s">
        <v>171</v>
      </c>
      <c r="E482" s="30" t="s">
        <v>18</v>
      </c>
      <c r="F482" s="30" t="s">
        <v>20</v>
      </c>
      <c r="G482" s="31" t="n">
        <v>-5</v>
      </c>
      <c r="H482" s="32" t="n">
        <v>424.6</v>
      </c>
      <c r="I482" s="32" t="n">
        <v>2123</v>
      </c>
      <c r="J482" s="32" t="n">
        <v>0</v>
      </c>
      <c r="K482" s="32" t="n">
        <v>0</v>
      </c>
      <c r="L482" s="32" t="n">
        <v>0</v>
      </c>
      <c r="M482" s="32"/>
      <c r="N482" s="6" t="s">
        <f>=I482+J482+K482+L482</f>
      </c>
      <c r="O482" s="32"/>
      <c r="P482" s="32"/>
      <c r="Q482" s="30"/>
      <c r="R482" s="30" t="s">
        <v>233</v>
      </c>
    </row>
    <row collapsed="false" customFormat="false" customHeight="false" hidden="false" ht="12.1" outlineLevel="0" r="483">
      <c r="A483" s="29" t="n">
        <v>45994</v>
      </c>
      <c r="B483" s="30" t="s">
        <v>190</v>
      </c>
      <c r="C483" s="30" t="s">
        <v>272</v>
      </c>
      <c r="D483" s="30" t="s">
        <v>171</v>
      </c>
      <c r="E483" s="30" t="s">
        <v>18</v>
      </c>
      <c r="F483" s="30" t="s">
        <v>20</v>
      </c>
      <c r="G483" s="31" t="n">
        <v>-1</v>
      </c>
      <c r="H483" s="32" t="n">
        <v>424.6</v>
      </c>
      <c r="I483" s="32" t="n">
        <v>424.6</v>
      </c>
      <c r="J483" s="32" t="n">
        <v>0</v>
      </c>
      <c r="K483" s="32" t="n">
        <v>0</v>
      </c>
      <c r="L483" s="32" t="n">
        <v>0</v>
      </c>
      <c r="M483" s="32"/>
      <c r="N483" s="6" t="s">
        <f>=I483+J483+K483+L483</f>
      </c>
      <c r="O483" s="32"/>
      <c r="P483" s="32"/>
      <c r="Q483" s="30"/>
      <c r="R483" s="30" t="s">
        <v>233</v>
      </c>
    </row>
    <row collapsed="false" customFormat="false" customHeight="false" hidden="false" ht="12.1" outlineLevel="0" r="484">
      <c r="A484" s="29" t="n">
        <v>45994</v>
      </c>
      <c r="B484" s="30" t="s">
        <v>190</v>
      </c>
      <c r="C484" s="30" t="s">
        <v>272</v>
      </c>
      <c r="D484" s="30" t="s">
        <v>171</v>
      </c>
      <c r="E484" s="30" t="s">
        <v>18</v>
      </c>
      <c r="F484" s="30" t="s">
        <v>20</v>
      </c>
      <c r="G484" s="31" t="n">
        <v>-101</v>
      </c>
      <c r="H484" s="32" t="n">
        <v>424.6</v>
      </c>
      <c r="I484" s="32" t="n">
        <v>42884.6</v>
      </c>
      <c r="J484" s="32" t="n">
        <v>0</v>
      </c>
      <c r="K484" s="32" t="n">
        <v>0</v>
      </c>
      <c r="L484" s="32" t="n">
        <v>0</v>
      </c>
      <c r="M484" s="32"/>
      <c r="N484" s="6" t="s">
        <f>=I484+J484+K484+L484</f>
      </c>
      <c r="O484" s="32"/>
      <c r="P484" s="32"/>
      <c r="Q484" s="30"/>
      <c r="R484" s="30" t="s">
        <v>233</v>
      </c>
    </row>
    <row collapsed="false" customFormat="false" customHeight="false" hidden="false" ht="12.1" outlineLevel="0" r="485">
      <c r="A485" s="20" t="n">
        <v>45994</v>
      </c>
      <c r="B485" s="16" t="s">
        <v>59</v>
      </c>
      <c r="C485" s="16" t="s">
        <v>287</v>
      </c>
      <c r="D485" s="16" t="s">
        <v>169</v>
      </c>
      <c r="E485" s="16" t="s">
        <v>60</v>
      </c>
      <c r="F485" s="16" t="s">
        <v>20</v>
      </c>
      <c r="G485" s="7" t="n">
        <v>8900</v>
      </c>
      <c r="H485" s="6" t="n">
        <v>14.698</v>
      </c>
      <c r="I485" s="6" t="n">
        <v>-130812.2</v>
      </c>
      <c r="J485" s="6" t="n">
        <v>0</v>
      </c>
      <c r="K485" s="6" t="n">
        <v>0</v>
      </c>
      <c r="L485" s="6" t="n">
        <v>0</v>
      </c>
      <c r="M485" s="6"/>
      <c r="N485" s="6" t="s">
        <f>=I485+J485+K485+L485</f>
      </c>
      <c r="O485" s="6"/>
      <c r="P485" s="6"/>
      <c r="Q485" s="16"/>
      <c r="R485" s="16" t="s">
        <v>233</v>
      </c>
    </row>
    <row collapsed="false" customFormat="false" customHeight="false" hidden="false" ht="12.1" outlineLevel="0" r="486">
      <c r="A486" s="20" t="n">
        <v>45994</v>
      </c>
      <c r="B486" s="16" t="s">
        <v>59</v>
      </c>
      <c r="C486" s="16" t="s">
        <v>287</v>
      </c>
      <c r="D486" s="16" t="s">
        <v>169</v>
      </c>
      <c r="E486" s="16" t="s">
        <v>60</v>
      </c>
      <c r="F486" s="16" t="s">
        <v>20</v>
      </c>
      <c r="G486" s="7" t="n">
        <v>12</v>
      </c>
      <c r="H486" s="6" t="n">
        <v>14.698</v>
      </c>
      <c r="I486" s="6" t="n">
        <v>-176.38</v>
      </c>
      <c r="J486" s="6" t="n">
        <v>0</v>
      </c>
      <c r="K486" s="6" t="n">
        <v>0</v>
      </c>
      <c r="L486" s="6" t="n">
        <v>0</v>
      </c>
      <c r="M486" s="6"/>
      <c r="N486" s="6" t="s">
        <f>=I486+J486+K486+L486</f>
      </c>
      <c r="O486" s="6"/>
      <c r="P486" s="6"/>
      <c r="Q486" s="16"/>
      <c r="R486" s="16" t="s">
        <v>233</v>
      </c>
    </row>
    <row collapsed="false" customFormat="false" customHeight="false" hidden="false" ht="12.1" outlineLevel="0" r="487">
      <c r="A487" s="20" t="n">
        <v>45994</v>
      </c>
      <c r="B487" s="16" t="s">
        <v>59</v>
      </c>
      <c r="C487" s="16" t="s">
        <v>287</v>
      </c>
      <c r="D487" s="16" t="s">
        <v>169</v>
      </c>
      <c r="E487" s="16" t="s">
        <v>60</v>
      </c>
      <c r="F487" s="16" t="s">
        <v>20</v>
      </c>
      <c r="G487" s="7" t="n">
        <v>3</v>
      </c>
      <c r="H487" s="6" t="n">
        <v>14.698</v>
      </c>
      <c r="I487" s="6" t="n">
        <v>-44.09</v>
      </c>
      <c r="J487" s="6" t="n">
        <v>0</v>
      </c>
      <c r="K487" s="6" t="n">
        <v>0</v>
      </c>
      <c r="L487" s="6" t="n">
        <v>0</v>
      </c>
      <c r="M487" s="6"/>
      <c r="N487" s="6" t="s">
        <f>=I487+J487+K487+L487</f>
      </c>
      <c r="O487" s="6"/>
      <c r="P487" s="6"/>
      <c r="Q487" s="16"/>
      <c r="R487" s="16" t="s">
        <v>233</v>
      </c>
    </row>
    <row collapsed="false" customFormat="false" customHeight="false" hidden="false" ht="12.1" outlineLevel="0" r="488">
      <c r="A488" s="20" t="n">
        <v>45994</v>
      </c>
      <c r="B488" s="16" t="s">
        <v>59</v>
      </c>
      <c r="C488" s="16" t="s">
        <v>287</v>
      </c>
      <c r="D488" s="16" t="s">
        <v>169</v>
      </c>
      <c r="E488" s="16" t="s">
        <v>60</v>
      </c>
      <c r="F488" s="16" t="s">
        <v>20</v>
      </c>
      <c r="G488" s="7" t="n">
        <v>300</v>
      </c>
      <c r="H488" s="6" t="n">
        <v>14.698</v>
      </c>
      <c r="I488" s="6" t="n">
        <v>-4409.4</v>
      </c>
      <c r="J488" s="6" t="n">
        <v>0</v>
      </c>
      <c r="K488" s="6" t="n">
        <v>0</v>
      </c>
      <c r="L488" s="6" t="n">
        <v>0</v>
      </c>
      <c r="M488" s="6"/>
      <c r="N488" s="6" t="s">
        <f>=I488+J488+K488+L488</f>
      </c>
      <c r="O488" s="6"/>
      <c r="P488" s="6"/>
      <c r="Q488" s="16"/>
      <c r="R488" s="16" t="s">
        <v>233</v>
      </c>
    </row>
    <row collapsed="false" customFormat="false" customHeight="false" hidden="false" ht="12.1" outlineLevel="0" r="489">
      <c r="A489" s="20" t="n">
        <v>45994</v>
      </c>
      <c r="B489" s="16" t="s">
        <v>59</v>
      </c>
      <c r="C489" s="16" t="s">
        <v>287</v>
      </c>
      <c r="D489" s="16" t="s">
        <v>169</v>
      </c>
      <c r="E489" s="16" t="s">
        <v>60</v>
      </c>
      <c r="F489" s="16" t="s">
        <v>20</v>
      </c>
      <c r="G489" s="7" t="n">
        <v>2</v>
      </c>
      <c r="H489" s="6" t="n">
        <v>14.698</v>
      </c>
      <c r="I489" s="6" t="n">
        <v>-29.4</v>
      </c>
      <c r="J489" s="6" t="n">
        <v>0</v>
      </c>
      <c r="K489" s="6" t="n">
        <v>0</v>
      </c>
      <c r="L489" s="6" t="n">
        <v>0</v>
      </c>
      <c r="M489" s="6"/>
      <c r="N489" s="6" t="s">
        <f>=I489+J489+K489+L489</f>
      </c>
      <c r="O489" s="6"/>
      <c r="P489" s="6"/>
      <c r="Q489" s="16"/>
      <c r="R489" s="16" t="s">
        <v>233</v>
      </c>
    </row>
    <row collapsed="false" customFormat="false" customHeight="false" hidden="false" ht="12.1" outlineLevel="0" r="490">
      <c r="A490" s="20" t="n">
        <v>45994</v>
      </c>
      <c r="B490" s="16" t="s">
        <v>59</v>
      </c>
      <c r="C490" s="16" t="s">
        <v>287</v>
      </c>
      <c r="D490" s="16" t="s">
        <v>169</v>
      </c>
      <c r="E490" s="16" t="s">
        <v>60</v>
      </c>
      <c r="F490" s="16" t="s">
        <v>20</v>
      </c>
      <c r="G490" s="7" t="n">
        <v>820</v>
      </c>
      <c r="H490" s="6" t="n">
        <v>14.698</v>
      </c>
      <c r="I490" s="6" t="n">
        <v>-12052.36</v>
      </c>
      <c r="J490" s="6" t="n">
        <v>0</v>
      </c>
      <c r="K490" s="6" t="n">
        <v>0</v>
      </c>
      <c r="L490" s="6" t="n">
        <v>0</v>
      </c>
      <c r="M490" s="6"/>
      <c r="N490" s="6" t="s">
        <f>=I490+J490+K490+L490</f>
      </c>
      <c r="O490" s="6"/>
      <c r="P490" s="6"/>
      <c r="Q490" s="16"/>
      <c r="R490" s="16" t="s">
        <v>233</v>
      </c>
    </row>
    <row collapsed="false" customFormat="false" customHeight="false" hidden="false" ht="12.1" outlineLevel="0" r="491">
      <c r="A491" s="20" t="n">
        <v>45994</v>
      </c>
      <c r="B491" s="16" t="s">
        <v>59</v>
      </c>
      <c r="C491" s="16" t="s">
        <v>287</v>
      </c>
      <c r="D491" s="16" t="s">
        <v>169</v>
      </c>
      <c r="E491" s="16" t="s">
        <v>60</v>
      </c>
      <c r="F491" s="16" t="s">
        <v>20</v>
      </c>
      <c r="G491" s="7" t="n">
        <v>1</v>
      </c>
      <c r="H491" s="6" t="n">
        <v>14.698</v>
      </c>
      <c r="I491" s="6" t="n">
        <v>-14.7</v>
      </c>
      <c r="J491" s="6" t="n">
        <v>0</v>
      </c>
      <c r="K491" s="6" t="n">
        <v>0</v>
      </c>
      <c r="L491" s="6" t="n">
        <v>0</v>
      </c>
      <c r="M491" s="6"/>
      <c r="N491" s="6" t="s">
        <f>=I491+J491+K491+L491</f>
      </c>
      <c r="O491" s="6"/>
      <c r="P491" s="6"/>
      <c r="Q491" s="16"/>
      <c r="R491" s="16" t="s">
        <v>233</v>
      </c>
    </row>
    <row collapsed="false" customFormat="false" customHeight="false" hidden="false" ht="12.1" outlineLevel="0" r="492">
      <c r="A492" s="20" t="n">
        <v>45994</v>
      </c>
      <c r="B492" s="16" t="s">
        <v>59</v>
      </c>
      <c r="C492" s="16" t="s">
        <v>287</v>
      </c>
      <c r="D492" s="16" t="s">
        <v>169</v>
      </c>
      <c r="E492" s="16" t="s">
        <v>60</v>
      </c>
      <c r="F492" s="16" t="s">
        <v>20</v>
      </c>
      <c r="G492" s="7" t="n">
        <v>115</v>
      </c>
      <c r="H492" s="6" t="n">
        <v>14.698</v>
      </c>
      <c r="I492" s="6" t="n">
        <v>-1690.27</v>
      </c>
      <c r="J492" s="6" t="n">
        <v>0</v>
      </c>
      <c r="K492" s="6" t="n">
        <v>0</v>
      </c>
      <c r="L492" s="6" t="n">
        <v>0</v>
      </c>
      <c r="M492" s="6"/>
      <c r="N492" s="6" t="s">
        <f>=I492+J492+K492+L492</f>
      </c>
      <c r="O492" s="6"/>
      <c r="P492" s="6"/>
      <c r="Q492" s="16"/>
      <c r="R492" s="16" t="s">
        <v>233</v>
      </c>
    </row>
    <row collapsed="false" customFormat="false" customHeight="false" hidden="false" ht="12.1" outlineLevel="0" r="493">
      <c r="A493" s="20" t="n">
        <v>45994</v>
      </c>
      <c r="B493" s="16" t="s">
        <v>59</v>
      </c>
      <c r="C493" s="16" t="s">
        <v>287</v>
      </c>
      <c r="D493" s="16" t="s">
        <v>169</v>
      </c>
      <c r="E493" s="16" t="s">
        <v>60</v>
      </c>
      <c r="F493" s="16" t="s">
        <v>20</v>
      </c>
      <c r="G493" s="7" t="n">
        <v>5</v>
      </c>
      <c r="H493" s="6" t="n">
        <v>14.698</v>
      </c>
      <c r="I493" s="6" t="n">
        <v>-73.49</v>
      </c>
      <c r="J493" s="6" t="n">
        <v>0</v>
      </c>
      <c r="K493" s="6" t="n">
        <v>0</v>
      </c>
      <c r="L493" s="6" t="n">
        <v>0</v>
      </c>
      <c r="M493" s="6"/>
      <c r="N493" s="6" t="s">
        <f>=I493+J493+K493+L493</f>
      </c>
      <c r="O493" s="6"/>
      <c r="P493" s="6"/>
      <c r="Q493" s="16"/>
      <c r="R493" s="16" t="s">
        <v>233</v>
      </c>
    </row>
    <row collapsed="false" customFormat="false" customHeight="false" hidden="false" ht="12.1" outlineLevel="0" r="494">
      <c r="A494" s="20" t="n">
        <v>45994</v>
      </c>
      <c r="B494" s="16" t="s">
        <v>59</v>
      </c>
      <c r="C494" s="16" t="s">
        <v>287</v>
      </c>
      <c r="D494" s="16" t="s">
        <v>169</v>
      </c>
      <c r="E494" s="16" t="s">
        <v>60</v>
      </c>
      <c r="F494" s="16" t="s">
        <v>20</v>
      </c>
      <c r="G494" s="7" t="n">
        <v>2</v>
      </c>
      <c r="H494" s="6" t="n">
        <v>14.698</v>
      </c>
      <c r="I494" s="6" t="n">
        <v>-29.4</v>
      </c>
      <c r="J494" s="6" t="n">
        <v>0</v>
      </c>
      <c r="K494" s="6" t="n">
        <v>0</v>
      </c>
      <c r="L494" s="6" t="n">
        <v>0</v>
      </c>
      <c r="M494" s="6"/>
      <c r="N494" s="6" t="s">
        <f>=I494+J494+K494+L494</f>
      </c>
      <c r="O494" s="6"/>
      <c r="P494" s="6"/>
      <c r="Q494" s="16"/>
      <c r="R494" s="16" t="s">
        <v>233</v>
      </c>
    </row>
    <row collapsed="false" customFormat="false" customHeight="false" hidden="false" ht="12.1" outlineLevel="0" r="495">
      <c r="A495" s="20" t="n">
        <v>45994</v>
      </c>
      <c r="B495" s="16" t="s">
        <v>59</v>
      </c>
      <c r="C495" s="16" t="s">
        <v>287</v>
      </c>
      <c r="D495" s="16" t="s">
        <v>169</v>
      </c>
      <c r="E495" s="16" t="s">
        <v>60</v>
      </c>
      <c r="F495" s="16" t="s">
        <v>20</v>
      </c>
      <c r="G495" s="7" t="n">
        <v>3540</v>
      </c>
      <c r="H495" s="6" t="n">
        <v>14.698</v>
      </c>
      <c r="I495" s="6" t="n">
        <v>-52030.92</v>
      </c>
      <c r="J495" s="6" t="n">
        <v>0</v>
      </c>
      <c r="K495" s="6" t="n">
        <v>0</v>
      </c>
      <c r="L495" s="6" t="n">
        <v>0</v>
      </c>
      <c r="M495" s="6"/>
      <c r="N495" s="6" t="s">
        <f>=I495+J495+K495+L495</f>
      </c>
      <c r="O495" s="6"/>
      <c r="P495" s="6"/>
      <c r="Q495" s="16"/>
      <c r="R495" s="16" t="s">
        <v>233</v>
      </c>
    </row>
    <row collapsed="false" customFormat="false" customHeight="false" hidden="false" ht="12.1" outlineLevel="0" r="496">
      <c r="A496" s="29" t="n">
        <v>45994</v>
      </c>
      <c r="B496" s="30" t="s">
        <v>196</v>
      </c>
      <c r="C496" s="30" t="s">
        <v>285</v>
      </c>
      <c r="D496" s="30" t="s">
        <v>171</v>
      </c>
      <c r="E496" s="30" t="s">
        <v>60</v>
      </c>
      <c r="F496" s="30" t="s">
        <v>20</v>
      </c>
      <c r="G496" s="31" t="n">
        <v>-29</v>
      </c>
      <c r="H496" s="32" t="n">
        <v>1338</v>
      </c>
      <c r="I496" s="32" t="n">
        <v>38802</v>
      </c>
      <c r="J496" s="32" t="n">
        <v>0</v>
      </c>
      <c r="K496" s="32" t="n">
        <v>0</v>
      </c>
      <c r="L496" s="32" t="n">
        <v>0</v>
      </c>
      <c r="M496" s="32"/>
      <c r="N496" s="6" t="s">
        <f>=I496+J496+K496+L496</f>
      </c>
      <c r="O496" s="32"/>
      <c r="P496" s="32"/>
      <c r="Q496" s="30"/>
      <c r="R496" s="30" t="s">
        <v>233</v>
      </c>
    </row>
    <row collapsed="false" customFormat="false" customHeight="false" hidden="false" ht="12.1" outlineLevel="0" r="497">
      <c r="A497" s="20" t="n">
        <v>45994</v>
      </c>
      <c r="B497" s="16" t="s">
        <v>71</v>
      </c>
      <c r="C497" s="16" t="s">
        <v>288</v>
      </c>
      <c r="D497" s="16" t="s">
        <v>169</v>
      </c>
      <c r="E497" s="16" t="s">
        <v>60</v>
      </c>
      <c r="F497" s="16" t="s">
        <v>20</v>
      </c>
      <c r="G497" s="7" t="n">
        <v>268</v>
      </c>
      <c r="H497" s="6" t="n">
        <v>187.16</v>
      </c>
      <c r="I497" s="6" t="n">
        <v>-50158.88</v>
      </c>
      <c r="J497" s="6" t="n">
        <v>0</v>
      </c>
      <c r="K497" s="6" t="n">
        <v>0</v>
      </c>
      <c r="L497" s="6" t="n">
        <v>0</v>
      </c>
      <c r="M497" s="6"/>
      <c r="N497" s="6" t="s">
        <f>=I497+J497+K497+L497</f>
      </c>
      <c r="O497" s="6"/>
      <c r="P497" s="6"/>
      <c r="Q497" s="16"/>
      <c r="R497" s="16" t="s">
        <v>233</v>
      </c>
    </row>
    <row collapsed="false" customFormat="false" customHeight="false" hidden="false" ht="12.1" outlineLevel="0" r="498">
      <c r="A498" s="20" t="n">
        <v>45994</v>
      </c>
      <c r="B498" s="16" t="s">
        <v>75</v>
      </c>
      <c r="C498" s="16" t="s">
        <v>289</v>
      </c>
      <c r="D498" s="16" t="s">
        <v>169</v>
      </c>
      <c r="E498" s="16" t="s">
        <v>60</v>
      </c>
      <c r="F498" s="16" t="s">
        <v>20</v>
      </c>
      <c r="G498" s="7" t="n">
        <v>2898</v>
      </c>
      <c r="H498" s="6" t="n">
        <v>17.283</v>
      </c>
      <c r="I498" s="6" t="n">
        <v>-50086.13</v>
      </c>
      <c r="J498" s="6" t="n">
        <v>0</v>
      </c>
      <c r="K498" s="6" t="n">
        <v>0</v>
      </c>
      <c r="L498" s="6" t="n">
        <v>0</v>
      </c>
      <c r="M498" s="6"/>
      <c r="N498" s="6" t="s">
        <f>=I498+J498+K498+L498</f>
      </c>
      <c r="O498" s="6"/>
      <c r="P498" s="6"/>
      <c r="Q498" s="16"/>
      <c r="R498" s="16" t="s">
        <v>233</v>
      </c>
    </row>
    <row collapsed="false" customFormat="false" customHeight="false" hidden="false" ht="12.1" outlineLevel="0" r="499">
      <c r="A499" s="20" t="n">
        <v>45994</v>
      </c>
      <c r="B499" s="16" t="s">
        <v>78</v>
      </c>
      <c r="C499" s="16" t="s">
        <v>290</v>
      </c>
      <c r="D499" s="16" t="s">
        <v>169</v>
      </c>
      <c r="E499" s="16" t="s">
        <v>60</v>
      </c>
      <c r="F499" s="16" t="s">
        <v>20</v>
      </c>
      <c r="G499" s="7" t="n">
        <v>332</v>
      </c>
      <c r="H499" s="6" t="n">
        <v>149.7</v>
      </c>
      <c r="I499" s="6" t="n">
        <v>-49700.4</v>
      </c>
      <c r="J499" s="6" t="n">
        <v>0</v>
      </c>
      <c r="K499" s="6" t="n">
        <v>0</v>
      </c>
      <c r="L499" s="6" t="n">
        <v>0</v>
      </c>
      <c r="M499" s="6"/>
      <c r="N499" s="6" t="s">
        <f>=I499+J499+K499+L499</f>
      </c>
      <c r="O499" s="6"/>
      <c r="P499" s="6"/>
      <c r="Q499" s="16"/>
      <c r="R499" s="16" t="s">
        <v>233</v>
      </c>
    </row>
    <row collapsed="false" customFormat="false" customHeight="false" hidden="false" ht="12.1" outlineLevel="0" r="500">
      <c r="A500" s="20" t="n">
        <v>45994</v>
      </c>
      <c r="B500" s="16" t="s">
        <v>81</v>
      </c>
      <c r="C500" s="16" t="s">
        <v>291</v>
      </c>
      <c r="D500" s="16" t="s">
        <v>169</v>
      </c>
      <c r="E500" s="16" t="s">
        <v>60</v>
      </c>
      <c r="F500" s="16" t="s">
        <v>20</v>
      </c>
      <c r="G500" s="7" t="n">
        <v>154</v>
      </c>
      <c r="H500" s="6" t="n">
        <v>31.045</v>
      </c>
      <c r="I500" s="6" t="n">
        <v>-4780.93</v>
      </c>
      <c r="J500" s="6" t="n">
        <v>0</v>
      </c>
      <c r="K500" s="6" t="n">
        <v>0</v>
      </c>
      <c r="L500" s="6" t="n">
        <v>0</v>
      </c>
      <c r="M500" s="6"/>
      <c r="N500" s="6" t="s">
        <f>=I500+J500+K500+L500</f>
      </c>
      <c r="O500" s="6"/>
      <c r="P500" s="6"/>
      <c r="Q500" s="16"/>
      <c r="R500" s="16" t="s">
        <v>233</v>
      </c>
    </row>
    <row collapsed="false" customFormat="false" customHeight="false" hidden="false" ht="12.1" outlineLevel="0" r="501">
      <c r="A501" s="20" t="n">
        <v>45994</v>
      </c>
      <c r="B501" s="16" t="s">
        <v>81</v>
      </c>
      <c r="C501" s="16" t="s">
        <v>291</v>
      </c>
      <c r="D501" s="16" t="s">
        <v>169</v>
      </c>
      <c r="E501" s="16" t="s">
        <v>60</v>
      </c>
      <c r="F501" s="16" t="s">
        <v>20</v>
      </c>
      <c r="G501" s="7" t="n">
        <v>17</v>
      </c>
      <c r="H501" s="6" t="n">
        <v>31.045</v>
      </c>
      <c r="I501" s="6" t="n">
        <v>-527.77</v>
      </c>
      <c r="J501" s="6" t="n">
        <v>0</v>
      </c>
      <c r="K501" s="6" t="n">
        <v>0</v>
      </c>
      <c r="L501" s="6" t="n">
        <v>0</v>
      </c>
      <c r="M501" s="6"/>
      <c r="N501" s="6" t="s">
        <f>=I501+J501+K501+L501</f>
      </c>
      <c r="O501" s="6"/>
      <c r="P501" s="6"/>
      <c r="Q501" s="16"/>
      <c r="R501" s="16" t="s">
        <v>233</v>
      </c>
    </row>
    <row collapsed="false" customFormat="false" customHeight="false" hidden="false" ht="12.1" outlineLevel="0" r="502">
      <c r="A502" s="20" t="n">
        <v>45994</v>
      </c>
      <c r="B502" s="16" t="s">
        <v>81</v>
      </c>
      <c r="C502" s="16" t="s">
        <v>291</v>
      </c>
      <c r="D502" s="16" t="s">
        <v>169</v>
      </c>
      <c r="E502" s="16" t="s">
        <v>60</v>
      </c>
      <c r="F502" s="16" t="s">
        <v>20</v>
      </c>
      <c r="G502" s="7" t="n">
        <v>1</v>
      </c>
      <c r="H502" s="6" t="n">
        <v>31.045</v>
      </c>
      <c r="I502" s="6" t="n">
        <v>-31.05</v>
      </c>
      <c r="J502" s="6" t="n">
        <v>0</v>
      </c>
      <c r="K502" s="6" t="n">
        <v>0</v>
      </c>
      <c r="L502" s="6" t="n">
        <v>0</v>
      </c>
      <c r="M502" s="6"/>
      <c r="N502" s="6" t="s">
        <f>=I502+J502+K502+L502</f>
      </c>
      <c r="O502" s="6"/>
      <c r="P502" s="6"/>
      <c r="Q502" s="16"/>
      <c r="R502" s="16" t="s">
        <v>233</v>
      </c>
    </row>
    <row collapsed="false" customFormat="false" customHeight="false" hidden="false" ht="12.1" outlineLevel="0" r="503">
      <c r="A503" s="20" t="n">
        <v>45994</v>
      </c>
      <c r="B503" s="16" t="s">
        <v>81</v>
      </c>
      <c r="C503" s="16" t="s">
        <v>291</v>
      </c>
      <c r="D503" s="16" t="s">
        <v>169</v>
      </c>
      <c r="E503" s="16" t="s">
        <v>60</v>
      </c>
      <c r="F503" s="16" t="s">
        <v>20</v>
      </c>
      <c r="G503" s="7" t="n">
        <v>417</v>
      </c>
      <c r="H503" s="6" t="n">
        <v>31.045</v>
      </c>
      <c r="I503" s="6" t="n">
        <v>-12945.77</v>
      </c>
      <c r="J503" s="6" t="n">
        <v>0</v>
      </c>
      <c r="K503" s="6" t="n">
        <v>0</v>
      </c>
      <c r="L503" s="6" t="n">
        <v>0</v>
      </c>
      <c r="M503" s="6"/>
      <c r="N503" s="6" t="s">
        <f>=I503+J503+K503+L503</f>
      </c>
      <c r="O503" s="6"/>
      <c r="P503" s="6"/>
      <c r="Q503" s="16"/>
      <c r="R503" s="16" t="s">
        <v>233</v>
      </c>
    </row>
    <row collapsed="false" customFormat="false" customHeight="false" hidden="false" ht="12.1" outlineLevel="0" r="504">
      <c r="A504" s="20" t="n">
        <v>45994</v>
      </c>
      <c r="B504" s="16" t="s">
        <v>81</v>
      </c>
      <c r="C504" s="16" t="s">
        <v>291</v>
      </c>
      <c r="D504" s="16" t="s">
        <v>169</v>
      </c>
      <c r="E504" s="16" t="s">
        <v>60</v>
      </c>
      <c r="F504" s="16" t="s">
        <v>20</v>
      </c>
      <c r="G504" s="7" t="n">
        <v>2</v>
      </c>
      <c r="H504" s="6" t="n">
        <v>31.045</v>
      </c>
      <c r="I504" s="6" t="n">
        <v>-62.09</v>
      </c>
      <c r="J504" s="6" t="n">
        <v>0</v>
      </c>
      <c r="K504" s="6" t="n">
        <v>0</v>
      </c>
      <c r="L504" s="6" t="n">
        <v>0</v>
      </c>
      <c r="M504" s="6"/>
      <c r="N504" s="6" t="s">
        <f>=I504+J504+K504+L504</f>
      </c>
      <c r="O504" s="6"/>
      <c r="P504" s="6"/>
      <c r="Q504" s="16"/>
      <c r="R504" s="16" t="s">
        <v>233</v>
      </c>
    </row>
    <row collapsed="false" customFormat="false" customHeight="false" hidden="false" ht="12.1" outlineLevel="0" r="505">
      <c r="A505" s="20" t="n">
        <v>45994</v>
      </c>
      <c r="B505" s="16" t="s">
        <v>81</v>
      </c>
      <c r="C505" s="16" t="s">
        <v>291</v>
      </c>
      <c r="D505" s="16" t="s">
        <v>169</v>
      </c>
      <c r="E505" s="16" t="s">
        <v>60</v>
      </c>
      <c r="F505" s="16" t="s">
        <v>20</v>
      </c>
      <c r="G505" s="7" t="n">
        <v>43</v>
      </c>
      <c r="H505" s="6" t="n">
        <v>31.045</v>
      </c>
      <c r="I505" s="6" t="n">
        <v>-1334.94</v>
      </c>
      <c r="J505" s="6" t="n">
        <v>0</v>
      </c>
      <c r="K505" s="6" t="n">
        <v>0</v>
      </c>
      <c r="L505" s="6" t="n">
        <v>0</v>
      </c>
      <c r="M505" s="6"/>
      <c r="N505" s="6" t="s">
        <f>=I505+J505+K505+L505</f>
      </c>
      <c r="O505" s="6"/>
      <c r="P505" s="6"/>
      <c r="Q505" s="16"/>
      <c r="R505" s="16" t="s">
        <v>233</v>
      </c>
    </row>
    <row collapsed="false" customFormat="false" customHeight="false" hidden="false" ht="12.1" outlineLevel="0" r="506">
      <c r="A506" s="20" t="n">
        <v>45994</v>
      </c>
      <c r="B506" s="16" t="s">
        <v>81</v>
      </c>
      <c r="C506" s="16" t="s">
        <v>291</v>
      </c>
      <c r="D506" s="16" t="s">
        <v>169</v>
      </c>
      <c r="E506" s="16" t="s">
        <v>60</v>
      </c>
      <c r="F506" s="16" t="s">
        <v>20</v>
      </c>
      <c r="G506" s="7" t="n">
        <v>120</v>
      </c>
      <c r="H506" s="6" t="n">
        <v>31.045</v>
      </c>
      <c r="I506" s="6" t="n">
        <v>-3725.4</v>
      </c>
      <c r="J506" s="6" t="n">
        <v>0</v>
      </c>
      <c r="K506" s="6" t="n">
        <v>0</v>
      </c>
      <c r="L506" s="6" t="n">
        <v>0</v>
      </c>
      <c r="M506" s="6"/>
      <c r="N506" s="6" t="s">
        <f>=I506+J506+K506+L506</f>
      </c>
      <c r="O506" s="6"/>
      <c r="P506" s="6"/>
      <c r="Q506" s="16"/>
      <c r="R506" s="16" t="s">
        <v>233</v>
      </c>
    </row>
    <row collapsed="false" customFormat="false" customHeight="false" hidden="false" ht="12.1" outlineLevel="0" r="507">
      <c r="A507" s="20" t="n">
        <v>45994</v>
      </c>
      <c r="B507" s="16" t="s">
        <v>81</v>
      </c>
      <c r="C507" s="16" t="s">
        <v>291</v>
      </c>
      <c r="D507" s="16" t="s">
        <v>169</v>
      </c>
      <c r="E507" s="16" t="s">
        <v>60</v>
      </c>
      <c r="F507" s="16" t="s">
        <v>20</v>
      </c>
      <c r="G507" s="7" t="n">
        <v>1</v>
      </c>
      <c r="H507" s="6" t="n">
        <v>31.045</v>
      </c>
      <c r="I507" s="6" t="n">
        <v>-31.05</v>
      </c>
      <c r="J507" s="6" t="n">
        <v>0</v>
      </c>
      <c r="K507" s="6" t="n">
        <v>0</v>
      </c>
      <c r="L507" s="6" t="n">
        <v>0</v>
      </c>
      <c r="M507" s="6"/>
      <c r="N507" s="6" t="s">
        <f>=I507+J507+K507+L507</f>
      </c>
      <c r="O507" s="6"/>
      <c r="P507" s="6"/>
      <c r="Q507" s="16"/>
      <c r="R507" s="16" t="s">
        <v>233</v>
      </c>
    </row>
    <row collapsed="false" customFormat="false" customHeight="false" hidden="false" ht="12.1" outlineLevel="0" r="508">
      <c r="A508" s="20" t="n">
        <v>45994</v>
      </c>
      <c r="B508" s="16" t="s">
        <v>81</v>
      </c>
      <c r="C508" s="16" t="s">
        <v>291</v>
      </c>
      <c r="D508" s="16" t="s">
        <v>169</v>
      </c>
      <c r="E508" s="16" t="s">
        <v>60</v>
      </c>
      <c r="F508" s="16" t="s">
        <v>20</v>
      </c>
      <c r="G508" s="7" t="n">
        <v>1</v>
      </c>
      <c r="H508" s="6" t="n">
        <v>31.045</v>
      </c>
      <c r="I508" s="6" t="n">
        <v>-31.05</v>
      </c>
      <c r="J508" s="6" t="n">
        <v>0</v>
      </c>
      <c r="K508" s="6" t="n">
        <v>0</v>
      </c>
      <c r="L508" s="6" t="n">
        <v>0</v>
      </c>
      <c r="M508" s="6"/>
      <c r="N508" s="6" t="s">
        <f>=I508+J508+K508+L508</f>
      </c>
      <c r="O508" s="6"/>
      <c r="P508" s="6"/>
      <c r="Q508" s="16"/>
      <c r="R508" s="16" t="s">
        <v>233</v>
      </c>
    </row>
    <row collapsed="false" customFormat="false" customHeight="false" hidden="false" ht="12.1" outlineLevel="0" r="509">
      <c r="A509" s="20" t="n">
        <v>45994</v>
      </c>
      <c r="B509" s="16" t="s">
        <v>81</v>
      </c>
      <c r="C509" s="16" t="s">
        <v>291</v>
      </c>
      <c r="D509" s="16" t="s">
        <v>169</v>
      </c>
      <c r="E509" s="16" t="s">
        <v>60</v>
      </c>
      <c r="F509" s="16" t="s">
        <v>20</v>
      </c>
      <c r="G509" s="7" t="n">
        <v>1</v>
      </c>
      <c r="H509" s="6" t="n">
        <v>31.045</v>
      </c>
      <c r="I509" s="6" t="n">
        <v>-31.05</v>
      </c>
      <c r="J509" s="6" t="n">
        <v>0</v>
      </c>
      <c r="K509" s="6" t="n">
        <v>0</v>
      </c>
      <c r="L509" s="6" t="n">
        <v>0</v>
      </c>
      <c r="M509" s="6"/>
      <c r="N509" s="6" t="s">
        <f>=I509+J509+K509+L509</f>
      </c>
      <c r="O509" s="6"/>
      <c r="P509" s="6"/>
      <c r="Q509" s="16"/>
      <c r="R509" s="16" t="s">
        <v>233</v>
      </c>
    </row>
    <row collapsed="false" customFormat="false" customHeight="false" hidden="false" ht="12.1" outlineLevel="0" r="510">
      <c r="A510" s="20" t="n">
        <v>45994</v>
      </c>
      <c r="B510" s="16" t="s">
        <v>81</v>
      </c>
      <c r="C510" s="16" t="s">
        <v>291</v>
      </c>
      <c r="D510" s="16" t="s">
        <v>169</v>
      </c>
      <c r="E510" s="16" t="s">
        <v>60</v>
      </c>
      <c r="F510" s="16" t="s">
        <v>20</v>
      </c>
      <c r="G510" s="7" t="n">
        <v>1</v>
      </c>
      <c r="H510" s="6" t="n">
        <v>31.045</v>
      </c>
      <c r="I510" s="6" t="n">
        <v>-31.05</v>
      </c>
      <c r="J510" s="6" t="n">
        <v>0</v>
      </c>
      <c r="K510" s="6" t="n">
        <v>0</v>
      </c>
      <c r="L510" s="6" t="n">
        <v>0</v>
      </c>
      <c r="M510" s="6"/>
      <c r="N510" s="6" t="s">
        <f>=I510+J510+K510+L510</f>
      </c>
      <c r="O510" s="6"/>
      <c r="P510" s="6"/>
      <c r="Q510" s="16"/>
      <c r="R510" s="16" t="s">
        <v>233</v>
      </c>
    </row>
    <row collapsed="false" customFormat="false" customHeight="false" hidden="false" ht="12.1" outlineLevel="0" r="511">
      <c r="A511" s="20" t="n">
        <v>45994</v>
      </c>
      <c r="B511" s="16" t="s">
        <v>81</v>
      </c>
      <c r="C511" s="16" t="s">
        <v>291</v>
      </c>
      <c r="D511" s="16" t="s">
        <v>169</v>
      </c>
      <c r="E511" s="16" t="s">
        <v>60</v>
      </c>
      <c r="F511" s="16" t="s">
        <v>20</v>
      </c>
      <c r="G511" s="7" t="n">
        <v>4</v>
      </c>
      <c r="H511" s="6" t="n">
        <v>31.045</v>
      </c>
      <c r="I511" s="6" t="n">
        <v>-124.18</v>
      </c>
      <c r="J511" s="6" t="n">
        <v>0</v>
      </c>
      <c r="K511" s="6" t="n">
        <v>0</v>
      </c>
      <c r="L511" s="6" t="n">
        <v>0</v>
      </c>
      <c r="M511" s="6"/>
      <c r="N511" s="6" t="s">
        <f>=I511+J511+K511+L511</f>
      </c>
      <c r="O511" s="6"/>
      <c r="P511" s="6"/>
      <c r="Q511" s="16"/>
      <c r="R511" s="16" t="s">
        <v>233</v>
      </c>
    </row>
    <row collapsed="false" customFormat="false" customHeight="false" hidden="false" ht="12.1" outlineLevel="0" r="512">
      <c r="A512" s="20" t="n">
        <v>45994</v>
      </c>
      <c r="B512" s="16" t="s">
        <v>81</v>
      </c>
      <c r="C512" s="16" t="s">
        <v>291</v>
      </c>
      <c r="D512" s="16" t="s">
        <v>169</v>
      </c>
      <c r="E512" s="16" t="s">
        <v>60</v>
      </c>
      <c r="F512" s="16" t="s">
        <v>20</v>
      </c>
      <c r="G512" s="7" t="n">
        <v>2377</v>
      </c>
      <c r="H512" s="6" t="n">
        <v>31.045</v>
      </c>
      <c r="I512" s="6" t="n">
        <v>-73793.97</v>
      </c>
      <c r="J512" s="6" t="n">
        <v>0</v>
      </c>
      <c r="K512" s="6" t="n">
        <v>0</v>
      </c>
      <c r="L512" s="6" t="n">
        <v>0</v>
      </c>
      <c r="M512" s="6"/>
      <c r="N512" s="6" t="s">
        <f>=I512+J512+K512+L512</f>
      </c>
      <c r="O512" s="6"/>
      <c r="P512" s="6"/>
      <c r="Q512" s="16"/>
      <c r="R512" s="16" t="s">
        <v>233</v>
      </c>
    </row>
    <row collapsed="false" customFormat="false" customHeight="false" hidden="false" ht="12.1" outlineLevel="0" r="513">
      <c r="A513" s="20" t="n">
        <v>45994</v>
      </c>
      <c r="B513" s="16" t="s">
        <v>81</v>
      </c>
      <c r="C513" s="16" t="s">
        <v>291</v>
      </c>
      <c r="D513" s="16" t="s">
        <v>169</v>
      </c>
      <c r="E513" s="16" t="s">
        <v>60</v>
      </c>
      <c r="F513" s="16" t="s">
        <v>20</v>
      </c>
      <c r="G513" s="7" t="n">
        <v>1</v>
      </c>
      <c r="H513" s="6" t="n">
        <v>31.045</v>
      </c>
      <c r="I513" s="6" t="n">
        <v>-31.05</v>
      </c>
      <c r="J513" s="6" t="n">
        <v>0</v>
      </c>
      <c r="K513" s="6" t="n">
        <v>0</v>
      </c>
      <c r="L513" s="6" t="n">
        <v>0</v>
      </c>
      <c r="M513" s="6"/>
      <c r="N513" s="6" t="s">
        <f>=I513+J513+K513+L513</f>
      </c>
      <c r="O513" s="6"/>
      <c r="P513" s="6"/>
      <c r="Q513" s="16"/>
      <c r="R513" s="16" t="s">
        <v>233</v>
      </c>
    </row>
    <row collapsed="false" customFormat="false" customHeight="false" hidden="false" ht="12.1" outlineLevel="0" r="514">
      <c r="A514" s="20" t="n">
        <v>45994</v>
      </c>
      <c r="B514" s="16" t="s">
        <v>81</v>
      </c>
      <c r="C514" s="16" t="s">
        <v>291</v>
      </c>
      <c r="D514" s="16" t="s">
        <v>169</v>
      </c>
      <c r="E514" s="16" t="s">
        <v>60</v>
      </c>
      <c r="F514" s="16" t="s">
        <v>20</v>
      </c>
      <c r="G514" s="7" t="n">
        <v>2020</v>
      </c>
      <c r="H514" s="6" t="n">
        <v>31.045</v>
      </c>
      <c r="I514" s="6" t="n">
        <v>-62710.9</v>
      </c>
      <c r="J514" s="6" t="n">
        <v>0</v>
      </c>
      <c r="K514" s="6" t="n">
        <v>0</v>
      </c>
      <c r="L514" s="6" t="n">
        <v>0</v>
      </c>
      <c r="M514" s="6"/>
      <c r="N514" s="6" t="s">
        <f>=I514+J514+K514+L514</f>
      </c>
      <c r="O514" s="6"/>
      <c r="P514" s="6"/>
      <c r="Q514" s="16"/>
      <c r="R514" s="16" t="s">
        <v>233</v>
      </c>
    </row>
    <row collapsed="false" customFormat="false" customHeight="false" hidden="false" ht="12.1" outlineLevel="0" r="515">
      <c r="A515" s="20" t="n">
        <v>45994</v>
      </c>
      <c r="B515" s="16" t="s">
        <v>81</v>
      </c>
      <c r="C515" s="16" t="s">
        <v>291</v>
      </c>
      <c r="D515" s="16" t="s">
        <v>169</v>
      </c>
      <c r="E515" s="16" t="s">
        <v>60</v>
      </c>
      <c r="F515" s="16" t="s">
        <v>20</v>
      </c>
      <c r="G515" s="7" t="n">
        <v>131</v>
      </c>
      <c r="H515" s="6" t="n">
        <v>31.07</v>
      </c>
      <c r="I515" s="6" t="n">
        <v>-4070.17</v>
      </c>
      <c r="J515" s="6" t="n">
        <v>0</v>
      </c>
      <c r="K515" s="6" t="n">
        <v>0</v>
      </c>
      <c r="L515" s="6" t="n">
        <v>0</v>
      </c>
      <c r="M515" s="6"/>
      <c r="N515" s="6" t="s">
        <f>=I515+J515+K515+L515</f>
      </c>
      <c r="O515" s="6"/>
      <c r="P515" s="6"/>
      <c r="Q515" s="16"/>
      <c r="R515" s="16" t="s">
        <v>233</v>
      </c>
    </row>
    <row collapsed="false" customFormat="false" customHeight="false" hidden="false" ht="12.1" outlineLevel="0" r="516">
      <c r="A516" s="20" t="n">
        <v>45994</v>
      </c>
      <c r="B516" s="16" t="s">
        <v>81</v>
      </c>
      <c r="C516" s="16" t="s">
        <v>291</v>
      </c>
      <c r="D516" s="16" t="s">
        <v>169</v>
      </c>
      <c r="E516" s="16" t="s">
        <v>60</v>
      </c>
      <c r="F516" s="16" t="s">
        <v>20</v>
      </c>
      <c r="G516" s="7" t="n">
        <v>68</v>
      </c>
      <c r="H516" s="6" t="n">
        <v>31.07</v>
      </c>
      <c r="I516" s="6" t="n">
        <v>-2112.76</v>
      </c>
      <c r="J516" s="6" t="n">
        <v>0</v>
      </c>
      <c r="K516" s="6" t="n">
        <v>0</v>
      </c>
      <c r="L516" s="6" t="n">
        <v>0</v>
      </c>
      <c r="M516" s="6"/>
      <c r="N516" s="6" t="s">
        <f>=I516+J516+K516+L516</f>
      </c>
      <c r="O516" s="6"/>
      <c r="P516" s="6"/>
      <c r="Q516" s="16"/>
      <c r="R516" s="16" t="s">
        <v>233</v>
      </c>
    </row>
    <row collapsed="false" customFormat="false" customHeight="false" hidden="false" ht="12.1" outlineLevel="0" r="517">
      <c r="A517" s="20" t="n">
        <v>45994</v>
      </c>
      <c r="B517" s="16" t="s">
        <v>81</v>
      </c>
      <c r="C517" s="16" t="s">
        <v>291</v>
      </c>
      <c r="D517" s="16" t="s">
        <v>169</v>
      </c>
      <c r="E517" s="16" t="s">
        <v>60</v>
      </c>
      <c r="F517" s="16" t="s">
        <v>20</v>
      </c>
      <c r="G517" s="7" t="n">
        <v>208</v>
      </c>
      <c r="H517" s="6" t="n">
        <v>31.07</v>
      </c>
      <c r="I517" s="6" t="n">
        <v>-6462.56</v>
      </c>
      <c r="J517" s="6" t="n">
        <v>0</v>
      </c>
      <c r="K517" s="6" t="n">
        <v>0</v>
      </c>
      <c r="L517" s="6" t="n">
        <v>0</v>
      </c>
      <c r="M517" s="6"/>
      <c r="N517" s="6" t="s">
        <f>=I517+J517+K517+L517</f>
      </c>
      <c r="O517" s="6"/>
      <c r="P517" s="6"/>
      <c r="Q517" s="16"/>
      <c r="R517" s="16" t="s">
        <v>233</v>
      </c>
    </row>
    <row collapsed="false" customFormat="false" customHeight="false" hidden="false" ht="12.1" outlineLevel="0" r="518">
      <c r="A518" s="20" t="n">
        <v>45994</v>
      </c>
      <c r="B518" s="16" t="s">
        <v>81</v>
      </c>
      <c r="C518" s="16" t="s">
        <v>291</v>
      </c>
      <c r="D518" s="16" t="s">
        <v>169</v>
      </c>
      <c r="E518" s="16" t="s">
        <v>60</v>
      </c>
      <c r="F518" s="16" t="s">
        <v>20</v>
      </c>
      <c r="G518" s="7" t="n">
        <v>250</v>
      </c>
      <c r="H518" s="6" t="n">
        <v>31.07</v>
      </c>
      <c r="I518" s="6" t="n">
        <v>-7767.5</v>
      </c>
      <c r="J518" s="6" t="n">
        <v>0</v>
      </c>
      <c r="K518" s="6" t="n">
        <v>0</v>
      </c>
      <c r="L518" s="6" t="n">
        <v>0</v>
      </c>
      <c r="M518" s="6"/>
      <c r="N518" s="6" t="s">
        <f>=I518+J518+K518+L518</f>
      </c>
      <c r="O518" s="6"/>
      <c r="P518" s="6"/>
      <c r="Q518" s="16"/>
      <c r="R518" s="16" t="s">
        <v>233</v>
      </c>
    </row>
    <row collapsed="false" customFormat="false" customHeight="false" hidden="false" ht="12.1" outlineLevel="0" r="519">
      <c r="A519" s="20" t="n">
        <v>45994</v>
      </c>
      <c r="B519" s="16" t="s">
        <v>81</v>
      </c>
      <c r="C519" s="16" t="s">
        <v>291</v>
      </c>
      <c r="D519" s="16" t="s">
        <v>169</v>
      </c>
      <c r="E519" s="16" t="s">
        <v>60</v>
      </c>
      <c r="F519" s="16" t="s">
        <v>20</v>
      </c>
      <c r="G519" s="7" t="n">
        <v>85</v>
      </c>
      <c r="H519" s="6" t="n">
        <v>31.07</v>
      </c>
      <c r="I519" s="6" t="n">
        <v>-2640.95</v>
      </c>
      <c r="J519" s="6" t="n">
        <v>0</v>
      </c>
      <c r="K519" s="6" t="n">
        <v>0</v>
      </c>
      <c r="L519" s="6" t="n">
        <v>0</v>
      </c>
      <c r="M519" s="6"/>
      <c r="N519" s="6" t="s">
        <f>=I519+J519+K519+L519</f>
      </c>
      <c r="O519" s="6"/>
      <c r="P519" s="6"/>
      <c r="Q519" s="16"/>
      <c r="R519" s="16" t="s">
        <v>233</v>
      </c>
    </row>
    <row collapsed="false" customFormat="false" customHeight="false" hidden="false" ht="12.1" outlineLevel="0" r="520">
      <c r="A520" s="20" t="n">
        <v>45994</v>
      </c>
      <c r="B520" s="16" t="s">
        <v>81</v>
      </c>
      <c r="C520" s="16" t="s">
        <v>291</v>
      </c>
      <c r="D520" s="16" t="s">
        <v>169</v>
      </c>
      <c r="E520" s="16" t="s">
        <v>60</v>
      </c>
      <c r="F520" s="16" t="s">
        <v>20</v>
      </c>
      <c r="G520" s="7" t="n">
        <v>21</v>
      </c>
      <c r="H520" s="6" t="n">
        <v>31.07</v>
      </c>
      <c r="I520" s="6" t="n">
        <v>-652.47</v>
      </c>
      <c r="J520" s="6" t="n">
        <v>0</v>
      </c>
      <c r="K520" s="6" t="n">
        <v>0</v>
      </c>
      <c r="L520" s="6" t="n">
        <v>0</v>
      </c>
      <c r="M520" s="6"/>
      <c r="N520" s="6" t="s">
        <f>=I520+J520+K520+L520</f>
      </c>
      <c r="O520" s="6"/>
      <c r="P520" s="6"/>
      <c r="Q520" s="16"/>
      <c r="R520" s="16" t="s">
        <v>233</v>
      </c>
    </row>
    <row collapsed="false" customFormat="false" customHeight="false" hidden="false" ht="12.1" outlineLevel="0" r="521">
      <c r="A521" s="20" t="n">
        <v>45994</v>
      </c>
      <c r="B521" s="16" t="s">
        <v>81</v>
      </c>
      <c r="C521" s="16" t="s">
        <v>291</v>
      </c>
      <c r="D521" s="16" t="s">
        <v>169</v>
      </c>
      <c r="E521" s="16" t="s">
        <v>60</v>
      </c>
      <c r="F521" s="16" t="s">
        <v>20</v>
      </c>
      <c r="G521" s="7" t="n">
        <v>70</v>
      </c>
      <c r="H521" s="6" t="n">
        <v>31.07</v>
      </c>
      <c r="I521" s="6" t="n">
        <v>-2174.9</v>
      </c>
      <c r="J521" s="6" t="n">
        <v>0</v>
      </c>
      <c r="K521" s="6" t="n">
        <v>0</v>
      </c>
      <c r="L521" s="6" t="n">
        <v>0</v>
      </c>
      <c r="M521" s="6"/>
      <c r="N521" s="6" t="s">
        <f>=I521+J521+K521+L521</f>
      </c>
      <c r="O521" s="6"/>
      <c r="P521" s="6"/>
      <c r="Q521" s="16"/>
      <c r="R521" s="16" t="s">
        <v>233</v>
      </c>
    </row>
    <row collapsed="false" customFormat="false" customHeight="false" hidden="false" ht="12.1" outlineLevel="0" r="522">
      <c r="A522" s="20" t="n">
        <v>45994</v>
      </c>
      <c r="B522" s="16" t="s">
        <v>81</v>
      </c>
      <c r="C522" s="16" t="s">
        <v>291</v>
      </c>
      <c r="D522" s="16" t="s">
        <v>169</v>
      </c>
      <c r="E522" s="16" t="s">
        <v>60</v>
      </c>
      <c r="F522" s="16" t="s">
        <v>20</v>
      </c>
      <c r="G522" s="7" t="n">
        <v>64</v>
      </c>
      <c r="H522" s="6" t="n">
        <v>31.07</v>
      </c>
      <c r="I522" s="6" t="n">
        <v>-1988.48</v>
      </c>
      <c r="J522" s="6" t="n">
        <v>0</v>
      </c>
      <c r="K522" s="6" t="n">
        <v>0</v>
      </c>
      <c r="L522" s="6" t="n">
        <v>0</v>
      </c>
      <c r="M522" s="6"/>
      <c r="N522" s="6" t="s">
        <f>=I522+J522+K522+L522</f>
      </c>
      <c r="O522" s="6"/>
      <c r="P522" s="6"/>
      <c r="Q522" s="16"/>
      <c r="R522" s="16" t="s">
        <v>233</v>
      </c>
    </row>
    <row collapsed="false" customFormat="false" customHeight="false" hidden="false" ht="12.1" outlineLevel="0" r="523">
      <c r="A523" s="20" t="n">
        <v>45994</v>
      </c>
      <c r="B523" s="16" t="s">
        <v>81</v>
      </c>
      <c r="C523" s="16" t="s">
        <v>291</v>
      </c>
      <c r="D523" s="16" t="s">
        <v>169</v>
      </c>
      <c r="E523" s="16" t="s">
        <v>60</v>
      </c>
      <c r="F523" s="16" t="s">
        <v>20</v>
      </c>
      <c r="G523" s="7" t="n">
        <v>342</v>
      </c>
      <c r="H523" s="6" t="n">
        <v>31.07</v>
      </c>
      <c r="I523" s="6" t="n">
        <v>-10625.94</v>
      </c>
      <c r="J523" s="6" t="n">
        <v>0</v>
      </c>
      <c r="K523" s="6" t="n">
        <v>0</v>
      </c>
      <c r="L523" s="6" t="n">
        <v>0</v>
      </c>
      <c r="M523" s="6"/>
      <c r="N523" s="6" t="s">
        <f>=I523+J523+K523+L523</f>
      </c>
      <c r="O523" s="6"/>
      <c r="P523" s="6"/>
      <c r="Q523" s="16"/>
      <c r="R523" s="16" t="s">
        <v>233</v>
      </c>
    </row>
    <row collapsed="false" customFormat="false" customHeight="false" hidden="false" ht="12.1" outlineLevel="0" r="524">
      <c r="A524" s="20" t="n">
        <v>45994</v>
      </c>
      <c r="B524" s="16" t="s">
        <v>81</v>
      </c>
      <c r="C524" s="16" t="s">
        <v>291</v>
      </c>
      <c r="D524" s="16" t="s">
        <v>169</v>
      </c>
      <c r="E524" s="16" t="s">
        <v>60</v>
      </c>
      <c r="F524" s="16" t="s">
        <v>20</v>
      </c>
      <c r="G524" s="7" t="n">
        <v>7</v>
      </c>
      <c r="H524" s="6" t="n">
        <v>31.07</v>
      </c>
      <c r="I524" s="6" t="n">
        <v>-217.49</v>
      </c>
      <c r="J524" s="6" t="n">
        <v>0</v>
      </c>
      <c r="K524" s="6" t="n">
        <v>0</v>
      </c>
      <c r="L524" s="6" t="n">
        <v>0</v>
      </c>
      <c r="M524" s="6"/>
      <c r="N524" s="6" t="s">
        <f>=I524+J524+K524+L524</f>
      </c>
      <c r="O524" s="6"/>
      <c r="P524" s="6"/>
      <c r="Q524" s="16"/>
      <c r="R524" s="16" t="s">
        <v>233</v>
      </c>
    </row>
    <row collapsed="false" customFormat="false" customHeight="false" hidden="false" ht="12.1" outlineLevel="0" r="525">
      <c r="A525" s="20" t="n">
        <v>45994</v>
      </c>
      <c r="B525" s="16" t="s">
        <v>81</v>
      </c>
      <c r="C525" s="16" t="s">
        <v>291</v>
      </c>
      <c r="D525" s="16" t="s">
        <v>169</v>
      </c>
      <c r="E525" s="16" t="s">
        <v>60</v>
      </c>
      <c r="F525" s="16" t="s">
        <v>20</v>
      </c>
      <c r="G525" s="7" t="n">
        <v>54</v>
      </c>
      <c r="H525" s="6" t="n">
        <v>31.07</v>
      </c>
      <c r="I525" s="6" t="n">
        <v>-1677.78</v>
      </c>
      <c r="J525" s="6" t="n">
        <v>0</v>
      </c>
      <c r="K525" s="6" t="n">
        <v>0</v>
      </c>
      <c r="L525" s="6" t="n">
        <v>0</v>
      </c>
      <c r="M525" s="6"/>
      <c r="N525" s="6" t="s">
        <f>=I525+J525+K525+L525</f>
      </c>
      <c r="O525" s="6"/>
      <c r="P525" s="6"/>
      <c r="Q525" s="16"/>
      <c r="R525" s="16" t="s">
        <v>233</v>
      </c>
    </row>
    <row collapsed="false" customFormat="false" customHeight="false" hidden="false" ht="12.1" outlineLevel="0" r="526">
      <c r="A526" s="20" t="n">
        <v>45994</v>
      </c>
      <c r="B526" s="16" t="s">
        <v>195</v>
      </c>
      <c r="C526" s="16" t="s">
        <v>284</v>
      </c>
      <c r="D526" s="16" t="s">
        <v>169</v>
      </c>
      <c r="E526" s="16" t="s">
        <v>60</v>
      </c>
      <c r="F526" s="16" t="s">
        <v>20</v>
      </c>
      <c r="G526" s="7" t="n">
        <v>4800</v>
      </c>
      <c r="H526" s="6" t="n">
        <v>12.847</v>
      </c>
      <c r="I526" s="6" t="n">
        <v>-61665.6</v>
      </c>
      <c r="J526" s="6" t="n">
        <v>0</v>
      </c>
      <c r="K526" s="6" t="n">
        <v>0</v>
      </c>
      <c r="L526" s="6" t="n">
        <v>0</v>
      </c>
      <c r="M526" s="6"/>
      <c r="N526" s="6" t="s">
        <f>=I526+J526+K526+L526</f>
      </c>
      <c r="O526" s="6"/>
      <c r="P526" s="6"/>
      <c r="Q526" s="16"/>
      <c r="R526" s="16" t="s">
        <v>233</v>
      </c>
    </row>
    <row collapsed="false" customFormat="false" customHeight="false" hidden="false" ht="12.1" outlineLevel="0" r="527">
      <c r="A527" s="20" t="n">
        <v>45994</v>
      </c>
      <c r="B527" s="16" t="s">
        <v>84</v>
      </c>
      <c r="C527" s="16" t="s">
        <v>292</v>
      </c>
      <c r="D527" s="16" t="s">
        <v>169</v>
      </c>
      <c r="E527" s="16" t="s">
        <v>60</v>
      </c>
      <c r="F527" s="16" t="s">
        <v>20</v>
      </c>
      <c r="G527" s="7" t="n">
        <v>640</v>
      </c>
      <c r="H527" s="6" t="n">
        <v>12.45</v>
      </c>
      <c r="I527" s="6" t="n">
        <v>-7968</v>
      </c>
      <c r="J527" s="6" t="n">
        <v>0</v>
      </c>
      <c r="K527" s="6" t="n">
        <v>0</v>
      </c>
      <c r="L527" s="6" t="n">
        <v>0</v>
      </c>
      <c r="M527" s="6"/>
      <c r="N527" s="6" t="s">
        <f>=I527+J527+K527+L527</f>
      </c>
      <c r="O527" s="6"/>
      <c r="P527" s="6"/>
      <c r="Q527" s="16"/>
      <c r="R527" s="16" t="s">
        <v>233</v>
      </c>
    </row>
    <row collapsed="false" customFormat="false" customHeight="false" hidden="false" ht="12.1" outlineLevel="0" r="528">
      <c r="A528" s="20" t="n">
        <v>45994</v>
      </c>
      <c r="B528" s="16" t="s">
        <v>84</v>
      </c>
      <c r="C528" s="16" t="s">
        <v>292</v>
      </c>
      <c r="D528" s="16" t="s">
        <v>169</v>
      </c>
      <c r="E528" s="16" t="s">
        <v>60</v>
      </c>
      <c r="F528" s="16" t="s">
        <v>20</v>
      </c>
      <c r="G528" s="7" t="n">
        <v>177</v>
      </c>
      <c r="H528" s="6" t="n">
        <v>12.45</v>
      </c>
      <c r="I528" s="6" t="n">
        <v>-2203.65</v>
      </c>
      <c r="J528" s="6" t="n">
        <v>0</v>
      </c>
      <c r="K528" s="6" t="n">
        <v>0</v>
      </c>
      <c r="L528" s="6" t="n">
        <v>0</v>
      </c>
      <c r="M528" s="6"/>
      <c r="N528" s="6" t="s">
        <f>=I528+J528+K528+L528</f>
      </c>
      <c r="O528" s="6"/>
      <c r="P528" s="6"/>
      <c r="Q528" s="16"/>
      <c r="R528" s="16" t="s">
        <v>233</v>
      </c>
    </row>
    <row collapsed="false" customFormat="false" customHeight="false" hidden="false" ht="12.1" outlineLevel="0" r="529">
      <c r="A529" s="20" t="n">
        <v>45994</v>
      </c>
      <c r="B529" s="16" t="s">
        <v>84</v>
      </c>
      <c r="C529" s="16" t="s">
        <v>292</v>
      </c>
      <c r="D529" s="16" t="s">
        <v>169</v>
      </c>
      <c r="E529" s="16" t="s">
        <v>60</v>
      </c>
      <c r="F529" s="16" t="s">
        <v>20</v>
      </c>
      <c r="G529" s="7" t="n">
        <v>27</v>
      </c>
      <c r="H529" s="6" t="n">
        <v>12.49</v>
      </c>
      <c r="I529" s="6" t="n">
        <v>-337.23</v>
      </c>
      <c r="J529" s="6" t="n">
        <v>0</v>
      </c>
      <c r="K529" s="6" t="n">
        <v>0</v>
      </c>
      <c r="L529" s="6" t="n">
        <v>0</v>
      </c>
      <c r="M529" s="6"/>
      <c r="N529" s="6" t="s">
        <f>=I529+J529+K529+L529</f>
      </c>
      <c r="O529" s="6"/>
      <c r="P529" s="6"/>
      <c r="Q529" s="16"/>
      <c r="R529" s="16" t="s">
        <v>233</v>
      </c>
    </row>
    <row collapsed="false" customFormat="false" customHeight="false" hidden="false" ht="12.1" outlineLevel="0" r="530">
      <c r="A530" s="20" t="n">
        <v>45994</v>
      </c>
      <c r="B530" s="16" t="s">
        <v>84</v>
      </c>
      <c r="C530" s="16" t="s">
        <v>292</v>
      </c>
      <c r="D530" s="16" t="s">
        <v>169</v>
      </c>
      <c r="E530" s="16" t="s">
        <v>60</v>
      </c>
      <c r="F530" s="16" t="s">
        <v>20</v>
      </c>
      <c r="G530" s="7" t="n">
        <v>3311</v>
      </c>
      <c r="H530" s="6" t="n">
        <v>12.51</v>
      </c>
      <c r="I530" s="6" t="n">
        <v>-41420.61</v>
      </c>
      <c r="J530" s="6" t="n">
        <v>0</v>
      </c>
      <c r="K530" s="6" t="n">
        <v>0</v>
      </c>
      <c r="L530" s="6" t="n">
        <v>0</v>
      </c>
      <c r="M530" s="6"/>
      <c r="N530" s="6" t="s">
        <f>=I530+J530+K530+L530</f>
      </c>
      <c r="O530" s="6"/>
      <c r="P530" s="6"/>
      <c r="Q530" s="16"/>
      <c r="R530" s="16" t="s">
        <v>233</v>
      </c>
    </row>
    <row collapsed="false" customFormat="false" customHeight="false" hidden="false" ht="12.1" outlineLevel="0" r="531">
      <c r="A531" s="20" t="n">
        <v>45994</v>
      </c>
      <c r="B531" s="16" t="s">
        <v>84</v>
      </c>
      <c r="C531" s="16" t="s">
        <v>292</v>
      </c>
      <c r="D531" s="16" t="s">
        <v>169</v>
      </c>
      <c r="E531" s="16" t="s">
        <v>60</v>
      </c>
      <c r="F531" s="16" t="s">
        <v>20</v>
      </c>
      <c r="G531" s="7" t="n">
        <v>10</v>
      </c>
      <c r="H531" s="6" t="n">
        <v>12.52</v>
      </c>
      <c r="I531" s="6" t="n">
        <v>-125.2</v>
      </c>
      <c r="J531" s="6" t="n">
        <v>0</v>
      </c>
      <c r="K531" s="6" t="n">
        <v>0</v>
      </c>
      <c r="L531" s="6" t="n">
        <v>0</v>
      </c>
      <c r="M531" s="6"/>
      <c r="N531" s="6" t="s">
        <f>=I531+J531+K531+L531</f>
      </c>
      <c r="O531" s="6"/>
      <c r="P531" s="6"/>
      <c r="Q531" s="16"/>
      <c r="R531" s="16" t="s">
        <v>233</v>
      </c>
    </row>
    <row collapsed="false" customFormat="false" customHeight="false" hidden="false" ht="12.1" outlineLevel="0" r="532">
      <c r="A532" s="20" t="n">
        <v>45994</v>
      </c>
      <c r="B532" s="16" t="s">
        <v>84</v>
      </c>
      <c r="C532" s="16" t="s">
        <v>292</v>
      </c>
      <c r="D532" s="16" t="s">
        <v>169</v>
      </c>
      <c r="E532" s="16" t="s">
        <v>60</v>
      </c>
      <c r="F532" s="16" t="s">
        <v>20</v>
      </c>
      <c r="G532" s="7" t="n">
        <v>8702</v>
      </c>
      <c r="H532" s="6" t="n">
        <v>12.52</v>
      </c>
      <c r="I532" s="6" t="n">
        <v>-108949.04</v>
      </c>
      <c r="J532" s="6" t="n">
        <v>0</v>
      </c>
      <c r="K532" s="6" t="n">
        <v>0</v>
      </c>
      <c r="L532" s="6" t="n">
        <v>0</v>
      </c>
      <c r="M532" s="6"/>
      <c r="N532" s="6" t="s">
        <f>=I532+J532+K532+L532</f>
      </c>
      <c r="O532" s="6"/>
      <c r="P532" s="6"/>
      <c r="Q532" s="16"/>
      <c r="R532" s="16" t="s">
        <v>233</v>
      </c>
    </row>
    <row collapsed="false" customFormat="false" customHeight="false" hidden="false" ht="12.1" outlineLevel="0" r="533">
      <c r="A533" s="20" t="n">
        <v>45994</v>
      </c>
      <c r="B533" s="16" t="s">
        <v>84</v>
      </c>
      <c r="C533" s="16" t="s">
        <v>292</v>
      </c>
      <c r="D533" s="16" t="s">
        <v>169</v>
      </c>
      <c r="E533" s="16" t="s">
        <v>60</v>
      </c>
      <c r="F533" s="16" t="s">
        <v>20</v>
      </c>
      <c r="G533" s="7" t="n">
        <v>1</v>
      </c>
      <c r="H533" s="6" t="n">
        <v>12.49</v>
      </c>
      <c r="I533" s="6" t="n">
        <v>-12.49</v>
      </c>
      <c r="J533" s="6" t="n">
        <v>0</v>
      </c>
      <c r="K533" s="6" t="n">
        <v>0</v>
      </c>
      <c r="L533" s="6" t="n">
        <v>0</v>
      </c>
      <c r="M533" s="6"/>
      <c r="N533" s="6" t="s">
        <f>=I533+J533+K533+L533</f>
      </c>
      <c r="O533" s="6"/>
      <c r="P533" s="6"/>
      <c r="Q533" s="16"/>
      <c r="R533" s="16" t="s">
        <v>233</v>
      </c>
    </row>
    <row collapsed="false" customFormat="false" customHeight="false" hidden="false" ht="12.1" outlineLevel="0" r="534">
      <c r="A534" s="20" t="n">
        <v>45994</v>
      </c>
      <c r="B534" s="16" t="s">
        <v>84</v>
      </c>
      <c r="C534" s="16" t="s">
        <v>292</v>
      </c>
      <c r="D534" s="16" t="s">
        <v>169</v>
      </c>
      <c r="E534" s="16" t="s">
        <v>60</v>
      </c>
      <c r="F534" s="16" t="s">
        <v>20</v>
      </c>
      <c r="G534" s="7" t="n">
        <v>7</v>
      </c>
      <c r="H534" s="6" t="n">
        <v>12.49</v>
      </c>
      <c r="I534" s="6" t="n">
        <v>-87.43</v>
      </c>
      <c r="J534" s="6" t="n">
        <v>0</v>
      </c>
      <c r="K534" s="6" t="n">
        <v>0</v>
      </c>
      <c r="L534" s="6" t="n">
        <v>0</v>
      </c>
      <c r="M534" s="6"/>
      <c r="N534" s="6" t="s">
        <f>=I534+J534+K534+L534</f>
      </c>
      <c r="O534" s="6"/>
      <c r="P534" s="6"/>
      <c r="Q534" s="16"/>
      <c r="R534" s="16" t="s">
        <v>233</v>
      </c>
    </row>
    <row collapsed="false" customFormat="false" customHeight="false" hidden="false" ht="12.1" outlineLevel="0" r="535">
      <c r="A535" s="20" t="n">
        <v>45994</v>
      </c>
      <c r="B535" s="16" t="s">
        <v>84</v>
      </c>
      <c r="C535" s="16" t="s">
        <v>292</v>
      </c>
      <c r="D535" s="16" t="s">
        <v>169</v>
      </c>
      <c r="E535" s="16" t="s">
        <v>60</v>
      </c>
      <c r="F535" s="16" t="s">
        <v>20</v>
      </c>
      <c r="G535" s="7" t="n">
        <v>3195</v>
      </c>
      <c r="H535" s="6" t="n">
        <v>12.49</v>
      </c>
      <c r="I535" s="6" t="n">
        <v>-39905.55</v>
      </c>
      <c r="J535" s="6" t="n">
        <v>0</v>
      </c>
      <c r="K535" s="6" t="n">
        <v>0</v>
      </c>
      <c r="L535" s="6" t="n">
        <v>0</v>
      </c>
      <c r="M535" s="6"/>
      <c r="N535" s="6" t="s">
        <f>=I535+J535+K535+L535</f>
      </c>
      <c r="O535" s="6"/>
      <c r="P535" s="6"/>
      <c r="Q535" s="16"/>
      <c r="R535" s="16" t="s">
        <v>233</v>
      </c>
    </row>
    <row collapsed="false" customFormat="false" customHeight="false" hidden="false" ht="12.1" outlineLevel="0" r="536">
      <c r="A536" s="20" t="n">
        <v>45994</v>
      </c>
      <c r="B536" s="16" t="s">
        <v>197</v>
      </c>
      <c r="C536" s="16" t="s">
        <v>293</v>
      </c>
      <c r="D536" s="16" t="s">
        <v>169</v>
      </c>
      <c r="E536" s="16" t="s">
        <v>60</v>
      </c>
      <c r="F536" s="16" t="s">
        <v>20</v>
      </c>
      <c r="G536" s="7" t="n">
        <v>1280</v>
      </c>
      <c r="H536" s="6" t="n">
        <v>125.5</v>
      </c>
      <c r="I536" s="6" t="n">
        <v>-160640</v>
      </c>
      <c r="J536" s="6" t="n">
        <v>0</v>
      </c>
      <c r="K536" s="6" t="n">
        <v>0</v>
      </c>
      <c r="L536" s="6" t="n">
        <v>0</v>
      </c>
      <c r="M536" s="6"/>
      <c r="N536" s="6" t="s">
        <f>=I536+J536+K536+L536</f>
      </c>
      <c r="O536" s="6"/>
      <c r="P536" s="6"/>
      <c r="Q536" s="16"/>
      <c r="R536" s="16" t="s">
        <v>233</v>
      </c>
    </row>
    <row collapsed="false" customFormat="false" customHeight="false" hidden="false" ht="12.1" outlineLevel="0" r="537">
      <c r="A537" s="20" t="n">
        <v>45994</v>
      </c>
      <c r="B537" s="16" t="s">
        <v>197</v>
      </c>
      <c r="C537" s="16" t="s">
        <v>293</v>
      </c>
      <c r="D537" s="16" t="s">
        <v>169</v>
      </c>
      <c r="E537" s="16" t="s">
        <v>60</v>
      </c>
      <c r="F537" s="16" t="s">
        <v>20</v>
      </c>
      <c r="G537" s="7" t="n">
        <v>320</v>
      </c>
      <c r="H537" s="6" t="n">
        <v>125.5</v>
      </c>
      <c r="I537" s="6" t="n">
        <v>-40160</v>
      </c>
      <c r="J537" s="6" t="n">
        <v>0</v>
      </c>
      <c r="K537" s="6" t="n">
        <v>0</v>
      </c>
      <c r="L537" s="6" t="n">
        <v>0</v>
      </c>
      <c r="M537" s="6"/>
      <c r="N537" s="6" t="s">
        <f>=I537+J537+K537+L537</f>
      </c>
      <c r="O537" s="6"/>
      <c r="P537" s="6"/>
      <c r="Q537" s="16"/>
      <c r="R537" s="16" t="s">
        <v>233</v>
      </c>
    </row>
    <row collapsed="false" customFormat="false" customHeight="false" hidden="false" ht="12.1" outlineLevel="0" r="538">
      <c r="A538" s="20" t="n">
        <v>45996</v>
      </c>
      <c r="B538" s="16" t="s">
        <v>198</v>
      </c>
      <c r="C538" s="16" t="s">
        <v>294</v>
      </c>
      <c r="D538" s="16" t="s">
        <v>169</v>
      </c>
      <c r="E538" s="16" t="s">
        <v>89</v>
      </c>
      <c r="F538" s="16" t="s">
        <v>20</v>
      </c>
      <c r="G538" s="7" t="n">
        <v>8</v>
      </c>
      <c r="H538" s="6" t="n">
        <v>101</v>
      </c>
      <c r="I538" s="6" t="n">
        <v>-8080</v>
      </c>
      <c r="J538" s="6" t="n">
        <v>-364.24</v>
      </c>
      <c r="K538" s="6" t="n">
        <v>0</v>
      </c>
      <c r="L538" s="6" t="n">
        <v>0</v>
      </c>
      <c r="M538" s="6"/>
      <c r="N538" s="6" t="s">
        <f>=I538+J538+K538+L538</f>
      </c>
      <c r="O538" s="6"/>
      <c r="P538" s="6"/>
      <c r="Q538" s="16"/>
      <c r="R538" s="16" t="s">
        <v>233</v>
      </c>
    </row>
    <row collapsed="false" customFormat="false" customHeight="false" hidden="false" ht="12.1" outlineLevel="0" r="539">
      <c r="A539" s="21" t="n">
        <v>46000</v>
      </c>
      <c r="B539" s="22" t="s">
        <v>246</v>
      </c>
      <c r="C539" s="22" t="s">
        <v>247</v>
      </c>
      <c r="D539" s="22" t="s">
        <v>248</v>
      </c>
      <c r="E539" s="22" t="s">
        <v>248</v>
      </c>
      <c r="F539" s="22" t="s">
        <v>20</v>
      </c>
      <c r="G539" s="23" t="n">
        <v>1</v>
      </c>
      <c r="H539" s="24" t="n">
        <v>0.06</v>
      </c>
      <c r="I539" s="24" t="n">
        <v>0.06</v>
      </c>
      <c r="J539" s="24" t="n">
        <v>0</v>
      </c>
      <c r="K539" s="24" t="n">
        <v>0</v>
      </c>
      <c r="L539" s="24" t="n">
        <v>0</v>
      </c>
      <c r="M539" s="24"/>
      <c r="N539" s="6" t="s">
        <f>=I539+J539+K539+L539</f>
      </c>
      <c r="O539" s="24"/>
      <c r="P539" s="24"/>
      <c r="Q539" s="22"/>
      <c r="R539" s="22" t="s">
        <v>233</v>
      </c>
    </row>
    <row collapsed="false" customFormat="false" customHeight="false" hidden="false" ht="12.1" outlineLevel="0" r="540">
      <c r="A540" s="21" t="n">
        <v>46000</v>
      </c>
      <c r="B540" s="22" t="s">
        <v>248</v>
      </c>
      <c r="C540" s="22" t="s">
        <v>295</v>
      </c>
      <c r="D540" s="22" t="s">
        <v>248</v>
      </c>
      <c r="E540" s="22" t="s">
        <v>248</v>
      </c>
      <c r="F540" s="22" t="s">
        <v>20</v>
      </c>
      <c r="G540" s="23" t="n">
        <v>1</v>
      </c>
      <c r="H540" s="24" t="n">
        <v>380.96</v>
      </c>
      <c r="I540" s="24" t="n">
        <v>380.96</v>
      </c>
      <c r="J540" s="24" t="n">
        <v>0</v>
      </c>
      <c r="K540" s="24" t="n">
        <v>0</v>
      </c>
      <c r="L540" s="24" t="n">
        <v>0</v>
      </c>
      <c r="M540" s="24"/>
      <c r="N540" s="6" t="s">
        <f>=I540+J540+K540+L540</f>
      </c>
      <c r="O540" s="24"/>
      <c r="P540" s="24"/>
      <c r="Q540" s="22"/>
      <c r="R540" s="22" t="s">
        <v>233</v>
      </c>
    </row>
    <row collapsed="false" customFormat="false" customHeight="false" hidden="false" ht="12.1" outlineLevel="0" r="541">
      <c r="A541" s="20" t="n">
        <v>46000</v>
      </c>
      <c r="B541" s="16" t="s">
        <v>199</v>
      </c>
      <c r="C541" s="16" t="s">
        <v>296</v>
      </c>
      <c r="D541" s="16" t="s">
        <v>169</v>
      </c>
      <c r="E541" s="16" t="s">
        <v>18</v>
      </c>
      <c r="F541" s="16" t="s">
        <v>20</v>
      </c>
      <c r="G541" s="7" t="n">
        <v>10</v>
      </c>
      <c r="H541" s="6" t="n">
        <v>506.6</v>
      </c>
      <c r="I541" s="6" t="n">
        <v>-5066</v>
      </c>
      <c r="J541" s="6" t="n">
        <v>0</v>
      </c>
      <c r="K541" s="6" t="n">
        <v>0</v>
      </c>
      <c r="L541" s="6" t="n">
        <v>0</v>
      </c>
      <c r="M541" s="6"/>
      <c r="N541" s="6" t="s">
        <f>=I541+J541+K541+L541</f>
      </c>
      <c r="O541" s="6"/>
      <c r="P541" s="6"/>
      <c r="Q541" s="16"/>
      <c r="R541" s="16" t="s">
        <v>233</v>
      </c>
    </row>
    <row collapsed="false" customFormat="false" customHeight="false" hidden="false" ht="12.1" outlineLevel="0" r="542">
      <c r="A542" s="21" t="n">
        <v>46002</v>
      </c>
      <c r="B542" s="22" t="s">
        <v>246</v>
      </c>
      <c r="C542" s="22" t="s">
        <v>247</v>
      </c>
      <c r="D542" s="22" t="s">
        <v>248</v>
      </c>
      <c r="E542" s="22" t="s">
        <v>248</v>
      </c>
      <c r="F542" s="22" t="s">
        <v>20</v>
      </c>
      <c r="G542" s="23" t="n">
        <v>1</v>
      </c>
      <c r="H542" s="24" t="n">
        <v>0.03</v>
      </c>
      <c r="I542" s="24" t="n">
        <v>0.03</v>
      </c>
      <c r="J542" s="24" t="n">
        <v>0</v>
      </c>
      <c r="K542" s="24" t="n">
        <v>0</v>
      </c>
      <c r="L542" s="24" t="n">
        <v>0</v>
      </c>
      <c r="M542" s="24"/>
      <c r="N542" s="6" t="s">
        <f>=I542+J542+K542+L542</f>
      </c>
      <c r="O542" s="24"/>
      <c r="P542" s="24"/>
      <c r="Q542" s="22"/>
      <c r="R542" s="22" t="s">
        <v>233</v>
      </c>
    </row>
    <row collapsed="false" customFormat="false" customHeight="false" hidden="false" ht="12.1" outlineLevel="0" r="543">
      <c r="A543" s="33" t="n">
        <v>46003</v>
      </c>
      <c r="B543" s="34" t="s">
        <v>245</v>
      </c>
      <c r="C543" s="34" t="s">
        <v>120</v>
      </c>
      <c r="D543" s="34" t="s">
        <v>245</v>
      </c>
      <c r="E543" s="34" t="s">
        <v>245</v>
      </c>
      <c r="F543" s="34" t="s">
        <v>20</v>
      </c>
      <c r="G543" s="35" t="n">
        <v>1</v>
      </c>
      <c r="H543" s="36" t="n">
        <v>-200000</v>
      </c>
      <c r="I543" s="36" t="n">
        <v>-200000</v>
      </c>
      <c r="J543" s="36" t="n">
        <v>0</v>
      </c>
      <c r="K543" s="36" t="n">
        <v>0</v>
      </c>
      <c r="L543" s="36" t="n">
        <v>0</v>
      </c>
      <c r="M543" s="36"/>
      <c r="N543" s="6" t="s">
        <f>=I543+J543+K543+L543</f>
      </c>
      <c r="O543" s="36"/>
      <c r="P543" s="36"/>
      <c r="Q543" s="34"/>
      <c r="R543" s="34" t="s">
        <v>233</v>
      </c>
    </row>
    <row collapsed="false" customFormat="false" customHeight="false" hidden="false" ht="12.1" outlineLevel="0" r="544">
      <c r="A544" s="21" t="n">
        <v>46003</v>
      </c>
      <c r="B544" s="22" t="s">
        <v>255</v>
      </c>
      <c r="C544" s="22" t="s">
        <v>254</v>
      </c>
      <c r="D544" s="22" t="s">
        <v>248</v>
      </c>
      <c r="E544" s="22" t="s">
        <v>248</v>
      </c>
      <c r="F544" s="22" t="s">
        <v>20</v>
      </c>
      <c r="G544" s="23" t="n">
        <v>1</v>
      </c>
      <c r="H544" s="24" t="n">
        <v>1106</v>
      </c>
      <c r="I544" s="24" t="n">
        <v>1106</v>
      </c>
      <c r="J544" s="24" t="n">
        <v>0</v>
      </c>
      <c r="K544" s="24" t="n">
        <v>0</v>
      </c>
      <c r="L544" s="24" t="n">
        <v>0</v>
      </c>
      <c r="M544" s="24"/>
      <c r="N544" s="6" t="s">
        <f>=I544+J544+K544+L544</f>
      </c>
      <c r="O544" s="24"/>
      <c r="P544" s="24"/>
      <c r="Q544" s="22"/>
      <c r="R544" s="22" t="s">
        <v>233</v>
      </c>
    </row>
    <row collapsed="false" customFormat="false" customHeight="false" hidden="false" ht="12.1" outlineLevel="0" r="545">
      <c r="A545" s="21" t="n">
        <v>46003</v>
      </c>
      <c r="B545" s="22" t="s">
        <v>249</v>
      </c>
      <c r="C545" s="22" t="s">
        <v>250</v>
      </c>
      <c r="D545" s="22" t="s">
        <v>248</v>
      </c>
      <c r="E545" s="22" t="s">
        <v>248</v>
      </c>
      <c r="F545" s="22" t="s">
        <v>20</v>
      </c>
      <c r="G545" s="23" t="n">
        <v>1</v>
      </c>
      <c r="H545" s="24" t="n">
        <v>165881.1</v>
      </c>
      <c r="I545" s="24" t="n">
        <v>165881.1</v>
      </c>
      <c r="J545" s="24" t="n">
        <v>0</v>
      </c>
      <c r="K545" s="24" t="n">
        <v>0</v>
      </c>
      <c r="L545" s="24" t="n">
        <v>0</v>
      </c>
      <c r="M545" s="24"/>
      <c r="N545" s="6" t="s">
        <f>=I545+J545+K545+L545</f>
      </c>
      <c r="O545" s="24"/>
      <c r="P545" s="24"/>
      <c r="Q545" s="22"/>
      <c r="R545" s="22" t="s">
        <v>233</v>
      </c>
    </row>
    <row collapsed="false" customFormat="false" customHeight="false" hidden="false" ht="12.1" outlineLevel="0" r="546">
      <c r="A546" s="21" t="n">
        <v>46003</v>
      </c>
      <c r="B546" s="22" t="s">
        <v>232</v>
      </c>
      <c r="C546" s="22" t="s">
        <v>118</v>
      </c>
      <c r="D546" s="22" t="s">
        <v>232</v>
      </c>
      <c r="E546" s="22" t="s">
        <v>232</v>
      </c>
      <c r="F546" s="22" t="s">
        <v>20</v>
      </c>
      <c r="G546" s="23" t="n">
        <v>1</v>
      </c>
      <c r="H546" s="24" t="n">
        <v>25000</v>
      </c>
      <c r="I546" s="24" t="n">
        <v>25000</v>
      </c>
      <c r="J546" s="24" t="n">
        <v>0</v>
      </c>
      <c r="K546" s="24" t="n">
        <v>0</v>
      </c>
      <c r="L546" s="24" t="n">
        <v>0</v>
      </c>
      <c r="M546" s="24"/>
      <c r="N546" s="6" t="s">
        <f>=I546+J546+K546+L546</f>
      </c>
      <c r="O546" s="24"/>
      <c r="P546" s="24"/>
      <c r="Q546" s="22"/>
      <c r="R546" s="22" t="s">
        <v>233</v>
      </c>
    </row>
    <row collapsed="false" customFormat="false" customHeight="false" hidden="false" ht="12.1" outlineLevel="0" r="547">
      <c r="A547" s="25" t="n">
        <v>46003</v>
      </c>
      <c r="B547" s="26" t="s">
        <v>234</v>
      </c>
      <c r="C547" s="26" t="s">
        <v>235</v>
      </c>
      <c r="D547" s="26" t="s">
        <v>234</v>
      </c>
      <c r="E547" s="26" t="s">
        <v>234</v>
      </c>
      <c r="F547" s="26" t="s">
        <v>20</v>
      </c>
      <c r="G547" s="27" t="n">
        <v>1</v>
      </c>
      <c r="H547" s="28" t="n">
        <v>-1243.43</v>
      </c>
      <c r="I547" s="28" t="n">
        <v>-1243.43</v>
      </c>
      <c r="J547" s="28" t="n">
        <v>0</v>
      </c>
      <c r="K547" s="28" t="n">
        <v>0</v>
      </c>
      <c r="L547" s="28" t="n">
        <v>0</v>
      </c>
      <c r="M547" s="28"/>
      <c r="N547" s="6" t="s">
        <f>=I547+J547+K547+L547</f>
      </c>
      <c r="O547" s="28"/>
      <c r="P547" s="28"/>
      <c r="Q547" s="26"/>
      <c r="R547" s="26" t="s">
        <v>233</v>
      </c>
    </row>
    <row collapsed="false" customFormat="false" customHeight="false" hidden="false" ht="12.1" outlineLevel="0" r="548">
      <c r="A548" s="21" t="n">
        <v>46003</v>
      </c>
      <c r="B548" s="22" t="s">
        <v>232</v>
      </c>
      <c r="C548" s="22" t="s">
        <v>118</v>
      </c>
      <c r="D548" s="22" t="s">
        <v>232</v>
      </c>
      <c r="E548" s="22" t="s">
        <v>232</v>
      </c>
      <c r="F548" s="22" t="s">
        <v>20</v>
      </c>
      <c r="G548" s="23" t="n">
        <v>1</v>
      </c>
      <c r="H548" s="24" t="n">
        <v>200000</v>
      </c>
      <c r="I548" s="24" t="n">
        <v>200000</v>
      </c>
      <c r="J548" s="24" t="n">
        <v>0</v>
      </c>
      <c r="K548" s="24" t="n">
        <v>0</v>
      </c>
      <c r="L548" s="24" t="n">
        <v>0</v>
      </c>
      <c r="M548" s="24"/>
      <c r="N548" s="6" t="s">
        <f>=I548+J548+K548+L548</f>
      </c>
      <c r="O548" s="24"/>
      <c r="P548" s="24"/>
      <c r="Q548" s="22"/>
      <c r="R548" s="22" t="s">
        <v>297</v>
      </c>
    </row>
    <row collapsed="false" customFormat="false" customHeight="false" hidden="false" ht="12.1" outlineLevel="0" r="549">
      <c r="A549" s="29" t="n">
        <v>46003.518101852</v>
      </c>
      <c r="B549" s="30" t="s">
        <v>298</v>
      </c>
      <c r="C549" s="30" t="s">
        <v>299</v>
      </c>
      <c r="D549" s="30" t="s">
        <v>171</v>
      </c>
      <c r="E549" s="30" t="s">
        <v>267</v>
      </c>
      <c r="F549" s="30" t="s">
        <v>20</v>
      </c>
      <c r="G549" s="31" t="n">
        <v>-60000</v>
      </c>
      <c r="H549" s="32" t="n">
        <v>15.0044</v>
      </c>
      <c r="I549" s="32" t="n">
        <v>9002.64</v>
      </c>
      <c r="J549" s="32" t="n">
        <v>0</v>
      </c>
      <c r="K549" s="32" t="n">
        <v>0</v>
      </c>
      <c r="L549" s="32" t="n">
        <v>0</v>
      </c>
      <c r="M549" s="32"/>
      <c r="N549" s="6" t="s">
        <f>=I549+J549+K549+L549</f>
      </c>
      <c r="O549" s="32"/>
      <c r="P549" s="32"/>
      <c r="Q549" s="30"/>
      <c r="R549" s="30" t="s">
        <v>233</v>
      </c>
    </row>
    <row collapsed="false" customFormat="false" customHeight="false" hidden="false" ht="12.1" outlineLevel="0" r="550">
      <c r="A550" s="33" t="n">
        <v>46006</v>
      </c>
      <c r="B550" s="34" t="s">
        <v>245</v>
      </c>
      <c r="C550" s="34" t="s">
        <v>120</v>
      </c>
      <c r="D550" s="34" t="s">
        <v>245</v>
      </c>
      <c r="E550" s="34" t="s">
        <v>245</v>
      </c>
      <c r="F550" s="34" t="s">
        <v>20</v>
      </c>
      <c r="G550" s="35" t="n">
        <v>1</v>
      </c>
      <c r="H550" s="36" t="n">
        <v>-200000</v>
      </c>
      <c r="I550" s="36" t="n">
        <v>-200000</v>
      </c>
      <c r="J550" s="36" t="n">
        <v>0</v>
      </c>
      <c r="K550" s="36" t="n">
        <v>0</v>
      </c>
      <c r="L550" s="36" t="n">
        <v>0</v>
      </c>
      <c r="M550" s="36"/>
      <c r="N550" s="6" t="s">
        <f>=I550+J550+K550+L550</f>
      </c>
      <c r="O550" s="36"/>
      <c r="P550" s="36"/>
      <c r="Q550" s="34"/>
      <c r="R550" s="34" t="s">
        <v>233</v>
      </c>
    </row>
    <row collapsed="false" customFormat="false" customHeight="false" hidden="false" ht="12.1" outlineLevel="0" r="551">
      <c r="A551" s="25" t="n">
        <v>46006</v>
      </c>
      <c r="B551" s="26" t="s">
        <v>253</v>
      </c>
      <c r="C551" s="26" t="s">
        <v>254</v>
      </c>
      <c r="D551" s="26" t="s">
        <v>253</v>
      </c>
      <c r="E551" s="26" t="s">
        <v>253</v>
      </c>
      <c r="F551" s="26" t="s">
        <v>20</v>
      </c>
      <c r="G551" s="27" t="n">
        <v>1</v>
      </c>
      <c r="H551" s="28" t="n">
        <v>-1513</v>
      </c>
      <c r="I551" s="28" t="n">
        <v>-1513</v>
      </c>
      <c r="J551" s="28" t="n">
        <v>0</v>
      </c>
      <c r="K551" s="28" t="n">
        <v>0</v>
      </c>
      <c r="L551" s="28" t="n">
        <v>0</v>
      </c>
      <c r="M551" s="28"/>
      <c r="N551" s="6" t="s">
        <f>=I551+J551+K551+L551</f>
      </c>
      <c r="O551" s="28"/>
      <c r="P551" s="28"/>
      <c r="Q551" s="26"/>
      <c r="R551" s="26" t="s">
        <v>233</v>
      </c>
    </row>
    <row collapsed="false" customFormat="false" customHeight="false" hidden="false" ht="12.1" outlineLevel="0" r="552">
      <c r="A552" s="21" t="n">
        <v>46006</v>
      </c>
      <c r="B552" s="22" t="s">
        <v>249</v>
      </c>
      <c r="C552" s="22" t="s">
        <v>251</v>
      </c>
      <c r="D552" s="22" t="s">
        <v>248</v>
      </c>
      <c r="E552" s="22" t="s">
        <v>248</v>
      </c>
      <c r="F552" s="22" t="s">
        <v>20</v>
      </c>
      <c r="G552" s="23" t="n">
        <v>1</v>
      </c>
      <c r="H552" s="24" t="n">
        <v>-165881.1</v>
      </c>
      <c r="I552" s="24" t="n">
        <v>-165881.1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4"/>
      <c r="P552" s="24"/>
      <c r="Q552" s="22"/>
      <c r="R552" s="22" t="s">
        <v>233</v>
      </c>
    </row>
    <row collapsed="false" customFormat="false" customHeight="false" hidden="false" ht="12.1" outlineLevel="0" r="553">
      <c r="A553" s="20" t="n">
        <v>46006</v>
      </c>
      <c r="B553" s="16" t="s">
        <v>265</v>
      </c>
      <c r="C553" s="16" t="s">
        <v>266</v>
      </c>
      <c r="D553" s="16" t="s">
        <v>169</v>
      </c>
      <c r="E553" s="16" t="s">
        <v>267</v>
      </c>
      <c r="F553" s="16" t="s">
        <v>20</v>
      </c>
      <c r="G553" s="7" t="n">
        <v>60000</v>
      </c>
      <c r="H553" s="6" t="n">
        <v>15.0044</v>
      </c>
      <c r="I553" s="6" t="n">
        <v>-9002.64</v>
      </c>
      <c r="J553" s="6" t="n">
        <v>0</v>
      </c>
      <c r="K553" s="6" t="n">
        <v>0</v>
      </c>
      <c r="L553" s="6" t="n">
        <v>0</v>
      </c>
      <c r="M553" s="6"/>
      <c r="N553" s="6" t="s">
        <f>=I553+J553+K553+L553</f>
      </c>
      <c r="O553" s="6"/>
      <c r="P553" s="6"/>
      <c r="Q553" s="16"/>
      <c r="R553" s="16" t="s">
        <v>233</v>
      </c>
    </row>
    <row collapsed="false" customFormat="false" customHeight="false" hidden="false" ht="12.1" outlineLevel="0" r="554">
      <c r="A554" s="20" t="n">
        <v>46006</v>
      </c>
      <c r="B554" s="16" t="s">
        <v>104</v>
      </c>
      <c r="C554" s="16" t="s">
        <v>300</v>
      </c>
      <c r="D554" s="16" t="s">
        <v>169</v>
      </c>
      <c r="E554" s="16" t="s">
        <v>89</v>
      </c>
      <c r="F554" s="16" t="s">
        <v>20</v>
      </c>
      <c r="G554" s="7" t="n">
        <v>2</v>
      </c>
      <c r="H554" s="6" t="n">
        <v>98.2998</v>
      </c>
      <c r="I554" s="6" t="n">
        <v>-15598.17</v>
      </c>
      <c r="J554" s="6" t="n">
        <v>-71.41</v>
      </c>
      <c r="K554" s="6" t="n">
        <v>0</v>
      </c>
      <c r="L554" s="6" t="n">
        <v>0</v>
      </c>
      <c r="M554" s="6"/>
      <c r="N554" s="6" t="s">
        <f>=I554+J554+K554+L554</f>
      </c>
      <c r="O554" s="6"/>
      <c r="P554" s="6"/>
      <c r="Q554" s="16"/>
      <c r="R554" s="16" t="s">
        <v>233</v>
      </c>
    </row>
    <row collapsed="false" customFormat="false" customHeight="false" hidden="false" ht="12.1" outlineLevel="0" r="555">
      <c r="A555" s="20" t="n">
        <v>46006</v>
      </c>
      <c r="B555" s="16" t="s">
        <v>104</v>
      </c>
      <c r="C555" s="16" t="s">
        <v>300</v>
      </c>
      <c r="D555" s="16" t="s">
        <v>169</v>
      </c>
      <c r="E555" s="16" t="s">
        <v>89</v>
      </c>
      <c r="F555" s="16" t="s">
        <v>20</v>
      </c>
      <c r="G555" s="7" t="n">
        <v>1</v>
      </c>
      <c r="H555" s="6" t="n">
        <v>98.2995</v>
      </c>
      <c r="I555" s="6" t="n">
        <v>-7799.06</v>
      </c>
      <c r="J555" s="6" t="n">
        <v>-35.7</v>
      </c>
      <c r="K555" s="6" t="n">
        <v>0</v>
      </c>
      <c r="L555" s="6" t="n">
        <v>0</v>
      </c>
      <c r="M555" s="6"/>
      <c r="N555" s="6" t="s">
        <f>=I555+J555+K555+L555</f>
      </c>
      <c r="O555" s="6"/>
      <c r="P555" s="6"/>
      <c r="Q555" s="16"/>
      <c r="R555" s="16" t="s">
        <v>233</v>
      </c>
    </row>
    <row collapsed="false" customFormat="false" customHeight="false" hidden="false" ht="12.1" outlineLevel="0" r="556">
      <c r="A556" s="20" t="n">
        <v>46006</v>
      </c>
      <c r="B556" s="16" t="s">
        <v>104</v>
      </c>
      <c r="C556" s="16" t="s">
        <v>300</v>
      </c>
      <c r="D556" s="16" t="s">
        <v>169</v>
      </c>
      <c r="E556" s="16" t="s">
        <v>89</v>
      </c>
      <c r="F556" s="16" t="s">
        <v>20</v>
      </c>
      <c r="G556" s="7" t="n">
        <v>2</v>
      </c>
      <c r="H556" s="6" t="n">
        <v>98.2997</v>
      </c>
      <c r="I556" s="6" t="n">
        <v>-15598.16</v>
      </c>
      <c r="J556" s="6" t="n">
        <v>-71.41</v>
      </c>
      <c r="K556" s="6" t="n">
        <v>0</v>
      </c>
      <c r="L556" s="6" t="n">
        <v>0</v>
      </c>
      <c r="M556" s="6"/>
      <c r="N556" s="6" t="s">
        <f>=I556+J556+K556+L556</f>
      </c>
      <c r="O556" s="6"/>
      <c r="P556" s="6"/>
      <c r="Q556" s="16"/>
      <c r="R556" s="16" t="s">
        <v>233</v>
      </c>
    </row>
    <row collapsed="false" customFormat="false" customHeight="false" hidden="false" ht="12.1" outlineLevel="0" r="557">
      <c r="A557" s="29" t="n">
        <v>46006</v>
      </c>
      <c r="B557" s="30" t="s">
        <v>81</v>
      </c>
      <c r="C557" s="30" t="s">
        <v>291</v>
      </c>
      <c r="D557" s="30" t="s">
        <v>171</v>
      </c>
      <c r="E557" s="30" t="s">
        <v>60</v>
      </c>
      <c r="F557" s="30" t="s">
        <v>20</v>
      </c>
      <c r="G557" s="31" t="n">
        <v>-6460</v>
      </c>
      <c r="H557" s="32" t="n">
        <v>32.07</v>
      </c>
      <c r="I557" s="32" t="n">
        <v>207172.2</v>
      </c>
      <c r="J557" s="32" t="n">
        <v>0</v>
      </c>
      <c r="K557" s="32" t="n">
        <v>0</v>
      </c>
      <c r="L557" s="32" t="n">
        <v>0</v>
      </c>
      <c r="M557" s="32"/>
      <c r="N557" s="6" t="s">
        <f>=I557+J557+K557+L557</f>
      </c>
      <c r="O557" s="32"/>
      <c r="P557" s="32"/>
      <c r="Q557" s="30"/>
      <c r="R557" s="30" t="s">
        <v>233</v>
      </c>
    </row>
    <row collapsed="false" customFormat="false" customHeight="false" hidden="false" ht="12.1" outlineLevel="0" r="558">
      <c r="A558" s="29" t="n">
        <v>46006</v>
      </c>
      <c r="B558" s="30" t="s">
        <v>84</v>
      </c>
      <c r="C558" s="30" t="s">
        <v>292</v>
      </c>
      <c r="D558" s="30" t="s">
        <v>171</v>
      </c>
      <c r="E558" s="30" t="s">
        <v>60</v>
      </c>
      <c r="F558" s="30" t="s">
        <v>20</v>
      </c>
      <c r="G558" s="31" t="n">
        <v>-16070</v>
      </c>
      <c r="H558" s="32" t="n">
        <v>12.9</v>
      </c>
      <c r="I558" s="32" t="n">
        <v>207303</v>
      </c>
      <c r="J558" s="32" t="n">
        <v>0</v>
      </c>
      <c r="K558" s="32" t="n">
        <v>0</v>
      </c>
      <c r="L558" s="32" t="n">
        <v>0</v>
      </c>
      <c r="M558" s="32"/>
      <c r="N558" s="6" t="s">
        <f>=I558+J558+K558+L558</f>
      </c>
      <c r="O558" s="32"/>
      <c r="P558" s="32"/>
      <c r="Q558" s="30"/>
      <c r="R558" s="30" t="s">
        <v>233</v>
      </c>
    </row>
    <row collapsed="false" customFormat="false" customHeight="false" hidden="false" ht="12.1" outlineLevel="0" r="559">
      <c r="A559" s="21" t="n">
        <v>46006</v>
      </c>
      <c r="B559" s="22" t="s">
        <v>232</v>
      </c>
      <c r="C559" s="22" t="s">
        <v>118</v>
      </c>
      <c r="D559" s="22" t="s">
        <v>232</v>
      </c>
      <c r="E559" s="22" t="s">
        <v>232</v>
      </c>
      <c r="F559" s="22" t="s">
        <v>20</v>
      </c>
      <c r="G559" s="23" t="n">
        <v>1</v>
      </c>
      <c r="H559" s="24" t="n">
        <v>200000</v>
      </c>
      <c r="I559" s="24" t="n">
        <v>200000</v>
      </c>
      <c r="J559" s="24" t="n">
        <v>0</v>
      </c>
      <c r="K559" s="24" t="n">
        <v>0</v>
      </c>
      <c r="L559" s="24" t="n">
        <v>0</v>
      </c>
      <c r="M559" s="24"/>
      <c r="N559" s="6" t="s">
        <f>=I559+J559+K559+L559</f>
      </c>
      <c r="O559" s="24"/>
      <c r="P559" s="24"/>
      <c r="Q559" s="22"/>
      <c r="R559" s="22" t="s">
        <v>297</v>
      </c>
    </row>
    <row collapsed="false" customFormat="false" customHeight="false" hidden="false" ht="12.1" outlineLevel="0" r="560">
      <c r="A560" s="20" t="n">
        <v>46006</v>
      </c>
      <c r="B560" s="16" t="s">
        <v>81</v>
      </c>
      <c r="C560" s="16" t="s">
        <v>291</v>
      </c>
      <c r="D560" s="16" t="s">
        <v>169</v>
      </c>
      <c r="E560" s="16" t="s">
        <v>60</v>
      </c>
      <c r="F560" s="16" t="s">
        <v>20</v>
      </c>
      <c r="G560" s="7" t="n">
        <v>91</v>
      </c>
      <c r="H560" s="6" t="n">
        <v>32.375</v>
      </c>
      <c r="I560" s="6" t="n">
        <v>-2946.13</v>
      </c>
      <c r="J560" s="6" t="n">
        <v>0</v>
      </c>
      <c r="K560" s="6" t="n">
        <v>0</v>
      </c>
      <c r="L560" s="6" t="n">
        <v>0</v>
      </c>
      <c r="M560" s="6"/>
      <c r="N560" s="6" t="s">
        <f>=I560+J560+K560+L560</f>
      </c>
      <c r="O560" s="6"/>
      <c r="P560" s="6"/>
      <c r="Q560" s="16"/>
      <c r="R560" s="16" t="s">
        <v>297</v>
      </c>
    </row>
    <row collapsed="false" customFormat="false" customHeight="false" hidden="false" ht="12.1" outlineLevel="0" r="561">
      <c r="A561" s="20" t="n">
        <v>46006</v>
      </c>
      <c r="B561" s="16" t="s">
        <v>81</v>
      </c>
      <c r="C561" s="16" t="s">
        <v>291</v>
      </c>
      <c r="D561" s="16" t="s">
        <v>169</v>
      </c>
      <c r="E561" s="16" t="s">
        <v>60</v>
      </c>
      <c r="F561" s="16" t="s">
        <v>20</v>
      </c>
      <c r="G561" s="7" t="n">
        <v>129</v>
      </c>
      <c r="H561" s="6" t="n">
        <v>32.385</v>
      </c>
      <c r="I561" s="6" t="n">
        <v>-4177.67</v>
      </c>
      <c r="J561" s="6" t="n">
        <v>0</v>
      </c>
      <c r="K561" s="6" t="n">
        <v>0</v>
      </c>
      <c r="L561" s="6" t="n">
        <v>0</v>
      </c>
      <c r="M561" s="6"/>
      <c r="N561" s="6" t="s">
        <f>=I561+J561+K561+L561</f>
      </c>
      <c r="O561" s="6"/>
      <c r="P561" s="6"/>
      <c r="Q561" s="16"/>
      <c r="R561" s="16" t="s">
        <v>297</v>
      </c>
    </row>
    <row collapsed="false" customFormat="false" customHeight="false" hidden="false" ht="12.1" outlineLevel="0" r="562">
      <c r="A562" s="20" t="n">
        <v>46006</v>
      </c>
      <c r="B562" s="16" t="s">
        <v>81</v>
      </c>
      <c r="C562" s="16" t="s">
        <v>291</v>
      </c>
      <c r="D562" s="16" t="s">
        <v>169</v>
      </c>
      <c r="E562" s="16" t="s">
        <v>60</v>
      </c>
      <c r="F562" s="16" t="s">
        <v>20</v>
      </c>
      <c r="G562" s="7" t="n">
        <v>5896</v>
      </c>
      <c r="H562" s="6" t="n">
        <v>32.385</v>
      </c>
      <c r="I562" s="6" t="n">
        <v>-190941.96</v>
      </c>
      <c r="J562" s="6" t="n">
        <v>0</v>
      </c>
      <c r="K562" s="6" t="n">
        <v>0</v>
      </c>
      <c r="L562" s="6" t="n">
        <v>0</v>
      </c>
      <c r="M562" s="6"/>
      <c r="N562" s="6" t="s">
        <f>=I562+J562+K562+L562</f>
      </c>
      <c r="O562" s="6"/>
      <c r="P562" s="6"/>
      <c r="Q562" s="16"/>
      <c r="R562" s="16" t="s">
        <v>297</v>
      </c>
    </row>
    <row collapsed="false" customFormat="false" customHeight="false" hidden="false" ht="12.1" outlineLevel="0" r="563">
      <c r="A563" s="20" t="n">
        <v>46006</v>
      </c>
      <c r="B563" s="16" t="s">
        <v>81</v>
      </c>
      <c r="C563" s="16" t="s">
        <v>291</v>
      </c>
      <c r="D563" s="16" t="s">
        <v>169</v>
      </c>
      <c r="E563" s="16" t="s">
        <v>60</v>
      </c>
      <c r="F563" s="16" t="s">
        <v>20</v>
      </c>
      <c r="G563" s="7" t="n">
        <v>59</v>
      </c>
      <c r="H563" s="6" t="n">
        <v>32.38</v>
      </c>
      <c r="I563" s="6" t="n">
        <v>-1910.42</v>
      </c>
      <c r="J563" s="6" t="n">
        <v>0</v>
      </c>
      <c r="K563" s="6" t="n">
        <v>0</v>
      </c>
      <c r="L563" s="6" t="n">
        <v>0</v>
      </c>
      <c r="M563" s="6"/>
      <c r="N563" s="6" t="s">
        <f>=I563+J563+K563+L563</f>
      </c>
      <c r="O563" s="6"/>
      <c r="P563" s="6"/>
      <c r="Q563" s="16"/>
      <c r="R563" s="16" t="s">
        <v>297</v>
      </c>
    </row>
    <row collapsed="false" customFormat="false" customHeight="false" hidden="false" ht="12.1" outlineLevel="0" r="564">
      <c r="A564" s="21" t="n">
        <v>46007</v>
      </c>
      <c r="B564" s="22" t="s">
        <v>232</v>
      </c>
      <c r="C564" s="22" t="s">
        <v>119</v>
      </c>
      <c r="D564" s="22" t="s">
        <v>232</v>
      </c>
      <c r="E564" s="22" t="s">
        <v>232</v>
      </c>
      <c r="F564" s="22" t="s">
        <v>20</v>
      </c>
      <c r="G564" s="23" t="n">
        <v>1</v>
      </c>
      <c r="H564" s="24" t="n">
        <v>649.98</v>
      </c>
      <c r="I564" s="24" t="n">
        <v>649.98</v>
      </c>
      <c r="J564" s="24" t="n">
        <v>0</v>
      </c>
      <c r="K564" s="24" t="n">
        <v>0</v>
      </c>
      <c r="L564" s="24" t="n">
        <v>0</v>
      </c>
      <c r="M564" s="24"/>
      <c r="N564" s="6" t="s">
        <f>=I564+J564+K564+L564</f>
      </c>
      <c r="O564" s="24"/>
      <c r="P564" s="24"/>
      <c r="Q564" s="22"/>
      <c r="R564" s="22" t="s">
        <v>233</v>
      </c>
    </row>
    <row collapsed="false" customFormat="false" customHeight="false" hidden="false" ht="12.1" outlineLevel="0" r="565">
      <c r="A565" s="20" t="n">
        <v>46007</v>
      </c>
      <c r="B565" s="16" t="s">
        <v>84</v>
      </c>
      <c r="C565" s="16" t="s">
        <v>292</v>
      </c>
      <c r="D565" s="16" t="s">
        <v>169</v>
      </c>
      <c r="E565" s="16" t="s">
        <v>60</v>
      </c>
      <c r="F565" s="16" t="s">
        <v>20</v>
      </c>
      <c r="G565" s="7" t="n">
        <v>3</v>
      </c>
      <c r="H565" s="6" t="n">
        <v>13.04</v>
      </c>
      <c r="I565" s="6" t="n">
        <v>-39.12</v>
      </c>
      <c r="J565" s="6" t="n">
        <v>0</v>
      </c>
      <c r="K565" s="6" t="n">
        <v>0</v>
      </c>
      <c r="L565" s="6" t="n">
        <v>0</v>
      </c>
      <c r="M565" s="6"/>
      <c r="N565" s="6" t="s">
        <f>=I565+J565+K565+L565</f>
      </c>
      <c r="O565" s="6"/>
      <c r="P565" s="6"/>
      <c r="Q565" s="16"/>
      <c r="R565" s="16" t="s">
        <v>297</v>
      </c>
    </row>
    <row collapsed="false" customFormat="false" customHeight="false" hidden="false" ht="12.1" outlineLevel="0" r="566">
      <c r="A566" s="20" t="n">
        <v>46007</v>
      </c>
      <c r="B566" s="16" t="s">
        <v>84</v>
      </c>
      <c r="C566" s="16" t="s">
        <v>292</v>
      </c>
      <c r="D566" s="16" t="s">
        <v>169</v>
      </c>
      <c r="E566" s="16" t="s">
        <v>60</v>
      </c>
      <c r="F566" s="16" t="s">
        <v>20</v>
      </c>
      <c r="G566" s="7" t="n">
        <v>15173</v>
      </c>
      <c r="H566" s="6" t="n">
        <v>13.04</v>
      </c>
      <c r="I566" s="6" t="n">
        <v>-197855.92</v>
      </c>
      <c r="J566" s="6" t="n">
        <v>0</v>
      </c>
      <c r="K566" s="6" t="n">
        <v>0</v>
      </c>
      <c r="L566" s="6" t="n">
        <v>0</v>
      </c>
      <c r="M566" s="6"/>
      <c r="N566" s="6" t="s">
        <f>=I566+J566+K566+L566</f>
      </c>
      <c r="O566" s="6"/>
      <c r="P566" s="6"/>
      <c r="Q566" s="16"/>
      <c r="R566" s="16" t="s">
        <v>297</v>
      </c>
    </row>
    <row collapsed="false" customFormat="false" customHeight="false" hidden="false" ht="12.1" outlineLevel="0" r="567">
      <c r="A567" s="20" t="n">
        <v>46007</v>
      </c>
      <c r="B567" s="16" t="s">
        <v>84</v>
      </c>
      <c r="C567" s="16" t="s">
        <v>292</v>
      </c>
      <c r="D567" s="16" t="s">
        <v>169</v>
      </c>
      <c r="E567" s="16" t="s">
        <v>60</v>
      </c>
      <c r="F567" s="16" t="s">
        <v>20</v>
      </c>
      <c r="G567" s="7" t="n">
        <v>161</v>
      </c>
      <c r="H567" s="6" t="n">
        <v>13.04</v>
      </c>
      <c r="I567" s="6" t="n">
        <v>-2099.44</v>
      </c>
      <c r="J567" s="6" t="n">
        <v>0</v>
      </c>
      <c r="K567" s="6" t="n">
        <v>0</v>
      </c>
      <c r="L567" s="6" t="n">
        <v>0</v>
      </c>
      <c r="M567" s="6"/>
      <c r="N567" s="6" t="s">
        <f>=I567+J567+K567+L567</f>
      </c>
      <c r="O567" s="6"/>
      <c r="P567" s="6"/>
      <c r="Q567" s="16"/>
      <c r="R567" s="16" t="s">
        <v>297</v>
      </c>
    </row>
    <row collapsed="false" customFormat="false" customHeight="false" hidden="false" ht="12.1" outlineLevel="0" r="568">
      <c r="A568" s="25" t="n">
        <v>46013</v>
      </c>
      <c r="B568" s="26" t="s">
        <v>234</v>
      </c>
      <c r="C568" s="26" t="s">
        <v>235</v>
      </c>
      <c r="D568" s="26" t="s">
        <v>234</v>
      </c>
      <c r="E568" s="26" t="s">
        <v>234</v>
      </c>
      <c r="F568" s="26" t="s">
        <v>20</v>
      </c>
      <c r="G568" s="27" t="n">
        <v>1</v>
      </c>
      <c r="H568" s="28" t="n">
        <v>-298.88</v>
      </c>
      <c r="I568" s="28" t="n">
        <v>-298.88</v>
      </c>
      <c r="J568" s="28" t="n">
        <v>0</v>
      </c>
      <c r="K568" s="28" t="n">
        <v>0</v>
      </c>
      <c r="L568" s="28" t="n">
        <v>0</v>
      </c>
      <c r="M568" s="28"/>
      <c r="N568" s="6" t="s">
        <f>=I568+J568+K568+L568</f>
      </c>
      <c r="O568" s="28"/>
      <c r="P568" s="28"/>
      <c r="Q568" s="26"/>
      <c r="R568" s="26" t="s">
        <v>233</v>
      </c>
    </row>
    <row collapsed="false" customFormat="false" customHeight="false" hidden="false" ht="12.1" outlineLevel="0" r="569">
      <c r="A569" s="29" t="n">
        <v>46014</v>
      </c>
      <c r="B569" s="30" t="s">
        <v>193</v>
      </c>
      <c r="C569" s="30" t="s">
        <v>278</v>
      </c>
      <c r="D569" s="30" t="s">
        <v>171</v>
      </c>
      <c r="E569" s="30" t="s">
        <v>18</v>
      </c>
      <c r="F569" s="30" t="s">
        <v>20</v>
      </c>
      <c r="G569" s="31" t="n">
        <v>-156</v>
      </c>
      <c r="H569" s="32" t="n">
        <v>495.65</v>
      </c>
      <c r="I569" s="32" t="n">
        <v>77321.4</v>
      </c>
      <c r="J569" s="32" t="n">
        <v>0</v>
      </c>
      <c r="K569" s="32" t="n">
        <v>0</v>
      </c>
      <c r="L569" s="32" t="n">
        <v>0</v>
      </c>
      <c r="M569" s="32"/>
      <c r="N569" s="6" t="s">
        <f>=I569+J569+K569+L569</f>
      </c>
      <c r="O569" s="32"/>
      <c r="P569" s="32"/>
      <c r="Q569" s="30"/>
      <c r="R569" s="30" t="s">
        <v>233</v>
      </c>
    </row>
    <row collapsed="false" customFormat="false" customHeight="false" hidden="false" ht="12.1" outlineLevel="0" r="570">
      <c r="A570" s="29" t="n">
        <v>46014</v>
      </c>
      <c r="B570" s="30" t="s">
        <v>193</v>
      </c>
      <c r="C570" s="30" t="s">
        <v>278</v>
      </c>
      <c r="D570" s="30" t="s">
        <v>171</v>
      </c>
      <c r="E570" s="30" t="s">
        <v>18</v>
      </c>
      <c r="F570" s="30" t="s">
        <v>20</v>
      </c>
      <c r="G570" s="31" t="n">
        <v>-45</v>
      </c>
      <c r="H570" s="32" t="n">
        <v>495.65</v>
      </c>
      <c r="I570" s="32" t="n">
        <v>22304.25</v>
      </c>
      <c r="J570" s="32" t="n">
        <v>0</v>
      </c>
      <c r="K570" s="32" t="n">
        <v>0</v>
      </c>
      <c r="L570" s="32" t="n">
        <v>0</v>
      </c>
      <c r="M570" s="32"/>
      <c r="N570" s="6" t="s">
        <f>=I570+J570+K570+L570</f>
      </c>
      <c r="O570" s="32"/>
      <c r="P570" s="32"/>
      <c r="Q570" s="30"/>
      <c r="R570" s="30" t="s">
        <v>233</v>
      </c>
    </row>
    <row collapsed="false" customFormat="false" customHeight="false" hidden="false" ht="12.1" outlineLevel="0" r="571">
      <c r="A571" s="20" t="n">
        <v>46014</v>
      </c>
      <c r="B571" s="16" t="s">
        <v>193</v>
      </c>
      <c r="C571" s="16" t="s">
        <v>278</v>
      </c>
      <c r="D571" s="16" t="s">
        <v>169</v>
      </c>
      <c r="E571" s="16" t="s">
        <v>18</v>
      </c>
      <c r="F571" s="16" t="s">
        <v>20</v>
      </c>
      <c r="G571" s="7" t="n">
        <v>10</v>
      </c>
      <c r="H571" s="6" t="n">
        <v>495.7</v>
      </c>
      <c r="I571" s="6" t="n">
        <v>-4957</v>
      </c>
      <c r="J571" s="6" t="n">
        <v>0</v>
      </c>
      <c r="K571" s="6" t="n">
        <v>0</v>
      </c>
      <c r="L571" s="6" t="n">
        <v>0</v>
      </c>
      <c r="M571" s="6"/>
      <c r="N571" s="6" t="s">
        <f>=I571+J571+K571+L571</f>
      </c>
      <c r="O571" s="6"/>
      <c r="P571" s="6"/>
      <c r="Q571" s="16"/>
      <c r="R571" s="16" t="s">
        <v>233</v>
      </c>
    </row>
    <row collapsed="false" customFormat="false" customHeight="false" hidden="false" ht="12.1" outlineLevel="0" r="572">
      <c r="A572" s="20" t="n">
        <v>46014</v>
      </c>
      <c r="B572" s="16" t="s">
        <v>193</v>
      </c>
      <c r="C572" s="16" t="s">
        <v>278</v>
      </c>
      <c r="D572" s="16" t="s">
        <v>169</v>
      </c>
      <c r="E572" s="16" t="s">
        <v>18</v>
      </c>
      <c r="F572" s="16" t="s">
        <v>20</v>
      </c>
      <c r="G572" s="7" t="n">
        <v>50</v>
      </c>
      <c r="H572" s="6" t="n">
        <v>495.7</v>
      </c>
      <c r="I572" s="6" t="n">
        <v>-24785</v>
      </c>
      <c r="J572" s="6" t="n">
        <v>0</v>
      </c>
      <c r="K572" s="6" t="n">
        <v>0</v>
      </c>
      <c r="L572" s="6" t="n">
        <v>0</v>
      </c>
      <c r="M572" s="6"/>
      <c r="N572" s="6" t="s">
        <f>=I572+J572+K572+L572</f>
      </c>
      <c r="O572" s="6"/>
      <c r="P572" s="6"/>
      <c r="Q572" s="16"/>
      <c r="R572" s="16" t="s">
        <v>233</v>
      </c>
    </row>
    <row collapsed="false" customFormat="false" customHeight="false" hidden="false" ht="12.1" outlineLevel="0" r="573">
      <c r="A573" s="20" t="n">
        <v>46014</v>
      </c>
      <c r="B573" s="16" t="s">
        <v>193</v>
      </c>
      <c r="C573" s="16" t="s">
        <v>278</v>
      </c>
      <c r="D573" s="16" t="s">
        <v>169</v>
      </c>
      <c r="E573" s="16" t="s">
        <v>18</v>
      </c>
      <c r="F573" s="16" t="s">
        <v>20</v>
      </c>
      <c r="G573" s="7" t="n">
        <v>44</v>
      </c>
      <c r="H573" s="6" t="n">
        <v>495.7</v>
      </c>
      <c r="I573" s="6" t="n">
        <v>-21810.8</v>
      </c>
      <c r="J573" s="6" t="n">
        <v>0</v>
      </c>
      <c r="K573" s="6" t="n">
        <v>0</v>
      </c>
      <c r="L573" s="6" t="n">
        <v>0</v>
      </c>
      <c r="M573" s="6"/>
      <c r="N573" s="6" t="s">
        <f>=I573+J573+K573+L573</f>
      </c>
      <c r="O573" s="6"/>
      <c r="P573" s="6"/>
      <c r="Q573" s="16"/>
      <c r="R573" s="16" t="s">
        <v>233</v>
      </c>
    </row>
    <row collapsed="false" customFormat="false" customHeight="false" hidden="false" ht="12.1" outlineLevel="0" r="574">
      <c r="A574" s="20" t="n">
        <v>46014</v>
      </c>
      <c r="B574" s="16" t="s">
        <v>193</v>
      </c>
      <c r="C574" s="16" t="s">
        <v>278</v>
      </c>
      <c r="D574" s="16" t="s">
        <v>169</v>
      </c>
      <c r="E574" s="16" t="s">
        <v>18</v>
      </c>
      <c r="F574" s="16" t="s">
        <v>20</v>
      </c>
      <c r="G574" s="7" t="n">
        <v>24</v>
      </c>
      <c r="H574" s="6" t="n">
        <v>495.75</v>
      </c>
      <c r="I574" s="6" t="n">
        <v>-11898</v>
      </c>
      <c r="J574" s="6" t="n">
        <v>0</v>
      </c>
      <c r="K574" s="6" t="n">
        <v>0</v>
      </c>
      <c r="L574" s="6" t="n">
        <v>0</v>
      </c>
      <c r="M574" s="6"/>
      <c r="N574" s="6" t="s">
        <f>=I574+J574+K574+L574</f>
      </c>
      <c r="O574" s="6"/>
      <c r="P574" s="6"/>
      <c r="Q574" s="16"/>
      <c r="R574" s="16" t="s">
        <v>233</v>
      </c>
    </row>
    <row collapsed="false" customFormat="false" customHeight="false" hidden="false" ht="12.1" outlineLevel="0" r="575">
      <c r="A575" s="20" t="n">
        <v>46014</v>
      </c>
      <c r="B575" s="16" t="s">
        <v>193</v>
      </c>
      <c r="C575" s="16" t="s">
        <v>278</v>
      </c>
      <c r="D575" s="16" t="s">
        <v>169</v>
      </c>
      <c r="E575" s="16" t="s">
        <v>18</v>
      </c>
      <c r="F575" s="16" t="s">
        <v>20</v>
      </c>
      <c r="G575" s="7" t="n">
        <v>21</v>
      </c>
      <c r="H575" s="6" t="n">
        <v>495.8</v>
      </c>
      <c r="I575" s="6" t="n">
        <v>-10411.8</v>
      </c>
      <c r="J575" s="6" t="n">
        <v>0</v>
      </c>
      <c r="K575" s="6" t="n">
        <v>0</v>
      </c>
      <c r="L575" s="6" t="n">
        <v>0</v>
      </c>
      <c r="M575" s="6"/>
      <c r="N575" s="6" t="s">
        <f>=I575+J575+K575+L575</f>
      </c>
      <c r="O575" s="6"/>
      <c r="P575" s="6"/>
      <c r="Q575" s="16"/>
      <c r="R575" s="16" t="s">
        <v>233</v>
      </c>
    </row>
    <row collapsed="false" customFormat="false" customHeight="false" hidden="false" ht="12.1" outlineLevel="0" r="576">
      <c r="A576" s="20" t="n">
        <v>46014</v>
      </c>
      <c r="B576" s="16" t="s">
        <v>193</v>
      </c>
      <c r="C576" s="16" t="s">
        <v>278</v>
      </c>
      <c r="D576" s="16" t="s">
        <v>169</v>
      </c>
      <c r="E576" s="16" t="s">
        <v>18</v>
      </c>
      <c r="F576" s="16" t="s">
        <v>20</v>
      </c>
      <c r="G576" s="7" t="n">
        <v>5</v>
      </c>
      <c r="H576" s="6" t="n">
        <v>495.8</v>
      </c>
      <c r="I576" s="6" t="n">
        <v>-2479</v>
      </c>
      <c r="J576" s="6" t="n">
        <v>0</v>
      </c>
      <c r="K576" s="6" t="n">
        <v>0</v>
      </c>
      <c r="L576" s="6" t="n">
        <v>0</v>
      </c>
      <c r="M576" s="6"/>
      <c r="N576" s="6" t="s">
        <f>=I576+J576+K576+L576</f>
      </c>
      <c r="O576" s="6"/>
      <c r="P576" s="6"/>
      <c r="Q576" s="16"/>
      <c r="R576" s="16" t="s">
        <v>233</v>
      </c>
    </row>
    <row collapsed="false" customFormat="false" customHeight="false" hidden="false" ht="12.1" outlineLevel="0" r="577">
      <c r="A577" s="20" t="n">
        <v>46014</v>
      </c>
      <c r="B577" s="16" t="s">
        <v>193</v>
      </c>
      <c r="C577" s="16" t="s">
        <v>278</v>
      </c>
      <c r="D577" s="16" t="s">
        <v>169</v>
      </c>
      <c r="E577" s="16" t="s">
        <v>18</v>
      </c>
      <c r="F577" s="16" t="s">
        <v>20</v>
      </c>
      <c r="G577" s="7" t="n">
        <v>5</v>
      </c>
      <c r="H577" s="6" t="n">
        <v>495.8</v>
      </c>
      <c r="I577" s="6" t="n">
        <v>-2479</v>
      </c>
      <c r="J577" s="6" t="n">
        <v>0</v>
      </c>
      <c r="K577" s="6" t="n">
        <v>0</v>
      </c>
      <c r="L577" s="6" t="n">
        <v>0</v>
      </c>
      <c r="M577" s="6"/>
      <c r="N577" s="6" t="s">
        <f>=I577+J577+K577+L577</f>
      </c>
      <c r="O577" s="6"/>
      <c r="P577" s="6"/>
      <c r="Q577" s="16"/>
      <c r="R577" s="16" t="s">
        <v>233</v>
      </c>
    </row>
    <row collapsed="false" customFormat="false" customHeight="false" hidden="false" ht="12.1" outlineLevel="0" r="578">
      <c r="A578" s="20" t="n">
        <v>46014</v>
      </c>
      <c r="B578" s="16" t="s">
        <v>193</v>
      </c>
      <c r="C578" s="16" t="s">
        <v>278</v>
      </c>
      <c r="D578" s="16" t="s">
        <v>169</v>
      </c>
      <c r="E578" s="16" t="s">
        <v>18</v>
      </c>
      <c r="F578" s="16" t="s">
        <v>20</v>
      </c>
      <c r="G578" s="7" t="n">
        <v>5</v>
      </c>
      <c r="H578" s="6" t="n">
        <v>495.85</v>
      </c>
      <c r="I578" s="6" t="n">
        <v>-2479.25</v>
      </c>
      <c r="J578" s="6" t="n">
        <v>0</v>
      </c>
      <c r="K578" s="6" t="n">
        <v>0</v>
      </c>
      <c r="L578" s="6" t="n">
        <v>0</v>
      </c>
      <c r="M578" s="6"/>
      <c r="N578" s="6" t="s">
        <f>=I578+J578+K578+L578</f>
      </c>
      <c r="O578" s="6"/>
      <c r="P578" s="6"/>
      <c r="Q578" s="16"/>
      <c r="R578" s="16" t="s">
        <v>233</v>
      </c>
    </row>
    <row collapsed="false" customFormat="false" customHeight="false" hidden="false" ht="12.1" outlineLevel="0" r="579">
      <c r="A579" s="20" t="n">
        <v>46014</v>
      </c>
      <c r="B579" s="16" t="s">
        <v>193</v>
      </c>
      <c r="C579" s="16" t="s">
        <v>278</v>
      </c>
      <c r="D579" s="16" t="s">
        <v>169</v>
      </c>
      <c r="E579" s="16" t="s">
        <v>18</v>
      </c>
      <c r="F579" s="16" t="s">
        <v>20</v>
      </c>
      <c r="G579" s="7" t="n">
        <v>36</v>
      </c>
      <c r="H579" s="6" t="n">
        <v>495.85</v>
      </c>
      <c r="I579" s="6" t="n">
        <v>-17850.6</v>
      </c>
      <c r="J579" s="6" t="n">
        <v>0</v>
      </c>
      <c r="K579" s="6" t="n">
        <v>0</v>
      </c>
      <c r="L579" s="6" t="n">
        <v>0</v>
      </c>
      <c r="M579" s="6"/>
      <c r="N579" s="6" t="s">
        <f>=I579+J579+K579+L579</f>
      </c>
      <c r="O579" s="6"/>
      <c r="P579" s="6"/>
      <c r="Q579" s="16"/>
      <c r="R579" s="16" t="s">
        <v>233</v>
      </c>
    </row>
    <row collapsed="false" customFormat="false" customHeight="false" hidden="false" ht="12.1" outlineLevel="0" r="580">
      <c r="A580" s="20" t="n">
        <v>46014</v>
      </c>
      <c r="B580" s="16" t="s">
        <v>193</v>
      </c>
      <c r="C580" s="16" t="s">
        <v>278</v>
      </c>
      <c r="D580" s="16" t="s">
        <v>169</v>
      </c>
      <c r="E580" s="16" t="s">
        <v>18</v>
      </c>
      <c r="F580" s="16" t="s">
        <v>20</v>
      </c>
      <c r="G580" s="7" t="n">
        <v>1</v>
      </c>
      <c r="H580" s="6" t="n">
        <v>494.55</v>
      </c>
      <c r="I580" s="6" t="n">
        <v>-494.55</v>
      </c>
      <c r="J580" s="6" t="n">
        <v>0</v>
      </c>
      <c r="K580" s="6" t="n">
        <v>0</v>
      </c>
      <c r="L580" s="6" t="n">
        <v>0</v>
      </c>
      <c r="M580" s="6"/>
      <c r="N580" s="6" t="s">
        <f>=I580+J580+K580+L580</f>
      </c>
      <c r="O580" s="6"/>
      <c r="P580" s="6"/>
      <c r="Q580" s="16"/>
      <c r="R580" s="16" t="s">
        <v>233</v>
      </c>
    </row>
    <row collapsed="false" customFormat="false" customHeight="false" hidden="false" ht="12.1" outlineLevel="0" r="581">
      <c r="A581" s="21" t="n">
        <v>46015</v>
      </c>
      <c r="B581" s="22" t="s">
        <v>248</v>
      </c>
      <c r="C581" s="22" t="s">
        <v>270</v>
      </c>
      <c r="D581" s="22" t="s">
        <v>248</v>
      </c>
      <c r="E581" s="22" t="s">
        <v>248</v>
      </c>
      <c r="F581" s="22" t="s">
        <v>20</v>
      </c>
      <c r="G581" s="23" t="n">
        <v>1</v>
      </c>
      <c r="H581" s="24" t="n">
        <v>1472</v>
      </c>
      <c r="I581" s="24" t="n">
        <v>1472</v>
      </c>
      <c r="J581" s="24" t="n">
        <v>0</v>
      </c>
      <c r="K581" s="24" t="n">
        <v>0</v>
      </c>
      <c r="L581" s="24" t="n">
        <v>0</v>
      </c>
      <c r="M581" s="24"/>
      <c r="N581" s="6" t="s">
        <f>=I581+J581+K581+L581</f>
      </c>
      <c r="O581" s="24"/>
      <c r="P581" s="24"/>
      <c r="Q581" s="22"/>
      <c r="R581" s="22" t="s">
        <v>233</v>
      </c>
    </row>
    <row collapsed="false" customFormat="false" customHeight="false" hidden="false" ht="12.1" outlineLevel="0" r="582">
      <c r="A582" s="21" t="n">
        <v>46016</v>
      </c>
      <c r="B582" s="22" t="s">
        <v>232</v>
      </c>
      <c r="C582" s="22" t="s">
        <v>118</v>
      </c>
      <c r="D582" s="22" t="s">
        <v>232</v>
      </c>
      <c r="E582" s="22" t="s">
        <v>232</v>
      </c>
      <c r="F582" s="22" t="s">
        <v>20</v>
      </c>
      <c r="G582" s="23" t="n">
        <v>1</v>
      </c>
      <c r="H582" s="24" t="n">
        <v>7500</v>
      </c>
      <c r="I582" s="24" t="n">
        <v>7500</v>
      </c>
      <c r="J582" s="24" t="n">
        <v>0</v>
      </c>
      <c r="K582" s="24" t="n">
        <v>0</v>
      </c>
      <c r="L582" s="24" t="n">
        <v>0</v>
      </c>
      <c r="M582" s="24"/>
      <c r="N582" s="6" t="s">
        <f>=I582+J582+K582+L582</f>
      </c>
      <c r="O582" s="24"/>
      <c r="P582" s="24"/>
      <c r="Q582" s="22"/>
      <c r="R582" s="22" t="s">
        <v>233</v>
      </c>
    </row>
    <row collapsed="false" customFormat="false" customHeight="false" hidden="false" ht="12.1" outlineLevel="0" r="583">
      <c r="A583" s="20" t="n">
        <v>46017</v>
      </c>
      <c r="B583" s="16" t="s">
        <v>200</v>
      </c>
      <c r="C583" s="16" t="s">
        <v>301</v>
      </c>
      <c r="D583" s="16" t="s">
        <v>169</v>
      </c>
      <c r="E583" s="16" t="s">
        <v>60</v>
      </c>
      <c r="F583" s="16" t="s">
        <v>20</v>
      </c>
      <c r="G583" s="7" t="n">
        <v>177</v>
      </c>
      <c r="H583" s="6" t="n">
        <v>10.223</v>
      </c>
      <c r="I583" s="6" t="n">
        <v>-1809.47</v>
      </c>
      <c r="J583" s="6" t="n">
        <v>0</v>
      </c>
      <c r="K583" s="6" t="n">
        <v>0</v>
      </c>
      <c r="L583" s="6" t="n">
        <v>0</v>
      </c>
      <c r="M583" s="6"/>
      <c r="N583" s="6" t="s">
        <f>=I583+J583+K583+L583</f>
      </c>
      <c r="O583" s="6"/>
      <c r="P583" s="6"/>
      <c r="Q583" s="16"/>
      <c r="R583" s="16" t="s">
        <v>233</v>
      </c>
    </row>
    <row collapsed="false" customFormat="false" customHeight="false" hidden="false" ht="12.1" outlineLevel="0" r="584">
      <c r="A584" s="21" t="n">
        <v>46023</v>
      </c>
      <c r="B584" s="22" t="s">
        <v>255</v>
      </c>
      <c r="C584" s="22" t="s">
        <v>254</v>
      </c>
      <c r="D584" s="22" t="s">
        <v>248</v>
      </c>
      <c r="E584" s="22" t="s">
        <v>248</v>
      </c>
      <c r="F584" s="22" t="s">
        <v>20</v>
      </c>
      <c r="G584" s="23" t="n">
        <v>1</v>
      </c>
      <c r="H584" s="24" t="n">
        <v>1426</v>
      </c>
      <c r="I584" s="24" t="n">
        <v>1426</v>
      </c>
      <c r="J584" s="24" t="n">
        <v>0</v>
      </c>
      <c r="K584" s="24" t="n">
        <v>0</v>
      </c>
      <c r="L584" s="24" t="n">
        <v>0</v>
      </c>
      <c r="M584" s="24"/>
      <c r="N584" s="6" t="s">
        <f>=I584+J584+K584+L584</f>
      </c>
      <c r="O584" s="24"/>
      <c r="P584" s="24"/>
      <c r="Q584" s="22"/>
      <c r="R584" s="22" t="s">
        <v>233</v>
      </c>
    </row>
    <row collapsed="false" customFormat="false" customHeight="false" hidden="false" ht="12.1" outlineLevel="0" r="585">
      <c r="A585" s="33" t="n">
        <v>46031</v>
      </c>
      <c r="B585" s="34" t="s">
        <v>245</v>
      </c>
      <c r="C585" s="34" t="s">
        <v>120</v>
      </c>
      <c r="D585" s="34" t="s">
        <v>245</v>
      </c>
      <c r="E585" s="34" t="s">
        <v>245</v>
      </c>
      <c r="F585" s="34" t="s">
        <v>20</v>
      </c>
      <c r="G585" s="35" t="n">
        <v>1</v>
      </c>
      <c r="H585" s="36" t="n">
        <v>-8000</v>
      </c>
      <c r="I585" s="36" t="n">
        <v>-8000</v>
      </c>
      <c r="J585" s="36" t="n">
        <v>0</v>
      </c>
      <c r="K585" s="36" t="n">
        <v>0</v>
      </c>
      <c r="L585" s="36" t="n">
        <v>0</v>
      </c>
      <c r="M585" s="36"/>
      <c r="N585" s="6" t="s">
        <f>=I585+J585+K585+L585</f>
      </c>
      <c r="O585" s="36"/>
      <c r="P585" s="36"/>
      <c r="Q585" s="34"/>
      <c r="R585" s="34" t="s">
        <v>233</v>
      </c>
    </row>
    <row collapsed="false" customFormat="false" customHeight="false" hidden="false" ht="12.1" outlineLevel="0" r="586">
      <c r="A586" s="25" t="n">
        <v>46034</v>
      </c>
      <c r="B586" s="26" t="s">
        <v>234</v>
      </c>
      <c r="C586" s="26" t="s">
        <v>235</v>
      </c>
      <c r="D586" s="26" t="s">
        <v>234</v>
      </c>
      <c r="E586" s="26" t="s">
        <v>234</v>
      </c>
      <c r="F586" s="26" t="s">
        <v>20</v>
      </c>
      <c r="G586" s="27" t="n">
        <v>1</v>
      </c>
      <c r="H586" s="28" t="n">
        <v>-935.4</v>
      </c>
      <c r="I586" s="28" t="n">
        <v>-935.4</v>
      </c>
      <c r="J586" s="28" t="n">
        <v>0</v>
      </c>
      <c r="K586" s="28" t="n">
        <v>0</v>
      </c>
      <c r="L586" s="28" t="n">
        <v>0</v>
      </c>
      <c r="M586" s="28"/>
      <c r="N586" s="6" t="s">
        <f>=I586+J586+K586+L586</f>
      </c>
      <c r="O586" s="28"/>
      <c r="P586" s="28"/>
      <c r="Q586" s="26"/>
      <c r="R586" s="26" t="s">
        <v>233</v>
      </c>
    </row>
    <row collapsed="false" customFormat="false" customHeight="false" hidden="false" ht="12.1" outlineLevel="0" r="587">
      <c r="A587" s="33" t="n">
        <v>46035</v>
      </c>
      <c r="B587" s="34" t="s">
        <v>245</v>
      </c>
      <c r="C587" s="34" t="s">
        <v>120</v>
      </c>
      <c r="D587" s="34" t="s">
        <v>245</v>
      </c>
      <c r="E587" s="34" t="s">
        <v>245</v>
      </c>
      <c r="F587" s="34" t="s">
        <v>20</v>
      </c>
      <c r="G587" s="35" t="n">
        <v>1</v>
      </c>
      <c r="H587" s="36" t="n">
        <v>-53000</v>
      </c>
      <c r="I587" s="36" t="n">
        <v>-53000</v>
      </c>
      <c r="J587" s="36" t="n">
        <v>0</v>
      </c>
      <c r="K587" s="36" t="n">
        <v>0</v>
      </c>
      <c r="L587" s="36" t="n">
        <v>0</v>
      </c>
      <c r="M587" s="36"/>
      <c r="N587" s="6" t="s">
        <f>=I587+J587+K587+L587</f>
      </c>
      <c r="O587" s="36"/>
      <c r="P587" s="36"/>
      <c r="Q587" s="34"/>
      <c r="R587" s="34" t="s">
        <v>233</v>
      </c>
    </row>
    <row collapsed="false" customFormat="false" customHeight="false" hidden="false" ht="12.1" outlineLevel="0" r="588">
      <c r="A588" s="25" t="n">
        <v>46035</v>
      </c>
      <c r="B588" s="26" t="s">
        <v>253</v>
      </c>
      <c r="C588" s="26" t="s">
        <v>254</v>
      </c>
      <c r="D588" s="26" t="s">
        <v>253</v>
      </c>
      <c r="E588" s="26" t="s">
        <v>253</v>
      </c>
      <c r="F588" s="26" t="s">
        <v>20</v>
      </c>
      <c r="G588" s="27" t="n">
        <v>1</v>
      </c>
      <c r="H588" s="28" t="n">
        <v>-3108</v>
      </c>
      <c r="I588" s="28" t="n">
        <v>-3108</v>
      </c>
      <c r="J588" s="28" t="n">
        <v>0</v>
      </c>
      <c r="K588" s="28" t="n">
        <v>0</v>
      </c>
      <c r="L588" s="28" t="n">
        <v>0</v>
      </c>
      <c r="M588" s="28"/>
      <c r="N588" s="6" t="s">
        <f>=I588+J588+K588+L588</f>
      </c>
      <c r="O588" s="28"/>
      <c r="P588" s="28"/>
      <c r="Q588" s="26"/>
      <c r="R588" s="26" t="s">
        <v>233</v>
      </c>
    </row>
    <row collapsed="false" customFormat="false" customHeight="false" hidden="false" ht="12.1" outlineLevel="0" r="589">
      <c r="A589" s="25" t="n">
        <v>46035</v>
      </c>
      <c r="B589" s="26" t="s">
        <v>234</v>
      </c>
      <c r="C589" s="26" t="s">
        <v>235</v>
      </c>
      <c r="D589" s="26" t="s">
        <v>234</v>
      </c>
      <c r="E589" s="26" t="s">
        <v>234</v>
      </c>
      <c r="F589" s="26" t="s">
        <v>20</v>
      </c>
      <c r="G589" s="27" t="n">
        <v>1</v>
      </c>
      <c r="H589" s="28" t="n">
        <v>-596.76</v>
      </c>
      <c r="I589" s="28" t="n">
        <v>-596.76</v>
      </c>
      <c r="J589" s="28" t="n">
        <v>0</v>
      </c>
      <c r="K589" s="28" t="n">
        <v>0</v>
      </c>
      <c r="L589" s="28" t="n">
        <v>0</v>
      </c>
      <c r="M589" s="28"/>
      <c r="N589" s="6" t="s">
        <f>=I589+J589+K589+L589</f>
      </c>
      <c r="O589" s="28"/>
      <c r="P589" s="28"/>
      <c r="Q589" s="26"/>
      <c r="R589" s="26" t="s">
        <v>233</v>
      </c>
    </row>
    <row collapsed="false" customFormat="false" customHeight="false" hidden="false" ht="12.1" outlineLevel="0" r="590">
      <c r="A590" s="25" t="n">
        <v>46035</v>
      </c>
      <c r="B590" s="26" t="s">
        <v>234</v>
      </c>
      <c r="C590" s="26" t="s">
        <v>235</v>
      </c>
      <c r="D590" s="26" t="s">
        <v>234</v>
      </c>
      <c r="E590" s="26" t="s">
        <v>234</v>
      </c>
      <c r="F590" s="26" t="s">
        <v>20</v>
      </c>
      <c r="G590" s="27" t="n">
        <v>1</v>
      </c>
      <c r="H590" s="28" t="n">
        <v>-251.44</v>
      </c>
      <c r="I590" s="28" t="n">
        <v>-251.44</v>
      </c>
      <c r="J590" s="28" t="n">
        <v>0</v>
      </c>
      <c r="K590" s="28" t="n">
        <v>0</v>
      </c>
      <c r="L590" s="28" t="n">
        <v>0</v>
      </c>
      <c r="M590" s="28"/>
      <c r="N590" s="6" t="s">
        <f>=I590+J590+K590+L590</f>
      </c>
      <c r="O590" s="28"/>
      <c r="P590" s="28"/>
      <c r="Q590" s="26"/>
      <c r="R590" s="26" t="s">
        <v>233</v>
      </c>
    </row>
    <row collapsed="false" customFormat="false" customHeight="false" hidden="false" ht="12.1" outlineLevel="0" r="591">
      <c r="A591" s="20" t="n">
        <v>46035</v>
      </c>
      <c r="B591" s="16" t="s">
        <v>32</v>
      </c>
      <c r="C591" s="16" t="s">
        <v>302</v>
      </c>
      <c r="D591" s="16" t="s">
        <v>169</v>
      </c>
      <c r="E591" s="16" t="s">
        <v>18</v>
      </c>
      <c r="F591" s="16" t="s">
        <v>20</v>
      </c>
      <c r="G591" s="7" t="n">
        <v>5</v>
      </c>
      <c r="H591" s="6" t="n">
        <v>3051</v>
      </c>
      <c r="I591" s="6" t="n">
        <v>-15255</v>
      </c>
      <c r="J591" s="6" t="n">
        <v>0</v>
      </c>
      <c r="K591" s="6" t="n">
        <v>0</v>
      </c>
      <c r="L591" s="6" t="n">
        <v>0</v>
      </c>
      <c r="M591" s="6"/>
      <c r="N591" s="6" t="s">
        <f>=I591+J591+K591+L591</f>
      </c>
      <c r="O591" s="6"/>
      <c r="P591" s="6"/>
      <c r="Q591" s="16"/>
      <c r="R591" s="16" t="s">
        <v>233</v>
      </c>
    </row>
    <row collapsed="false" customFormat="false" customHeight="false" hidden="false" ht="12.1" outlineLevel="0" r="592">
      <c r="A592" s="20" t="n">
        <v>46035</v>
      </c>
      <c r="B592" s="16" t="s">
        <v>32</v>
      </c>
      <c r="C592" s="16" t="s">
        <v>302</v>
      </c>
      <c r="D592" s="16" t="s">
        <v>169</v>
      </c>
      <c r="E592" s="16" t="s">
        <v>18</v>
      </c>
      <c r="F592" s="16" t="s">
        <v>20</v>
      </c>
      <c r="G592" s="7" t="n">
        <v>2</v>
      </c>
      <c r="H592" s="6" t="n">
        <v>3051</v>
      </c>
      <c r="I592" s="6" t="n">
        <v>-6102</v>
      </c>
      <c r="J592" s="6" t="n">
        <v>0</v>
      </c>
      <c r="K592" s="6" t="n">
        <v>0</v>
      </c>
      <c r="L592" s="6" t="n">
        <v>0</v>
      </c>
      <c r="M592" s="6"/>
      <c r="N592" s="6" t="s">
        <f>=I592+J592+K592+L592</f>
      </c>
      <c r="O592" s="6"/>
      <c r="P592" s="6"/>
      <c r="Q592" s="16"/>
      <c r="R592" s="16" t="s">
        <v>233</v>
      </c>
    </row>
    <row collapsed="false" customFormat="false" customHeight="false" hidden="false" ht="12.1" outlineLevel="0" r="593">
      <c r="A593" s="20" t="n">
        <v>46035</v>
      </c>
      <c r="B593" s="16" t="s">
        <v>28</v>
      </c>
      <c r="C593" s="16" t="s">
        <v>29</v>
      </c>
      <c r="D593" s="16" t="s">
        <v>169</v>
      </c>
      <c r="E593" s="16" t="s">
        <v>18</v>
      </c>
      <c r="F593" s="16" t="s">
        <v>20</v>
      </c>
      <c r="G593" s="7" t="n">
        <v>1</v>
      </c>
      <c r="H593" s="6" t="n">
        <v>7760</v>
      </c>
      <c r="I593" s="6" t="n">
        <v>-7760</v>
      </c>
      <c r="J593" s="6" t="n">
        <v>0</v>
      </c>
      <c r="K593" s="6" t="n">
        <v>0</v>
      </c>
      <c r="L593" s="6" t="n">
        <v>0</v>
      </c>
      <c r="M593" s="6"/>
      <c r="N593" s="6" t="s">
        <f>=I593+J593+K593+L593</f>
      </c>
      <c r="O593" s="6"/>
      <c r="P593" s="6"/>
      <c r="Q593" s="16"/>
      <c r="R593" s="16" t="s">
        <v>233</v>
      </c>
    </row>
    <row collapsed="false" customFormat="false" customHeight="false" hidden="false" ht="12.1" outlineLevel="0" r="594">
      <c r="A594" s="20" t="n">
        <v>46035</v>
      </c>
      <c r="B594" s="16" t="s">
        <v>48</v>
      </c>
      <c r="C594" s="16" t="s">
        <v>49</v>
      </c>
      <c r="D594" s="16" t="s">
        <v>169</v>
      </c>
      <c r="E594" s="16" t="s">
        <v>18</v>
      </c>
      <c r="F594" s="16" t="s">
        <v>20</v>
      </c>
      <c r="G594" s="7" t="n">
        <v>1</v>
      </c>
      <c r="H594" s="6" t="n">
        <v>6740</v>
      </c>
      <c r="I594" s="6" t="n">
        <v>-6740</v>
      </c>
      <c r="J594" s="6" t="n">
        <v>0</v>
      </c>
      <c r="K594" s="6" t="n">
        <v>0</v>
      </c>
      <c r="L594" s="6" t="n">
        <v>0</v>
      </c>
      <c r="M594" s="6"/>
      <c r="N594" s="6" t="s">
        <f>=I594+J594+K594+L594</f>
      </c>
      <c r="O594" s="6"/>
      <c r="P594" s="6"/>
      <c r="Q594" s="16"/>
      <c r="R594" s="16" t="s">
        <v>233</v>
      </c>
    </row>
    <row collapsed="false" customFormat="false" customHeight="false" hidden="false" ht="12.1" outlineLevel="0" r="595">
      <c r="A595" s="20" t="n">
        <v>46035</v>
      </c>
      <c r="B595" s="16" t="s">
        <v>48</v>
      </c>
      <c r="C595" s="16" t="s">
        <v>49</v>
      </c>
      <c r="D595" s="16" t="s">
        <v>169</v>
      </c>
      <c r="E595" s="16" t="s">
        <v>18</v>
      </c>
      <c r="F595" s="16" t="s">
        <v>20</v>
      </c>
      <c r="G595" s="7" t="n">
        <v>1</v>
      </c>
      <c r="H595" s="6" t="n">
        <v>6742</v>
      </c>
      <c r="I595" s="6" t="n">
        <v>-6742</v>
      </c>
      <c r="J595" s="6" t="n">
        <v>0</v>
      </c>
      <c r="K595" s="6" t="n">
        <v>0</v>
      </c>
      <c r="L595" s="6" t="n">
        <v>0</v>
      </c>
      <c r="M595" s="6"/>
      <c r="N595" s="6" t="s">
        <f>=I595+J595+K595+L595</f>
      </c>
      <c r="O595" s="6"/>
      <c r="P595" s="6"/>
      <c r="Q595" s="16"/>
      <c r="R595" s="16" t="s">
        <v>233</v>
      </c>
    </row>
    <row collapsed="false" customFormat="false" customHeight="false" hidden="false" ht="12.1" outlineLevel="0" r="596">
      <c r="A596" s="20" t="n">
        <v>46035</v>
      </c>
      <c r="B596" s="16" t="s">
        <v>36</v>
      </c>
      <c r="C596" s="16" t="s">
        <v>37</v>
      </c>
      <c r="D596" s="16" t="s">
        <v>169</v>
      </c>
      <c r="E596" s="16" t="s">
        <v>18</v>
      </c>
      <c r="F596" s="16" t="s">
        <v>20</v>
      </c>
      <c r="G596" s="7" t="n">
        <v>1</v>
      </c>
      <c r="H596" s="6" t="n">
        <v>1940</v>
      </c>
      <c r="I596" s="6" t="n">
        <v>-1940</v>
      </c>
      <c r="J596" s="6" t="n">
        <v>0</v>
      </c>
      <c r="K596" s="6" t="n">
        <v>0</v>
      </c>
      <c r="L596" s="6" t="n">
        <v>0</v>
      </c>
      <c r="M596" s="6"/>
      <c r="N596" s="6" t="s">
        <f>=I596+J596+K596+L596</f>
      </c>
      <c r="O596" s="6"/>
      <c r="P596" s="6"/>
      <c r="Q596" s="16"/>
      <c r="R596" s="16" t="s">
        <v>233</v>
      </c>
    </row>
    <row collapsed="false" customFormat="false" customHeight="false" hidden="false" ht="12.1" outlineLevel="0" r="597">
      <c r="A597" s="20" t="n">
        <v>46035</v>
      </c>
      <c r="B597" s="16" t="s">
        <v>36</v>
      </c>
      <c r="C597" s="16" t="s">
        <v>37</v>
      </c>
      <c r="D597" s="16" t="s">
        <v>169</v>
      </c>
      <c r="E597" s="16" t="s">
        <v>18</v>
      </c>
      <c r="F597" s="16" t="s">
        <v>20</v>
      </c>
      <c r="G597" s="7" t="n">
        <v>1</v>
      </c>
      <c r="H597" s="6" t="n">
        <v>1941</v>
      </c>
      <c r="I597" s="6" t="n">
        <v>-1941</v>
      </c>
      <c r="J597" s="6" t="n">
        <v>0</v>
      </c>
      <c r="K597" s="6" t="n">
        <v>0</v>
      </c>
      <c r="L597" s="6" t="n">
        <v>0</v>
      </c>
      <c r="M597" s="6"/>
      <c r="N597" s="6" t="s">
        <f>=I597+J597+K597+L597</f>
      </c>
      <c r="O597" s="6"/>
      <c r="P597" s="6"/>
      <c r="Q597" s="16"/>
      <c r="R597" s="16" t="s">
        <v>233</v>
      </c>
    </row>
    <row collapsed="false" customFormat="false" customHeight="false" hidden="false" ht="12.1" outlineLevel="0" r="598">
      <c r="A598" s="20" t="n">
        <v>46035</v>
      </c>
      <c r="B598" s="16" t="s">
        <v>36</v>
      </c>
      <c r="C598" s="16" t="s">
        <v>37</v>
      </c>
      <c r="D598" s="16" t="s">
        <v>169</v>
      </c>
      <c r="E598" s="16" t="s">
        <v>18</v>
      </c>
      <c r="F598" s="16" t="s">
        <v>20</v>
      </c>
      <c r="G598" s="7" t="n">
        <v>1</v>
      </c>
      <c r="H598" s="6" t="n">
        <v>1942</v>
      </c>
      <c r="I598" s="6" t="n">
        <v>-1942</v>
      </c>
      <c r="J598" s="6" t="n">
        <v>0</v>
      </c>
      <c r="K598" s="6" t="n">
        <v>0</v>
      </c>
      <c r="L598" s="6" t="n">
        <v>0</v>
      </c>
      <c r="M598" s="6"/>
      <c r="N598" s="6" t="s">
        <f>=I598+J598+K598+L598</f>
      </c>
      <c r="O598" s="6"/>
      <c r="P598" s="6"/>
      <c r="Q598" s="16"/>
      <c r="R598" s="16" t="s">
        <v>233</v>
      </c>
    </row>
    <row collapsed="false" customFormat="false" customHeight="false" hidden="false" ht="12.1" outlineLevel="0" r="599">
      <c r="A599" s="20" t="n">
        <v>46035</v>
      </c>
      <c r="B599" s="16" t="s">
        <v>23</v>
      </c>
      <c r="C599" s="16" t="s">
        <v>24</v>
      </c>
      <c r="D599" s="16" t="s">
        <v>169</v>
      </c>
      <c r="E599" s="16" t="s">
        <v>18</v>
      </c>
      <c r="F599" s="16" t="s">
        <v>20</v>
      </c>
      <c r="G599" s="7" t="n">
        <v>1</v>
      </c>
      <c r="H599" s="6" t="n">
        <v>30000</v>
      </c>
      <c r="I599" s="6" t="n">
        <v>-30000</v>
      </c>
      <c r="J599" s="6" t="n">
        <v>0</v>
      </c>
      <c r="K599" s="6" t="n">
        <v>0</v>
      </c>
      <c r="L599" s="6" t="n">
        <v>0</v>
      </c>
      <c r="M599" s="6"/>
      <c r="N599" s="6" t="s">
        <f>=I599+J599+K599+L599</f>
      </c>
      <c r="O599" s="6"/>
      <c r="P599" s="6"/>
      <c r="Q599" s="16"/>
      <c r="R599" s="16" t="s">
        <v>233</v>
      </c>
    </row>
    <row collapsed="false" customFormat="false" customHeight="false" hidden="false" ht="12.1" outlineLevel="0" r="600">
      <c r="A600" s="20" t="n">
        <v>46035</v>
      </c>
      <c r="B600" s="16" t="s">
        <v>40</v>
      </c>
      <c r="C600" s="16" t="s">
        <v>41</v>
      </c>
      <c r="D600" s="16" t="s">
        <v>169</v>
      </c>
      <c r="E600" s="16" t="s">
        <v>18</v>
      </c>
      <c r="F600" s="16" t="s">
        <v>20</v>
      </c>
      <c r="G600" s="7" t="n">
        <v>1</v>
      </c>
      <c r="H600" s="6" t="n">
        <v>12666</v>
      </c>
      <c r="I600" s="6" t="n">
        <v>-12666</v>
      </c>
      <c r="J600" s="6" t="n">
        <v>0</v>
      </c>
      <c r="K600" s="6" t="n">
        <v>0</v>
      </c>
      <c r="L600" s="6" t="n">
        <v>0</v>
      </c>
      <c r="M600" s="6"/>
      <c r="N600" s="6" t="s">
        <f>=I600+J600+K600+L600</f>
      </c>
      <c r="O600" s="6"/>
      <c r="P600" s="6"/>
      <c r="Q600" s="16"/>
      <c r="R600" s="16" t="s">
        <v>233</v>
      </c>
    </row>
    <row collapsed="false" customFormat="false" customHeight="false" hidden="false" ht="12.1" outlineLevel="0" r="601">
      <c r="A601" s="20" t="n">
        <v>46035</v>
      </c>
      <c r="B601" s="16" t="s">
        <v>40</v>
      </c>
      <c r="C601" s="16" t="s">
        <v>41</v>
      </c>
      <c r="D601" s="16" t="s">
        <v>169</v>
      </c>
      <c r="E601" s="16" t="s">
        <v>18</v>
      </c>
      <c r="F601" s="16" t="s">
        <v>20</v>
      </c>
      <c r="G601" s="7" t="n">
        <v>1</v>
      </c>
      <c r="H601" s="6" t="n">
        <v>12666</v>
      </c>
      <c r="I601" s="6" t="n">
        <v>-12666</v>
      </c>
      <c r="J601" s="6" t="n">
        <v>0</v>
      </c>
      <c r="K601" s="6" t="n">
        <v>0</v>
      </c>
      <c r="L601" s="6" t="n">
        <v>0</v>
      </c>
      <c r="M601" s="6"/>
      <c r="N601" s="6" t="s">
        <f>=I601+J601+K601+L601</f>
      </c>
      <c r="O601" s="6"/>
      <c r="P601" s="6"/>
      <c r="Q601" s="16"/>
      <c r="R601" s="16" t="s">
        <v>233</v>
      </c>
    </row>
    <row collapsed="false" customFormat="false" customHeight="false" hidden="false" ht="12.1" outlineLevel="0" r="602">
      <c r="A602" s="29" t="n">
        <v>46035</v>
      </c>
      <c r="B602" s="30" t="s">
        <v>198</v>
      </c>
      <c r="C602" s="30" t="s">
        <v>294</v>
      </c>
      <c r="D602" s="30" t="s">
        <v>171</v>
      </c>
      <c r="E602" s="30" t="s">
        <v>89</v>
      </c>
      <c r="F602" s="30" t="s">
        <v>20</v>
      </c>
      <c r="G602" s="31" t="n">
        <v>-8</v>
      </c>
      <c r="H602" s="32" t="n">
        <v>100</v>
      </c>
      <c r="I602" s="32" t="n">
        <v>8000</v>
      </c>
      <c r="J602" s="32" t="n">
        <v>135.04</v>
      </c>
      <c r="K602" s="32" t="n">
        <v>0</v>
      </c>
      <c r="L602" s="32" t="n">
        <v>0</v>
      </c>
      <c r="M602" s="32"/>
      <c r="N602" s="6" t="s">
        <f>=I602+J602+K602+L602</f>
      </c>
      <c r="O602" s="32"/>
      <c r="P602" s="32"/>
      <c r="Q602" s="30"/>
      <c r="R602" s="30" t="s">
        <v>233</v>
      </c>
    </row>
    <row collapsed="false" customFormat="false" customHeight="false" hidden="false" ht="12.1" outlineLevel="0" r="603">
      <c r="A603" s="29" t="n">
        <v>46035</v>
      </c>
      <c r="B603" s="30" t="s">
        <v>199</v>
      </c>
      <c r="C603" s="30" t="s">
        <v>296</v>
      </c>
      <c r="D603" s="30" t="s">
        <v>171</v>
      </c>
      <c r="E603" s="30" t="s">
        <v>18</v>
      </c>
      <c r="F603" s="30" t="s">
        <v>20</v>
      </c>
      <c r="G603" s="31" t="n">
        <v>-2</v>
      </c>
      <c r="H603" s="32" t="n">
        <v>495.4</v>
      </c>
      <c r="I603" s="32" t="n">
        <v>990.8</v>
      </c>
      <c r="J603" s="32" t="n">
        <v>0</v>
      </c>
      <c r="K603" s="32" t="n">
        <v>0</v>
      </c>
      <c r="L603" s="32" t="n">
        <v>0</v>
      </c>
      <c r="M603" s="32"/>
      <c r="N603" s="6" t="s">
        <f>=I603+J603+K603+L603</f>
      </c>
      <c r="O603" s="32"/>
      <c r="P603" s="32"/>
      <c r="Q603" s="30"/>
      <c r="R603" s="30" t="s">
        <v>233</v>
      </c>
    </row>
    <row collapsed="false" customFormat="false" customHeight="false" hidden="false" ht="12.1" outlineLevel="0" r="604">
      <c r="A604" s="29" t="n">
        <v>46035</v>
      </c>
      <c r="B604" s="30" t="s">
        <v>199</v>
      </c>
      <c r="C604" s="30" t="s">
        <v>296</v>
      </c>
      <c r="D604" s="30" t="s">
        <v>171</v>
      </c>
      <c r="E604" s="30" t="s">
        <v>18</v>
      </c>
      <c r="F604" s="30" t="s">
        <v>20</v>
      </c>
      <c r="G604" s="31" t="n">
        <v>-8</v>
      </c>
      <c r="H604" s="32" t="n">
        <v>494.6</v>
      </c>
      <c r="I604" s="32" t="n">
        <v>3956.8</v>
      </c>
      <c r="J604" s="32" t="n">
        <v>0</v>
      </c>
      <c r="K604" s="32" t="n">
        <v>0</v>
      </c>
      <c r="L604" s="32" t="n">
        <v>0</v>
      </c>
      <c r="M604" s="32"/>
      <c r="N604" s="6" t="s">
        <f>=I604+J604+K604+L604</f>
      </c>
      <c r="O604" s="32"/>
      <c r="P604" s="32"/>
      <c r="Q604" s="30"/>
      <c r="R604" s="30" t="s">
        <v>233</v>
      </c>
    </row>
    <row collapsed="false" customFormat="false" customHeight="false" hidden="false" ht="12.1" outlineLevel="0" r="605">
      <c r="A605" s="29" t="n">
        <v>46035</v>
      </c>
      <c r="B605" s="30" t="s">
        <v>195</v>
      </c>
      <c r="C605" s="30" t="s">
        <v>284</v>
      </c>
      <c r="D605" s="30" t="s">
        <v>171</v>
      </c>
      <c r="E605" s="30" t="s">
        <v>60</v>
      </c>
      <c r="F605" s="30" t="s">
        <v>20</v>
      </c>
      <c r="G605" s="31" t="n">
        <v>-4000</v>
      </c>
      <c r="H605" s="32" t="n">
        <v>13.068</v>
      </c>
      <c r="I605" s="32" t="n">
        <v>52272</v>
      </c>
      <c r="J605" s="32" t="n">
        <v>0</v>
      </c>
      <c r="K605" s="32" t="n">
        <v>0</v>
      </c>
      <c r="L605" s="32" t="n">
        <v>0</v>
      </c>
      <c r="M605" s="32"/>
      <c r="N605" s="6" t="s">
        <f>=I605+J605+K605+L605</f>
      </c>
      <c r="O605" s="32"/>
      <c r="P605" s="32"/>
      <c r="Q605" s="30"/>
      <c r="R605" s="30" t="s">
        <v>233</v>
      </c>
    </row>
    <row collapsed="false" customFormat="false" customHeight="false" hidden="false" ht="12.1" outlineLevel="0" r="606">
      <c r="A606" s="29" t="n">
        <v>46035</v>
      </c>
      <c r="B606" s="30" t="s">
        <v>195</v>
      </c>
      <c r="C606" s="30" t="s">
        <v>284</v>
      </c>
      <c r="D606" s="30" t="s">
        <v>171</v>
      </c>
      <c r="E606" s="30" t="s">
        <v>60</v>
      </c>
      <c r="F606" s="30" t="s">
        <v>20</v>
      </c>
      <c r="G606" s="31" t="n">
        <v>-3778</v>
      </c>
      <c r="H606" s="32" t="n">
        <v>13.069</v>
      </c>
      <c r="I606" s="32" t="n">
        <v>49374.68</v>
      </c>
      <c r="J606" s="32" t="n">
        <v>0</v>
      </c>
      <c r="K606" s="32" t="n">
        <v>0</v>
      </c>
      <c r="L606" s="32" t="n">
        <v>0</v>
      </c>
      <c r="M606" s="32"/>
      <c r="N606" s="6" t="s">
        <f>=I606+J606+K606+L606</f>
      </c>
      <c r="O606" s="32"/>
      <c r="P606" s="32"/>
      <c r="Q606" s="30"/>
      <c r="R606" s="30" t="s">
        <v>233</v>
      </c>
    </row>
    <row collapsed="false" customFormat="false" customHeight="false" hidden="false" ht="12.1" outlineLevel="0" r="607">
      <c r="A607" s="29" t="n">
        <v>46035</v>
      </c>
      <c r="B607" s="30" t="s">
        <v>197</v>
      </c>
      <c r="C607" s="30" t="s">
        <v>293</v>
      </c>
      <c r="D607" s="30" t="s">
        <v>171</v>
      </c>
      <c r="E607" s="30" t="s">
        <v>60</v>
      </c>
      <c r="F607" s="30" t="s">
        <v>20</v>
      </c>
      <c r="G607" s="31" t="n">
        <v>-1600</v>
      </c>
      <c r="H607" s="32" t="n">
        <v>139.5</v>
      </c>
      <c r="I607" s="32" t="n">
        <v>223200</v>
      </c>
      <c r="J607" s="32" t="n">
        <v>0</v>
      </c>
      <c r="K607" s="32" t="n">
        <v>0</v>
      </c>
      <c r="L607" s="32" t="n">
        <v>0</v>
      </c>
      <c r="M607" s="32"/>
      <c r="N607" s="6" t="s">
        <f>=I607+J607+K607+L607</f>
      </c>
      <c r="O607" s="32"/>
      <c r="P607" s="32"/>
      <c r="Q607" s="30"/>
      <c r="R607" s="30" t="s">
        <v>233</v>
      </c>
    </row>
    <row collapsed="false" customFormat="false" customHeight="false" hidden="false" ht="12.1" outlineLevel="0" r="608">
      <c r="A608" s="25" t="n">
        <v>46036</v>
      </c>
      <c r="B608" s="26" t="s">
        <v>234</v>
      </c>
      <c r="C608" s="26" t="s">
        <v>235</v>
      </c>
      <c r="D608" s="26" t="s">
        <v>234</v>
      </c>
      <c r="E608" s="26" t="s">
        <v>234</v>
      </c>
      <c r="F608" s="26" t="s">
        <v>20</v>
      </c>
      <c r="G608" s="27" t="n">
        <v>1</v>
      </c>
      <c r="H608" s="28" t="n">
        <v>-2884.13</v>
      </c>
      <c r="I608" s="28" t="n">
        <v>-2884.13</v>
      </c>
      <c r="J608" s="28" t="n">
        <v>0</v>
      </c>
      <c r="K608" s="28" t="n">
        <v>0</v>
      </c>
      <c r="L608" s="28" t="n">
        <v>0</v>
      </c>
      <c r="M608" s="28"/>
      <c r="N608" s="6" t="s">
        <f>=I608+J608+K608+L608</f>
      </c>
      <c r="O608" s="28"/>
      <c r="P608" s="28"/>
      <c r="Q608" s="26"/>
      <c r="R608" s="26" t="s">
        <v>233</v>
      </c>
    </row>
    <row collapsed="false" customFormat="false" customHeight="false" hidden="false" ht="12.1" outlineLevel="0" r="609">
      <c r="A609" s="25" t="n">
        <v>46036</v>
      </c>
      <c r="B609" s="26" t="s">
        <v>234</v>
      </c>
      <c r="C609" s="26" t="s">
        <v>235</v>
      </c>
      <c r="D609" s="26" t="s">
        <v>234</v>
      </c>
      <c r="E609" s="26" t="s">
        <v>234</v>
      </c>
      <c r="F609" s="26" t="s">
        <v>20</v>
      </c>
      <c r="G609" s="27" t="n">
        <v>1</v>
      </c>
      <c r="H609" s="28" t="n">
        <v>-65.16</v>
      </c>
      <c r="I609" s="28" t="n">
        <v>-65.16</v>
      </c>
      <c r="J609" s="28" t="n">
        <v>0</v>
      </c>
      <c r="K609" s="28" t="n">
        <v>0</v>
      </c>
      <c r="L609" s="28" t="n">
        <v>0</v>
      </c>
      <c r="M609" s="28"/>
      <c r="N609" s="6" t="s">
        <f>=I609+J609+K609+L609</f>
      </c>
      <c r="O609" s="28"/>
      <c r="P609" s="28"/>
      <c r="Q609" s="26"/>
      <c r="R609" s="26" t="s">
        <v>233</v>
      </c>
    </row>
    <row collapsed="false" customFormat="false" customHeight="false" hidden="false" ht="12.1" outlineLevel="0" r="610">
      <c r="A610" s="20" t="n">
        <v>46036</v>
      </c>
      <c r="B610" s="16" t="s">
        <v>28</v>
      </c>
      <c r="C610" s="16" t="s">
        <v>29</v>
      </c>
      <c r="D610" s="16" t="s">
        <v>169</v>
      </c>
      <c r="E610" s="16" t="s">
        <v>18</v>
      </c>
      <c r="F610" s="16" t="s">
        <v>20</v>
      </c>
      <c r="G610" s="7" t="n">
        <v>1</v>
      </c>
      <c r="H610" s="6" t="n">
        <v>7755</v>
      </c>
      <c r="I610" s="6" t="n">
        <v>-7755</v>
      </c>
      <c r="J610" s="6" t="n">
        <v>0</v>
      </c>
      <c r="K610" s="6" t="n">
        <v>0</v>
      </c>
      <c r="L610" s="6" t="n">
        <v>0</v>
      </c>
      <c r="M610" s="6"/>
      <c r="N610" s="6" t="s">
        <f>=I610+J610+K610+L610</f>
      </c>
      <c r="O610" s="6"/>
      <c r="P610" s="6"/>
      <c r="Q610" s="16"/>
      <c r="R610" s="16" t="s">
        <v>233</v>
      </c>
    </row>
    <row collapsed="false" customFormat="false" customHeight="false" hidden="false" ht="12.1" outlineLevel="0" r="611">
      <c r="A611" s="20" t="n">
        <v>46036</v>
      </c>
      <c r="B611" s="16" t="s">
        <v>28</v>
      </c>
      <c r="C611" s="16" t="s">
        <v>29</v>
      </c>
      <c r="D611" s="16" t="s">
        <v>169</v>
      </c>
      <c r="E611" s="16" t="s">
        <v>18</v>
      </c>
      <c r="F611" s="16" t="s">
        <v>20</v>
      </c>
      <c r="G611" s="7" t="n">
        <v>1</v>
      </c>
      <c r="H611" s="6" t="n">
        <v>7755</v>
      </c>
      <c r="I611" s="6" t="n">
        <v>-7755</v>
      </c>
      <c r="J611" s="6" t="n">
        <v>0</v>
      </c>
      <c r="K611" s="6" t="n">
        <v>0</v>
      </c>
      <c r="L611" s="6" t="n">
        <v>0</v>
      </c>
      <c r="M611" s="6"/>
      <c r="N611" s="6" t="s">
        <f>=I611+J611+K611+L611</f>
      </c>
      <c r="O611" s="6"/>
      <c r="P611" s="6"/>
      <c r="Q611" s="16"/>
      <c r="R611" s="16" t="s">
        <v>233</v>
      </c>
    </row>
    <row collapsed="false" customFormat="false" customHeight="false" hidden="false" ht="12.1" outlineLevel="0" r="612">
      <c r="A612" s="20" t="n">
        <v>46036</v>
      </c>
      <c r="B612" s="16" t="s">
        <v>51</v>
      </c>
      <c r="C612" s="16" t="s">
        <v>52</v>
      </c>
      <c r="D612" s="16" t="s">
        <v>169</v>
      </c>
      <c r="E612" s="16" t="s">
        <v>18</v>
      </c>
      <c r="F612" s="16" t="s">
        <v>20</v>
      </c>
      <c r="G612" s="7" t="n">
        <v>1</v>
      </c>
      <c r="H612" s="6" t="n">
        <v>8888</v>
      </c>
      <c r="I612" s="6" t="n">
        <v>-8888</v>
      </c>
      <c r="J612" s="6" t="n">
        <v>0</v>
      </c>
      <c r="K612" s="6" t="n">
        <v>0</v>
      </c>
      <c r="L612" s="6" t="n">
        <v>0</v>
      </c>
      <c r="M612" s="6"/>
      <c r="N612" s="6" t="s">
        <f>=I612+J612+K612+L612</f>
      </c>
      <c r="O612" s="6"/>
      <c r="P612" s="6"/>
      <c r="Q612" s="16"/>
      <c r="R612" s="16" t="s">
        <v>233</v>
      </c>
    </row>
    <row collapsed="false" customFormat="false" customHeight="false" hidden="false" ht="12.1" outlineLevel="0" r="613">
      <c r="A613" s="20" t="n">
        <v>46036</v>
      </c>
      <c r="B613" s="16" t="s">
        <v>51</v>
      </c>
      <c r="C613" s="16" t="s">
        <v>52</v>
      </c>
      <c r="D613" s="16" t="s">
        <v>169</v>
      </c>
      <c r="E613" s="16" t="s">
        <v>18</v>
      </c>
      <c r="F613" s="16" t="s">
        <v>20</v>
      </c>
      <c r="G613" s="7" t="n">
        <v>1</v>
      </c>
      <c r="H613" s="6" t="n">
        <v>8888</v>
      </c>
      <c r="I613" s="6" t="n">
        <v>-8888</v>
      </c>
      <c r="J613" s="6" t="n">
        <v>0</v>
      </c>
      <c r="K613" s="6" t="n">
        <v>0</v>
      </c>
      <c r="L613" s="6" t="n">
        <v>0</v>
      </c>
      <c r="M613" s="6"/>
      <c r="N613" s="6" t="s">
        <f>=I613+J613+K613+L613</f>
      </c>
      <c r="O613" s="6"/>
      <c r="P613" s="6"/>
      <c r="Q613" s="16"/>
      <c r="R613" s="16" t="s">
        <v>233</v>
      </c>
    </row>
    <row collapsed="false" customFormat="false" customHeight="false" hidden="false" ht="12.1" outlineLevel="0" r="614">
      <c r="A614" s="20" t="n">
        <v>46036</v>
      </c>
      <c r="B614" s="16" t="s">
        <v>44</v>
      </c>
      <c r="C614" s="16" t="s">
        <v>45</v>
      </c>
      <c r="D614" s="16" t="s">
        <v>169</v>
      </c>
      <c r="E614" s="16" t="s">
        <v>18</v>
      </c>
      <c r="F614" s="16" t="s">
        <v>20</v>
      </c>
      <c r="G614" s="7" t="n">
        <v>4</v>
      </c>
      <c r="H614" s="6" t="n">
        <v>3400</v>
      </c>
      <c r="I614" s="6" t="n">
        <v>-13600</v>
      </c>
      <c r="J614" s="6" t="n">
        <v>0</v>
      </c>
      <c r="K614" s="6" t="n">
        <v>0</v>
      </c>
      <c r="L614" s="6" t="n">
        <v>0</v>
      </c>
      <c r="M614" s="6"/>
      <c r="N614" s="6" t="s">
        <f>=I614+J614+K614+L614</f>
      </c>
      <c r="O614" s="6"/>
      <c r="P614" s="6"/>
      <c r="Q614" s="16"/>
      <c r="R614" s="16" t="s">
        <v>233</v>
      </c>
    </row>
    <row collapsed="false" customFormat="false" customHeight="false" hidden="false" ht="12.1" outlineLevel="0" r="615">
      <c r="A615" s="20" t="n">
        <v>46036</v>
      </c>
      <c r="B615" s="16" t="s">
        <v>44</v>
      </c>
      <c r="C615" s="16" t="s">
        <v>45</v>
      </c>
      <c r="D615" s="16" t="s">
        <v>169</v>
      </c>
      <c r="E615" s="16" t="s">
        <v>18</v>
      </c>
      <c r="F615" s="16" t="s">
        <v>20</v>
      </c>
      <c r="G615" s="7" t="n">
        <v>1</v>
      </c>
      <c r="H615" s="6" t="n">
        <v>3400</v>
      </c>
      <c r="I615" s="6" t="n">
        <v>-3400</v>
      </c>
      <c r="J615" s="6" t="n">
        <v>0</v>
      </c>
      <c r="K615" s="6" t="n">
        <v>0</v>
      </c>
      <c r="L615" s="6" t="n">
        <v>0</v>
      </c>
      <c r="M615" s="6"/>
      <c r="N615" s="6" t="s">
        <f>=I615+J615+K615+L615</f>
      </c>
      <c r="O615" s="6"/>
      <c r="P615" s="6"/>
      <c r="Q615" s="16"/>
      <c r="R615" s="16" t="s">
        <v>233</v>
      </c>
    </row>
    <row collapsed="false" customFormat="false" customHeight="false" hidden="false" ht="12.1" outlineLevel="0" r="616">
      <c r="A616" s="25" t="n">
        <v>46036</v>
      </c>
      <c r="B616" s="26" t="s">
        <v>234</v>
      </c>
      <c r="C616" s="26" t="s">
        <v>235</v>
      </c>
      <c r="D616" s="26" t="s">
        <v>234</v>
      </c>
      <c r="E616" s="26" t="s">
        <v>234</v>
      </c>
      <c r="F616" s="26" t="s">
        <v>20</v>
      </c>
      <c r="G616" s="27" t="n">
        <v>1</v>
      </c>
      <c r="H616" s="28" t="n">
        <v>-29.34</v>
      </c>
      <c r="I616" s="28" t="n">
        <v>-29.34</v>
      </c>
      <c r="J616" s="28" t="n">
        <v>0</v>
      </c>
      <c r="K616" s="28" t="n">
        <v>0</v>
      </c>
      <c r="L616" s="28" t="n">
        <v>0</v>
      </c>
      <c r="M616" s="28"/>
      <c r="N616" s="6" t="s">
        <f>=I616+J616+K616+L616</f>
      </c>
      <c r="O616" s="28"/>
      <c r="P616" s="28"/>
      <c r="Q616" s="26"/>
      <c r="R616" s="26" t="s">
        <v>297</v>
      </c>
    </row>
    <row collapsed="false" customFormat="false" customHeight="false" hidden="false" ht="12.1" outlineLevel="0" r="617">
      <c r="A617" s="33" t="n">
        <v>46037</v>
      </c>
      <c r="B617" s="34" t="s">
        <v>245</v>
      </c>
      <c r="C617" s="34" t="s">
        <v>120</v>
      </c>
      <c r="D617" s="34" t="s">
        <v>245</v>
      </c>
      <c r="E617" s="34" t="s">
        <v>245</v>
      </c>
      <c r="F617" s="34" t="s">
        <v>20</v>
      </c>
      <c r="G617" s="35" t="n">
        <v>1</v>
      </c>
      <c r="H617" s="36" t="n">
        <v>-100000</v>
      </c>
      <c r="I617" s="36" t="n">
        <v>-100000</v>
      </c>
      <c r="J617" s="36" t="n">
        <v>0</v>
      </c>
      <c r="K617" s="36" t="n">
        <v>0</v>
      </c>
      <c r="L617" s="36" t="n">
        <v>0</v>
      </c>
      <c r="M617" s="36"/>
      <c r="N617" s="6" t="s">
        <f>=I617+J617+K617+L617</f>
      </c>
      <c r="O617" s="36"/>
      <c r="P617" s="36"/>
      <c r="Q617" s="34"/>
      <c r="R617" s="34" t="s">
        <v>233</v>
      </c>
    </row>
    <row collapsed="false" customFormat="false" customHeight="false" hidden="false" ht="12.1" outlineLevel="0" r="618">
      <c r="A618" s="25" t="n">
        <v>46037</v>
      </c>
      <c r="B618" s="26" t="s">
        <v>253</v>
      </c>
      <c r="C618" s="26" t="s">
        <v>254</v>
      </c>
      <c r="D618" s="26" t="s">
        <v>253</v>
      </c>
      <c r="E618" s="26" t="s">
        <v>253</v>
      </c>
      <c r="F618" s="26" t="s">
        <v>20</v>
      </c>
      <c r="G618" s="27" t="n">
        <v>1</v>
      </c>
      <c r="H618" s="28" t="n">
        <v>-18</v>
      </c>
      <c r="I618" s="28" t="n">
        <v>-18</v>
      </c>
      <c r="J618" s="28" t="n">
        <v>0</v>
      </c>
      <c r="K618" s="28" t="n">
        <v>0</v>
      </c>
      <c r="L618" s="28" t="n">
        <v>0</v>
      </c>
      <c r="M618" s="28"/>
      <c r="N618" s="6" t="s">
        <f>=I618+J618+K618+L618</f>
      </c>
      <c r="O618" s="28"/>
      <c r="P618" s="28"/>
      <c r="Q618" s="26"/>
      <c r="R618" s="26" t="s">
        <v>233</v>
      </c>
    </row>
    <row collapsed="false" customFormat="false" customHeight="false" hidden="false" ht="12.1" outlineLevel="0" r="619">
      <c r="A619" s="20" t="n">
        <v>46037</v>
      </c>
      <c r="B619" s="16" t="s">
        <v>48</v>
      </c>
      <c r="C619" s="16" t="s">
        <v>49</v>
      </c>
      <c r="D619" s="16" t="s">
        <v>169</v>
      </c>
      <c r="E619" s="16" t="s">
        <v>18</v>
      </c>
      <c r="F619" s="16" t="s">
        <v>20</v>
      </c>
      <c r="G619" s="7" t="n">
        <v>1</v>
      </c>
      <c r="H619" s="6" t="n">
        <v>6677</v>
      </c>
      <c r="I619" s="6" t="n">
        <v>-6677</v>
      </c>
      <c r="J619" s="6" t="n">
        <v>0</v>
      </c>
      <c r="K619" s="6" t="n">
        <v>0</v>
      </c>
      <c r="L619" s="6" t="n">
        <v>0</v>
      </c>
      <c r="M619" s="6"/>
      <c r="N619" s="6" t="s">
        <f>=I619+J619+K619+L619</f>
      </c>
      <c r="O619" s="6"/>
      <c r="P619" s="6"/>
      <c r="Q619" s="16"/>
      <c r="R619" s="16" t="s">
        <v>233</v>
      </c>
    </row>
    <row collapsed="false" customFormat="false" customHeight="false" hidden="false" ht="12.1" outlineLevel="0" r="620">
      <c r="A620" s="20" t="n">
        <v>46037</v>
      </c>
      <c r="B620" s="16" t="s">
        <v>54</v>
      </c>
      <c r="C620" s="16" t="s">
        <v>55</v>
      </c>
      <c r="D620" s="16" t="s">
        <v>169</v>
      </c>
      <c r="E620" s="16" t="s">
        <v>18</v>
      </c>
      <c r="F620" s="16" t="s">
        <v>20</v>
      </c>
      <c r="G620" s="7" t="n">
        <v>1</v>
      </c>
      <c r="H620" s="6" t="n">
        <v>2600</v>
      </c>
      <c r="I620" s="6" t="n">
        <v>-2600</v>
      </c>
      <c r="J620" s="6" t="n">
        <v>0</v>
      </c>
      <c r="K620" s="6" t="n">
        <v>0</v>
      </c>
      <c r="L620" s="6" t="n">
        <v>0</v>
      </c>
      <c r="M620" s="6"/>
      <c r="N620" s="6" t="s">
        <f>=I620+J620+K620+L620</f>
      </c>
      <c r="O620" s="6"/>
      <c r="P620" s="6"/>
      <c r="Q620" s="16"/>
      <c r="R620" s="16" t="s">
        <v>233</v>
      </c>
    </row>
    <row collapsed="false" customFormat="false" customHeight="false" hidden="false" ht="12.1" outlineLevel="0" r="621">
      <c r="A621" s="20" t="n">
        <v>46037</v>
      </c>
      <c r="B621" s="16" t="s">
        <v>36</v>
      </c>
      <c r="C621" s="16" t="s">
        <v>37</v>
      </c>
      <c r="D621" s="16" t="s">
        <v>169</v>
      </c>
      <c r="E621" s="16" t="s">
        <v>18</v>
      </c>
      <c r="F621" s="16" t="s">
        <v>20</v>
      </c>
      <c r="G621" s="7" t="n">
        <v>1</v>
      </c>
      <c r="H621" s="6" t="n">
        <v>1942</v>
      </c>
      <c r="I621" s="6" t="n">
        <v>-1942</v>
      </c>
      <c r="J621" s="6" t="n">
        <v>0</v>
      </c>
      <c r="K621" s="6" t="n">
        <v>0</v>
      </c>
      <c r="L621" s="6" t="n">
        <v>0</v>
      </c>
      <c r="M621" s="6"/>
      <c r="N621" s="6" t="s">
        <f>=I621+J621+K621+L621</f>
      </c>
      <c r="O621" s="6"/>
      <c r="P621" s="6"/>
      <c r="Q621" s="16"/>
      <c r="R621" s="16" t="s">
        <v>233</v>
      </c>
    </row>
    <row collapsed="false" customFormat="false" customHeight="false" hidden="false" ht="12.1" outlineLevel="0" r="622">
      <c r="A622" s="20" t="n">
        <v>46037</v>
      </c>
      <c r="B622" s="16" t="s">
        <v>36</v>
      </c>
      <c r="C622" s="16" t="s">
        <v>37</v>
      </c>
      <c r="D622" s="16" t="s">
        <v>169</v>
      </c>
      <c r="E622" s="16" t="s">
        <v>18</v>
      </c>
      <c r="F622" s="16" t="s">
        <v>20</v>
      </c>
      <c r="G622" s="7" t="n">
        <v>2</v>
      </c>
      <c r="H622" s="6" t="n">
        <v>1942</v>
      </c>
      <c r="I622" s="6" t="n">
        <v>-3884</v>
      </c>
      <c r="J622" s="6" t="n">
        <v>0</v>
      </c>
      <c r="K622" s="6" t="n">
        <v>0</v>
      </c>
      <c r="L622" s="6" t="n">
        <v>0</v>
      </c>
      <c r="M622" s="6"/>
      <c r="N622" s="6" t="s">
        <f>=I622+J622+K622+L622</f>
      </c>
      <c r="O622" s="6"/>
      <c r="P622" s="6"/>
      <c r="Q622" s="16"/>
      <c r="R622" s="16" t="s">
        <v>233</v>
      </c>
    </row>
    <row collapsed="false" customFormat="false" customHeight="false" hidden="false" ht="12.1" outlineLevel="0" r="623">
      <c r="A623" s="20" t="n">
        <v>46037</v>
      </c>
      <c r="B623" s="16" t="s">
        <v>36</v>
      </c>
      <c r="C623" s="16" t="s">
        <v>37</v>
      </c>
      <c r="D623" s="16" t="s">
        <v>169</v>
      </c>
      <c r="E623" s="16" t="s">
        <v>18</v>
      </c>
      <c r="F623" s="16" t="s">
        <v>20</v>
      </c>
      <c r="G623" s="7" t="n">
        <v>1</v>
      </c>
      <c r="H623" s="6" t="n">
        <v>1942</v>
      </c>
      <c r="I623" s="6" t="n">
        <v>-1942</v>
      </c>
      <c r="J623" s="6" t="n">
        <v>0</v>
      </c>
      <c r="K623" s="6" t="n">
        <v>0</v>
      </c>
      <c r="L623" s="6" t="n">
        <v>0</v>
      </c>
      <c r="M623" s="6"/>
      <c r="N623" s="6" t="s">
        <f>=I623+J623+K623+L623</f>
      </c>
      <c r="O623" s="6"/>
      <c r="P623" s="6"/>
      <c r="Q623" s="16"/>
      <c r="R623" s="16" t="s">
        <v>233</v>
      </c>
    </row>
    <row collapsed="false" customFormat="false" customHeight="false" hidden="false" ht="12.1" outlineLevel="0" r="624">
      <c r="A624" s="20" t="n">
        <v>46037</v>
      </c>
      <c r="B624" s="16" t="s">
        <v>36</v>
      </c>
      <c r="C624" s="16" t="s">
        <v>37</v>
      </c>
      <c r="D624" s="16" t="s">
        <v>169</v>
      </c>
      <c r="E624" s="16" t="s">
        <v>18</v>
      </c>
      <c r="F624" s="16" t="s">
        <v>20</v>
      </c>
      <c r="G624" s="7" t="n">
        <v>3</v>
      </c>
      <c r="H624" s="6" t="n">
        <v>1945</v>
      </c>
      <c r="I624" s="6" t="n">
        <v>-5835</v>
      </c>
      <c r="J624" s="6" t="n">
        <v>0</v>
      </c>
      <c r="K624" s="6" t="n">
        <v>0</v>
      </c>
      <c r="L624" s="6" t="n">
        <v>0</v>
      </c>
      <c r="M624" s="6"/>
      <c r="N624" s="6" t="s">
        <f>=I624+J624+K624+L624</f>
      </c>
      <c r="O624" s="6"/>
      <c r="P624" s="6"/>
      <c r="Q624" s="16"/>
      <c r="R624" s="16" t="s">
        <v>233</v>
      </c>
    </row>
    <row collapsed="false" customFormat="false" customHeight="false" hidden="false" ht="12.1" outlineLevel="0" r="625">
      <c r="A625" s="29" t="n">
        <v>46037</v>
      </c>
      <c r="B625" s="30" t="s">
        <v>192</v>
      </c>
      <c r="C625" s="30" t="s">
        <v>277</v>
      </c>
      <c r="D625" s="30" t="s">
        <v>171</v>
      </c>
      <c r="E625" s="30" t="s">
        <v>18</v>
      </c>
      <c r="F625" s="30" t="s">
        <v>20</v>
      </c>
      <c r="G625" s="31" t="n">
        <v>-3</v>
      </c>
      <c r="H625" s="32" t="n">
        <v>6305</v>
      </c>
      <c r="I625" s="32" t="n">
        <v>18915</v>
      </c>
      <c r="J625" s="32" t="n">
        <v>0</v>
      </c>
      <c r="K625" s="32" t="n">
        <v>0</v>
      </c>
      <c r="L625" s="32" t="n">
        <v>0</v>
      </c>
      <c r="M625" s="32"/>
      <c r="N625" s="6" t="s">
        <f>=I625+J625+K625+L625</f>
      </c>
      <c r="O625" s="32"/>
      <c r="P625" s="32"/>
      <c r="Q625" s="30"/>
      <c r="R625" s="30" t="s">
        <v>233</v>
      </c>
    </row>
    <row collapsed="false" customFormat="false" customHeight="false" hidden="false" ht="12.1" outlineLevel="0" r="626">
      <c r="A626" s="29" t="n">
        <v>46037</v>
      </c>
      <c r="B626" s="30" t="s">
        <v>192</v>
      </c>
      <c r="C626" s="30" t="s">
        <v>277</v>
      </c>
      <c r="D626" s="30" t="s">
        <v>171</v>
      </c>
      <c r="E626" s="30" t="s">
        <v>18</v>
      </c>
      <c r="F626" s="30" t="s">
        <v>20</v>
      </c>
      <c r="G626" s="31" t="n">
        <v>-1</v>
      </c>
      <c r="H626" s="32" t="n">
        <v>6305</v>
      </c>
      <c r="I626" s="32" t="n">
        <v>6305</v>
      </c>
      <c r="J626" s="32" t="n">
        <v>0</v>
      </c>
      <c r="K626" s="32" t="n">
        <v>0</v>
      </c>
      <c r="L626" s="32" t="n">
        <v>0</v>
      </c>
      <c r="M626" s="32"/>
      <c r="N626" s="6" t="s">
        <f>=I626+J626+K626+L626</f>
      </c>
      <c r="O626" s="32"/>
      <c r="P626" s="32"/>
      <c r="Q626" s="30"/>
      <c r="R626" s="30" t="s">
        <v>233</v>
      </c>
    </row>
    <row collapsed="false" customFormat="false" customHeight="false" hidden="false" ht="12.1" outlineLevel="0" r="627">
      <c r="A627" s="29" t="n">
        <v>46037</v>
      </c>
      <c r="B627" s="30" t="s">
        <v>192</v>
      </c>
      <c r="C627" s="30" t="s">
        <v>277</v>
      </c>
      <c r="D627" s="30" t="s">
        <v>171</v>
      </c>
      <c r="E627" s="30" t="s">
        <v>18</v>
      </c>
      <c r="F627" s="30" t="s">
        <v>20</v>
      </c>
      <c r="G627" s="31" t="n">
        <v>-2</v>
      </c>
      <c r="H627" s="32" t="n">
        <v>6305</v>
      </c>
      <c r="I627" s="32" t="n">
        <v>12610</v>
      </c>
      <c r="J627" s="32" t="n">
        <v>0</v>
      </c>
      <c r="K627" s="32" t="n">
        <v>0</v>
      </c>
      <c r="L627" s="32" t="n">
        <v>0</v>
      </c>
      <c r="M627" s="32"/>
      <c r="N627" s="6" t="s">
        <f>=I627+J627+K627+L627</f>
      </c>
      <c r="O627" s="32"/>
      <c r="P627" s="32"/>
      <c r="Q627" s="30"/>
      <c r="R627" s="30" t="s">
        <v>233</v>
      </c>
    </row>
    <row collapsed="false" customFormat="false" customHeight="false" hidden="false" ht="12.1" outlineLevel="0" r="628">
      <c r="A628" s="29" t="n">
        <v>46037</v>
      </c>
      <c r="B628" s="30" t="s">
        <v>192</v>
      </c>
      <c r="C628" s="30" t="s">
        <v>277</v>
      </c>
      <c r="D628" s="30" t="s">
        <v>171</v>
      </c>
      <c r="E628" s="30" t="s">
        <v>18</v>
      </c>
      <c r="F628" s="30" t="s">
        <v>20</v>
      </c>
      <c r="G628" s="31" t="n">
        <v>-3</v>
      </c>
      <c r="H628" s="32" t="n">
        <v>6304</v>
      </c>
      <c r="I628" s="32" t="n">
        <v>18912</v>
      </c>
      <c r="J628" s="32" t="n">
        <v>0</v>
      </c>
      <c r="K628" s="32" t="n">
        <v>0</v>
      </c>
      <c r="L628" s="32" t="n">
        <v>0</v>
      </c>
      <c r="M628" s="32"/>
      <c r="N628" s="6" t="s">
        <f>=I628+J628+K628+L628</f>
      </c>
      <c r="O628" s="32"/>
      <c r="P628" s="32"/>
      <c r="Q628" s="30"/>
      <c r="R628" s="30" t="s">
        <v>233</v>
      </c>
    </row>
    <row collapsed="false" customFormat="false" customHeight="false" hidden="false" ht="12.1" outlineLevel="0" r="629">
      <c r="A629" s="29" t="n">
        <v>46037</v>
      </c>
      <c r="B629" s="30" t="s">
        <v>192</v>
      </c>
      <c r="C629" s="30" t="s">
        <v>277</v>
      </c>
      <c r="D629" s="30" t="s">
        <v>171</v>
      </c>
      <c r="E629" s="30" t="s">
        <v>18</v>
      </c>
      <c r="F629" s="30" t="s">
        <v>20</v>
      </c>
      <c r="G629" s="31" t="n">
        <v>-7</v>
      </c>
      <c r="H629" s="32" t="n">
        <v>6304</v>
      </c>
      <c r="I629" s="32" t="n">
        <v>44128</v>
      </c>
      <c r="J629" s="32" t="n">
        <v>0</v>
      </c>
      <c r="K629" s="32" t="n">
        <v>0</v>
      </c>
      <c r="L629" s="32" t="n">
        <v>0</v>
      </c>
      <c r="M629" s="32"/>
      <c r="N629" s="6" t="s">
        <f>=I629+J629+K629+L629</f>
      </c>
      <c r="O629" s="32"/>
      <c r="P629" s="32"/>
      <c r="Q629" s="30"/>
      <c r="R629" s="30" t="s">
        <v>233</v>
      </c>
    </row>
    <row collapsed="false" customFormat="false" customHeight="false" hidden="false" ht="12.1" outlineLevel="0" r="630">
      <c r="A630" s="29" t="n">
        <v>46037</v>
      </c>
      <c r="B630" s="30" t="s">
        <v>191</v>
      </c>
      <c r="C630" s="30" t="s">
        <v>271</v>
      </c>
      <c r="D630" s="30" t="s">
        <v>171</v>
      </c>
      <c r="E630" s="30" t="s">
        <v>18</v>
      </c>
      <c r="F630" s="30" t="s">
        <v>20</v>
      </c>
      <c r="G630" s="31" t="n">
        <v>-2</v>
      </c>
      <c r="H630" s="32" t="n">
        <v>2581.2</v>
      </c>
      <c r="I630" s="32" t="n">
        <v>5162.4</v>
      </c>
      <c r="J630" s="32" t="n">
        <v>0</v>
      </c>
      <c r="K630" s="32" t="n">
        <v>0</v>
      </c>
      <c r="L630" s="32" t="n">
        <v>0</v>
      </c>
      <c r="M630" s="32"/>
      <c r="N630" s="6" t="s">
        <f>=I630+J630+K630+L630</f>
      </c>
      <c r="O630" s="32"/>
      <c r="P630" s="32"/>
      <c r="Q630" s="30"/>
      <c r="R630" s="30" t="s">
        <v>233</v>
      </c>
    </row>
    <row collapsed="false" customFormat="false" customHeight="false" hidden="false" ht="12.1" outlineLevel="0" r="631">
      <c r="A631" s="29" t="n">
        <v>46037</v>
      </c>
      <c r="B631" s="30" t="s">
        <v>191</v>
      </c>
      <c r="C631" s="30" t="s">
        <v>271</v>
      </c>
      <c r="D631" s="30" t="s">
        <v>171</v>
      </c>
      <c r="E631" s="30" t="s">
        <v>18</v>
      </c>
      <c r="F631" s="30" t="s">
        <v>20</v>
      </c>
      <c r="G631" s="31" t="n">
        <v>-7</v>
      </c>
      <c r="H631" s="32" t="n">
        <v>2581.2</v>
      </c>
      <c r="I631" s="32" t="n">
        <v>18068.4</v>
      </c>
      <c r="J631" s="32" t="n">
        <v>0</v>
      </c>
      <c r="K631" s="32" t="n">
        <v>0</v>
      </c>
      <c r="L631" s="32" t="n">
        <v>0</v>
      </c>
      <c r="M631" s="32"/>
      <c r="N631" s="6" t="s">
        <f>=I631+J631+K631+L631</f>
      </c>
      <c r="O631" s="32"/>
      <c r="P631" s="32"/>
      <c r="Q631" s="30"/>
      <c r="R631" s="30" t="s">
        <v>233</v>
      </c>
    </row>
    <row collapsed="false" customFormat="false" customHeight="false" hidden="false" ht="12.1" outlineLevel="0" r="632">
      <c r="A632" s="29" t="n">
        <v>46037</v>
      </c>
      <c r="B632" s="30" t="s">
        <v>191</v>
      </c>
      <c r="C632" s="30" t="s">
        <v>271</v>
      </c>
      <c r="D632" s="30" t="s">
        <v>171</v>
      </c>
      <c r="E632" s="30" t="s">
        <v>18</v>
      </c>
      <c r="F632" s="30" t="s">
        <v>20</v>
      </c>
      <c r="G632" s="31" t="n">
        <v>-19</v>
      </c>
      <c r="H632" s="32" t="n">
        <v>2581.2</v>
      </c>
      <c r="I632" s="32" t="n">
        <v>49042.8</v>
      </c>
      <c r="J632" s="32" t="n">
        <v>0</v>
      </c>
      <c r="K632" s="32" t="n">
        <v>0</v>
      </c>
      <c r="L632" s="32" t="n">
        <v>0</v>
      </c>
      <c r="M632" s="32"/>
      <c r="N632" s="6" t="s">
        <f>=I632+J632+K632+L632</f>
      </c>
      <c r="O632" s="32"/>
      <c r="P632" s="32"/>
      <c r="Q632" s="30"/>
      <c r="R632" s="30" t="s">
        <v>233</v>
      </c>
    </row>
    <row collapsed="false" customFormat="false" customHeight="false" hidden="false" ht="12.1" outlineLevel="0" r="633">
      <c r="A633" s="29" t="n">
        <v>46037</v>
      </c>
      <c r="B633" s="30" t="s">
        <v>191</v>
      </c>
      <c r="C633" s="30" t="s">
        <v>271</v>
      </c>
      <c r="D633" s="30" t="s">
        <v>171</v>
      </c>
      <c r="E633" s="30" t="s">
        <v>18</v>
      </c>
      <c r="F633" s="30" t="s">
        <v>20</v>
      </c>
      <c r="G633" s="31" t="n">
        <v>-7</v>
      </c>
      <c r="H633" s="32" t="n">
        <v>2581</v>
      </c>
      <c r="I633" s="32" t="n">
        <v>18067</v>
      </c>
      <c r="J633" s="32" t="n">
        <v>0</v>
      </c>
      <c r="K633" s="32" t="n">
        <v>0</v>
      </c>
      <c r="L633" s="32" t="n">
        <v>0</v>
      </c>
      <c r="M633" s="32"/>
      <c r="N633" s="6" t="s">
        <f>=I633+J633+K633+L633</f>
      </c>
      <c r="O633" s="32"/>
      <c r="P633" s="32"/>
      <c r="Q633" s="30"/>
      <c r="R633" s="30" t="s">
        <v>233</v>
      </c>
    </row>
    <row collapsed="false" customFormat="false" customHeight="false" hidden="false" ht="12.1" outlineLevel="0" r="634">
      <c r="A634" s="29" t="n">
        <v>46037</v>
      </c>
      <c r="B634" s="30" t="s">
        <v>191</v>
      </c>
      <c r="C634" s="30" t="s">
        <v>271</v>
      </c>
      <c r="D634" s="30" t="s">
        <v>171</v>
      </c>
      <c r="E634" s="30" t="s">
        <v>18</v>
      </c>
      <c r="F634" s="30" t="s">
        <v>20</v>
      </c>
      <c r="G634" s="31" t="n">
        <v>-12</v>
      </c>
      <c r="H634" s="32" t="n">
        <v>2581</v>
      </c>
      <c r="I634" s="32" t="n">
        <v>30972</v>
      </c>
      <c r="J634" s="32" t="n">
        <v>0</v>
      </c>
      <c r="K634" s="32" t="n">
        <v>0</v>
      </c>
      <c r="L634" s="32" t="n">
        <v>0</v>
      </c>
      <c r="M634" s="32"/>
      <c r="N634" s="6" t="s">
        <f>=I634+J634+K634+L634</f>
      </c>
      <c r="O634" s="32"/>
      <c r="P634" s="32"/>
      <c r="Q634" s="30"/>
      <c r="R634" s="30" t="s">
        <v>233</v>
      </c>
    </row>
    <row collapsed="false" customFormat="false" customHeight="false" hidden="false" ht="12.1" outlineLevel="0" r="635">
      <c r="A635" s="29" t="n">
        <v>46037</v>
      </c>
      <c r="B635" s="30" t="s">
        <v>177</v>
      </c>
      <c r="C635" s="30" t="s">
        <v>244</v>
      </c>
      <c r="D635" s="30" t="s">
        <v>171</v>
      </c>
      <c r="E635" s="30" t="s">
        <v>18</v>
      </c>
      <c r="F635" s="30" t="s">
        <v>20</v>
      </c>
      <c r="G635" s="31" t="n">
        <v>-71</v>
      </c>
      <c r="H635" s="32" t="n">
        <v>395.55</v>
      </c>
      <c r="I635" s="32" t="n">
        <v>28084.05</v>
      </c>
      <c r="J635" s="32" t="n">
        <v>0</v>
      </c>
      <c r="K635" s="32" t="n">
        <v>0</v>
      </c>
      <c r="L635" s="32" t="n">
        <v>0</v>
      </c>
      <c r="M635" s="32"/>
      <c r="N635" s="6" t="s">
        <f>=I635+J635+K635+L635</f>
      </c>
      <c r="O635" s="32"/>
      <c r="P635" s="32"/>
      <c r="Q635" s="30"/>
      <c r="R635" s="30" t="s">
        <v>233</v>
      </c>
    </row>
    <row collapsed="false" customFormat="false" customHeight="false" hidden="false" ht="12.1" outlineLevel="0" r="636">
      <c r="A636" s="29" t="n">
        <v>46037</v>
      </c>
      <c r="B636" s="30" t="s">
        <v>177</v>
      </c>
      <c r="C636" s="30" t="s">
        <v>244</v>
      </c>
      <c r="D636" s="30" t="s">
        <v>171</v>
      </c>
      <c r="E636" s="30" t="s">
        <v>18</v>
      </c>
      <c r="F636" s="30" t="s">
        <v>20</v>
      </c>
      <c r="G636" s="31" t="n">
        <v>-100</v>
      </c>
      <c r="H636" s="32" t="n">
        <v>395.55</v>
      </c>
      <c r="I636" s="32" t="n">
        <v>39555</v>
      </c>
      <c r="J636" s="32" t="n">
        <v>0</v>
      </c>
      <c r="K636" s="32" t="n">
        <v>0</v>
      </c>
      <c r="L636" s="32" t="n">
        <v>0</v>
      </c>
      <c r="M636" s="32"/>
      <c r="N636" s="6" t="s">
        <f>=I636+J636+K636+L636</f>
      </c>
      <c r="O636" s="32"/>
      <c r="P636" s="32"/>
      <c r="Q636" s="30"/>
      <c r="R636" s="30" t="s">
        <v>233</v>
      </c>
    </row>
    <row collapsed="false" customFormat="false" customHeight="false" hidden="false" ht="12.1" outlineLevel="0" r="637">
      <c r="A637" s="29" t="n">
        <v>46037</v>
      </c>
      <c r="B637" s="30" t="s">
        <v>177</v>
      </c>
      <c r="C637" s="30" t="s">
        <v>244</v>
      </c>
      <c r="D637" s="30" t="s">
        <v>171</v>
      </c>
      <c r="E637" s="30" t="s">
        <v>18</v>
      </c>
      <c r="F637" s="30" t="s">
        <v>20</v>
      </c>
      <c r="G637" s="31" t="n">
        <v>-76</v>
      </c>
      <c r="H637" s="32" t="n">
        <v>395.55</v>
      </c>
      <c r="I637" s="32" t="n">
        <v>30061.8</v>
      </c>
      <c r="J637" s="32" t="n">
        <v>0</v>
      </c>
      <c r="K637" s="32" t="n">
        <v>0</v>
      </c>
      <c r="L637" s="32" t="n">
        <v>0</v>
      </c>
      <c r="M637" s="32"/>
      <c r="N637" s="6" t="s">
        <f>=I637+J637+K637+L637</f>
      </c>
      <c r="O637" s="32"/>
      <c r="P637" s="32"/>
      <c r="Q637" s="30"/>
      <c r="R637" s="30" t="s">
        <v>233</v>
      </c>
    </row>
    <row collapsed="false" customFormat="false" customHeight="false" hidden="false" ht="12.1" outlineLevel="0" r="638">
      <c r="A638" s="20" t="n">
        <v>46037</v>
      </c>
      <c r="B638" s="16" t="s">
        <v>17</v>
      </c>
      <c r="C638" s="16" t="s">
        <v>279</v>
      </c>
      <c r="D638" s="16" t="s">
        <v>169</v>
      </c>
      <c r="E638" s="16" t="s">
        <v>18</v>
      </c>
      <c r="F638" s="16" t="s">
        <v>20</v>
      </c>
      <c r="G638" s="7" t="n">
        <v>43</v>
      </c>
      <c r="H638" s="6" t="n">
        <v>1456.5</v>
      </c>
      <c r="I638" s="6" t="n">
        <v>-62629.5</v>
      </c>
      <c r="J638" s="6" t="n">
        <v>0</v>
      </c>
      <c r="K638" s="6" t="n">
        <v>0</v>
      </c>
      <c r="L638" s="6" t="n">
        <v>0</v>
      </c>
      <c r="M638" s="6"/>
      <c r="N638" s="6" t="s">
        <f>=I638+J638+K638+L638</f>
      </c>
      <c r="O638" s="6"/>
      <c r="P638" s="6"/>
      <c r="Q638" s="16"/>
      <c r="R638" s="16" t="s">
        <v>233</v>
      </c>
    </row>
    <row collapsed="false" customFormat="false" customHeight="false" hidden="false" ht="12.1" outlineLevel="0" r="639">
      <c r="A639" s="20" t="n">
        <v>46037</v>
      </c>
      <c r="B639" s="16" t="s">
        <v>17</v>
      </c>
      <c r="C639" s="16" t="s">
        <v>279</v>
      </c>
      <c r="D639" s="16" t="s">
        <v>169</v>
      </c>
      <c r="E639" s="16" t="s">
        <v>18</v>
      </c>
      <c r="F639" s="16" t="s">
        <v>20</v>
      </c>
      <c r="G639" s="7" t="n">
        <v>8</v>
      </c>
      <c r="H639" s="6" t="n">
        <v>1456.5</v>
      </c>
      <c r="I639" s="6" t="n">
        <v>-11652</v>
      </c>
      <c r="J639" s="6" t="n">
        <v>0</v>
      </c>
      <c r="K639" s="6" t="n">
        <v>0</v>
      </c>
      <c r="L639" s="6" t="n">
        <v>0</v>
      </c>
      <c r="M639" s="6"/>
      <c r="N639" s="6" t="s">
        <f>=I639+J639+K639+L639</f>
      </c>
      <c r="O639" s="6"/>
      <c r="P639" s="6"/>
      <c r="Q639" s="16"/>
      <c r="R639" s="16" t="s">
        <v>233</v>
      </c>
    </row>
    <row collapsed="false" customFormat="false" customHeight="false" hidden="false" ht="12.1" outlineLevel="0" r="640">
      <c r="A640" s="20" t="n">
        <v>46037</v>
      </c>
      <c r="B640" s="16" t="s">
        <v>17</v>
      </c>
      <c r="C640" s="16" t="s">
        <v>279</v>
      </c>
      <c r="D640" s="16" t="s">
        <v>169</v>
      </c>
      <c r="E640" s="16" t="s">
        <v>18</v>
      </c>
      <c r="F640" s="16" t="s">
        <v>20</v>
      </c>
      <c r="G640" s="7" t="n">
        <v>3</v>
      </c>
      <c r="H640" s="6" t="n">
        <v>1456.5</v>
      </c>
      <c r="I640" s="6" t="n">
        <v>-4369.5</v>
      </c>
      <c r="J640" s="6" t="n">
        <v>0</v>
      </c>
      <c r="K640" s="6" t="n">
        <v>0</v>
      </c>
      <c r="L640" s="6" t="n">
        <v>0</v>
      </c>
      <c r="M640" s="6"/>
      <c r="N640" s="6" t="s">
        <f>=I640+J640+K640+L640</f>
      </c>
      <c r="O640" s="6"/>
      <c r="P640" s="6"/>
      <c r="Q640" s="16"/>
      <c r="R640" s="16" t="s">
        <v>233</v>
      </c>
    </row>
    <row collapsed="false" customFormat="false" customHeight="false" hidden="false" ht="12.1" outlineLevel="0" r="641">
      <c r="A641" s="20" t="n">
        <v>46037</v>
      </c>
      <c r="B641" s="16" t="s">
        <v>17</v>
      </c>
      <c r="C641" s="16" t="s">
        <v>279</v>
      </c>
      <c r="D641" s="16" t="s">
        <v>169</v>
      </c>
      <c r="E641" s="16" t="s">
        <v>18</v>
      </c>
      <c r="F641" s="16" t="s">
        <v>20</v>
      </c>
      <c r="G641" s="7" t="n">
        <v>10</v>
      </c>
      <c r="H641" s="6" t="n">
        <v>1456.5</v>
      </c>
      <c r="I641" s="6" t="n">
        <v>-14565</v>
      </c>
      <c r="J641" s="6" t="n">
        <v>0</v>
      </c>
      <c r="K641" s="6" t="n">
        <v>0</v>
      </c>
      <c r="L641" s="6" t="n">
        <v>0</v>
      </c>
      <c r="M641" s="6"/>
      <c r="N641" s="6" t="s">
        <f>=I641+J641+K641+L641</f>
      </c>
      <c r="O641" s="6"/>
      <c r="P641" s="6"/>
      <c r="Q641" s="16"/>
      <c r="R641" s="16" t="s">
        <v>233</v>
      </c>
    </row>
    <row collapsed="false" customFormat="false" customHeight="false" hidden="false" ht="12.1" outlineLevel="0" r="642">
      <c r="A642" s="20" t="n">
        <v>46037</v>
      </c>
      <c r="B642" s="16" t="s">
        <v>182</v>
      </c>
      <c r="C642" s="16" t="s">
        <v>256</v>
      </c>
      <c r="D642" s="16" t="s">
        <v>169</v>
      </c>
      <c r="E642" s="16" t="s">
        <v>18</v>
      </c>
      <c r="F642" s="16" t="s">
        <v>20</v>
      </c>
      <c r="G642" s="7" t="n">
        <v>42</v>
      </c>
      <c r="H642" s="6" t="n">
        <v>298.8</v>
      </c>
      <c r="I642" s="6" t="n">
        <v>-12549.6</v>
      </c>
      <c r="J642" s="6" t="n">
        <v>0</v>
      </c>
      <c r="K642" s="6" t="n">
        <v>0</v>
      </c>
      <c r="L642" s="6" t="n">
        <v>0</v>
      </c>
      <c r="M642" s="6"/>
      <c r="N642" s="6" t="s">
        <f>=I642+J642+K642+L642</f>
      </c>
      <c r="O642" s="6"/>
      <c r="P642" s="6"/>
      <c r="Q642" s="16"/>
      <c r="R642" s="16" t="s">
        <v>233</v>
      </c>
    </row>
    <row collapsed="false" customFormat="false" customHeight="false" hidden="false" ht="12.1" outlineLevel="0" r="643">
      <c r="A643" s="20" t="n">
        <v>46037</v>
      </c>
      <c r="B643" s="16" t="s">
        <v>182</v>
      </c>
      <c r="C643" s="16" t="s">
        <v>256</v>
      </c>
      <c r="D643" s="16" t="s">
        <v>169</v>
      </c>
      <c r="E643" s="16" t="s">
        <v>18</v>
      </c>
      <c r="F643" s="16" t="s">
        <v>20</v>
      </c>
      <c r="G643" s="7" t="n">
        <v>278</v>
      </c>
      <c r="H643" s="6" t="n">
        <v>298.81</v>
      </c>
      <c r="I643" s="6" t="n">
        <v>-83069.18</v>
      </c>
      <c r="J643" s="6" t="n">
        <v>0</v>
      </c>
      <c r="K643" s="6" t="n">
        <v>0</v>
      </c>
      <c r="L643" s="6" t="n">
        <v>0</v>
      </c>
      <c r="M643" s="6"/>
      <c r="N643" s="6" t="s">
        <f>=I643+J643+K643+L643</f>
      </c>
      <c r="O643" s="6"/>
      <c r="P643" s="6"/>
      <c r="Q643" s="16"/>
      <c r="R643" s="16" t="s">
        <v>233</v>
      </c>
    </row>
    <row collapsed="false" customFormat="false" customHeight="false" hidden="false" ht="12.1" outlineLevel="0" r="644">
      <c r="A644" s="29" t="n">
        <v>46037</v>
      </c>
      <c r="B644" s="30" t="s">
        <v>182</v>
      </c>
      <c r="C644" s="30" t="s">
        <v>256</v>
      </c>
      <c r="D644" s="30" t="s">
        <v>171</v>
      </c>
      <c r="E644" s="30" t="s">
        <v>18</v>
      </c>
      <c r="F644" s="30" t="s">
        <v>20</v>
      </c>
      <c r="G644" s="31" t="n">
        <v>-47</v>
      </c>
      <c r="H644" s="32" t="n">
        <v>299.07</v>
      </c>
      <c r="I644" s="32" t="n">
        <v>14056.29</v>
      </c>
      <c r="J644" s="32" t="n">
        <v>0</v>
      </c>
      <c r="K644" s="32" t="n">
        <v>0</v>
      </c>
      <c r="L644" s="32" t="n">
        <v>0</v>
      </c>
      <c r="M644" s="32"/>
      <c r="N644" s="6" t="s">
        <f>=I644+J644+K644+L644</f>
      </c>
      <c r="O644" s="32"/>
      <c r="P644" s="32"/>
      <c r="Q644" s="30"/>
      <c r="R644" s="30" t="s">
        <v>233</v>
      </c>
    </row>
    <row collapsed="false" customFormat="false" customHeight="false" hidden="false" ht="12.1" outlineLevel="0" r="645">
      <c r="A645" s="29" t="n">
        <v>46037</v>
      </c>
      <c r="B645" s="30" t="s">
        <v>182</v>
      </c>
      <c r="C645" s="30" t="s">
        <v>256</v>
      </c>
      <c r="D645" s="30" t="s">
        <v>171</v>
      </c>
      <c r="E645" s="30" t="s">
        <v>18</v>
      </c>
      <c r="F645" s="30" t="s">
        <v>20</v>
      </c>
      <c r="G645" s="31" t="n">
        <v>-29</v>
      </c>
      <c r="H645" s="32" t="n">
        <v>299.07</v>
      </c>
      <c r="I645" s="32" t="n">
        <v>8673.03</v>
      </c>
      <c r="J645" s="32" t="n">
        <v>0</v>
      </c>
      <c r="K645" s="32" t="n">
        <v>0</v>
      </c>
      <c r="L645" s="32" t="n">
        <v>0</v>
      </c>
      <c r="M645" s="32"/>
      <c r="N645" s="6" t="s">
        <f>=I645+J645+K645+L645</f>
      </c>
      <c r="O645" s="32"/>
      <c r="P645" s="32"/>
      <c r="Q645" s="30"/>
      <c r="R645" s="30" t="s">
        <v>233</v>
      </c>
    </row>
    <row collapsed="false" customFormat="false" customHeight="false" hidden="false" ht="12.1" outlineLevel="0" r="646">
      <c r="A646" s="29" t="n">
        <v>46037</v>
      </c>
      <c r="B646" s="30" t="s">
        <v>182</v>
      </c>
      <c r="C646" s="30" t="s">
        <v>256</v>
      </c>
      <c r="D646" s="30" t="s">
        <v>171</v>
      </c>
      <c r="E646" s="30" t="s">
        <v>18</v>
      </c>
      <c r="F646" s="30" t="s">
        <v>20</v>
      </c>
      <c r="G646" s="31" t="n">
        <v>-167</v>
      </c>
      <c r="H646" s="32" t="n">
        <v>299.07</v>
      </c>
      <c r="I646" s="32" t="n">
        <v>49944.69</v>
      </c>
      <c r="J646" s="32" t="n">
        <v>0</v>
      </c>
      <c r="K646" s="32" t="n">
        <v>0</v>
      </c>
      <c r="L646" s="32" t="n">
        <v>0</v>
      </c>
      <c r="M646" s="32"/>
      <c r="N646" s="6" t="s">
        <f>=I646+J646+K646+L646</f>
      </c>
      <c r="O646" s="32"/>
      <c r="P646" s="32"/>
      <c r="Q646" s="30"/>
      <c r="R646" s="30" t="s">
        <v>233</v>
      </c>
    </row>
    <row collapsed="false" customFormat="false" customHeight="false" hidden="false" ht="12.1" outlineLevel="0" r="647">
      <c r="A647" s="29" t="n">
        <v>46037</v>
      </c>
      <c r="B647" s="30" t="s">
        <v>182</v>
      </c>
      <c r="C647" s="30" t="s">
        <v>256</v>
      </c>
      <c r="D647" s="30" t="s">
        <v>171</v>
      </c>
      <c r="E647" s="30" t="s">
        <v>18</v>
      </c>
      <c r="F647" s="30" t="s">
        <v>20</v>
      </c>
      <c r="G647" s="31" t="n">
        <v>-70</v>
      </c>
      <c r="H647" s="32" t="n">
        <v>299.07</v>
      </c>
      <c r="I647" s="32" t="n">
        <v>20934.9</v>
      </c>
      <c r="J647" s="32" t="n">
        <v>0</v>
      </c>
      <c r="K647" s="32" t="n">
        <v>0</v>
      </c>
      <c r="L647" s="32" t="n">
        <v>0</v>
      </c>
      <c r="M647" s="32"/>
      <c r="N647" s="6" t="s">
        <f>=I647+J647+K647+L647</f>
      </c>
      <c r="O647" s="32"/>
      <c r="P647" s="32"/>
      <c r="Q647" s="30"/>
      <c r="R647" s="30" t="s">
        <v>233</v>
      </c>
    </row>
    <row collapsed="false" customFormat="false" customHeight="false" hidden="false" ht="12.1" outlineLevel="0" r="648">
      <c r="A648" s="29" t="n">
        <v>46037</v>
      </c>
      <c r="B648" s="30" t="s">
        <v>182</v>
      </c>
      <c r="C648" s="30" t="s">
        <v>256</v>
      </c>
      <c r="D648" s="30" t="s">
        <v>171</v>
      </c>
      <c r="E648" s="30" t="s">
        <v>18</v>
      </c>
      <c r="F648" s="30" t="s">
        <v>20</v>
      </c>
      <c r="G648" s="31" t="n">
        <v>-71</v>
      </c>
      <c r="H648" s="32" t="n">
        <v>299.07</v>
      </c>
      <c r="I648" s="32" t="n">
        <v>21233.97</v>
      </c>
      <c r="J648" s="32" t="n">
        <v>0</v>
      </c>
      <c r="K648" s="32" t="n">
        <v>0</v>
      </c>
      <c r="L648" s="32" t="n">
        <v>0</v>
      </c>
      <c r="M648" s="32"/>
      <c r="N648" s="6" t="s">
        <f>=I648+J648+K648+L648</f>
      </c>
      <c r="O648" s="32"/>
      <c r="P648" s="32"/>
      <c r="Q648" s="30"/>
      <c r="R648" s="30" t="s">
        <v>233</v>
      </c>
    </row>
    <row collapsed="false" customFormat="false" customHeight="false" hidden="false" ht="12.1" outlineLevel="0" r="649">
      <c r="A649" s="29" t="n">
        <v>46037</v>
      </c>
      <c r="B649" s="30" t="s">
        <v>182</v>
      </c>
      <c r="C649" s="30" t="s">
        <v>256</v>
      </c>
      <c r="D649" s="30" t="s">
        <v>171</v>
      </c>
      <c r="E649" s="30" t="s">
        <v>18</v>
      </c>
      <c r="F649" s="30" t="s">
        <v>20</v>
      </c>
      <c r="G649" s="31" t="n">
        <v>-167</v>
      </c>
      <c r="H649" s="32" t="n">
        <v>299.07</v>
      </c>
      <c r="I649" s="32" t="n">
        <v>49944.69</v>
      </c>
      <c r="J649" s="32" t="n">
        <v>0</v>
      </c>
      <c r="K649" s="32" t="n">
        <v>0</v>
      </c>
      <c r="L649" s="32" t="n">
        <v>0</v>
      </c>
      <c r="M649" s="32"/>
      <c r="N649" s="6" t="s">
        <f>=I649+J649+K649+L649</f>
      </c>
      <c r="O649" s="32"/>
      <c r="P649" s="32"/>
      <c r="Q649" s="30"/>
      <c r="R649" s="30" t="s">
        <v>233</v>
      </c>
    </row>
    <row collapsed="false" customFormat="false" customHeight="false" hidden="false" ht="12.1" outlineLevel="0" r="650">
      <c r="A650" s="29" t="n">
        <v>46037</v>
      </c>
      <c r="B650" s="30" t="s">
        <v>182</v>
      </c>
      <c r="C650" s="30" t="s">
        <v>256</v>
      </c>
      <c r="D650" s="30" t="s">
        <v>171</v>
      </c>
      <c r="E650" s="30" t="s">
        <v>18</v>
      </c>
      <c r="F650" s="30" t="s">
        <v>20</v>
      </c>
      <c r="G650" s="31" t="n">
        <v>-101</v>
      </c>
      <c r="H650" s="32" t="n">
        <v>299.07</v>
      </c>
      <c r="I650" s="32" t="n">
        <v>30206.07</v>
      </c>
      <c r="J650" s="32" t="n">
        <v>0</v>
      </c>
      <c r="K650" s="32" t="n">
        <v>0</v>
      </c>
      <c r="L650" s="32" t="n">
        <v>0</v>
      </c>
      <c r="M650" s="32"/>
      <c r="N650" s="6" t="s">
        <f>=I650+J650+K650+L650</f>
      </c>
      <c r="O650" s="32"/>
      <c r="P650" s="32"/>
      <c r="Q650" s="30"/>
      <c r="R650" s="30" t="s">
        <v>233</v>
      </c>
    </row>
    <row collapsed="false" customFormat="false" customHeight="false" hidden="false" ht="12.1" outlineLevel="0" r="651">
      <c r="A651" s="29" t="n">
        <v>46037</v>
      </c>
      <c r="B651" s="30" t="s">
        <v>193</v>
      </c>
      <c r="C651" s="30" t="s">
        <v>278</v>
      </c>
      <c r="D651" s="30" t="s">
        <v>171</v>
      </c>
      <c r="E651" s="30" t="s">
        <v>18</v>
      </c>
      <c r="F651" s="30" t="s">
        <v>20</v>
      </c>
      <c r="G651" s="31" t="n">
        <v>-28</v>
      </c>
      <c r="H651" s="32" t="n">
        <v>482.85</v>
      </c>
      <c r="I651" s="32" t="n">
        <v>13519.8</v>
      </c>
      <c r="J651" s="32" t="n">
        <v>0</v>
      </c>
      <c r="K651" s="32" t="n">
        <v>0</v>
      </c>
      <c r="L651" s="32" t="n">
        <v>0</v>
      </c>
      <c r="M651" s="32"/>
      <c r="N651" s="6" t="s">
        <f>=I651+J651+K651+L651</f>
      </c>
      <c r="O651" s="32"/>
      <c r="P651" s="32"/>
      <c r="Q651" s="30"/>
      <c r="R651" s="30" t="s">
        <v>233</v>
      </c>
    </row>
    <row collapsed="false" customFormat="false" customHeight="false" hidden="false" ht="12.1" outlineLevel="0" r="652">
      <c r="A652" s="29" t="n">
        <v>46037</v>
      </c>
      <c r="B652" s="30" t="s">
        <v>193</v>
      </c>
      <c r="C652" s="30" t="s">
        <v>278</v>
      </c>
      <c r="D652" s="30" t="s">
        <v>171</v>
      </c>
      <c r="E652" s="30" t="s">
        <v>18</v>
      </c>
      <c r="F652" s="30" t="s">
        <v>20</v>
      </c>
      <c r="G652" s="31" t="n">
        <v>-125</v>
      </c>
      <c r="H652" s="32" t="n">
        <v>482.8</v>
      </c>
      <c r="I652" s="32" t="n">
        <v>60350</v>
      </c>
      <c r="J652" s="32" t="n">
        <v>0</v>
      </c>
      <c r="K652" s="32" t="n">
        <v>0</v>
      </c>
      <c r="L652" s="32" t="n">
        <v>0</v>
      </c>
      <c r="M652" s="32"/>
      <c r="N652" s="6" t="s">
        <f>=I652+J652+K652+L652</f>
      </c>
      <c r="O652" s="32"/>
      <c r="P652" s="32"/>
      <c r="Q652" s="30"/>
      <c r="R652" s="30" t="s">
        <v>233</v>
      </c>
    </row>
    <row collapsed="false" customFormat="false" customHeight="false" hidden="false" ht="12.1" outlineLevel="0" r="653">
      <c r="A653" s="29" t="n">
        <v>46037</v>
      </c>
      <c r="B653" s="30" t="s">
        <v>193</v>
      </c>
      <c r="C653" s="30" t="s">
        <v>278</v>
      </c>
      <c r="D653" s="30" t="s">
        <v>171</v>
      </c>
      <c r="E653" s="30" t="s">
        <v>18</v>
      </c>
      <c r="F653" s="30" t="s">
        <v>20</v>
      </c>
      <c r="G653" s="31" t="n">
        <v>-1</v>
      </c>
      <c r="H653" s="32" t="n">
        <v>482.7</v>
      </c>
      <c r="I653" s="32" t="n">
        <v>482.7</v>
      </c>
      <c r="J653" s="32" t="n">
        <v>0</v>
      </c>
      <c r="K653" s="32" t="n">
        <v>0</v>
      </c>
      <c r="L653" s="32" t="n">
        <v>0</v>
      </c>
      <c r="M653" s="32"/>
      <c r="N653" s="6" t="s">
        <f>=I653+J653+K653+L653</f>
      </c>
      <c r="O653" s="32"/>
      <c r="P653" s="32"/>
      <c r="Q653" s="30"/>
      <c r="R653" s="30" t="s">
        <v>233</v>
      </c>
    </row>
    <row collapsed="false" customFormat="false" customHeight="false" hidden="false" ht="12.1" outlineLevel="0" r="654">
      <c r="A654" s="29" t="n">
        <v>46037</v>
      </c>
      <c r="B654" s="30" t="s">
        <v>193</v>
      </c>
      <c r="C654" s="30" t="s">
        <v>278</v>
      </c>
      <c r="D654" s="30" t="s">
        <v>171</v>
      </c>
      <c r="E654" s="30" t="s">
        <v>18</v>
      </c>
      <c r="F654" s="30" t="s">
        <v>20</v>
      </c>
      <c r="G654" s="31" t="n">
        <v>-8</v>
      </c>
      <c r="H654" s="32" t="n">
        <v>482.65</v>
      </c>
      <c r="I654" s="32" t="n">
        <v>3861.2</v>
      </c>
      <c r="J654" s="32" t="n">
        <v>0</v>
      </c>
      <c r="K654" s="32" t="n">
        <v>0</v>
      </c>
      <c r="L654" s="32" t="n">
        <v>0</v>
      </c>
      <c r="M654" s="32"/>
      <c r="N654" s="6" t="s">
        <f>=I654+J654+K654+L654</f>
      </c>
      <c r="O654" s="32"/>
      <c r="P654" s="32"/>
      <c r="Q654" s="30"/>
      <c r="R654" s="30" t="s">
        <v>233</v>
      </c>
    </row>
    <row collapsed="false" customFormat="false" customHeight="false" hidden="false" ht="12.1" outlineLevel="0" r="655">
      <c r="A655" s="29" t="n">
        <v>46037</v>
      </c>
      <c r="B655" s="30" t="s">
        <v>193</v>
      </c>
      <c r="C655" s="30" t="s">
        <v>278</v>
      </c>
      <c r="D655" s="30" t="s">
        <v>171</v>
      </c>
      <c r="E655" s="30" t="s">
        <v>18</v>
      </c>
      <c r="F655" s="30" t="s">
        <v>20</v>
      </c>
      <c r="G655" s="31" t="n">
        <v>-39</v>
      </c>
      <c r="H655" s="32" t="n">
        <v>482.65</v>
      </c>
      <c r="I655" s="32" t="n">
        <v>18823.35</v>
      </c>
      <c r="J655" s="32" t="n">
        <v>0</v>
      </c>
      <c r="K655" s="32" t="n">
        <v>0</v>
      </c>
      <c r="L655" s="32" t="n">
        <v>0</v>
      </c>
      <c r="M655" s="32"/>
      <c r="N655" s="6" t="s">
        <f>=I655+J655+K655+L655</f>
      </c>
      <c r="O655" s="32"/>
      <c r="P655" s="32"/>
      <c r="Q655" s="30"/>
      <c r="R655" s="30" t="s">
        <v>233</v>
      </c>
    </row>
    <row collapsed="false" customFormat="false" customHeight="false" hidden="false" ht="12.1" outlineLevel="0" r="656">
      <c r="A656" s="29" t="n">
        <v>46037</v>
      </c>
      <c r="B656" s="30" t="s">
        <v>190</v>
      </c>
      <c r="C656" s="30" t="s">
        <v>272</v>
      </c>
      <c r="D656" s="30" t="s">
        <v>171</v>
      </c>
      <c r="E656" s="30" t="s">
        <v>18</v>
      </c>
      <c r="F656" s="30" t="s">
        <v>20</v>
      </c>
      <c r="G656" s="31" t="n">
        <v>-148</v>
      </c>
      <c r="H656" s="32" t="n">
        <v>413.2</v>
      </c>
      <c r="I656" s="32" t="n">
        <v>61153.6</v>
      </c>
      <c r="J656" s="32" t="n">
        <v>0</v>
      </c>
      <c r="K656" s="32" t="n">
        <v>0</v>
      </c>
      <c r="L656" s="32" t="n">
        <v>0</v>
      </c>
      <c r="M656" s="32"/>
      <c r="N656" s="6" t="s">
        <f>=I656+J656+K656+L656</f>
      </c>
      <c r="O656" s="32"/>
      <c r="P656" s="32"/>
      <c r="Q656" s="30"/>
      <c r="R656" s="30" t="s">
        <v>233</v>
      </c>
    </row>
    <row collapsed="false" customFormat="false" customHeight="false" hidden="false" ht="12.1" outlineLevel="0" r="657">
      <c r="A657" s="29" t="n">
        <v>46037</v>
      </c>
      <c r="B657" s="30" t="s">
        <v>190</v>
      </c>
      <c r="C657" s="30" t="s">
        <v>272</v>
      </c>
      <c r="D657" s="30" t="s">
        <v>171</v>
      </c>
      <c r="E657" s="30" t="s">
        <v>18</v>
      </c>
      <c r="F657" s="30" t="s">
        <v>20</v>
      </c>
      <c r="G657" s="31" t="n">
        <v>-3</v>
      </c>
      <c r="H657" s="32" t="n">
        <v>413.2</v>
      </c>
      <c r="I657" s="32" t="n">
        <v>1239.6</v>
      </c>
      <c r="J657" s="32" t="n">
        <v>0</v>
      </c>
      <c r="K657" s="32" t="n">
        <v>0</v>
      </c>
      <c r="L657" s="32" t="n">
        <v>0</v>
      </c>
      <c r="M657" s="32"/>
      <c r="N657" s="6" t="s">
        <f>=I657+J657+K657+L657</f>
      </c>
      <c r="O657" s="32"/>
      <c r="P657" s="32"/>
      <c r="Q657" s="30"/>
      <c r="R657" s="30" t="s">
        <v>233</v>
      </c>
    </row>
    <row collapsed="false" customFormat="false" customHeight="false" hidden="false" ht="12.1" outlineLevel="0" r="658">
      <c r="A658" s="29" t="n">
        <v>46037</v>
      </c>
      <c r="B658" s="30" t="s">
        <v>190</v>
      </c>
      <c r="C658" s="30" t="s">
        <v>272</v>
      </c>
      <c r="D658" s="30" t="s">
        <v>171</v>
      </c>
      <c r="E658" s="30" t="s">
        <v>18</v>
      </c>
      <c r="F658" s="30" t="s">
        <v>20</v>
      </c>
      <c r="G658" s="31" t="n">
        <v>-66</v>
      </c>
      <c r="H658" s="32" t="n">
        <v>413</v>
      </c>
      <c r="I658" s="32" t="n">
        <v>27258</v>
      </c>
      <c r="J658" s="32" t="n">
        <v>0</v>
      </c>
      <c r="K658" s="32" t="n">
        <v>0</v>
      </c>
      <c r="L658" s="32" t="n">
        <v>0</v>
      </c>
      <c r="M658" s="32"/>
      <c r="N658" s="6" t="s">
        <f>=I658+J658+K658+L658</f>
      </c>
      <c r="O658" s="32"/>
      <c r="P658" s="32"/>
      <c r="Q658" s="30"/>
      <c r="R658" s="30" t="s">
        <v>233</v>
      </c>
    </row>
    <row collapsed="false" customFormat="false" customHeight="false" hidden="false" ht="12.1" outlineLevel="0" r="659">
      <c r="A659" s="29" t="n">
        <v>46037</v>
      </c>
      <c r="B659" s="30" t="s">
        <v>190</v>
      </c>
      <c r="C659" s="30" t="s">
        <v>272</v>
      </c>
      <c r="D659" s="30" t="s">
        <v>171</v>
      </c>
      <c r="E659" s="30" t="s">
        <v>18</v>
      </c>
      <c r="F659" s="30" t="s">
        <v>20</v>
      </c>
      <c r="G659" s="31" t="n">
        <v>-19</v>
      </c>
      <c r="H659" s="32" t="n">
        <v>413</v>
      </c>
      <c r="I659" s="32" t="n">
        <v>7847</v>
      </c>
      <c r="J659" s="32" t="n">
        <v>0</v>
      </c>
      <c r="K659" s="32" t="n">
        <v>0</v>
      </c>
      <c r="L659" s="32" t="n">
        <v>0</v>
      </c>
      <c r="M659" s="32"/>
      <c r="N659" s="6" t="s">
        <f>=I659+J659+K659+L659</f>
      </c>
      <c r="O659" s="32"/>
      <c r="P659" s="32"/>
      <c r="Q659" s="30"/>
      <c r="R659" s="30" t="s">
        <v>233</v>
      </c>
    </row>
    <row collapsed="false" customFormat="false" customHeight="false" hidden="false" ht="12.1" outlineLevel="0" r="660">
      <c r="A660" s="29" t="n">
        <v>46037</v>
      </c>
      <c r="B660" s="30" t="s">
        <v>265</v>
      </c>
      <c r="C660" s="30" t="s">
        <v>266</v>
      </c>
      <c r="D660" s="30" t="s">
        <v>171</v>
      </c>
      <c r="E660" s="30" t="s">
        <v>267</v>
      </c>
      <c r="F660" s="30" t="s">
        <v>20</v>
      </c>
      <c r="G660" s="31" t="n">
        <v>-60000</v>
      </c>
      <c r="H660" s="32" t="n">
        <v>15.31</v>
      </c>
      <c r="I660" s="32" t="n">
        <v>9186</v>
      </c>
      <c r="J660" s="32" t="n">
        <v>0</v>
      </c>
      <c r="K660" s="32" t="n">
        <v>0</v>
      </c>
      <c r="L660" s="32" t="n">
        <v>0</v>
      </c>
      <c r="M660" s="32"/>
      <c r="N660" s="6" t="s">
        <f>=I660+J660+K660+L660</f>
      </c>
      <c r="O660" s="32"/>
      <c r="P660" s="32"/>
      <c r="Q660" s="30"/>
      <c r="R660" s="30" t="s">
        <v>233</v>
      </c>
    </row>
    <row collapsed="false" customFormat="false" customHeight="false" hidden="false" ht="12.1" outlineLevel="0" r="661">
      <c r="A661" s="29" t="n">
        <v>46037</v>
      </c>
      <c r="B661" s="30" t="s">
        <v>280</v>
      </c>
      <c r="C661" s="30" t="s">
        <v>281</v>
      </c>
      <c r="D661" s="30" t="s">
        <v>171</v>
      </c>
      <c r="E661" s="30" t="s">
        <v>267</v>
      </c>
      <c r="F661" s="30" t="s">
        <v>20</v>
      </c>
      <c r="G661" s="31" t="n">
        <v>-160</v>
      </c>
      <c r="H661" s="32" t="n">
        <v>78.34</v>
      </c>
      <c r="I661" s="32" t="n">
        <v>12534.4</v>
      </c>
      <c r="J661" s="32" t="n">
        <v>0</v>
      </c>
      <c r="K661" s="32" t="n">
        <v>0</v>
      </c>
      <c r="L661" s="32" t="n">
        <v>0</v>
      </c>
      <c r="M661" s="32"/>
      <c r="N661" s="6" t="s">
        <f>=I661+J661+K661+L661</f>
      </c>
      <c r="O661" s="32"/>
      <c r="P661" s="32"/>
      <c r="Q661" s="30"/>
      <c r="R661" s="30" t="s">
        <v>233</v>
      </c>
    </row>
    <row collapsed="false" customFormat="false" customHeight="false" hidden="false" ht="12.1" outlineLevel="0" r="662">
      <c r="A662" s="20" t="n">
        <v>46037</v>
      </c>
      <c r="B662" s="16" t="s">
        <v>101</v>
      </c>
      <c r="C662" s="16" t="s">
        <v>303</v>
      </c>
      <c r="D662" s="16" t="s">
        <v>169</v>
      </c>
      <c r="E662" s="16" t="s">
        <v>89</v>
      </c>
      <c r="F662" s="16" t="s">
        <v>20</v>
      </c>
      <c r="G662" s="7" t="n">
        <v>1</v>
      </c>
      <c r="H662" s="6" t="n">
        <v>100.64</v>
      </c>
      <c r="I662" s="6" t="n">
        <v>-79357.36</v>
      </c>
      <c r="J662" s="6" t="n">
        <v>-196.34</v>
      </c>
      <c r="K662" s="6" t="n">
        <v>0</v>
      </c>
      <c r="L662" s="6" t="n">
        <v>0</v>
      </c>
      <c r="M662" s="6"/>
      <c r="N662" s="6" t="s">
        <f>=I662+J662+K662+L662</f>
      </c>
      <c r="O662" s="6"/>
      <c r="P662" s="6"/>
      <c r="Q662" s="16"/>
      <c r="R662" s="16" t="s">
        <v>233</v>
      </c>
    </row>
    <row collapsed="false" customFormat="false" customHeight="false" hidden="false" ht="12.1" outlineLevel="0" r="663">
      <c r="A663" s="20" t="n">
        <v>46037</v>
      </c>
      <c r="B663" s="16" t="s">
        <v>97</v>
      </c>
      <c r="C663" s="16" t="s">
        <v>304</v>
      </c>
      <c r="D663" s="16" t="s">
        <v>169</v>
      </c>
      <c r="E663" s="16" t="s">
        <v>89</v>
      </c>
      <c r="F663" s="16" t="s">
        <v>20</v>
      </c>
      <c r="G663" s="7" t="n">
        <v>105</v>
      </c>
      <c r="H663" s="6" t="n">
        <v>91.7</v>
      </c>
      <c r="I663" s="6" t="n">
        <v>-96285</v>
      </c>
      <c r="J663" s="6" t="n">
        <v>-3178.35</v>
      </c>
      <c r="K663" s="6" t="n">
        <v>0</v>
      </c>
      <c r="L663" s="6" t="n">
        <v>0</v>
      </c>
      <c r="M663" s="6"/>
      <c r="N663" s="6" t="s">
        <f>=I663+J663+K663+L663</f>
      </c>
      <c r="O663" s="6"/>
      <c r="P663" s="6"/>
      <c r="Q663" s="16"/>
      <c r="R663" s="16" t="s">
        <v>233</v>
      </c>
    </row>
    <row collapsed="false" customFormat="false" customHeight="false" hidden="false" ht="12.1" outlineLevel="0" r="664">
      <c r="A664" s="20" t="n">
        <v>46037</v>
      </c>
      <c r="B664" s="16" t="s">
        <v>63</v>
      </c>
      <c r="C664" s="16" t="s">
        <v>305</v>
      </c>
      <c r="D664" s="16" t="s">
        <v>169</v>
      </c>
      <c r="E664" s="16" t="s">
        <v>60</v>
      </c>
      <c r="F664" s="16" t="s">
        <v>20</v>
      </c>
      <c r="G664" s="7" t="n">
        <v>986</v>
      </c>
      <c r="H664" s="6" t="n">
        <v>18.356</v>
      </c>
      <c r="I664" s="6" t="n">
        <v>-18099.02</v>
      </c>
      <c r="J664" s="6" t="n">
        <v>0</v>
      </c>
      <c r="K664" s="6" t="n">
        <v>0</v>
      </c>
      <c r="L664" s="6" t="n">
        <v>0</v>
      </c>
      <c r="M664" s="6"/>
      <c r="N664" s="6" t="s">
        <f>=I664+J664+K664+L664</f>
      </c>
      <c r="O664" s="6"/>
      <c r="P664" s="6"/>
      <c r="Q664" s="16"/>
      <c r="R664" s="16" t="s">
        <v>233</v>
      </c>
    </row>
    <row collapsed="false" customFormat="false" customHeight="false" hidden="false" ht="12.1" outlineLevel="0" r="665">
      <c r="A665" s="20" t="n">
        <v>46037</v>
      </c>
      <c r="B665" s="16" t="s">
        <v>63</v>
      </c>
      <c r="C665" s="16" t="s">
        <v>305</v>
      </c>
      <c r="D665" s="16" t="s">
        <v>169</v>
      </c>
      <c r="E665" s="16" t="s">
        <v>60</v>
      </c>
      <c r="F665" s="16" t="s">
        <v>20</v>
      </c>
      <c r="G665" s="7" t="n">
        <v>1677</v>
      </c>
      <c r="H665" s="6" t="n">
        <v>18.356</v>
      </c>
      <c r="I665" s="6" t="n">
        <v>-30783.01</v>
      </c>
      <c r="J665" s="6" t="n">
        <v>0</v>
      </c>
      <c r="K665" s="6" t="n">
        <v>0</v>
      </c>
      <c r="L665" s="6" t="n">
        <v>0</v>
      </c>
      <c r="M665" s="6"/>
      <c r="N665" s="6" t="s">
        <f>=I665+J665+K665+L665</f>
      </c>
      <c r="O665" s="6"/>
      <c r="P665" s="6"/>
      <c r="Q665" s="16"/>
      <c r="R665" s="16" t="s">
        <v>233</v>
      </c>
    </row>
    <row collapsed="false" customFormat="false" customHeight="false" hidden="false" ht="12.1" outlineLevel="0" r="666">
      <c r="A666" s="20" t="n">
        <v>46037</v>
      </c>
      <c r="B666" s="16" t="s">
        <v>63</v>
      </c>
      <c r="C666" s="16" t="s">
        <v>305</v>
      </c>
      <c r="D666" s="16" t="s">
        <v>169</v>
      </c>
      <c r="E666" s="16" t="s">
        <v>60</v>
      </c>
      <c r="F666" s="16" t="s">
        <v>20</v>
      </c>
      <c r="G666" s="7" t="n">
        <v>2043</v>
      </c>
      <c r="H666" s="6" t="n">
        <v>18.356</v>
      </c>
      <c r="I666" s="6" t="n">
        <v>-37501.31</v>
      </c>
      <c r="J666" s="6" t="n">
        <v>0</v>
      </c>
      <c r="K666" s="6" t="n">
        <v>0</v>
      </c>
      <c r="L666" s="6" t="n">
        <v>0</v>
      </c>
      <c r="M666" s="6"/>
      <c r="N666" s="6" t="s">
        <f>=I666+J666+K666+L666</f>
      </c>
      <c r="O666" s="6"/>
      <c r="P666" s="6"/>
      <c r="Q666" s="16"/>
      <c r="R666" s="16" t="s">
        <v>233</v>
      </c>
    </row>
    <row collapsed="false" customFormat="false" customHeight="false" hidden="false" ht="12.1" outlineLevel="0" r="667">
      <c r="A667" s="20" t="n">
        <v>46037</v>
      </c>
      <c r="B667" s="16" t="s">
        <v>63</v>
      </c>
      <c r="C667" s="16" t="s">
        <v>305</v>
      </c>
      <c r="D667" s="16" t="s">
        <v>169</v>
      </c>
      <c r="E667" s="16" t="s">
        <v>60</v>
      </c>
      <c r="F667" s="16" t="s">
        <v>20</v>
      </c>
      <c r="G667" s="7" t="n">
        <v>1097</v>
      </c>
      <c r="H667" s="6" t="n">
        <v>18.356</v>
      </c>
      <c r="I667" s="6" t="n">
        <v>-20136.53</v>
      </c>
      <c r="J667" s="6" t="n">
        <v>0</v>
      </c>
      <c r="K667" s="6" t="n">
        <v>0</v>
      </c>
      <c r="L667" s="6" t="n">
        <v>0</v>
      </c>
      <c r="M667" s="6"/>
      <c r="N667" s="6" t="s">
        <f>=I667+J667+K667+L667</f>
      </c>
      <c r="O667" s="6"/>
      <c r="P667" s="6"/>
      <c r="Q667" s="16"/>
      <c r="R667" s="16" t="s">
        <v>233</v>
      </c>
    </row>
    <row collapsed="false" customFormat="false" customHeight="false" hidden="false" ht="12.1" outlineLevel="0" r="668">
      <c r="A668" s="20" t="n">
        <v>46037</v>
      </c>
      <c r="B668" s="16" t="s">
        <v>63</v>
      </c>
      <c r="C668" s="16" t="s">
        <v>305</v>
      </c>
      <c r="D668" s="16" t="s">
        <v>169</v>
      </c>
      <c r="E668" s="16" t="s">
        <v>60</v>
      </c>
      <c r="F668" s="16" t="s">
        <v>20</v>
      </c>
      <c r="G668" s="7" t="n">
        <v>4997</v>
      </c>
      <c r="H668" s="6" t="n">
        <v>18.366</v>
      </c>
      <c r="I668" s="6" t="n">
        <v>-91774.9</v>
      </c>
      <c r="J668" s="6" t="n">
        <v>0</v>
      </c>
      <c r="K668" s="6" t="n">
        <v>0</v>
      </c>
      <c r="L668" s="6" t="n">
        <v>0</v>
      </c>
      <c r="M668" s="6"/>
      <c r="N668" s="6" t="s">
        <f>=I668+J668+K668+L668</f>
      </c>
      <c r="O668" s="6"/>
      <c r="P668" s="6"/>
      <c r="Q668" s="16"/>
      <c r="R668" s="16" t="s">
        <v>233</v>
      </c>
    </row>
    <row collapsed="false" customFormat="false" customHeight="false" hidden="false" ht="12.1" outlineLevel="0" r="669">
      <c r="A669" s="20" t="n">
        <v>46037</v>
      </c>
      <c r="B669" s="16" t="s">
        <v>63</v>
      </c>
      <c r="C669" s="16" t="s">
        <v>305</v>
      </c>
      <c r="D669" s="16" t="s">
        <v>169</v>
      </c>
      <c r="E669" s="16" t="s">
        <v>60</v>
      </c>
      <c r="F669" s="16" t="s">
        <v>20</v>
      </c>
      <c r="G669" s="7" t="n">
        <v>100</v>
      </c>
      <c r="H669" s="6" t="n">
        <v>18.35</v>
      </c>
      <c r="I669" s="6" t="n">
        <v>-1835</v>
      </c>
      <c r="J669" s="6" t="n">
        <v>0</v>
      </c>
      <c r="K669" s="6" t="n">
        <v>0</v>
      </c>
      <c r="L669" s="6" t="n">
        <v>0</v>
      </c>
      <c r="M669" s="6"/>
      <c r="N669" s="6" t="s">
        <f>=I669+J669+K669+L669</f>
      </c>
      <c r="O669" s="6"/>
      <c r="P669" s="6"/>
      <c r="Q669" s="16"/>
      <c r="R669" s="16" t="s">
        <v>233</v>
      </c>
    </row>
    <row collapsed="false" customFormat="false" customHeight="false" hidden="false" ht="12.1" outlineLevel="0" r="670">
      <c r="A670" s="29" t="n">
        <v>46037</v>
      </c>
      <c r="B670" s="30" t="s">
        <v>59</v>
      </c>
      <c r="C670" s="30" t="s">
        <v>287</v>
      </c>
      <c r="D670" s="30" t="s">
        <v>171</v>
      </c>
      <c r="E670" s="30" t="s">
        <v>60</v>
      </c>
      <c r="F670" s="30" t="s">
        <v>20</v>
      </c>
      <c r="G670" s="31" t="n">
        <v>-1</v>
      </c>
      <c r="H670" s="32" t="n">
        <v>14.859</v>
      </c>
      <c r="I670" s="32" t="n">
        <v>14.86</v>
      </c>
      <c r="J670" s="32" t="n">
        <v>0</v>
      </c>
      <c r="K670" s="32" t="n">
        <v>0</v>
      </c>
      <c r="L670" s="32" t="n">
        <v>0</v>
      </c>
      <c r="M670" s="32"/>
      <c r="N670" s="6" t="s">
        <f>=I670+J670+K670+L670</f>
      </c>
      <c r="O670" s="32"/>
      <c r="P670" s="32"/>
      <c r="Q670" s="30"/>
      <c r="R670" s="30" t="s">
        <v>233</v>
      </c>
    </row>
    <row collapsed="false" customFormat="false" customHeight="false" hidden="false" ht="12.1" outlineLevel="0" r="671">
      <c r="A671" s="29" t="n">
        <v>46037</v>
      </c>
      <c r="B671" s="30" t="s">
        <v>59</v>
      </c>
      <c r="C671" s="30" t="s">
        <v>287</v>
      </c>
      <c r="D671" s="30" t="s">
        <v>171</v>
      </c>
      <c r="E671" s="30" t="s">
        <v>60</v>
      </c>
      <c r="F671" s="30" t="s">
        <v>20</v>
      </c>
      <c r="G671" s="31" t="n">
        <v>-1</v>
      </c>
      <c r="H671" s="32" t="n">
        <v>14.853</v>
      </c>
      <c r="I671" s="32" t="n">
        <v>14.85</v>
      </c>
      <c r="J671" s="32" t="n">
        <v>0</v>
      </c>
      <c r="K671" s="32" t="n">
        <v>0</v>
      </c>
      <c r="L671" s="32" t="n">
        <v>0</v>
      </c>
      <c r="M671" s="32"/>
      <c r="N671" s="6" t="s">
        <f>=I671+J671+K671+L671</f>
      </c>
      <c r="O671" s="32"/>
      <c r="P671" s="32"/>
      <c r="Q671" s="30"/>
      <c r="R671" s="30" t="s">
        <v>233</v>
      </c>
    </row>
    <row collapsed="false" customFormat="false" customHeight="false" hidden="false" ht="12.1" outlineLevel="0" r="672">
      <c r="A672" s="29" t="n">
        <v>46037</v>
      </c>
      <c r="B672" s="30" t="s">
        <v>59</v>
      </c>
      <c r="C672" s="30" t="s">
        <v>287</v>
      </c>
      <c r="D672" s="30" t="s">
        <v>171</v>
      </c>
      <c r="E672" s="30" t="s">
        <v>60</v>
      </c>
      <c r="F672" s="30" t="s">
        <v>20</v>
      </c>
      <c r="G672" s="31" t="n">
        <v>-854</v>
      </c>
      <c r="H672" s="32" t="n">
        <v>14.851</v>
      </c>
      <c r="I672" s="32" t="n">
        <v>12682.75</v>
      </c>
      <c r="J672" s="32" t="n">
        <v>0</v>
      </c>
      <c r="K672" s="32" t="n">
        <v>0</v>
      </c>
      <c r="L672" s="32" t="n">
        <v>0</v>
      </c>
      <c r="M672" s="32"/>
      <c r="N672" s="6" t="s">
        <f>=I672+J672+K672+L672</f>
      </c>
      <c r="O672" s="32"/>
      <c r="P672" s="32"/>
      <c r="Q672" s="30"/>
      <c r="R672" s="30" t="s">
        <v>233</v>
      </c>
    </row>
    <row collapsed="false" customFormat="false" customHeight="false" hidden="false" ht="12.1" outlineLevel="0" r="673">
      <c r="A673" s="29" t="n">
        <v>46037</v>
      </c>
      <c r="B673" s="30" t="s">
        <v>59</v>
      </c>
      <c r="C673" s="30" t="s">
        <v>287</v>
      </c>
      <c r="D673" s="30" t="s">
        <v>171</v>
      </c>
      <c r="E673" s="30" t="s">
        <v>60</v>
      </c>
      <c r="F673" s="30" t="s">
        <v>20</v>
      </c>
      <c r="G673" s="31" t="n">
        <v>-2</v>
      </c>
      <c r="H673" s="32" t="n">
        <v>14.847</v>
      </c>
      <c r="I673" s="32" t="n">
        <v>29.69</v>
      </c>
      <c r="J673" s="32" t="n">
        <v>0</v>
      </c>
      <c r="K673" s="32" t="n">
        <v>0</v>
      </c>
      <c r="L673" s="32" t="n">
        <v>0</v>
      </c>
      <c r="M673" s="32"/>
      <c r="N673" s="6" t="s">
        <f>=I673+J673+K673+L673</f>
      </c>
      <c r="O673" s="32"/>
      <c r="P673" s="32"/>
      <c r="Q673" s="30"/>
      <c r="R673" s="30" t="s">
        <v>233</v>
      </c>
    </row>
    <row collapsed="false" customFormat="false" customHeight="false" hidden="false" ht="12.1" outlineLevel="0" r="674">
      <c r="A674" s="29" t="n">
        <v>46037</v>
      </c>
      <c r="B674" s="30" t="s">
        <v>59</v>
      </c>
      <c r="C674" s="30" t="s">
        <v>287</v>
      </c>
      <c r="D674" s="30" t="s">
        <v>171</v>
      </c>
      <c r="E674" s="30" t="s">
        <v>60</v>
      </c>
      <c r="F674" s="30" t="s">
        <v>20</v>
      </c>
      <c r="G674" s="31" t="n">
        <v>-12842</v>
      </c>
      <c r="H674" s="32" t="n">
        <v>14.841</v>
      </c>
      <c r="I674" s="32" t="n">
        <v>190588.12</v>
      </c>
      <c r="J674" s="32" t="n">
        <v>0</v>
      </c>
      <c r="K674" s="32" t="n">
        <v>0</v>
      </c>
      <c r="L674" s="32" t="n">
        <v>0</v>
      </c>
      <c r="M674" s="32"/>
      <c r="N674" s="6" t="s">
        <f>=I674+J674+K674+L674</f>
      </c>
      <c r="O674" s="32"/>
      <c r="P674" s="32"/>
      <c r="Q674" s="30"/>
      <c r="R674" s="30" t="s">
        <v>233</v>
      </c>
    </row>
    <row collapsed="false" customFormat="false" customHeight="false" hidden="false" ht="12.1" outlineLevel="0" r="675">
      <c r="A675" s="20" t="n">
        <v>46037</v>
      </c>
      <c r="B675" s="16" t="s">
        <v>71</v>
      </c>
      <c r="C675" s="16" t="s">
        <v>288</v>
      </c>
      <c r="D675" s="16" t="s">
        <v>169</v>
      </c>
      <c r="E675" s="16" t="s">
        <v>60</v>
      </c>
      <c r="F675" s="16" t="s">
        <v>20</v>
      </c>
      <c r="G675" s="7" t="n">
        <v>75</v>
      </c>
      <c r="H675" s="6" t="n">
        <v>191.12</v>
      </c>
      <c r="I675" s="6" t="n">
        <v>-14334</v>
      </c>
      <c r="J675" s="6" t="n">
        <v>0</v>
      </c>
      <c r="K675" s="6" t="n">
        <v>0</v>
      </c>
      <c r="L675" s="6" t="n">
        <v>0</v>
      </c>
      <c r="M675" s="6"/>
      <c r="N675" s="6" t="s">
        <f>=I675+J675+K675+L675</f>
      </c>
      <c r="O675" s="6"/>
      <c r="P675" s="6"/>
      <c r="Q675" s="16"/>
      <c r="R675" s="16" t="s">
        <v>233</v>
      </c>
    </row>
    <row collapsed="false" customFormat="false" customHeight="false" hidden="false" ht="12.1" outlineLevel="0" r="676">
      <c r="A676" s="20" t="n">
        <v>46037</v>
      </c>
      <c r="B676" s="16" t="s">
        <v>71</v>
      </c>
      <c r="C676" s="16" t="s">
        <v>288</v>
      </c>
      <c r="D676" s="16" t="s">
        <v>169</v>
      </c>
      <c r="E676" s="16" t="s">
        <v>60</v>
      </c>
      <c r="F676" s="16" t="s">
        <v>20</v>
      </c>
      <c r="G676" s="7" t="n">
        <v>184</v>
      </c>
      <c r="H676" s="6" t="n">
        <v>191.14</v>
      </c>
      <c r="I676" s="6" t="n">
        <v>-35169.76</v>
      </c>
      <c r="J676" s="6" t="n">
        <v>0</v>
      </c>
      <c r="K676" s="6" t="n">
        <v>0</v>
      </c>
      <c r="L676" s="6" t="n">
        <v>0</v>
      </c>
      <c r="M676" s="6"/>
      <c r="N676" s="6" t="s">
        <f>=I676+J676+K676+L676</f>
      </c>
      <c r="O676" s="6"/>
      <c r="P676" s="6"/>
      <c r="Q676" s="16"/>
      <c r="R676" s="16" t="s">
        <v>233</v>
      </c>
    </row>
    <row collapsed="false" customFormat="false" customHeight="false" hidden="false" ht="12.1" outlineLevel="0" r="677">
      <c r="A677" s="20" t="n">
        <v>46037</v>
      </c>
      <c r="B677" s="16" t="s">
        <v>75</v>
      </c>
      <c r="C677" s="16" t="s">
        <v>289</v>
      </c>
      <c r="D677" s="16" t="s">
        <v>169</v>
      </c>
      <c r="E677" s="16" t="s">
        <v>60</v>
      </c>
      <c r="F677" s="16" t="s">
        <v>20</v>
      </c>
      <c r="G677" s="7" t="n">
        <v>2788</v>
      </c>
      <c r="H677" s="6" t="n">
        <v>17.636</v>
      </c>
      <c r="I677" s="6" t="n">
        <v>-49169.17</v>
      </c>
      <c r="J677" s="6" t="n">
        <v>0</v>
      </c>
      <c r="K677" s="6" t="n">
        <v>0</v>
      </c>
      <c r="L677" s="6" t="n">
        <v>0</v>
      </c>
      <c r="M677" s="6"/>
      <c r="N677" s="6" t="s">
        <f>=I677+J677+K677+L677</f>
      </c>
      <c r="O677" s="6"/>
      <c r="P677" s="6"/>
      <c r="Q677" s="16"/>
      <c r="R677" s="16" t="s">
        <v>233</v>
      </c>
    </row>
    <row collapsed="false" customFormat="false" customHeight="false" hidden="false" ht="12.1" outlineLevel="0" r="678">
      <c r="A678" s="20" t="n">
        <v>46037</v>
      </c>
      <c r="B678" s="16" t="s">
        <v>78</v>
      </c>
      <c r="C678" s="16" t="s">
        <v>290</v>
      </c>
      <c r="D678" s="16" t="s">
        <v>169</v>
      </c>
      <c r="E678" s="16" t="s">
        <v>60</v>
      </c>
      <c r="F678" s="16" t="s">
        <v>20</v>
      </c>
      <c r="G678" s="7" t="n">
        <v>2</v>
      </c>
      <c r="H678" s="6" t="n">
        <v>152.3</v>
      </c>
      <c r="I678" s="6" t="n">
        <v>-304.6</v>
      </c>
      <c r="J678" s="6" t="n">
        <v>0</v>
      </c>
      <c r="K678" s="6" t="n">
        <v>0</v>
      </c>
      <c r="L678" s="6" t="n">
        <v>0</v>
      </c>
      <c r="M678" s="6"/>
      <c r="N678" s="6" t="s">
        <f>=I678+J678+K678+L678</f>
      </c>
      <c r="O678" s="6"/>
      <c r="P678" s="6"/>
      <c r="Q678" s="16"/>
      <c r="R678" s="16" t="s">
        <v>233</v>
      </c>
    </row>
    <row collapsed="false" customFormat="false" customHeight="false" hidden="false" ht="12.1" outlineLevel="0" r="679">
      <c r="A679" s="20" t="n">
        <v>46037</v>
      </c>
      <c r="B679" s="16" t="s">
        <v>78</v>
      </c>
      <c r="C679" s="16" t="s">
        <v>290</v>
      </c>
      <c r="D679" s="16" t="s">
        <v>169</v>
      </c>
      <c r="E679" s="16" t="s">
        <v>60</v>
      </c>
      <c r="F679" s="16" t="s">
        <v>20</v>
      </c>
      <c r="G679" s="7" t="n">
        <v>323</v>
      </c>
      <c r="H679" s="6" t="n">
        <v>152.35</v>
      </c>
      <c r="I679" s="6" t="n">
        <v>-49209.05</v>
      </c>
      <c r="J679" s="6" t="n">
        <v>0</v>
      </c>
      <c r="K679" s="6" t="n">
        <v>0</v>
      </c>
      <c r="L679" s="6" t="n">
        <v>0</v>
      </c>
      <c r="M679" s="6"/>
      <c r="N679" s="6" t="s">
        <f>=I679+J679+K679+L679</f>
      </c>
      <c r="O679" s="6"/>
      <c r="P679" s="6"/>
      <c r="Q679" s="16"/>
      <c r="R679" s="16" t="s">
        <v>233</v>
      </c>
    </row>
    <row collapsed="false" customFormat="false" customHeight="false" hidden="false" ht="12.1" outlineLevel="0" r="680">
      <c r="A680" s="20" t="n">
        <v>46037</v>
      </c>
      <c r="B680" s="16" t="s">
        <v>67</v>
      </c>
      <c r="C680" s="16" t="s">
        <v>306</v>
      </c>
      <c r="D680" s="16" t="s">
        <v>169</v>
      </c>
      <c r="E680" s="16" t="s">
        <v>60</v>
      </c>
      <c r="F680" s="16" t="s">
        <v>20</v>
      </c>
      <c r="G680" s="7" t="n">
        <v>4</v>
      </c>
      <c r="H680" s="6" t="n">
        <v>84.47</v>
      </c>
      <c r="I680" s="6" t="n">
        <v>-337.88</v>
      </c>
      <c r="J680" s="6" t="n">
        <v>0</v>
      </c>
      <c r="K680" s="6" t="n">
        <v>0</v>
      </c>
      <c r="L680" s="6" t="n">
        <v>0</v>
      </c>
      <c r="M680" s="6"/>
      <c r="N680" s="6" t="s">
        <f>=I680+J680+K680+L680</f>
      </c>
      <c r="O680" s="6"/>
      <c r="P680" s="6"/>
      <c r="Q680" s="16"/>
      <c r="R680" s="16" t="s">
        <v>233</v>
      </c>
    </row>
    <row collapsed="false" customFormat="false" customHeight="false" hidden="false" ht="12.1" outlineLevel="0" r="681">
      <c r="A681" s="20" t="n">
        <v>46037</v>
      </c>
      <c r="B681" s="16" t="s">
        <v>67</v>
      </c>
      <c r="C681" s="16" t="s">
        <v>306</v>
      </c>
      <c r="D681" s="16" t="s">
        <v>169</v>
      </c>
      <c r="E681" s="16" t="s">
        <v>60</v>
      </c>
      <c r="F681" s="16" t="s">
        <v>20</v>
      </c>
      <c r="G681" s="7" t="n">
        <v>46</v>
      </c>
      <c r="H681" s="6" t="n">
        <v>84.47</v>
      </c>
      <c r="I681" s="6" t="n">
        <v>-3885.62</v>
      </c>
      <c r="J681" s="6" t="n">
        <v>0</v>
      </c>
      <c r="K681" s="6" t="n">
        <v>0</v>
      </c>
      <c r="L681" s="6" t="n">
        <v>0</v>
      </c>
      <c r="M681" s="6"/>
      <c r="N681" s="6" t="s">
        <f>=I681+J681+K681+L681</f>
      </c>
      <c r="O681" s="6"/>
      <c r="P681" s="6"/>
      <c r="Q681" s="16"/>
      <c r="R681" s="16" t="s">
        <v>233</v>
      </c>
    </row>
    <row collapsed="false" customFormat="false" customHeight="false" hidden="false" ht="12.1" outlineLevel="0" r="682">
      <c r="A682" s="20" t="n">
        <v>46037</v>
      </c>
      <c r="B682" s="16" t="s">
        <v>67</v>
      </c>
      <c r="C682" s="16" t="s">
        <v>306</v>
      </c>
      <c r="D682" s="16" t="s">
        <v>169</v>
      </c>
      <c r="E682" s="16" t="s">
        <v>60</v>
      </c>
      <c r="F682" s="16" t="s">
        <v>20</v>
      </c>
      <c r="G682" s="7" t="n">
        <v>5</v>
      </c>
      <c r="H682" s="6" t="n">
        <v>84.47</v>
      </c>
      <c r="I682" s="6" t="n">
        <v>-422.35</v>
      </c>
      <c r="J682" s="6" t="n">
        <v>0</v>
      </c>
      <c r="K682" s="6" t="n">
        <v>0</v>
      </c>
      <c r="L682" s="6" t="n">
        <v>0</v>
      </c>
      <c r="M682" s="6"/>
      <c r="N682" s="6" t="s">
        <f>=I682+J682+K682+L682</f>
      </c>
      <c r="O682" s="6"/>
      <c r="P682" s="6"/>
      <c r="Q682" s="16"/>
      <c r="R682" s="16" t="s">
        <v>233</v>
      </c>
    </row>
    <row collapsed="false" customFormat="false" customHeight="false" hidden="false" ht="12.1" outlineLevel="0" r="683">
      <c r="A683" s="20" t="n">
        <v>46037</v>
      </c>
      <c r="B683" s="16" t="s">
        <v>67</v>
      </c>
      <c r="C683" s="16" t="s">
        <v>306</v>
      </c>
      <c r="D683" s="16" t="s">
        <v>169</v>
      </c>
      <c r="E683" s="16" t="s">
        <v>60</v>
      </c>
      <c r="F683" s="16" t="s">
        <v>20</v>
      </c>
      <c r="G683" s="7" t="n">
        <v>5</v>
      </c>
      <c r="H683" s="6" t="n">
        <v>84.47</v>
      </c>
      <c r="I683" s="6" t="n">
        <v>-422.35</v>
      </c>
      <c r="J683" s="6" t="n">
        <v>0</v>
      </c>
      <c r="K683" s="6" t="n">
        <v>0</v>
      </c>
      <c r="L683" s="6" t="n">
        <v>0</v>
      </c>
      <c r="M683" s="6"/>
      <c r="N683" s="6" t="s">
        <f>=I683+J683+K683+L683</f>
      </c>
      <c r="O683" s="6"/>
      <c r="P683" s="6"/>
      <c r="Q683" s="16"/>
      <c r="R683" s="16" t="s">
        <v>233</v>
      </c>
    </row>
    <row collapsed="false" customFormat="false" customHeight="false" hidden="false" ht="12.1" outlineLevel="0" r="684">
      <c r="A684" s="20" t="n">
        <v>46037</v>
      </c>
      <c r="B684" s="16" t="s">
        <v>67</v>
      </c>
      <c r="C684" s="16" t="s">
        <v>306</v>
      </c>
      <c r="D684" s="16" t="s">
        <v>169</v>
      </c>
      <c r="E684" s="16" t="s">
        <v>60</v>
      </c>
      <c r="F684" s="16" t="s">
        <v>20</v>
      </c>
      <c r="G684" s="7" t="n">
        <v>5</v>
      </c>
      <c r="H684" s="6" t="n">
        <v>84.47</v>
      </c>
      <c r="I684" s="6" t="n">
        <v>-422.35</v>
      </c>
      <c r="J684" s="6" t="n">
        <v>0</v>
      </c>
      <c r="K684" s="6" t="n">
        <v>0</v>
      </c>
      <c r="L684" s="6" t="n">
        <v>0</v>
      </c>
      <c r="M684" s="6"/>
      <c r="N684" s="6" t="s">
        <f>=I684+J684+K684+L684</f>
      </c>
      <c r="O684" s="6"/>
      <c r="P684" s="6"/>
      <c r="Q684" s="16"/>
      <c r="R684" s="16" t="s">
        <v>233</v>
      </c>
    </row>
    <row collapsed="false" customFormat="false" customHeight="false" hidden="false" ht="12.1" outlineLevel="0" r="685">
      <c r="A685" s="20" t="n">
        <v>46037</v>
      </c>
      <c r="B685" s="16" t="s">
        <v>67</v>
      </c>
      <c r="C685" s="16" t="s">
        <v>306</v>
      </c>
      <c r="D685" s="16" t="s">
        <v>169</v>
      </c>
      <c r="E685" s="16" t="s">
        <v>60</v>
      </c>
      <c r="F685" s="16" t="s">
        <v>20</v>
      </c>
      <c r="G685" s="7" t="n">
        <v>6</v>
      </c>
      <c r="H685" s="6" t="n">
        <v>84.47</v>
      </c>
      <c r="I685" s="6" t="n">
        <v>-506.82</v>
      </c>
      <c r="J685" s="6" t="n">
        <v>0</v>
      </c>
      <c r="K685" s="6" t="n">
        <v>0</v>
      </c>
      <c r="L685" s="6" t="n">
        <v>0</v>
      </c>
      <c r="M685" s="6"/>
      <c r="N685" s="6" t="s">
        <f>=I685+J685+K685+L685</f>
      </c>
      <c r="O685" s="6"/>
      <c r="P685" s="6"/>
      <c r="Q685" s="16"/>
      <c r="R685" s="16" t="s">
        <v>233</v>
      </c>
    </row>
    <row collapsed="false" customFormat="false" customHeight="false" hidden="false" ht="12.1" outlineLevel="0" r="686">
      <c r="A686" s="20" t="n">
        <v>46037</v>
      </c>
      <c r="B686" s="16" t="s">
        <v>67</v>
      </c>
      <c r="C686" s="16" t="s">
        <v>306</v>
      </c>
      <c r="D686" s="16" t="s">
        <v>169</v>
      </c>
      <c r="E686" s="16" t="s">
        <v>60</v>
      </c>
      <c r="F686" s="16" t="s">
        <v>20</v>
      </c>
      <c r="G686" s="7" t="n">
        <v>6</v>
      </c>
      <c r="H686" s="6" t="n">
        <v>84.47</v>
      </c>
      <c r="I686" s="6" t="n">
        <v>-506.82</v>
      </c>
      <c r="J686" s="6" t="n">
        <v>0</v>
      </c>
      <c r="K686" s="6" t="n">
        <v>0</v>
      </c>
      <c r="L686" s="6" t="n">
        <v>0</v>
      </c>
      <c r="M686" s="6"/>
      <c r="N686" s="6" t="s">
        <f>=I686+J686+K686+L686</f>
      </c>
      <c r="O686" s="6"/>
      <c r="P686" s="6"/>
      <c r="Q686" s="16"/>
      <c r="R686" s="16" t="s">
        <v>233</v>
      </c>
    </row>
    <row collapsed="false" customFormat="false" customHeight="false" hidden="false" ht="12.1" outlineLevel="0" r="687">
      <c r="A687" s="20" t="n">
        <v>46037</v>
      </c>
      <c r="B687" s="16" t="s">
        <v>67</v>
      </c>
      <c r="C687" s="16" t="s">
        <v>306</v>
      </c>
      <c r="D687" s="16" t="s">
        <v>169</v>
      </c>
      <c r="E687" s="16" t="s">
        <v>60</v>
      </c>
      <c r="F687" s="16" t="s">
        <v>20</v>
      </c>
      <c r="G687" s="7" t="n">
        <v>6</v>
      </c>
      <c r="H687" s="6" t="n">
        <v>84.47</v>
      </c>
      <c r="I687" s="6" t="n">
        <v>-506.82</v>
      </c>
      <c r="J687" s="6" t="n">
        <v>0</v>
      </c>
      <c r="K687" s="6" t="n">
        <v>0</v>
      </c>
      <c r="L687" s="6" t="n">
        <v>0</v>
      </c>
      <c r="M687" s="6"/>
      <c r="N687" s="6" t="s">
        <f>=I687+J687+K687+L687</f>
      </c>
      <c r="O687" s="6"/>
      <c r="P687" s="6"/>
      <c r="Q687" s="16"/>
      <c r="R687" s="16" t="s">
        <v>233</v>
      </c>
    </row>
    <row collapsed="false" customFormat="false" customHeight="false" hidden="false" ht="12.1" outlineLevel="0" r="688">
      <c r="A688" s="20" t="n">
        <v>46037</v>
      </c>
      <c r="B688" s="16" t="s">
        <v>67</v>
      </c>
      <c r="C688" s="16" t="s">
        <v>306</v>
      </c>
      <c r="D688" s="16" t="s">
        <v>169</v>
      </c>
      <c r="E688" s="16" t="s">
        <v>60</v>
      </c>
      <c r="F688" s="16" t="s">
        <v>20</v>
      </c>
      <c r="G688" s="7" t="n">
        <v>6</v>
      </c>
      <c r="H688" s="6" t="n">
        <v>84.47</v>
      </c>
      <c r="I688" s="6" t="n">
        <v>-506.82</v>
      </c>
      <c r="J688" s="6" t="n">
        <v>0</v>
      </c>
      <c r="K688" s="6" t="n">
        <v>0</v>
      </c>
      <c r="L688" s="6" t="n">
        <v>0</v>
      </c>
      <c r="M688" s="6"/>
      <c r="N688" s="6" t="s">
        <f>=I688+J688+K688+L688</f>
      </c>
      <c r="O688" s="6"/>
      <c r="P688" s="6"/>
      <c r="Q688" s="16"/>
      <c r="R688" s="16" t="s">
        <v>233</v>
      </c>
    </row>
    <row collapsed="false" customFormat="false" customHeight="false" hidden="false" ht="12.1" outlineLevel="0" r="689">
      <c r="A689" s="20" t="n">
        <v>46037</v>
      </c>
      <c r="B689" s="16" t="s">
        <v>67</v>
      </c>
      <c r="C689" s="16" t="s">
        <v>306</v>
      </c>
      <c r="D689" s="16" t="s">
        <v>169</v>
      </c>
      <c r="E689" s="16" t="s">
        <v>60</v>
      </c>
      <c r="F689" s="16" t="s">
        <v>20</v>
      </c>
      <c r="G689" s="7" t="n">
        <v>24</v>
      </c>
      <c r="H689" s="6" t="n">
        <v>84.47</v>
      </c>
      <c r="I689" s="6" t="n">
        <v>-2027.28</v>
      </c>
      <c r="J689" s="6" t="n">
        <v>0</v>
      </c>
      <c r="K689" s="6" t="n">
        <v>0</v>
      </c>
      <c r="L689" s="6" t="n">
        <v>0</v>
      </c>
      <c r="M689" s="6"/>
      <c r="N689" s="6" t="s">
        <f>=I689+J689+K689+L689</f>
      </c>
      <c r="O689" s="6"/>
      <c r="P689" s="6"/>
      <c r="Q689" s="16"/>
      <c r="R689" s="16" t="s">
        <v>233</v>
      </c>
    </row>
    <row collapsed="false" customFormat="false" customHeight="false" hidden="false" ht="12.1" outlineLevel="0" r="690">
      <c r="A690" s="20" t="n">
        <v>46037</v>
      </c>
      <c r="B690" s="16" t="s">
        <v>67</v>
      </c>
      <c r="C690" s="16" t="s">
        <v>306</v>
      </c>
      <c r="D690" s="16" t="s">
        <v>169</v>
      </c>
      <c r="E690" s="16" t="s">
        <v>60</v>
      </c>
      <c r="F690" s="16" t="s">
        <v>20</v>
      </c>
      <c r="G690" s="7" t="n">
        <v>7</v>
      </c>
      <c r="H690" s="6" t="n">
        <v>84.47</v>
      </c>
      <c r="I690" s="6" t="n">
        <v>-591.29</v>
      </c>
      <c r="J690" s="6" t="n">
        <v>0</v>
      </c>
      <c r="K690" s="6" t="n">
        <v>0</v>
      </c>
      <c r="L690" s="6" t="n">
        <v>0</v>
      </c>
      <c r="M690" s="6"/>
      <c r="N690" s="6" t="s">
        <f>=I690+J690+K690+L690</f>
      </c>
      <c r="O690" s="6"/>
      <c r="P690" s="6"/>
      <c r="Q690" s="16"/>
      <c r="R690" s="16" t="s">
        <v>233</v>
      </c>
    </row>
    <row collapsed="false" customFormat="false" customHeight="false" hidden="false" ht="12.1" outlineLevel="0" r="691">
      <c r="A691" s="20" t="n">
        <v>46037</v>
      </c>
      <c r="B691" s="16" t="s">
        <v>67</v>
      </c>
      <c r="C691" s="16" t="s">
        <v>306</v>
      </c>
      <c r="D691" s="16" t="s">
        <v>169</v>
      </c>
      <c r="E691" s="16" t="s">
        <v>60</v>
      </c>
      <c r="F691" s="16" t="s">
        <v>20</v>
      </c>
      <c r="G691" s="7" t="n">
        <v>7</v>
      </c>
      <c r="H691" s="6" t="n">
        <v>84.47</v>
      </c>
      <c r="I691" s="6" t="n">
        <v>-591.29</v>
      </c>
      <c r="J691" s="6" t="n">
        <v>0</v>
      </c>
      <c r="K691" s="6" t="n">
        <v>0</v>
      </c>
      <c r="L691" s="6" t="n">
        <v>0</v>
      </c>
      <c r="M691" s="6"/>
      <c r="N691" s="6" t="s">
        <f>=I691+J691+K691+L691</f>
      </c>
      <c r="O691" s="6"/>
      <c r="P691" s="6"/>
      <c r="Q691" s="16"/>
      <c r="R691" s="16" t="s">
        <v>233</v>
      </c>
    </row>
    <row collapsed="false" customFormat="false" customHeight="false" hidden="false" ht="12.1" outlineLevel="0" r="692">
      <c r="A692" s="20" t="n">
        <v>46037</v>
      </c>
      <c r="B692" s="16" t="s">
        <v>67</v>
      </c>
      <c r="C692" s="16" t="s">
        <v>306</v>
      </c>
      <c r="D692" s="16" t="s">
        <v>169</v>
      </c>
      <c r="E692" s="16" t="s">
        <v>60</v>
      </c>
      <c r="F692" s="16" t="s">
        <v>20</v>
      </c>
      <c r="G692" s="7" t="n">
        <v>7</v>
      </c>
      <c r="H692" s="6" t="n">
        <v>84.47</v>
      </c>
      <c r="I692" s="6" t="n">
        <v>-591.29</v>
      </c>
      <c r="J692" s="6" t="n">
        <v>0</v>
      </c>
      <c r="K692" s="6" t="n">
        <v>0</v>
      </c>
      <c r="L692" s="6" t="n">
        <v>0</v>
      </c>
      <c r="M692" s="6"/>
      <c r="N692" s="6" t="s">
        <f>=I692+J692+K692+L692</f>
      </c>
      <c r="O692" s="6"/>
      <c r="P692" s="6"/>
      <c r="Q692" s="16"/>
      <c r="R692" s="16" t="s">
        <v>233</v>
      </c>
    </row>
    <row collapsed="false" customFormat="false" customHeight="false" hidden="false" ht="12.1" outlineLevel="0" r="693">
      <c r="A693" s="20" t="n">
        <v>46037</v>
      </c>
      <c r="B693" s="16" t="s">
        <v>67</v>
      </c>
      <c r="C693" s="16" t="s">
        <v>306</v>
      </c>
      <c r="D693" s="16" t="s">
        <v>169</v>
      </c>
      <c r="E693" s="16" t="s">
        <v>60</v>
      </c>
      <c r="F693" s="16" t="s">
        <v>20</v>
      </c>
      <c r="G693" s="7" t="n">
        <v>7</v>
      </c>
      <c r="H693" s="6" t="n">
        <v>84.47</v>
      </c>
      <c r="I693" s="6" t="n">
        <v>-591.29</v>
      </c>
      <c r="J693" s="6" t="n">
        <v>0</v>
      </c>
      <c r="K693" s="6" t="n">
        <v>0</v>
      </c>
      <c r="L693" s="6" t="n">
        <v>0</v>
      </c>
      <c r="M693" s="6"/>
      <c r="N693" s="6" t="s">
        <f>=I693+J693+K693+L693</f>
      </c>
      <c r="O693" s="6"/>
      <c r="P693" s="6"/>
      <c r="Q693" s="16"/>
      <c r="R693" s="16" t="s">
        <v>233</v>
      </c>
    </row>
    <row collapsed="false" customFormat="false" customHeight="false" hidden="false" ht="12.1" outlineLevel="0" r="694">
      <c r="A694" s="20" t="n">
        <v>46037</v>
      </c>
      <c r="B694" s="16" t="s">
        <v>67</v>
      </c>
      <c r="C694" s="16" t="s">
        <v>306</v>
      </c>
      <c r="D694" s="16" t="s">
        <v>169</v>
      </c>
      <c r="E694" s="16" t="s">
        <v>60</v>
      </c>
      <c r="F694" s="16" t="s">
        <v>20</v>
      </c>
      <c r="G694" s="7" t="n">
        <v>12</v>
      </c>
      <c r="H694" s="6" t="n">
        <v>84.47</v>
      </c>
      <c r="I694" s="6" t="n">
        <v>-1013.64</v>
      </c>
      <c r="J694" s="6" t="n">
        <v>0</v>
      </c>
      <c r="K694" s="6" t="n">
        <v>0</v>
      </c>
      <c r="L694" s="6" t="n">
        <v>0</v>
      </c>
      <c r="M694" s="6"/>
      <c r="N694" s="6" t="s">
        <f>=I694+J694+K694+L694</f>
      </c>
      <c r="O694" s="6"/>
      <c r="P694" s="6"/>
      <c r="Q694" s="16"/>
      <c r="R694" s="16" t="s">
        <v>233</v>
      </c>
    </row>
    <row collapsed="false" customFormat="false" customHeight="false" hidden="false" ht="12.1" outlineLevel="0" r="695">
      <c r="A695" s="20" t="n">
        <v>46037</v>
      </c>
      <c r="B695" s="16" t="s">
        <v>67</v>
      </c>
      <c r="C695" s="16" t="s">
        <v>306</v>
      </c>
      <c r="D695" s="16" t="s">
        <v>169</v>
      </c>
      <c r="E695" s="16" t="s">
        <v>60</v>
      </c>
      <c r="F695" s="16" t="s">
        <v>20</v>
      </c>
      <c r="G695" s="7" t="n">
        <v>7</v>
      </c>
      <c r="H695" s="6" t="n">
        <v>84.47</v>
      </c>
      <c r="I695" s="6" t="n">
        <v>-591.29</v>
      </c>
      <c r="J695" s="6" t="n">
        <v>0</v>
      </c>
      <c r="K695" s="6" t="n">
        <v>0</v>
      </c>
      <c r="L695" s="6" t="n">
        <v>0</v>
      </c>
      <c r="M695" s="6"/>
      <c r="N695" s="6" t="s">
        <f>=I695+J695+K695+L695</f>
      </c>
      <c r="O695" s="6"/>
      <c r="P695" s="6"/>
      <c r="Q695" s="16"/>
      <c r="R695" s="16" t="s">
        <v>233</v>
      </c>
    </row>
    <row collapsed="false" customFormat="false" customHeight="false" hidden="false" ht="12.1" outlineLevel="0" r="696">
      <c r="A696" s="20" t="n">
        <v>46037</v>
      </c>
      <c r="B696" s="16" t="s">
        <v>67</v>
      </c>
      <c r="C696" s="16" t="s">
        <v>306</v>
      </c>
      <c r="D696" s="16" t="s">
        <v>169</v>
      </c>
      <c r="E696" s="16" t="s">
        <v>60</v>
      </c>
      <c r="F696" s="16" t="s">
        <v>20</v>
      </c>
      <c r="G696" s="7" t="n">
        <v>7</v>
      </c>
      <c r="H696" s="6" t="n">
        <v>84.47</v>
      </c>
      <c r="I696" s="6" t="n">
        <v>-591.29</v>
      </c>
      <c r="J696" s="6" t="n">
        <v>0</v>
      </c>
      <c r="K696" s="6" t="n">
        <v>0</v>
      </c>
      <c r="L696" s="6" t="n">
        <v>0</v>
      </c>
      <c r="M696" s="6"/>
      <c r="N696" s="6" t="s">
        <f>=I696+J696+K696+L696</f>
      </c>
      <c r="O696" s="6"/>
      <c r="P696" s="6"/>
      <c r="Q696" s="16"/>
      <c r="R696" s="16" t="s">
        <v>233</v>
      </c>
    </row>
    <row collapsed="false" customFormat="false" customHeight="false" hidden="false" ht="12.1" outlineLevel="0" r="697">
      <c r="A697" s="20" t="n">
        <v>46037</v>
      </c>
      <c r="B697" s="16" t="s">
        <v>67</v>
      </c>
      <c r="C697" s="16" t="s">
        <v>306</v>
      </c>
      <c r="D697" s="16" t="s">
        <v>169</v>
      </c>
      <c r="E697" s="16" t="s">
        <v>60</v>
      </c>
      <c r="F697" s="16" t="s">
        <v>20</v>
      </c>
      <c r="G697" s="7" t="n">
        <v>12</v>
      </c>
      <c r="H697" s="6" t="n">
        <v>84.47</v>
      </c>
      <c r="I697" s="6" t="n">
        <v>-1013.64</v>
      </c>
      <c r="J697" s="6" t="n">
        <v>0</v>
      </c>
      <c r="K697" s="6" t="n">
        <v>0</v>
      </c>
      <c r="L697" s="6" t="n">
        <v>0</v>
      </c>
      <c r="M697" s="6"/>
      <c r="N697" s="6" t="s">
        <f>=I697+J697+K697+L697</f>
      </c>
      <c r="O697" s="6"/>
      <c r="P697" s="6"/>
      <c r="Q697" s="16"/>
      <c r="R697" s="16" t="s">
        <v>233</v>
      </c>
    </row>
    <row collapsed="false" customFormat="false" customHeight="false" hidden="false" ht="12.1" outlineLevel="0" r="698">
      <c r="A698" s="20" t="n">
        <v>46037</v>
      </c>
      <c r="B698" s="16" t="s">
        <v>67</v>
      </c>
      <c r="C698" s="16" t="s">
        <v>306</v>
      </c>
      <c r="D698" s="16" t="s">
        <v>169</v>
      </c>
      <c r="E698" s="16" t="s">
        <v>60</v>
      </c>
      <c r="F698" s="16" t="s">
        <v>20</v>
      </c>
      <c r="G698" s="7" t="n">
        <v>8</v>
      </c>
      <c r="H698" s="6" t="n">
        <v>84.47</v>
      </c>
      <c r="I698" s="6" t="n">
        <v>-675.76</v>
      </c>
      <c r="J698" s="6" t="n">
        <v>0</v>
      </c>
      <c r="K698" s="6" t="n">
        <v>0</v>
      </c>
      <c r="L698" s="6" t="n">
        <v>0</v>
      </c>
      <c r="M698" s="6"/>
      <c r="N698" s="6" t="s">
        <f>=I698+J698+K698+L698</f>
      </c>
      <c r="O698" s="6"/>
      <c r="P698" s="6"/>
      <c r="Q698" s="16"/>
      <c r="R698" s="16" t="s">
        <v>233</v>
      </c>
    </row>
    <row collapsed="false" customFormat="false" customHeight="false" hidden="false" ht="12.1" outlineLevel="0" r="699">
      <c r="A699" s="20" t="n">
        <v>46037</v>
      </c>
      <c r="B699" s="16" t="s">
        <v>67</v>
      </c>
      <c r="C699" s="16" t="s">
        <v>306</v>
      </c>
      <c r="D699" s="16" t="s">
        <v>169</v>
      </c>
      <c r="E699" s="16" t="s">
        <v>60</v>
      </c>
      <c r="F699" s="16" t="s">
        <v>20</v>
      </c>
      <c r="G699" s="7" t="n">
        <v>8</v>
      </c>
      <c r="H699" s="6" t="n">
        <v>84.47</v>
      </c>
      <c r="I699" s="6" t="n">
        <v>-675.76</v>
      </c>
      <c r="J699" s="6" t="n">
        <v>0</v>
      </c>
      <c r="K699" s="6" t="n">
        <v>0</v>
      </c>
      <c r="L699" s="6" t="n">
        <v>0</v>
      </c>
      <c r="M699" s="6"/>
      <c r="N699" s="6" t="s">
        <f>=I699+J699+K699+L699</f>
      </c>
      <c r="O699" s="6"/>
      <c r="P699" s="6"/>
      <c r="Q699" s="16"/>
      <c r="R699" s="16" t="s">
        <v>233</v>
      </c>
    </row>
    <row collapsed="false" customFormat="false" customHeight="false" hidden="false" ht="12.1" outlineLevel="0" r="700">
      <c r="A700" s="20" t="n">
        <v>46037</v>
      </c>
      <c r="B700" s="16" t="s">
        <v>67</v>
      </c>
      <c r="C700" s="16" t="s">
        <v>306</v>
      </c>
      <c r="D700" s="16" t="s">
        <v>169</v>
      </c>
      <c r="E700" s="16" t="s">
        <v>60</v>
      </c>
      <c r="F700" s="16" t="s">
        <v>20</v>
      </c>
      <c r="G700" s="7" t="n">
        <v>8</v>
      </c>
      <c r="H700" s="6" t="n">
        <v>84.47</v>
      </c>
      <c r="I700" s="6" t="n">
        <v>-675.76</v>
      </c>
      <c r="J700" s="6" t="n">
        <v>0</v>
      </c>
      <c r="K700" s="6" t="n">
        <v>0</v>
      </c>
      <c r="L700" s="6" t="n">
        <v>0</v>
      </c>
      <c r="M700" s="6"/>
      <c r="N700" s="6" t="s">
        <f>=I700+J700+K700+L700</f>
      </c>
      <c r="O700" s="6"/>
      <c r="P700" s="6"/>
      <c r="Q700" s="16"/>
      <c r="R700" s="16" t="s">
        <v>233</v>
      </c>
    </row>
    <row collapsed="false" customFormat="false" customHeight="false" hidden="false" ht="12.1" outlineLevel="0" r="701">
      <c r="A701" s="20" t="n">
        <v>46037</v>
      </c>
      <c r="B701" s="16" t="s">
        <v>67</v>
      </c>
      <c r="C701" s="16" t="s">
        <v>306</v>
      </c>
      <c r="D701" s="16" t="s">
        <v>169</v>
      </c>
      <c r="E701" s="16" t="s">
        <v>60</v>
      </c>
      <c r="F701" s="16" t="s">
        <v>20</v>
      </c>
      <c r="G701" s="7" t="n">
        <v>9</v>
      </c>
      <c r="H701" s="6" t="n">
        <v>84.47</v>
      </c>
      <c r="I701" s="6" t="n">
        <v>-760.23</v>
      </c>
      <c r="J701" s="6" t="n">
        <v>0</v>
      </c>
      <c r="K701" s="6" t="n">
        <v>0</v>
      </c>
      <c r="L701" s="6" t="n">
        <v>0</v>
      </c>
      <c r="M701" s="6"/>
      <c r="N701" s="6" t="s">
        <f>=I701+J701+K701+L701</f>
      </c>
      <c r="O701" s="6"/>
      <c r="P701" s="6"/>
      <c r="Q701" s="16"/>
      <c r="R701" s="16" t="s">
        <v>233</v>
      </c>
    </row>
    <row collapsed="false" customFormat="false" customHeight="false" hidden="false" ht="12.1" outlineLevel="0" r="702">
      <c r="A702" s="20" t="n">
        <v>46037</v>
      </c>
      <c r="B702" s="16" t="s">
        <v>67</v>
      </c>
      <c r="C702" s="16" t="s">
        <v>306</v>
      </c>
      <c r="D702" s="16" t="s">
        <v>169</v>
      </c>
      <c r="E702" s="16" t="s">
        <v>60</v>
      </c>
      <c r="F702" s="16" t="s">
        <v>20</v>
      </c>
      <c r="G702" s="7" t="n">
        <v>9</v>
      </c>
      <c r="H702" s="6" t="n">
        <v>84.47</v>
      </c>
      <c r="I702" s="6" t="n">
        <v>-760.23</v>
      </c>
      <c r="J702" s="6" t="n">
        <v>0</v>
      </c>
      <c r="K702" s="6" t="n">
        <v>0</v>
      </c>
      <c r="L702" s="6" t="n">
        <v>0</v>
      </c>
      <c r="M702" s="6"/>
      <c r="N702" s="6" t="s">
        <f>=I702+J702+K702+L702</f>
      </c>
      <c r="O702" s="6"/>
      <c r="P702" s="6"/>
      <c r="Q702" s="16"/>
      <c r="R702" s="16" t="s">
        <v>233</v>
      </c>
    </row>
    <row collapsed="false" customFormat="false" customHeight="false" hidden="false" ht="12.1" outlineLevel="0" r="703">
      <c r="A703" s="20" t="n">
        <v>46037</v>
      </c>
      <c r="B703" s="16" t="s">
        <v>67</v>
      </c>
      <c r="C703" s="16" t="s">
        <v>306</v>
      </c>
      <c r="D703" s="16" t="s">
        <v>169</v>
      </c>
      <c r="E703" s="16" t="s">
        <v>60</v>
      </c>
      <c r="F703" s="16" t="s">
        <v>20</v>
      </c>
      <c r="G703" s="7" t="n">
        <v>9</v>
      </c>
      <c r="H703" s="6" t="n">
        <v>84.47</v>
      </c>
      <c r="I703" s="6" t="n">
        <v>-760.23</v>
      </c>
      <c r="J703" s="6" t="n">
        <v>0</v>
      </c>
      <c r="K703" s="6" t="n">
        <v>0</v>
      </c>
      <c r="L703" s="6" t="n">
        <v>0</v>
      </c>
      <c r="M703" s="6"/>
      <c r="N703" s="6" t="s">
        <f>=I703+J703+K703+L703</f>
      </c>
      <c r="O703" s="6"/>
      <c r="P703" s="6"/>
      <c r="Q703" s="16"/>
      <c r="R703" s="16" t="s">
        <v>233</v>
      </c>
    </row>
    <row collapsed="false" customFormat="false" customHeight="false" hidden="false" ht="12.1" outlineLevel="0" r="704">
      <c r="A704" s="20" t="n">
        <v>46037</v>
      </c>
      <c r="B704" s="16" t="s">
        <v>67</v>
      </c>
      <c r="C704" s="16" t="s">
        <v>306</v>
      </c>
      <c r="D704" s="16" t="s">
        <v>169</v>
      </c>
      <c r="E704" s="16" t="s">
        <v>60</v>
      </c>
      <c r="F704" s="16" t="s">
        <v>20</v>
      </c>
      <c r="G704" s="7" t="n">
        <v>10</v>
      </c>
      <c r="H704" s="6" t="n">
        <v>84.47</v>
      </c>
      <c r="I704" s="6" t="n">
        <v>-844.7</v>
      </c>
      <c r="J704" s="6" t="n">
        <v>0</v>
      </c>
      <c r="K704" s="6" t="n">
        <v>0</v>
      </c>
      <c r="L704" s="6" t="n">
        <v>0</v>
      </c>
      <c r="M704" s="6"/>
      <c r="N704" s="6" t="s">
        <f>=I704+J704+K704+L704</f>
      </c>
      <c r="O704" s="6"/>
      <c r="P704" s="6"/>
      <c r="Q704" s="16"/>
      <c r="R704" s="16" t="s">
        <v>233</v>
      </c>
    </row>
    <row collapsed="false" customFormat="false" customHeight="false" hidden="false" ht="12.1" outlineLevel="0" r="705">
      <c r="A705" s="20" t="n">
        <v>46037</v>
      </c>
      <c r="B705" s="16" t="s">
        <v>67</v>
      </c>
      <c r="C705" s="16" t="s">
        <v>306</v>
      </c>
      <c r="D705" s="16" t="s">
        <v>169</v>
      </c>
      <c r="E705" s="16" t="s">
        <v>60</v>
      </c>
      <c r="F705" s="16" t="s">
        <v>20</v>
      </c>
      <c r="G705" s="7" t="n">
        <v>10</v>
      </c>
      <c r="H705" s="6" t="n">
        <v>84.47</v>
      </c>
      <c r="I705" s="6" t="n">
        <v>-844.7</v>
      </c>
      <c r="J705" s="6" t="n">
        <v>0</v>
      </c>
      <c r="K705" s="6" t="n">
        <v>0</v>
      </c>
      <c r="L705" s="6" t="n">
        <v>0</v>
      </c>
      <c r="M705" s="6"/>
      <c r="N705" s="6" t="s">
        <f>=I705+J705+K705+L705</f>
      </c>
      <c r="O705" s="6"/>
      <c r="P705" s="6"/>
      <c r="Q705" s="16"/>
      <c r="R705" s="16" t="s">
        <v>233</v>
      </c>
    </row>
    <row collapsed="false" customFormat="false" customHeight="false" hidden="false" ht="12.1" outlineLevel="0" r="706">
      <c r="A706" s="20" t="n">
        <v>46037</v>
      </c>
      <c r="B706" s="16" t="s">
        <v>67</v>
      </c>
      <c r="C706" s="16" t="s">
        <v>306</v>
      </c>
      <c r="D706" s="16" t="s">
        <v>169</v>
      </c>
      <c r="E706" s="16" t="s">
        <v>60</v>
      </c>
      <c r="F706" s="16" t="s">
        <v>20</v>
      </c>
      <c r="G706" s="7" t="n">
        <v>10</v>
      </c>
      <c r="H706" s="6" t="n">
        <v>84.47</v>
      </c>
      <c r="I706" s="6" t="n">
        <v>-844.7</v>
      </c>
      <c r="J706" s="6" t="n">
        <v>0</v>
      </c>
      <c r="K706" s="6" t="n">
        <v>0</v>
      </c>
      <c r="L706" s="6" t="n">
        <v>0</v>
      </c>
      <c r="M706" s="6"/>
      <c r="N706" s="6" t="s">
        <f>=I706+J706+K706+L706</f>
      </c>
      <c r="O706" s="6"/>
      <c r="P706" s="6"/>
      <c r="Q706" s="16"/>
      <c r="R706" s="16" t="s">
        <v>233</v>
      </c>
    </row>
    <row collapsed="false" customFormat="false" customHeight="false" hidden="false" ht="12.1" outlineLevel="0" r="707">
      <c r="A707" s="20" t="n">
        <v>46037</v>
      </c>
      <c r="B707" s="16" t="s">
        <v>67</v>
      </c>
      <c r="C707" s="16" t="s">
        <v>306</v>
      </c>
      <c r="D707" s="16" t="s">
        <v>169</v>
      </c>
      <c r="E707" s="16" t="s">
        <v>60</v>
      </c>
      <c r="F707" s="16" t="s">
        <v>20</v>
      </c>
      <c r="G707" s="7" t="n">
        <v>6</v>
      </c>
      <c r="H707" s="6" t="n">
        <v>84.47</v>
      </c>
      <c r="I707" s="6" t="n">
        <v>-506.82</v>
      </c>
      <c r="J707" s="6" t="n">
        <v>0</v>
      </c>
      <c r="K707" s="6" t="n">
        <v>0</v>
      </c>
      <c r="L707" s="6" t="n">
        <v>0</v>
      </c>
      <c r="M707" s="6"/>
      <c r="N707" s="6" t="s">
        <f>=I707+J707+K707+L707</f>
      </c>
      <c r="O707" s="6"/>
      <c r="P707" s="6"/>
      <c r="Q707" s="16"/>
      <c r="R707" s="16" t="s">
        <v>233</v>
      </c>
    </row>
    <row collapsed="false" customFormat="false" customHeight="false" hidden="false" ht="12.1" outlineLevel="0" r="708">
      <c r="A708" s="20" t="n">
        <v>46037</v>
      </c>
      <c r="B708" s="16" t="s">
        <v>67</v>
      </c>
      <c r="C708" s="16" t="s">
        <v>306</v>
      </c>
      <c r="D708" s="16" t="s">
        <v>169</v>
      </c>
      <c r="E708" s="16" t="s">
        <v>60</v>
      </c>
      <c r="F708" s="16" t="s">
        <v>20</v>
      </c>
      <c r="G708" s="7" t="n">
        <v>6</v>
      </c>
      <c r="H708" s="6" t="n">
        <v>84.47</v>
      </c>
      <c r="I708" s="6" t="n">
        <v>-506.82</v>
      </c>
      <c r="J708" s="6" t="n">
        <v>0</v>
      </c>
      <c r="K708" s="6" t="n">
        <v>0</v>
      </c>
      <c r="L708" s="6" t="n">
        <v>0</v>
      </c>
      <c r="M708" s="6"/>
      <c r="N708" s="6" t="s">
        <f>=I708+J708+K708+L708</f>
      </c>
      <c r="O708" s="6"/>
      <c r="P708" s="6"/>
      <c r="Q708" s="16"/>
      <c r="R708" s="16" t="s">
        <v>233</v>
      </c>
    </row>
    <row collapsed="false" customFormat="false" customHeight="false" hidden="false" ht="12.1" outlineLevel="0" r="709">
      <c r="A709" s="20" t="n">
        <v>46037</v>
      </c>
      <c r="B709" s="16" t="s">
        <v>67</v>
      </c>
      <c r="C709" s="16" t="s">
        <v>306</v>
      </c>
      <c r="D709" s="16" t="s">
        <v>169</v>
      </c>
      <c r="E709" s="16" t="s">
        <v>60</v>
      </c>
      <c r="F709" s="16" t="s">
        <v>20</v>
      </c>
      <c r="G709" s="7" t="n">
        <v>6</v>
      </c>
      <c r="H709" s="6" t="n">
        <v>84.47</v>
      </c>
      <c r="I709" s="6" t="n">
        <v>-506.82</v>
      </c>
      <c r="J709" s="6" t="n">
        <v>0</v>
      </c>
      <c r="K709" s="6" t="n">
        <v>0</v>
      </c>
      <c r="L709" s="6" t="n">
        <v>0</v>
      </c>
      <c r="M709" s="6"/>
      <c r="N709" s="6" t="s">
        <f>=I709+J709+K709+L709</f>
      </c>
      <c r="O709" s="6"/>
      <c r="P709" s="6"/>
      <c r="Q709" s="16"/>
      <c r="R709" s="16" t="s">
        <v>233</v>
      </c>
    </row>
    <row collapsed="false" customFormat="false" customHeight="false" hidden="false" ht="12.1" outlineLevel="0" r="710">
      <c r="A710" s="20" t="n">
        <v>46037</v>
      </c>
      <c r="B710" s="16" t="s">
        <v>67</v>
      </c>
      <c r="C710" s="16" t="s">
        <v>306</v>
      </c>
      <c r="D710" s="16" t="s">
        <v>169</v>
      </c>
      <c r="E710" s="16" t="s">
        <v>60</v>
      </c>
      <c r="F710" s="16" t="s">
        <v>20</v>
      </c>
      <c r="G710" s="7" t="n">
        <v>11</v>
      </c>
      <c r="H710" s="6" t="n">
        <v>84.47</v>
      </c>
      <c r="I710" s="6" t="n">
        <v>-929.17</v>
      </c>
      <c r="J710" s="6" t="n">
        <v>0</v>
      </c>
      <c r="K710" s="6" t="n">
        <v>0</v>
      </c>
      <c r="L710" s="6" t="n">
        <v>0</v>
      </c>
      <c r="M710" s="6"/>
      <c r="N710" s="6" t="s">
        <f>=I710+J710+K710+L710</f>
      </c>
      <c r="O710" s="6"/>
      <c r="P710" s="6"/>
      <c r="Q710" s="16"/>
      <c r="R710" s="16" t="s">
        <v>233</v>
      </c>
    </row>
    <row collapsed="false" customFormat="false" customHeight="false" hidden="false" ht="12.1" outlineLevel="0" r="711">
      <c r="A711" s="20" t="n">
        <v>46037</v>
      </c>
      <c r="B711" s="16" t="s">
        <v>67</v>
      </c>
      <c r="C711" s="16" t="s">
        <v>306</v>
      </c>
      <c r="D711" s="16" t="s">
        <v>169</v>
      </c>
      <c r="E711" s="16" t="s">
        <v>60</v>
      </c>
      <c r="F711" s="16" t="s">
        <v>20</v>
      </c>
      <c r="G711" s="7" t="n">
        <v>13</v>
      </c>
      <c r="H711" s="6" t="n">
        <v>84.47</v>
      </c>
      <c r="I711" s="6" t="n">
        <v>-1098.11</v>
      </c>
      <c r="J711" s="6" t="n">
        <v>0</v>
      </c>
      <c r="K711" s="6" t="n">
        <v>0</v>
      </c>
      <c r="L711" s="6" t="n">
        <v>0</v>
      </c>
      <c r="M711" s="6"/>
      <c r="N711" s="6" t="s">
        <f>=I711+J711+K711+L711</f>
      </c>
      <c r="O711" s="6"/>
      <c r="P711" s="6"/>
      <c r="Q711" s="16"/>
      <c r="R711" s="16" t="s">
        <v>233</v>
      </c>
    </row>
    <row collapsed="false" customFormat="false" customHeight="false" hidden="false" ht="12.1" outlineLevel="0" r="712">
      <c r="A712" s="20" t="n">
        <v>46037</v>
      </c>
      <c r="B712" s="16" t="s">
        <v>67</v>
      </c>
      <c r="C712" s="16" t="s">
        <v>306</v>
      </c>
      <c r="D712" s="16" t="s">
        <v>169</v>
      </c>
      <c r="E712" s="16" t="s">
        <v>60</v>
      </c>
      <c r="F712" s="16" t="s">
        <v>20</v>
      </c>
      <c r="G712" s="7" t="n">
        <v>22</v>
      </c>
      <c r="H712" s="6" t="n">
        <v>84.47</v>
      </c>
      <c r="I712" s="6" t="n">
        <v>-1858.34</v>
      </c>
      <c r="J712" s="6" t="n">
        <v>0</v>
      </c>
      <c r="K712" s="6" t="n">
        <v>0</v>
      </c>
      <c r="L712" s="6" t="n">
        <v>0</v>
      </c>
      <c r="M712" s="6"/>
      <c r="N712" s="6" t="s">
        <f>=I712+J712+K712+L712</f>
      </c>
      <c r="O712" s="6"/>
      <c r="P712" s="6"/>
      <c r="Q712" s="16"/>
      <c r="R712" s="16" t="s">
        <v>233</v>
      </c>
    </row>
    <row collapsed="false" customFormat="false" customHeight="false" hidden="false" ht="12.1" outlineLevel="0" r="713">
      <c r="A713" s="20" t="n">
        <v>46037</v>
      </c>
      <c r="B713" s="16" t="s">
        <v>67</v>
      </c>
      <c r="C713" s="16" t="s">
        <v>306</v>
      </c>
      <c r="D713" s="16" t="s">
        <v>169</v>
      </c>
      <c r="E713" s="16" t="s">
        <v>60</v>
      </c>
      <c r="F713" s="16" t="s">
        <v>20</v>
      </c>
      <c r="G713" s="7" t="n">
        <v>18</v>
      </c>
      <c r="H713" s="6" t="n">
        <v>84.47</v>
      </c>
      <c r="I713" s="6" t="n">
        <v>-1520.46</v>
      </c>
      <c r="J713" s="6" t="n">
        <v>0</v>
      </c>
      <c r="K713" s="6" t="n">
        <v>0</v>
      </c>
      <c r="L713" s="6" t="n">
        <v>0</v>
      </c>
      <c r="M713" s="6"/>
      <c r="N713" s="6" t="s">
        <f>=I713+J713+K713+L713</f>
      </c>
      <c r="O713" s="6"/>
      <c r="P713" s="6"/>
      <c r="Q713" s="16"/>
      <c r="R713" s="16" t="s">
        <v>233</v>
      </c>
    </row>
    <row collapsed="false" customFormat="false" customHeight="false" hidden="false" ht="12.1" outlineLevel="0" r="714">
      <c r="A714" s="20" t="n">
        <v>46037</v>
      </c>
      <c r="B714" s="16" t="s">
        <v>67</v>
      </c>
      <c r="C714" s="16" t="s">
        <v>306</v>
      </c>
      <c r="D714" s="16" t="s">
        <v>169</v>
      </c>
      <c r="E714" s="16" t="s">
        <v>60</v>
      </c>
      <c r="F714" s="16" t="s">
        <v>20</v>
      </c>
      <c r="G714" s="7" t="n">
        <v>20</v>
      </c>
      <c r="H714" s="6" t="n">
        <v>84.47</v>
      </c>
      <c r="I714" s="6" t="n">
        <v>-1689.4</v>
      </c>
      <c r="J714" s="6" t="n">
        <v>0</v>
      </c>
      <c r="K714" s="6" t="n">
        <v>0</v>
      </c>
      <c r="L714" s="6" t="n">
        <v>0</v>
      </c>
      <c r="M714" s="6"/>
      <c r="N714" s="6" t="s">
        <f>=I714+J714+K714+L714</f>
      </c>
      <c r="O714" s="6"/>
      <c r="P714" s="6"/>
      <c r="Q714" s="16"/>
      <c r="R714" s="16" t="s">
        <v>233</v>
      </c>
    </row>
    <row collapsed="false" customFormat="false" customHeight="false" hidden="false" ht="12.1" outlineLevel="0" r="715">
      <c r="A715" s="20" t="n">
        <v>46037</v>
      </c>
      <c r="B715" s="16" t="s">
        <v>67</v>
      </c>
      <c r="C715" s="16" t="s">
        <v>306</v>
      </c>
      <c r="D715" s="16" t="s">
        <v>169</v>
      </c>
      <c r="E715" s="16" t="s">
        <v>60</v>
      </c>
      <c r="F715" s="16" t="s">
        <v>20</v>
      </c>
      <c r="G715" s="7" t="n">
        <v>25</v>
      </c>
      <c r="H715" s="6" t="n">
        <v>84.47</v>
      </c>
      <c r="I715" s="6" t="n">
        <v>-2111.75</v>
      </c>
      <c r="J715" s="6" t="n">
        <v>0</v>
      </c>
      <c r="K715" s="6" t="n">
        <v>0</v>
      </c>
      <c r="L715" s="6" t="n">
        <v>0</v>
      </c>
      <c r="M715" s="6"/>
      <c r="N715" s="6" t="s">
        <f>=I715+J715+K715+L715</f>
      </c>
      <c r="O715" s="6"/>
      <c r="P715" s="6"/>
      <c r="Q715" s="16"/>
      <c r="R715" s="16" t="s">
        <v>233</v>
      </c>
    </row>
    <row collapsed="false" customFormat="false" customHeight="false" hidden="false" ht="12.1" outlineLevel="0" r="716">
      <c r="A716" s="20" t="n">
        <v>46037</v>
      </c>
      <c r="B716" s="16" t="s">
        <v>67</v>
      </c>
      <c r="C716" s="16" t="s">
        <v>306</v>
      </c>
      <c r="D716" s="16" t="s">
        <v>169</v>
      </c>
      <c r="E716" s="16" t="s">
        <v>60</v>
      </c>
      <c r="F716" s="16" t="s">
        <v>20</v>
      </c>
      <c r="G716" s="7" t="n">
        <v>19</v>
      </c>
      <c r="H716" s="6" t="n">
        <v>84.47</v>
      </c>
      <c r="I716" s="6" t="n">
        <v>-1604.93</v>
      </c>
      <c r="J716" s="6" t="n">
        <v>0</v>
      </c>
      <c r="K716" s="6" t="n">
        <v>0</v>
      </c>
      <c r="L716" s="6" t="n">
        <v>0</v>
      </c>
      <c r="M716" s="6"/>
      <c r="N716" s="6" t="s">
        <f>=I716+J716+K716+L716</f>
      </c>
      <c r="O716" s="6"/>
      <c r="P716" s="6"/>
      <c r="Q716" s="16"/>
      <c r="R716" s="16" t="s">
        <v>233</v>
      </c>
    </row>
    <row collapsed="false" customFormat="false" customHeight="false" hidden="false" ht="12.1" outlineLevel="0" r="717">
      <c r="A717" s="20" t="n">
        <v>46037</v>
      </c>
      <c r="B717" s="16" t="s">
        <v>67</v>
      </c>
      <c r="C717" s="16" t="s">
        <v>306</v>
      </c>
      <c r="D717" s="16" t="s">
        <v>169</v>
      </c>
      <c r="E717" s="16" t="s">
        <v>60</v>
      </c>
      <c r="F717" s="16" t="s">
        <v>20</v>
      </c>
      <c r="G717" s="7" t="n">
        <v>4</v>
      </c>
      <c r="H717" s="6" t="n">
        <v>84.47</v>
      </c>
      <c r="I717" s="6" t="n">
        <v>-337.88</v>
      </c>
      <c r="J717" s="6" t="n">
        <v>0</v>
      </c>
      <c r="K717" s="6" t="n">
        <v>0</v>
      </c>
      <c r="L717" s="6" t="n">
        <v>0</v>
      </c>
      <c r="M717" s="6"/>
      <c r="N717" s="6" t="s">
        <f>=I717+J717+K717+L717</f>
      </c>
      <c r="O717" s="6"/>
      <c r="P717" s="6"/>
      <c r="Q717" s="16"/>
      <c r="R717" s="16" t="s">
        <v>233</v>
      </c>
    </row>
    <row collapsed="false" customFormat="false" customHeight="false" hidden="false" ht="12.1" outlineLevel="0" r="718">
      <c r="A718" s="20" t="n">
        <v>46037</v>
      </c>
      <c r="B718" s="16" t="s">
        <v>67</v>
      </c>
      <c r="C718" s="16" t="s">
        <v>306</v>
      </c>
      <c r="D718" s="16" t="s">
        <v>169</v>
      </c>
      <c r="E718" s="16" t="s">
        <v>60</v>
      </c>
      <c r="F718" s="16" t="s">
        <v>20</v>
      </c>
      <c r="G718" s="7" t="n">
        <v>2</v>
      </c>
      <c r="H718" s="6" t="n">
        <v>84.48</v>
      </c>
      <c r="I718" s="6" t="n">
        <v>-168.96</v>
      </c>
      <c r="J718" s="6" t="n">
        <v>0</v>
      </c>
      <c r="K718" s="6" t="n">
        <v>0</v>
      </c>
      <c r="L718" s="6" t="n">
        <v>0</v>
      </c>
      <c r="M718" s="6"/>
      <c r="N718" s="6" t="s">
        <f>=I718+J718+K718+L718</f>
      </c>
      <c r="O718" s="6"/>
      <c r="P718" s="6"/>
      <c r="Q718" s="16"/>
      <c r="R718" s="16" t="s">
        <v>233</v>
      </c>
    </row>
    <row collapsed="false" customFormat="false" customHeight="false" hidden="false" ht="12.1" outlineLevel="0" r="719">
      <c r="A719" s="20" t="n">
        <v>46037</v>
      </c>
      <c r="B719" s="16" t="s">
        <v>67</v>
      </c>
      <c r="C719" s="16" t="s">
        <v>306</v>
      </c>
      <c r="D719" s="16" t="s">
        <v>169</v>
      </c>
      <c r="E719" s="16" t="s">
        <v>60</v>
      </c>
      <c r="F719" s="16" t="s">
        <v>20</v>
      </c>
      <c r="G719" s="7" t="n">
        <v>2</v>
      </c>
      <c r="H719" s="6" t="n">
        <v>84.48</v>
      </c>
      <c r="I719" s="6" t="n">
        <v>-168.96</v>
      </c>
      <c r="J719" s="6" t="n">
        <v>0</v>
      </c>
      <c r="K719" s="6" t="n">
        <v>0</v>
      </c>
      <c r="L719" s="6" t="n">
        <v>0</v>
      </c>
      <c r="M719" s="6"/>
      <c r="N719" s="6" t="s">
        <f>=I719+J719+K719+L719</f>
      </c>
      <c r="O719" s="6"/>
      <c r="P719" s="6"/>
      <c r="Q719" s="16"/>
      <c r="R719" s="16" t="s">
        <v>233</v>
      </c>
    </row>
    <row collapsed="false" customFormat="false" customHeight="false" hidden="false" ht="12.1" outlineLevel="0" r="720">
      <c r="A720" s="20" t="n">
        <v>46037</v>
      </c>
      <c r="B720" s="16" t="s">
        <v>67</v>
      </c>
      <c r="C720" s="16" t="s">
        <v>306</v>
      </c>
      <c r="D720" s="16" t="s">
        <v>169</v>
      </c>
      <c r="E720" s="16" t="s">
        <v>60</v>
      </c>
      <c r="F720" s="16" t="s">
        <v>20</v>
      </c>
      <c r="G720" s="7" t="n">
        <v>1956</v>
      </c>
      <c r="H720" s="6" t="n">
        <v>84.48</v>
      </c>
      <c r="I720" s="6" t="n">
        <v>-165242.88</v>
      </c>
      <c r="J720" s="6" t="n">
        <v>0</v>
      </c>
      <c r="K720" s="6" t="n">
        <v>0</v>
      </c>
      <c r="L720" s="6" t="n">
        <v>0</v>
      </c>
      <c r="M720" s="6"/>
      <c r="N720" s="6" t="s">
        <f>=I720+J720+K720+L720</f>
      </c>
      <c r="O720" s="6"/>
      <c r="P720" s="6"/>
      <c r="Q720" s="16"/>
      <c r="R720" s="16" t="s">
        <v>233</v>
      </c>
    </row>
    <row collapsed="false" customFormat="false" customHeight="false" hidden="false" ht="12.1" outlineLevel="0" r="721">
      <c r="A721" s="29" t="n">
        <v>46037</v>
      </c>
      <c r="B721" s="30" t="s">
        <v>200</v>
      </c>
      <c r="C721" s="30" t="s">
        <v>301</v>
      </c>
      <c r="D721" s="30" t="s">
        <v>171</v>
      </c>
      <c r="E721" s="30" t="s">
        <v>60</v>
      </c>
      <c r="F721" s="30" t="s">
        <v>20</v>
      </c>
      <c r="G721" s="31" t="n">
        <v>-177</v>
      </c>
      <c r="H721" s="32" t="n">
        <v>10.335</v>
      </c>
      <c r="I721" s="32" t="n">
        <v>1829.3</v>
      </c>
      <c r="J721" s="32" t="n">
        <v>0</v>
      </c>
      <c r="K721" s="32" t="n">
        <v>0</v>
      </c>
      <c r="L721" s="32" t="n">
        <v>0</v>
      </c>
      <c r="M721" s="32"/>
      <c r="N721" s="6" t="s">
        <f>=I721+J721+K721+L721</f>
      </c>
      <c r="O721" s="32"/>
      <c r="P721" s="32"/>
      <c r="Q721" s="30"/>
      <c r="R721" s="30" t="s">
        <v>233</v>
      </c>
    </row>
    <row collapsed="false" customFormat="false" customHeight="false" hidden="false" ht="12.1" outlineLevel="0" r="722">
      <c r="A722" s="21" t="n">
        <v>46037</v>
      </c>
      <c r="B722" s="22" t="s">
        <v>232</v>
      </c>
      <c r="C722" s="22" t="s">
        <v>118</v>
      </c>
      <c r="D722" s="22" t="s">
        <v>232</v>
      </c>
      <c r="E722" s="22" t="s">
        <v>232</v>
      </c>
      <c r="F722" s="22" t="s">
        <v>20</v>
      </c>
      <c r="G722" s="23" t="n">
        <v>1</v>
      </c>
      <c r="H722" s="24" t="n">
        <v>100000</v>
      </c>
      <c r="I722" s="24" t="n">
        <v>100000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4"/>
      <c r="P722" s="24"/>
      <c r="Q722" s="22"/>
      <c r="R722" s="22" t="s">
        <v>297</v>
      </c>
    </row>
    <row collapsed="false" customFormat="false" customHeight="false" hidden="false" ht="12.1" outlineLevel="0" r="723">
      <c r="A723" s="25" t="n">
        <v>46037</v>
      </c>
      <c r="B723" s="26" t="s">
        <v>234</v>
      </c>
      <c r="C723" s="26" t="s">
        <v>235</v>
      </c>
      <c r="D723" s="26" t="s">
        <v>234</v>
      </c>
      <c r="E723" s="26" t="s">
        <v>234</v>
      </c>
      <c r="F723" s="26" t="s">
        <v>20</v>
      </c>
      <c r="G723" s="27" t="n">
        <v>1</v>
      </c>
      <c r="H723" s="28" t="n">
        <v>-641.48</v>
      </c>
      <c r="I723" s="28" t="n">
        <v>-641.48</v>
      </c>
      <c r="J723" s="28" t="n">
        <v>0</v>
      </c>
      <c r="K723" s="28" t="n">
        <v>0</v>
      </c>
      <c r="L723" s="28" t="n">
        <v>0</v>
      </c>
      <c r="M723" s="28"/>
      <c r="N723" s="6" t="s">
        <f>=I723+J723+K723+L723</f>
      </c>
      <c r="O723" s="28"/>
      <c r="P723" s="28"/>
      <c r="Q723" s="26"/>
      <c r="R723" s="26" t="s">
        <v>297</v>
      </c>
    </row>
    <row collapsed="false" customFormat="false" customHeight="false" hidden="false" ht="12.1" outlineLevel="0" r="724">
      <c r="A724" s="20" t="n">
        <v>46037</v>
      </c>
      <c r="B724" s="16" t="s">
        <v>59</v>
      </c>
      <c r="C724" s="16" t="s">
        <v>287</v>
      </c>
      <c r="D724" s="16" t="s">
        <v>169</v>
      </c>
      <c r="E724" s="16" t="s">
        <v>60</v>
      </c>
      <c r="F724" s="16" t="s">
        <v>20</v>
      </c>
      <c r="G724" s="7" t="n">
        <v>474</v>
      </c>
      <c r="H724" s="6" t="n">
        <v>14.872</v>
      </c>
      <c r="I724" s="6" t="n">
        <v>-7049.33</v>
      </c>
      <c r="J724" s="6" t="n">
        <v>0</v>
      </c>
      <c r="K724" s="6" t="n">
        <v>0</v>
      </c>
      <c r="L724" s="6" t="n">
        <v>0</v>
      </c>
      <c r="M724" s="6"/>
      <c r="N724" s="6" t="s">
        <f>=I724+J724+K724+L724</f>
      </c>
      <c r="O724" s="6"/>
      <c r="P724" s="6"/>
      <c r="Q724" s="16"/>
      <c r="R724" s="16" t="s">
        <v>297</v>
      </c>
    </row>
    <row collapsed="false" customFormat="false" customHeight="false" hidden="false" ht="12.1" outlineLevel="0" r="725">
      <c r="A725" s="20" t="n">
        <v>46037</v>
      </c>
      <c r="B725" s="16" t="s">
        <v>59</v>
      </c>
      <c r="C725" s="16" t="s">
        <v>287</v>
      </c>
      <c r="D725" s="16" t="s">
        <v>169</v>
      </c>
      <c r="E725" s="16" t="s">
        <v>60</v>
      </c>
      <c r="F725" s="16" t="s">
        <v>20</v>
      </c>
      <c r="G725" s="7" t="n">
        <v>24</v>
      </c>
      <c r="H725" s="6" t="n">
        <v>14.872</v>
      </c>
      <c r="I725" s="6" t="n">
        <v>-356.93</v>
      </c>
      <c r="J725" s="6" t="n">
        <v>0</v>
      </c>
      <c r="K725" s="6" t="n">
        <v>0</v>
      </c>
      <c r="L725" s="6" t="n">
        <v>0</v>
      </c>
      <c r="M725" s="6"/>
      <c r="N725" s="6" t="s">
        <f>=I725+J725+K725+L725</f>
      </c>
      <c r="O725" s="6"/>
      <c r="P725" s="6"/>
      <c r="Q725" s="16"/>
      <c r="R725" s="16" t="s">
        <v>297</v>
      </c>
    </row>
    <row collapsed="false" customFormat="false" customHeight="false" hidden="false" ht="12.1" outlineLevel="0" r="726">
      <c r="A726" s="20" t="n">
        <v>46037</v>
      </c>
      <c r="B726" s="16" t="s">
        <v>59</v>
      </c>
      <c r="C726" s="16" t="s">
        <v>287</v>
      </c>
      <c r="D726" s="16" t="s">
        <v>169</v>
      </c>
      <c r="E726" s="16" t="s">
        <v>60</v>
      </c>
      <c r="F726" s="16" t="s">
        <v>20</v>
      </c>
      <c r="G726" s="7" t="n">
        <v>14</v>
      </c>
      <c r="H726" s="6" t="n">
        <v>14.872</v>
      </c>
      <c r="I726" s="6" t="n">
        <v>-208.21</v>
      </c>
      <c r="J726" s="6" t="n">
        <v>0</v>
      </c>
      <c r="K726" s="6" t="n">
        <v>0</v>
      </c>
      <c r="L726" s="6" t="n">
        <v>0</v>
      </c>
      <c r="M726" s="6"/>
      <c r="N726" s="6" t="s">
        <f>=I726+J726+K726+L726</f>
      </c>
      <c r="O726" s="6"/>
      <c r="P726" s="6"/>
      <c r="Q726" s="16"/>
      <c r="R726" s="16" t="s">
        <v>297</v>
      </c>
    </row>
    <row collapsed="false" customFormat="false" customHeight="false" hidden="false" ht="12.1" outlineLevel="0" r="727">
      <c r="A727" s="20" t="n">
        <v>46037</v>
      </c>
      <c r="B727" s="16" t="s">
        <v>59</v>
      </c>
      <c r="C727" s="16" t="s">
        <v>287</v>
      </c>
      <c r="D727" s="16" t="s">
        <v>169</v>
      </c>
      <c r="E727" s="16" t="s">
        <v>60</v>
      </c>
      <c r="F727" s="16" t="s">
        <v>20</v>
      </c>
      <c r="G727" s="7" t="n">
        <v>258</v>
      </c>
      <c r="H727" s="6" t="n">
        <v>14.872</v>
      </c>
      <c r="I727" s="6" t="n">
        <v>-3836.98</v>
      </c>
      <c r="J727" s="6" t="n">
        <v>0</v>
      </c>
      <c r="K727" s="6" t="n">
        <v>0</v>
      </c>
      <c r="L727" s="6" t="n">
        <v>0</v>
      </c>
      <c r="M727" s="6"/>
      <c r="N727" s="6" t="s">
        <f>=I727+J727+K727+L727</f>
      </c>
      <c r="O727" s="6"/>
      <c r="P727" s="6"/>
      <c r="Q727" s="16"/>
      <c r="R727" s="16" t="s">
        <v>297</v>
      </c>
    </row>
    <row collapsed="false" customFormat="false" customHeight="false" hidden="false" ht="12.1" outlineLevel="0" r="728">
      <c r="A728" s="20" t="n">
        <v>46037</v>
      </c>
      <c r="B728" s="16" t="s">
        <v>59</v>
      </c>
      <c r="C728" s="16" t="s">
        <v>287</v>
      </c>
      <c r="D728" s="16" t="s">
        <v>169</v>
      </c>
      <c r="E728" s="16" t="s">
        <v>60</v>
      </c>
      <c r="F728" s="16" t="s">
        <v>20</v>
      </c>
      <c r="G728" s="7" t="n">
        <v>12213</v>
      </c>
      <c r="H728" s="6" t="n">
        <v>14.873</v>
      </c>
      <c r="I728" s="6" t="n">
        <v>-181643.95</v>
      </c>
      <c r="J728" s="6" t="n">
        <v>0</v>
      </c>
      <c r="K728" s="6" t="n">
        <v>0</v>
      </c>
      <c r="L728" s="6" t="n">
        <v>0</v>
      </c>
      <c r="M728" s="6"/>
      <c r="N728" s="6" t="s">
        <f>=I728+J728+K728+L728</f>
      </c>
      <c r="O728" s="6"/>
      <c r="P728" s="6"/>
      <c r="Q728" s="16"/>
      <c r="R728" s="16" t="s">
        <v>297</v>
      </c>
    </row>
    <row collapsed="false" customFormat="false" customHeight="false" hidden="false" ht="12.1" outlineLevel="0" r="729">
      <c r="A729" s="20" t="n">
        <v>46037</v>
      </c>
      <c r="B729" s="16" t="s">
        <v>59</v>
      </c>
      <c r="C729" s="16" t="s">
        <v>287</v>
      </c>
      <c r="D729" s="16" t="s">
        <v>169</v>
      </c>
      <c r="E729" s="16" t="s">
        <v>60</v>
      </c>
      <c r="F729" s="16" t="s">
        <v>20</v>
      </c>
      <c r="G729" s="7" t="n">
        <v>135</v>
      </c>
      <c r="H729" s="6" t="n">
        <v>14.873</v>
      </c>
      <c r="I729" s="6" t="n">
        <v>-2007.86</v>
      </c>
      <c r="J729" s="6" t="n">
        <v>0</v>
      </c>
      <c r="K729" s="6" t="n">
        <v>0</v>
      </c>
      <c r="L729" s="6" t="n">
        <v>0</v>
      </c>
      <c r="M729" s="6"/>
      <c r="N729" s="6" t="s">
        <f>=I729+J729+K729+L729</f>
      </c>
      <c r="O729" s="6"/>
      <c r="P729" s="6"/>
      <c r="Q729" s="16"/>
      <c r="R729" s="16" t="s">
        <v>297</v>
      </c>
    </row>
    <row collapsed="false" customFormat="false" customHeight="false" hidden="false" ht="12.1" outlineLevel="0" r="730">
      <c r="A730" s="20" t="n">
        <v>46037</v>
      </c>
      <c r="B730" s="16" t="s">
        <v>59</v>
      </c>
      <c r="C730" s="16" t="s">
        <v>287</v>
      </c>
      <c r="D730" s="16" t="s">
        <v>169</v>
      </c>
      <c r="E730" s="16" t="s">
        <v>60</v>
      </c>
      <c r="F730" s="16" t="s">
        <v>20</v>
      </c>
      <c r="G730" s="7" t="n">
        <v>1898</v>
      </c>
      <c r="H730" s="6" t="n">
        <v>14.874</v>
      </c>
      <c r="I730" s="6" t="n">
        <v>-28230.85</v>
      </c>
      <c r="J730" s="6" t="n">
        <v>0</v>
      </c>
      <c r="K730" s="6" t="n">
        <v>0</v>
      </c>
      <c r="L730" s="6" t="n">
        <v>0</v>
      </c>
      <c r="M730" s="6"/>
      <c r="N730" s="6" t="s">
        <f>=I730+J730+K730+L730</f>
      </c>
      <c r="O730" s="6"/>
      <c r="P730" s="6"/>
      <c r="Q730" s="16"/>
      <c r="R730" s="16" t="s">
        <v>297</v>
      </c>
    </row>
    <row collapsed="false" customFormat="false" customHeight="false" hidden="false" ht="12.1" outlineLevel="0" r="731">
      <c r="A731" s="29" t="n">
        <v>46037</v>
      </c>
      <c r="B731" s="30" t="s">
        <v>81</v>
      </c>
      <c r="C731" s="30" t="s">
        <v>291</v>
      </c>
      <c r="D731" s="30" t="s">
        <v>171</v>
      </c>
      <c r="E731" s="30" t="s">
        <v>60</v>
      </c>
      <c r="F731" s="30" t="s">
        <v>20</v>
      </c>
      <c r="G731" s="31" t="n">
        <v>-9</v>
      </c>
      <c r="H731" s="32" t="n">
        <v>34.55</v>
      </c>
      <c r="I731" s="32" t="n">
        <v>310.95</v>
      </c>
      <c r="J731" s="32" t="n">
        <v>0</v>
      </c>
      <c r="K731" s="32" t="n">
        <v>0</v>
      </c>
      <c r="L731" s="32" t="n">
        <v>0</v>
      </c>
      <c r="M731" s="32"/>
      <c r="N731" s="6" t="s">
        <f>=I731+J731+K731+L731</f>
      </c>
      <c r="O731" s="32"/>
      <c r="P731" s="32"/>
      <c r="Q731" s="30"/>
      <c r="R731" s="30" t="s">
        <v>297</v>
      </c>
    </row>
    <row collapsed="false" customFormat="false" customHeight="false" hidden="false" ht="12.1" outlineLevel="0" r="732">
      <c r="A732" s="29" t="n">
        <v>46037</v>
      </c>
      <c r="B732" s="30" t="s">
        <v>81</v>
      </c>
      <c r="C732" s="30" t="s">
        <v>291</v>
      </c>
      <c r="D732" s="30" t="s">
        <v>171</v>
      </c>
      <c r="E732" s="30" t="s">
        <v>60</v>
      </c>
      <c r="F732" s="30" t="s">
        <v>20</v>
      </c>
      <c r="G732" s="31" t="n">
        <v>-18</v>
      </c>
      <c r="H732" s="32" t="n">
        <v>34.52</v>
      </c>
      <c r="I732" s="32" t="n">
        <v>621.36</v>
      </c>
      <c r="J732" s="32" t="n">
        <v>0</v>
      </c>
      <c r="K732" s="32" t="n">
        <v>0</v>
      </c>
      <c r="L732" s="32" t="n">
        <v>0</v>
      </c>
      <c r="M732" s="32"/>
      <c r="N732" s="6" t="s">
        <f>=I732+J732+K732+L732</f>
      </c>
      <c r="O732" s="32"/>
      <c r="P732" s="32"/>
      <c r="Q732" s="30"/>
      <c r="R732" s="30" t="s">
        <v>297</v>
      </c>
    </row>
    <row collapsed="false" customFormat="false" customHeight="false" hidden="false" ht="12.1" outlineLevel="0" r="733">
      <c r="A733" s="29" t="n">
        <v>46037</v>
      </c>
      <c r="B733" s="30" t="s">
        <v>81</v>
      </c>
      <c r="C733" s="30" t="s">
        <v>291</v>
      </c>
      <c r="D733" s="30" t="s">
        <v>171</v>
      </c>
      <c r="E733" s="30" t="s">
        <v>60</v>
      </c>
      <c r="F733" s="30" t="s">
        <v>20</v>
      </c>
      <c r="G733" s="31" t="n">
        <v>-3061</v>
      </c>
      <c r="H733" s="32" t="n">
        <v>34.515</v>
      </c>
      <c r="I733" s="32" t="n">
        <v>105650.42</v>
      </c>
      <c r="J733" s="32" t="n">
        <v>0</v>
      </c>
      <c r="K733" s="32" t="n">
        <v>0</v>
      </c>
      <c r="L733" s="32" t="n">
        <v>0</v>
      </c>
      <c r="M733" s="32"/>
      <c r="N733" s="6" t="s">
        <f>=I733+J733+K733+L733</f>
      </c>
      <c r="O733" s="32"/>
      <c r="P733" s="32"/>
      <c r="Q733" s="30"/>
      <c r="R733" s="30" t="s">
        <v>297</v>
      </c>
    </row>
    <row collapsed="false" customFormat="false" customHeight="false" hidden="false" ht="12.1" outlineLevel="0" r="734">
      <c r="A734" s="29" t="n">
        <v>46037</v>
      </c>
      <c r="B734" s="30" t="s">
        <v>81</v>
      </c>
      <c r="C734" s="30" t="s">
        <v>291</v>
      </c>
      <c r="D734" s="30" t="s">
        <v>171</v>
      </c>
      <c r="E734" s="30" t="s">
        <v>60</v>
      </c>
      <c r="F734" s="30" t="s">
        <v>20</v>
      </c>
      <c r="G734" s="31" t="n">
        <v>-180</v>
      </c>
      <c r="H734" s="32" t="n">
        <v>34.51</v>
      </c>
      <c r="I734" s="32" t="n">
        <v>6211.8</v>
      </c>
      <c r="J734" s="32" t="n">
        <v>0</v>
      </c>
      <c r="K734" s="32" t="n">
        <v>0</v>
      </c>
      <c r="L734" s="32" t="n">
        <v>0</v>
      </c>
      <c r="M734" s="32"/>
      <c r="N734" s="6" t="s">
        <f>=I734+J734+K734+L734</f>
      </c>
      <c r="O734" s="32"/>
      <c r="P734" s="32"/>
      <c r="Q734" s="30"/>
      <c r="R734" s="30" t="s">
        <v>297</v>
      </c>
    </row>
    <row collapsed="false" customFormat="false" customHeight="false" hidden="false" ht="12.1" outlineLevel="0" r="735">
      <c r="A735" s="29" t="n">
        <v>46037</v>
      </c>
      <c r="B735" s="30" t="s">
        <v>84</v>
      </c>
      <c r="C735" s="30" t="s">
        <v>292</v>
      </c>
      <c r="D735" s="30" t="s">
        <v>171</v>
      </c>
      <c r="E735" s="30" t="s">
        <v>60</v>
      </c>
      <c r="F735" s="30" t="s">
        <v>20</v>
      </c>
      <c r="G735" s="31" t="n">
        <v>-2</v>
      </c>
      <c r="H735" s="32" t="n">
        <v>13.79</v>
      </c>
      <c r="I735" s="32" t="n">
        <v>27.58</v>
      </c>
      <c r="J735" s="32" t="n">
        <v>0</v>
      </c>
      <c r="K735" s="32" t="n">
        <v>0</v>
      </c>
      <c r="L735" s="32" t="n">
        <v>0</v>
      </c>
      <c r="M735" s="32"/>
      <c r="N735" s="6" t="s">
        <f>=I735+J735+K735+L735</f>
      </c>
      <c r="O735" s="32"/>
      <c r="P735" s="32"/>
      <c r="Q735" s="30"/>
      <c r="R735" s="30" t="s">
        <v>297</v>
      </c>
    </row>
    <row collapsed="false" customFormat="false" customHeight="false" hidden="false" ht="12.1" outlineLevel="0" r="736">
      <c r="A736" s="29" t="n">
        <v>46037</v>
      </c>
      <c r="B736" s="30" t="s">
        <v>84</v>
      </c>
      <c r="C736" s="30" t="s">
        <v>292</v>
      </c>
      <c r="D736" s="30" t="s">
        <v>171</v>
      </c>
      <c r="E736" s="30" t="s">
        <v>60</v>
      </c>
      <c r="F736" s="30" t="s">
        <v>20</v>
      </c>
      <c r="G736" s="31" t="n">
        <v>-1</v>
      </c>
      <c r="H736" s="32" t="n">
        <v>13.79</v>
      </c>
      <c r="I736" s="32" t="n">
        <v>13.79</v>
      </c>
      <c r="J736" s="32" t="n">
        <v>0</v>
      </c>
      <c r="K736" s="32" t="n">
        <v>0</v>
      </c>
      <c r="L736" s="32" t="n">
        <v>0</v>
      </c>
      <c r="M736" s="32"/>
      <c r="N736" s="6" t="s">
        <f>=I736+J736+K736+L736</f>
      </c>
      <c r="O736" s="32"/>
      <c r="P736" s="32"/>
      <c r="Q736" s="30"/>
      <c r="R736" s="30" t="s">
        <v>297</v>
      </c>
    </row>
    <row collapsed="false" customFormat="false" customHeight="false" hidden="false" ht="12.1" outlineLevel="0" r="737">
      <c r="A737" s="29" t="n">
        <v>46037</v>
      </c>
      <c r="B737" s="30" t="s">
        <v>84</v>
      </c>
      <c r="C737" s="30" t="s">
        <v>292</v>
      </c>
      <c r="D737" s="30" t="s">
        <v>171</v>
      </c>
      <c r="E737" s="30" t="s">
        <v>60</v>
      </c>
      <c r="F737" s="30" t="s">
        <v>20</v>
      </c>
      <c r="G737" s="31" t="n">
        <v>-50</v>
      </c>
      <c r="H737" s="32" t="n">
        <v>13.79</v>
      </c>
      <c r="I737" s="32" t="n">
        <v>689.5</v>
      </c>
      <c r="J737" s="32" t="n">
        <v>0</v>
      </c>
      <c r="K737" s="32" t="n">
        <v>0</v>
      </c>
      <c r="L737" s="32" t="n">
        <v>0</v>
      </c>
      <c r="M737" s="32"/>
      <c r="N737" s="6" t="s">
        <f>=I737+J737+K737+L737</f>
      </c>
      <c r="O737" s="32"/>
      <c r="P737" s="32"/>
      <c r="Q737" s="30"/>
      <c r="R737" s="30" t="s">
        <v>297</v>
      </c>
    </row>
    <row collapsed="false" customFormat="false" customHeight="false" hidden="false" ht="12.1" outlineLevel="0" r="738">
      <c r="A738" s="29" t="n">
        <v>46037</v>
      </c>
      <c r="B738" s="30" t="s">
        <v>84</v>
      </c>
      <c r="C738" s="30" t="s">
        <v>292</v>
      </c>
      <c r="D738" s="30" t="s">
        <v>171</v>
      </c>
      <c r="E738" s="30" t="s">
        <v>60</v>
      </c>
      <c r="F738" s="30" t="s">
        <v>20</v>
      </c>
      <c r="G738" s="31" t="n">
        <v>-1</v>
      </c>
      <c r="H738" s="32" t="n">
        <v>13.79</v>
      </c>
      <c r="I738" s="32" t="n">
        <v>13.79</v>
      </c>
      <c r="J738" s="32" t="n">
        <v>0</v>
      </c>
      <c r="K738" s="32" t="n">
        <v>0</v>
      </c>
      <c r="L738" s="32" t="n">
        <v>0</v>
      </c>
      <c r="M738" s="32"/>
      <c r="N738" s="6" t="s">
        <f>=I738+J738+K738+L738</f>
      </c>
      <c r="O738" s="32"/>
      <c r="P738" s="32"/>
      <c r="Q738" s="30"/>
      <c r="R738" s="30" t="s">
        <v>297</v>
      </c>
    </row>
    <row collapsed="false" customFormat="false" customHeight="false" hidden="false" ht="12.1" outlineLevel="0" r="739">
      <c r="A739" s="29" t="n">
        <v>46037</v>
      </c>
      <c r="B739" s="30" t="s">
        <v>84</v>
      </c>
      <c r="C739" s="30" t="s">
        <v>292</v>
      </c>
      <c r="D739" s="30" t="s">
        <v>171</v>
      </c>
      <c r="E739" s="30" t="s">
        <v>60</v>
      </c>
      <c r="F739" s="30" t="s">
        <v>20</v>
      </c>
      <c r="G739" s="31" t="n">
        <v>-15</v>
      </c>
      <c r="H739" s="32" t="n">
        <v>13.79</v>
      </c>
      <c r="I739" s="32" t="n">
        <v>206.85</v>
      </c>
      <c r="J739" s="32" t="n">
        <v>0</v>
      </c>
      <c r="K739" s="32" t="n">
        <v>0</v>
      </c>
      <c r="L739" s="32" t="n">
        <v>0</v>
      </c>
      <c r="M739" s="32"/>
      <c r="N739" s="6" t="s">
        <f>=I739+J739+K739+L739</f>
      </c>
      <c r="O739" s="32"/>
      <c r="P739" s="32"/>
      <c r="Q739" s="30"/>
      <c r="R739" s="30" t="s">
        <v>297</v>
      </c>
    </row>
    <row collapsed="false" customFormat="false" customHeight="false" hidden="false" ht="12.1" outlineLevel="0" r="740">
      <c r="A740" s="29" t="n">
        <v>46037</v>
      </c>
      <c r="B740" s="30" t="s">
        <v>84</v>
      </c>
      <c r="C740" s="30" t="s">
        <v>292</v>
      </c>
      <c r="D740" s="30" t="s">
        <v>171</v>
      </c>
      <c r="E740" s="30" t="s">
        <v>60</v>
      </c>
      <c r="F740" s="30" t="s">
        <v>20</v>
      </c>
      <c r="G740" s="31" t="n">
        <v>-170</v>
      </c>
      <c r="H740" s="32" t="n">
        <v>13.79</v>
      </c>
      <c r="I740" s="32" t="n">
        <v>2344.3</v>
      </c>
      <c r="J740" s="32" t="n">
        <v>0</v>
      </c>
      <c r="K740" s="32" t="n">
        <v>0</v>
      </c>
      <c r="L740" s="32" t="n">
        <v>0</v>
      </c>
      <c r="M740" s="32"/>
      <c r="N740" s="6" t="s">
        <f>=I740+J740+K740+L740</f>
      </c>
      <c r="O740" s="32"/>
      <c r="P740" s="32"/>
      <c r="Q740" s="30"/>
      <c r="R740" s="30" t="s">
        <v>297</v>
      </c>
    </row>
    <row collapsed="false" customFormat="false" customHeight="false" hidden="false" ht="12.1" outlineLevel="0" r="741">
      <c r="A741" s="29" t="n">
        <v>46037</v>
      </c>
      <c r="B741" s="30" t="s">
        <v>84</v>
      </c>
      <c r="C741" s="30" t="s">
        <v>292</v>
      </c>
      <c r="D741" s="30" t="s">
        <v>171</v>
      </c>
      <c r="E741" s="30" t="s">
        <v>60</v>
      </c>
      <c r="F741" s="30" t="s">
        <v>20</v>
      </c>
      <c r="G741" s="31" t="n">
        <v>-5000</v>
      </c>
      <c r="H741" s="32" t="n">
        <v>13.78</v>
      </c>
      <c r="I741" s="32" t="n">
        <v>68900</v>
      </c>
      <c r="J741" s="32" t="n">
        <v>0</v>
      </c>
      <c r="K741" s="32" t="n">
        <v>0</v>
      </c>
      <c r="L741" s="32" t="n">
        <v>0</v>
      </c>
      <c r="M741" s="32"/>
      <c r="N741" s="6" t="s">
        <f>=I741+J741+K741+L741</f>
      </c>
      <c r="O741" s="32"/>
      <c r="P741" s="32"/>
      <c r="Q741" s="30"/>
      <c r="R741" s="30" t="s">
        <v>297</v>
      </c>
    </row>
    <row collapsed="false" customFormat="false" customHeight="false" hidden="false" ht="12.1" outlineLevel="0" r="742">
      <c r="A742" s="29" t="n">
        <v>46037</v>
      </c>
      <c r="B742" s="30" t="s">
        <v>84</v>
      </c>
      <c r="C742" s="30" t="s">
        <v>292</v>
      </c>
      <c r="D742" s="30" t="s">
        <v>171</v>
      </c>
      <c r="E742" s="30" t="s">
        <v>60</v>
      </c>
      <c r="F742" s="30" t="s">
        <v>20</v>
      </c>
      <c r="G742" s="31" t="n">
        <v>-1000</v>
      </c>
      <c r="H742" s="32" t="n">
        <v>13.78</v>
      </c>
      <c r="I742" s="32" t="n">
        <v>13780</v>
      </c>
      <c r="J742" s="32" t="n">
        <v>0</v>
      </c>
      <c r="K742" s="32" t="n">
        <v>0</v>
      </c>
      <c r="L742" s="32" t="n">
        <v>0</v>
      </c>
      <c r="M742" s="32"/>
      <c r="N742" s="6" t="s">
        <f>=I742+J742+K742+L742</f>
      </c>
      <c r="O742" s="32"/>
      <c r="P742" s="32"/>
      <c r="Q742" s="30"/>
      <c r="R742" s="30" t="s">
        <v>297</v>
      </c>
    </row>
    <row collapsed="false" customFormat="false" customHeight="false" hidden="false" ht="12.1" outlineLevel="0" r="743">
      <c r="A743" s="29" t="n">
        <v>46037</v>
      </c>
      <c r="B743" s="30" t="s">
        <v>84</v>
      </c>
      <c r="C743" s="30" t="s">
        <v>292</v>
      </c>
      <c r="D743" s="30" t="s">
        <v>171</v>
      </c>
      <c r="E743" s="30" t="s">
        <v>60</v>
      </c>
      <c r="F743" s="30" t="s">
        <v>20</v>
      </c>
      <c r="G743" s="31" t="n">
        <v>-8</v>
      </c>
      <c r="H743" s="32" t="n">
        <v>13.78</v>
      </c>
      <c r="I743" s="32" t="n">
        <v>110.24</v>
      </c>
      <c r="J743" s="32" t="n">
        <v>0</v>
      </c>
      <c r="K743" s="32" t="n">
        <v>0</v>
      </c>
      <c r="L743" s="32" t="n">
        <v>0</v>
      </c>
      <c r="M743" s="32"/>
      <c r="N743" s="6" t="s">
        <f>=I743+J743+K743+L743</f>
      </c>
      <c r="O743" s="32"/>
      <c r="P743" s="32"/>
      <c r="Q743" s="30"/>
      <c r="R743" s="30" t="s">
        <v>297</v>
      </c>
    </row>
    <row collapsed="false" customFormat="false" customHeight="false" hidden="false" ht="12.1" outlineLevel="0" r="744">
      <c r="A744" s="29" t="n">
        <v>46037</v>
      </c>
      <c r="B744" s="30" t="s">
        <v>84</v>
      </c>
      <c r="C744" s="30" t="s">
        <v>292</v>
      </c>
      <c r="D744" s="30" t="s">
        <v>171</v>
      </c>
      <c r="E744" s="30" t="s">
        <v>60</v>
      </c>
      <c r="F744" s="30" t="s">
        <v>20</v>
      </c>
      <c r="G744" s="31" t="n">
        <v>-175</v>
      </c>
      <c r="H744" s="32" t="n">
        <v>13.78</v>
      </c>
      <c r="I744" s="32" t="n">
        <v>2411.5</v>
      </c>
      <c r="J744" s="32" t="n">
        <v>0</v>
      </c>
      <c r="K744" s="32" t="n">
        <v>0</v>
      </c>
      <c r="L744" s="32" t="n">
        <v>0</v>
      </c>
      <c r="M744" s="32"/>
      <c r="N744" s="6" t="s">
        <f>=I744+J744+K744+L744</f>
      </c>
      <c r="O744" s="32"/>
      <c r="P744" s="32"/>
      <c r="Q744" s="30"/>
      <c r="R744" s="30" t="s">
        <v>297</v>
      </c>
    </row>
    <row collapsed="false" customFormat="false" customHeight="false" hidden="false" ht="12.1" outlineLevel="0" r="745">
      <c r="A745" s="29" t="n">
        <v>46037</v>
      </c>
      <c r="B745" s="30" t="s">
        <v>84</v>
      </c>
      <c r="C745" s="30" t="s">
        <v>292</v>
      </c>
      <c r="D745" s="30" t="s">
        <v>171</v>
      </c>
      <c r="E745" s="30" t="s">
        <v>60</v>
      </c>
      <c r="F745" s="30" t="s">
        <v>20</v>
      </c>
      <c r="G745" s="31" t="n">
        <v>-2</v>
      </c>
      <c r="H745" s="32" t="n">
        <v>13.78</v>
      </c>
      <c r="I745" s="32" t="n">
        <v>27.56</v>
      </c>
      <c r="J745" s="32" t="n">
        <v>0</v>
      </c>
      <c r="K745" s="32" t="n">
        <v>0</v>
      </c>
      <c r="L745" s="32" t="n">
        <v>0</v>
      </c>
      <c r="M745" s="32"/>
      <c r="N745" s="6" t="s">
        <f>=I745+J745+K745+L745</f>
      </c>
      <c r="O745" s="32"/>
      <c r="P745" s="32"/>
      <c r="Q745" s="30"/>
      <c r="R745" s="30" t="s">
        <v>297</v>
      </c>
    </row>
    <row collapsed="false" customFormat="false" customHeight="false" hidden="false" ht="12.1" outlineLevel="0" r="746">
      <c r="A746" s="29" t="n">
        <v>46037</v>
      </c>
      <c r="B746" s="30" t="s">
        <v>84</v>
      </c>
      <c r="C746" s="30" t="s">
        <v>292</v>
      </c>
      <c r="D746" s="30" t="s">
        <v>171</v>
      </c>
      <c r="E746" s="30" t="s">
        <v>60</v>
      </c>
      <c r="F746" s="30" t="s">
        <v>20</v>
      </c>
      <c r="G746" s="31" t="n">
        <v>-370</v>
      </c>
      <c r="H746" s="32" t="n">
        <v>13.78</v>
      </c>
      <c r="I746" s="32" t="n">
        <v>5098.6</v>
      </c>
      <c r="J746" s="32" t="n">
        <v>0</v>
      </c>
      <c r="K746" s="32" t="n">
        <v>0</v>
      </c>
      <c r="L746" s="32" t="n">
        <v>0</v>
      </c>
      <c r="M746" s="32"/>
      <c r="N746" s="6" t="s">
        <f>=I746+J746+K746+L746</f>
      </c>
      <c r="O746" s="32"/>
      <c r="P746" s="32"/>
      <c r="Q746" s="30"/>
      <c r="R746" s="30" t="s">
        <v>297</v>
      </c>
    </row>
    <row collapsed="false" customFormat="false" customHeight="false" hidden="false" ht="12.1" outlineLevel="0" r="747">
      <c r="A747" s="29" t="n">
        <v>46037</v>
      </c>
      <c r="B747" s="30" t="s">
        <v>84</v>
      </c>
      <c r="C747" s="30" t="s">
        <v>292</v>
      </c>
      <c r="D747" s="30" t="s">
        <v>171</v>
      </c>
      <c r="E747" s="30" t="s">
        <v>60</v>
      </c>
      <c r="F747" s="30" t="s">
        <v>20</v>
      </c>
      <c r="G747" s="31" t="n">
        <v>-170</v>
      </c>
      <c r="H747" s="32" t="n">
        <v>13.78</v>
      </c>
      <c r="I747" s="32" t="n">
        <v>2342.6</v>
      </c>
      <c r="J747" s="32" t="n">
        <v>0</v>
      </c>
      <c r="K747" s="32" t="n">
        <v>0</v>
      </c>
      <c r="L747" s="32" t="n">
        <v>0</v>
      </c>
      <c r="M747" s="32"/>
      <c r="N747" s="6" t="s">
        <f>=I747+J747+K747+L747</f>
      </c>
      <c r="O747" s="32"/>
      <c r="P747" s="32"/>
      <c r="Q747" s="30"/>
      <c r="R747" s="30" t="s">
        <v>297</v>
      </c>
    </row>
    <row collapsed="false" customFormat="false" customHeight="false" hidden="false" ht="12.1" outlineLevel="0" r="748">
      <c r="A748" s="29" t="n">
        <v>46037</v>
      </c>
      <c r="B748" s="30" t="s">
        <v>84</v>
      </c>
      <c r="C748" s="30" t="s">
        <v>292</v>
      </c>
      <c r="D748" s="30" t="s">
        <v>171</v>
      </c>
      <c r="E748" s="30" t="s">
        <v>60</v>
      </c>
      <c r="F748" s="30" t="s">
        <v>20</v>
      </c>
      <c r="G748" s="31" t="n">
        <v>-4</v>
      </c>
      <c r="H748" s="32" t="n">
        <v>13.77</v>
      </c>
      <c r="I748" s="32" t="n">
        <v>55.08</v>
      </c>
      <c r="J748" s="32" t="n">
        <v>0</v>
      </c>
      <c r="K748" s="32" t="n">
        <v>0</v>
      </c>
      <c r="L748" s="32" t="n">
        <v>0</v>
      </c>
      <c r="M748" s="32"/>
      <c r="N748" s="6" t="s">
        <f>=I748+J748+K748+L748</f>
      </c>
      <c r="O748" s="32"/>
      <c r="P748" s="32"/>
      <c r="Q748" s="30"/>
      <c r="R748" s="30" t="s">
        <v>297</v>
      </c>
    </row>
    <row collapsed="false" customFormat="false" customHeight="false" hidden="false" ht="12.1" outlineLevel="0" r="749">
      <c r="A749" s="29" t="n">
        <v>46037</v>
      </c>
      <c r="B749" s="30" t="s">
        <v>84</v>
      </c>
      <c r="C749" s="30" t="s">
        <v>292</v>
      </c>
      <c r="D749" s="30" t="s">
        <v>171</v>
      </c>
      <c r="E749" s="30" t="s">
        <v>60</v>
      </c>
      <c r="F749" s="30" t="s">
        <v>20</v>
      </c>
      <c r="G749" s="31" t="n">
        <v>-73</v>
      </c>
      <c r="H749" s="32" t="n">
        <v>13.77</v>
      </c>
      <c r="I749" s="32" t="n">
        <v>1005.21</v>
      </c>
      <c r="J749" s="32" t="n">
        <v>0</v>
      </c>
      <c r="K749" s="32" t="n">
        <v>0</v>
      </c>
      <c r="L749" s="32" t="n">
        <v>0</v>
      </c>
      <c r="M749" s="32"/>
      <c r="N749" s="6" t="s">
        <f>=I749+J749+K749+L749</f>
      </c>
      <c r="O749" s="32"/>
      <c r="P749" s="32"/>
      <c r="Q749" s="30"/>
      <c r="R749" s="30" t="s">
        <v>297</v>
      </c>
    </row>
    <row collapsed="false" customFormat="false" customHeight="false" hidden="false" ht="12.1" outlineLevel="0" r="750">
      <c r="A750" s="29" t="n">
        <v>46037</v>
      </c>
      <c r="B750" s="30" t="s">
        <v>84</v>
      </c>
      <c r="C750" s="30" t="s">
        <v>292</v>
      </c>
      <c r="D750" s="30" t="s">
        <v>171</v>
      </c>
      <c r="E750" s="30" t="s">
        <v>60</v>
      </c>
      <c r="F750" s="30" t="s">
        <v>20</v>
      </c>
      <c r="G750" s="31" t="n">
        <v>-5</v>
      </c>
      <c r="H750" s="32" t="n">
        <v>13.76</v>
      </c>
      <c r="I750" s="32" t="n">
        <v>68.8</v>
      </c>
      <c r="J750" s="32" t="n">
        <v>0</v>
      </c>
      <c r="K750" s="32" t="n">
        <v>0</v>
      </c>
      <c r="L750" s="32" t="n">
        <v>0</v>
      </c>
      <c r="M750" s="32"/>
      <c r="N750" s="6" t="s">
        <f>=I750+J750+K750+L750</f>
      </c>
      <c r="O750" s="32"/>
      <c r="P750" s="32"/>
      <c r="Q750" s="30"/>
      <c r="R750" s="30" t="s">
        <v>297</v>
      </c>
    </row>
    <row collapsed="false" customFormat="false" customHeight="false" hidden="false" ht="12.1" outlineLevel="0" r="751">
      <c r="A751" s="29" t="n">
        <v>46037</v>
      </c>
      <c r="B751" s="30" t="s">
        <v>84</v>
      </c>
      <c r="C751" s="30" t="s">
        <v>292</v>
      </c>
      <c r="D751" s="30" t="s">
        <v>171</v>
      </c>
      <c r="E751" s="30" t="s">
        <v>60</v>
      </c>
      <c r="F751" s="30" t="s">
        <v>20</v>
      </c>
      <c r="G751" s="31" t="n">
        <v>-10</v>
      </c>
      <c r="H751" s="32" t="n">
        <v>13.76</v>
      </c>
      <c r="I751" s="32" t="n">
        <v>137.6</v>
      </c>
      <c r="J751" s="32" t="n">
        <v>0</v>
      </c>
      <c r="K751" s="32" t="n">
        <v>0</v>
      </c>
      <c r="L751" s="32" t="n">
        <v>0</v>
      </c>
      <c r="M751" s="32"/>
      <c r="N751" s="6" t="s">
        <f>=I751+J751+K751+L751</f>
      </c>
      <c r="O751" s="32"/>
      <c r="P751" s="32"/>
      <c r="Q751" s="30"/>
      <c r="R751" s="30" t="s">
        <v>297</v>
      </c>
    </row>
    <row collapsed="false" customFormat="false" customHeight="false" hidden="false" ht="12.1" outlineLevel="0" r="752">
      <c r="A752" s="29" t="n">
        <v>46037</v>
      </c>
      <c r="B752" s="30" t="s">
        <v>84</v>
      </c>
      <c r="C752" s="30" t="s">
        <v>292</v>
      </c>
      <c r="D752" s="30" t="s">
        <v>171</v>
      </c>
      <c r="E752" s="30" t="s">
        <v>60</v>
      </c>
      <c r="F752" s="30" t="s">
        <v>20</v>
      </c>
      <c r="G752" s="31" t="n">
        <v>-15</v>
      </c>
      <c r="H752" s="32" t="n">
        <v>13.76</v>
      </c>
      <c r="I752" s="32" t="n">
        <v>206.4</v>
      </c>
      <c r="J752" s="32" t="n">
        <v>0</v>
      </c>
      <c r="K752" s="32" t="n">
        <v>0</v>
      </c>
      <c r="L752" s="32" t="n">
        <v>0</v>
      </c>
      <c r="M752" s="32"/>
      <c r="N752" s="6" t="s">
        <f>=I752+J752+K752+L752</f>
      </c>
      <c r="O752" s="32"/>
      <c r="P752" s="32"/>
      <c r="Q752" s="30"/>
      <c r="R752" s="30" t="s">
        <v>297</v>
      </c>
    </row>
    <row collapsed="false" customFormat="false" customHeight="false" hidden="false" ht="12.1" outlineLevel="0" r="753">
      <c r="A753" s="29" t="n">
        <v>46037</v>
      </c>
      <c r="B753" s="30" t="s">
        <v>84</v>
      </c>
      <c r="C753" s="30" t="s">
        <v>292</v>
      </c>
      <c r="D753" s="30" t="s">
        <v>171</v>
      </c>
      <c r="E753" s="30" t="s">
        <v>60</v>
      </c>
      <c r="F753" s="30" t="s">
        <v>20</v>
      </c>
      <c r="G753" s="31" t="n">
        <v>-1</v>
      </c>
      <c r="H753" s="32" t="n">
        <v>13.76</v>
      </c>
      <c r="I753" s="32" t="n">
        <v>13.76</v>
      </c>
      <c r="J753" s="32" t="n">
        <v>0</v>
      </c>
      <c r="K753" s="32" t="n">
        <v>0</v>
      </c>
      <c r="L753" s="32" t="n">
        <v>0</v>
      </c>
      <c r="M753" s="32"/>
      <c r="N753" s="6" t="s">
        <f>=I753+J753+K753+L753</f>
      </c>
      <c r="O753" s="32"/>
      <c r="P753" s="32"/>
      <c r="Q753" s="30"/>
      <c r="R753" s="30" t="s">
        <v>297</v>
      </c>
    </row>
    <row collapsed="false" customFormat="false" customHeight="false" hidden="false" ht="12.1" outlineLevel="0" r="754">
      <c r="A754" s="29" t="n">
        <v>46037</v>
      </c>
      <c r="B754" s="30" t="s">
        <v>84</v>
      </c>
      <c r="C754" s="30" t="s">
        <v>292</v>
      </c>
      <c r="D754" s="30" t="s">
        <v>171</v>
      </c>
      <c r="E754" s="30" t="s">
        <v>60</v>
      </c>
      <c r="F754" s="30" t="s">
        <v>20</v>
      </c>
      <c r="G754" s="31" t="n">
        <v>-11</v>
      </c>
      <c r="H754" s="32" t="n">
        <v>13.76</v>
      </c>
      <c r="I754" s="32" t="n">
        <v>151.36</v>
      </c>
      <c r="J754" s="32" t="n">
        <v>0</v>
      </c>
      <c r="K754" s="32" t="n">
        <v>0</v>
      </c>
      <c r="L754" s="32" t="n">
        <v>0</v>
      </c>
      <c r="M754" s="32"/>
      <c r="N754" s="6" t="s">
        <f>=I754+J754+K754+L754</f>
      </c>
      <c r="O754" s="32"/>
      <c r="P754" s="32"/>
      <c r="Q754" s="30"/>
      <c r="R754" s="30" t="s">
        <v>297</v>
      </c>
    </row>
    <row collapsed="false" customFormat="false" customHeight="false" hidden="false" ht="12.1" outlineLevel="0" r="755">
      <c r="A755" s="29" t="n">
        <v>46037</v>
      </c>
      <c r="B755" s="30" t="s">
        <v>84</v>
      </c>
      <c r="C755" s="30" t="s">
        <v>292</v>
      </c>
      <c r="D755" s="30" t="s">
        <v>171</v>
      </c>
      <c r="E755" s="30" t="s">
        <v>60</v>
      </c>
      <c r="F755" s="30" t="s">
        <v>20</v>
      </c>
      <c r="G755" s="31" t="n">
        <v>-3</v>
      </c>
      <c r="H755" s="32" t="n">
        <v>13.76</v>
      </c>
      <c r="I755" s="32" t="n">
        <v>41.28</v>
      </c>
      <c r="J755" s="32" t="n">
        <v>0</v>
      </c>
      <c r="K755" s="32" t="n">
        <v>0</v>
      </c>
      <c r="L755" s="32" t="n">
        <v>0</v>
      </c>
      <c r="M755" s="32"/>
      <c r="N755" s="6" t="s">
        <f>=I755+J755+K755+L755</f>
      </c>
      <c r="O755" s="32"/>
      <c r="P755" s="32"/>
      <c r="Q755" s="30"/>
      <c r="R755" s="30" t="s">
        <v>297</v>
      </c>
    </row>
    <row collapsed="false" customFormat="false" customHeight="false" hidden="false" ht="12.1" outlineLevel="0" r="756">
      <c r="A756" s="29" t="n">
        <v>46037</v>
      </c>
      <c r="B756" s="30" t="s">
        <v>84</v>
      </c>
      <c r="C756" s="30" t="s">
        <v>292</v>
      </c>
      <c r="D756" s="30" t="s">
        <v>171</v>
      </c>
      <c r="E756" s="30" t="s">
        <v>60</v>
      </c>
      <c r="F756" s="30" t="s">
        <v>20</v>
      </c>
      <c r="G756" s="31" t="n">
        <v>-5</v>
      </c>
      <c r="H756" s="32" t="n">
        <v>13.76</v>
      </c>
      <c r="I756" s="32" t="n">
        <v>68.8</v>
      </c>
      <c r="J756" s="32" t="n">
        <v>0</v>
      </c>
      <c r="K756" s="32" t="n">
        <v>0</v>
      </c>
      <c r="L756" s="32" t="n">
        <v>0</v>
      </c>
      <c r="M756" s="32"/>
      <c r="N756" s="6" t="s">
        <f>=I756+J756+K756+L756</f>
      </c>
      <c r="O756" s="32"/>
      <c r="P756" s="32"/>
      <c r="Q756" s="30"/>
      <c r="R756" s="30" t="s">
        <v>297</v>
      </c>
    </row>
    <row collapsed="false" customFormat="false" customHeight="false" hidden="false" ht="12.1" outlineLevel="0" r="757">
      <c r="A757" s="29" t="n">
        <v>46037</v>
      </c>
      <c r="B757" s="30" t="s">
        <v>84</v>
      </c>
      <c r="C757" s="30" t="s">
        <v>292</v>
      </c>
      <c r="D757" s="30" t="s">
        <v>171</v>
      </c>
      <c r="E757" s="30" t="s">
        <v>60</v>
      </c>
      <c r="F757" s="30" t="s">
        <v>20</v>
      </c>
      <c r="G757" s="31" t="n">
        <v>-50</v>
      </c>
      <c r="H757" s="32" t="n">
        <v>13.76</v>
      </c>
      <c r="I757" s="32" t="n">
        <v>688</v>
      </c>
      <c r="J757" s="32" t="n">
        <v>0</v>
      </c>
      <c r="K757" s="32" t="n">
        <v>0</v>
      </c>
      <c r="L757" s="32" t="n">
        <v>0</v>
      </c>
      <c r="M757" s="32"/>
      <c r="N757" s="6" t="s">
        <f>=I757+J757+K757+L757</f>
      </c>
      <c r="O757" s="32"/>
      <c r="P757" s="32"/>
      <c r="Q757" s="30"/>
      <c r="R757" s="30" t="s">
        <v>297</v>
      </c>
    </row>
    <row collapsed="false" customFormat="false" customHeight="false" hidden="false" ht="12.1" outlineLevel="0" r="758">
      <c r="A758" s="29" t="n">
        <v>46037</v>
      </c>
      <c r="B758" s="30" t="s">
        <v>84</v>
      </c>
      <c r="C758" s="30" t="s">
        <v>292</v>
      </c>
      <c r="D758" s="30" t="s">
        <v>171</v>
      </c>
      <c r="E758" s="30" t="s">
        <v>60</v>
      </c>
      <c r="F758" s="30" t="s">
        <v>20</v>
      </c>
      <c r="G758" s="31" t="n">
        <v>-7</v>
      </c>
      <c r="H758" s="32" t="n">
        <v>13.76</v>
      </c>
      <c r="I758" s="32" t="n">
        <v>96.32</v>
      </c>
      <c r="J758" s="32" t="n">
        <v>0</v>
      </c>
      <c r="K758" s="32" t="n">
        <v>0</v>
      </c>
      <c r="L758" s="32" t="n">
        <v>0</v>
      </c>
      <c r="M758" s="32"/>
      <c r="N758" s="6" t="s">
        <f>=I758+J758+K758+L758</f>
      </c>
      <c r="O758" s="32"/>
      <c r="P758" s="32"/>
      <c r="Q758" s="30"/>
      <c r="R758" s="30" t="s">
        <v>297</v>
      </c>
    </row>
    <row collapsed="false" customFormat="false" customHeight="false" hidden="false" ht="12.1" outlineLevel="0" r="759">
      <c r="A759" s="29" t="n">
        <v>46037</v>
      </c>
      <c r="B759" s="30" t="s">
        <v>84</v>
      </c>
      <c r="C759" s="30" t="s">
        <v>292</v>
      </c>
      <c r="D759" s="30" t="s">
        <v>171</v>
      </c>
      <c r="E759" s="30" t="s">
        <v>60</v>
      </c>
      <c r="F759" s="30" t="s">
        <v>20</v>
      </c>
      <c r="G759" s="31" t="n">
        <v>-64</v>
      </c>
      <c r="H759" s="32" t="n">
        <v>13.76</v>
      </c>
      <c r="I759" s="32" t="n">
        <v>880.64</v>
      </c>
      <c r="J759" s="32" t="n">
        <v>0</v>
      </c>
      <c r="K759" s="32" t="n">
        <v>0</v>
      </c>
      <c r="L759" s="32" t="n">
        <v>0</v>
      </c>
      <c r="M759" s="32"/>
      <c r="N759" s="6" t="s">
        <f>=I759+J759+K759+L759</f>
      </c>
      <c r="O759" s="32"/>
      <c r="P759" s="32"/>
      <c r="Q759" s="30"/>
      <c r="R759" s="30" t="s">
        <v>297</v>
      </c>
    </row>
    <row collapsed="false" customFormat="false" customHeight="false" hidden="false" ht="12.1" outlineLevel="0" r="760">
      <c r="A760" s="29" t="n">
        <v>46037</v>
      </c>
      <c r="B760" s="30" t="s">
        <v>84</v>
      </c>
      <c r="C760" s="30" t="s">
        <v>292</v>
      </c>
      <c r="D760" s="30" t="s">
        <v>171</v>
      </c>
      <c r="E760" s="30" t="s">
        <v>60</v>
      </c>
      <c r="F760" s="30" t="s">
        <v>20</v>
      </c>
      <c r="G760" s="31" t="n">
        <v>-30</v>
      </c>
      <c r="H760" s="32" t="n">
        <v>13.75</v>
      </c>
      <c r="I760" s="32" t="n">
        <v>412.5</v>
      </c>
      <c r="J760" s="32" t="n">
        <v>0</v>
      </c>
      <c r="K760" s="32" t="n">
        <v>0</v>
      </c>
      <c r="L760" s="32" t="n">
        <v>0</v>
      </c>
      <c r="M760" s="32"/>
      <c r="N760" s="6" t="s">
        <f>=I760+J760+K760+L760</f>
      </c>
      <c r="O760" s="32"/>
      <c r="P760" s="32"/>
      <c r="Q760" s="30"/>
      <c r="R760" s="30" t="s">
        <v>297</v>
      </c>
    </row>
    <row collapsed="false" customFormat="false" customHeight="false" hidden="false" ht="12.1" outlineLevel="0" r="761">
      <c r="A761" s="29" t="n">
        <v>46037</v>
      </c>
      <c r="B761" s="30" t="s">
        <v>84</v>
      </c>
      <c r="C761" s="30" t="s">
        <v>292</v>
      </c>
      <c r="D761" s="30" t="s">
        <v>171</v>
      </c>
      <c r="E761" s="30" t="s">
        <v>60</v>
      </c>
      <c r="F761" s="30" t="s">
        <v>20</v>
      </c>
      <c r="G761" s="31" t="n">
        <v>-8</v>
      </c>
      <c r="H761" s="32" t="n">
        <v>13.75</v>
      </c>
      <c r="I761" s="32" t="n">
        <v>110</v>
      </c>
      <c r="J761" s="32" t="n">
        <v>0</v>
      </c>
      <c r="K761" s="32" t="n">
        <v>0</v>
      </c>
      <c r="L761" s="32" t="n">
        <v>0</v>
      </c>
      <c r="M761" s="32"/>
      <c r="N761" s="6" t="s">
        <f>=I761+J761+K761+L761</f>
      </c>
      <c r="O761" s="32"/>
      <c r="P761" s="32"/>
      <c r="Q761" s="30"/>
      <c r="R761" s="30" t="s">
        <v>297</v>
      </c>
    </row>
    <row collapsed="false" customFormat="false" customHeight="false" hidden="false" ht="12.1" outlineLevel="0" r="762">
      <c r="A762" s="29" t="n">
        <v>46037</v>
      </c>
      <c r="B762" s="30" t="s">
        <v>84</v>
      </c>
      <c r="C762" s="30" t="s">
        <v>292</v>
      </c>
      <c r="D762" s="30" t="s">
        <v>171</v>
      </c>
      <c r="E762" s="30" t="s">
        <v>60</v>
      </c>
      <c r="F762" s="30" t="s">
        <v>20</v>
      </c>
      <c r="G762" s="31" t="n">
        <v>-1</v>
      </c>
      <c r="H762" s="32" t="n">
        <v>13.74</v>
      </c>
      <c r="I762" s="32" t="n">
        <v>13.74</v>
      </c>
      <c r="J762" s="32" t="n">
        <v>0</v>
      </c>
      <c r="K762" s="32" t="n">
        <v>0</v>
      </c>
      <c r="L762" s="32" t="n">
        <v>0</v>
      </c>
      <c r="M762" s="32"/>
      <c r="N762" s="6" t="s">
        <f>=I762+J762+K762+L762</f>
      </c>
      <c r="O762" s="32"/>
      <c r="P762" s="32"/>
      <c r="Q762" s="30"/>
      <c r="R762" s="30" t="s">
        <v>297</v>
      </c>
    </row>
    <row collapsed="false" customFormat="false" customHeight="false" hidden="false" ht="12.1" outlineLevel="0" r="763">
      <c r="A763" s="29" t="n">
        <v>46037</v>
      </c>
      <c r="B763" s="30" t="s">
        <v>84</v>
      </c>
      <c r="C763" s="30" t="s">
        <v>292</v>
      </c>
      <c r="D763" s="30" t="s">
        <v>171</v>
      </c>
      <c r="E763" s="30" t="s">
        <v>60</v>
      </c>
      <c r="F763" s="30" t="s">
        <v>20</v>
      </c>
      <c r="G763" s="31" t="n">
        <v>-3</v>
      </c>
      <c r="H763" s="32" t="n">
        <v>13.74</v>
      </c>
      <c r="I763" s="32" t="n">
        <v>41.22</v>
      </c>
      <c r="J763" s="32" t="n">
        <v>0</v>
      </c>
      <c r="K763" s="32" t="n">
        <v>0</v>
      </c>
      <c r="L763" s="32" t="n">
        <v>0</v>
      </c>
      <c r="M763" s="32"/>
      <c r="N763" s="6" t="s">
        <f>=I763+J763+K763+L763</f>
      </c>
      <c r="O763" s="32"/>
      <c r="P763" s="32"/>
      <c r="Q763" s="30"/>
      <c r="R763" s="30" t="s">
        <v>297</v>
      </c>
    </row>
    <row collapsed="false" customFormat="false" customHeight="false" hidden="false" ht="12.1" outlineLevel="0" r="764">
      <c r="A764" s="29" t="n">
        <v>46037</v>
      </c>
      <c r="B764" s="30" t="s">
        <v>84</v>
      </c>
      <c r="C764" s="30" t="s">
        <v>292</v>
      </c>
      <c r="D764" s="30" t="s">
        <v>171</v>
      </c>
      <c r="E764" s="30" t="s">
        <v>60</v>
      </c>
      <c r="F764" s="30" t="s">
        <v>20</v>
      </c>
      <c r="G764" s="31" t="n">
        <v>-10</v>
      </c>
      <c r="H764" s="32" t="n">
        <v>13.74</v>
      </c>
      <c r="I764" s="32" t="n">
        <v>137.4</v>
      </c>
      <c r="J764" s="32" t="n">
        <v>0</v>
      </c>
      <c r="K764" s="32" t="n">
        <v>0</v>
      </c>
      <c r="L764" s="32" t="n">
        <v>0</v>
      </c>
      <c r="M764" s="32"/>
      <c r="N764" s="6" t="s">
        <f>=I764+J764+K764+L764</f>
      </c>
      <c r="O764" s="32"/>
      <c r="P764" s="32"/>
      <c r="Q764" s="30"/>
      <c r="R764" s="30" t="s">
        <v>297</v>
      </c>
    </row>
    <row collapsed="false" customFormat="false" customHeight="false" hidden="false" ht="12.1" outlineLevel="0" r="765">
      <c r="A765" s="29" t="n">
        <v>46037</v>
      </c>
      <c r="B765" s="30" t="s">
        <v>84</v>
      </c>
      <c r="C765" s="30" t="s">
        <v>292</v>
      </c>
      <c r="D765" s="30" t="s">
        <v>171</v>
      </c>
      <c r="E765" s="30" t="s">
        <v>60</v>
      </c>
      <c r="F765" s="30" t="s">
        <v>20</v>
      </c>
      <c r="G765" s="31" t="n">
        <v>-10</v>
      </c>
      <c r="H765" s="32" t="n">
        <v>13.74</v>
      </c>
      <c r="I765" s="32" t="n">
        <v>137.4</v>
      </c>
      <c r="J765" s="32" t="n">
        <v>0</v>
      </c>
      <c r="K765" s="32" t="n">
        <v>0</v>
      </c>
      <c r="L765" s="32" t="n">
        <v>0</v>
      </c>
      <c r="M765" s="32"/>
      <c r="N765" s="6" t="s">
        <f>=I765+J765+K765+L765</f>
      </c>
      <c r="O765" s="32"/>
      <c r="P765" s="32"/>
      <c r="Q765" s="30"/>
      <c r="R765" s="30" t="s">
        <v>297</v>
      </c>
    </row>
    <row collapsed="false" customFormat="false" customHeight="false" hidden="false" ht="12.1" outlineLevel="0" r="766">
      <c r="A766" s="29" t="n">
        <v>46037</v>
      </c>
      <c r="B766" s="30" t="s">
        <v>84</v>
      </c>
      <c r="C766" s="30" t="s">
        <v>292</v>
      </c>
      <c r="D766" s="30" t="s">
        <v>171</v>
      </c>
      <c r="E766" s="30" t="s">
        <v>60</v>
      </c>
      <c r="F766" s="30" t="s">
        <v>20</v>
      </c>
      <c r="G766" s="31" t="n">
        <v>-770</v>
      </c>
      <c r="H766" s="32" t="n">
        <v>13.74</v>
      </c>
      <c r="I766" s="32" t="n">
        <v>10579.8</v>
      </c>
      <c r="J766" s="32" t="n">
        <v>0</v>
      </c>
      <c r="K766" s="32" t="n">
        <v>0</v>
      </c>
      <c r="L766" s="32" t="n">
        <v>0</v>
      </c>
      <c r="M766" s="32"/>
      <c r="N766" s="6" t="s">
        <f>=I766+J766+K766+L766</f>
      </c>
      <c r="O766" s="32"/>
      <c r="P766" s="32"/>
      <c r="Q766" s="30"/>
      <c r="R766" s="30" t="s">
        <v>297</v>
      </c>
    </row>
    <row collapsed="false" customFormat="false" customHeight="false" hidden="false" ht="12.1" outlineLevel="0" r="767">
      <c r="A767" s="20" t="n">
        <v>46038</v>
      </c>
      <c r="B767" s="16" t="s">
        <v>59</v>
      </c>
      <c r="C767" s="16" t="s">
        <v>287</v>
      </c>
      <c r="D767" s="16" t="s">
        <v>169</v>
      </c>
      <c r="E767" s="16" t="s">
        <v>60</v>
      </c>
      <c r="F767" s="16" t="s">
        <v>20</v>
      </c>
      <c r="G767" s="7" t="n">
        <v>57</v>
      </c>
      <c r="H767" s="6" t="n">
        <v>14.809</v>
      </c>
      <c r="I767" s="6" t="n">
        <v>-844.11</v>
      </c>
      <c r="J767" s="6" t="n">
        <v>0</v>
      </c>
      <c r="K767" s="6" t="n">
        <v>0</v>
      </c>
      <c r="L767" s="6" t="n">
        <v>0</v>
      </c>
      <c r="M767" s="6"/>
      <c r="N767" s="6" t="s">
        <f>=I767+J767+K767+L767</f>
      </c>
      <c r="O767" s="6"/>
      <c r="P767" s="6"/>
      <c r="Q767" s="16"/>
      <c r="R767" s="16" t="s">
        <v>297</v>
      </c>
    </row>
    <row collapsed="false" customFormat="false" customHeight="false" hidden="false" ht="12.1" outlineLevel="0" r="768">
      <c r="A768" s="20" t="n">
        <v>46038</v>
      </c>
      <c r="B768" s="16" t="s">
        <v>59</v>
      </c>
      <c r="C768" s="16" t="s">
        <v>287</v>
      </c>
      <c r="D768" s="16" t="s">
        <v>169</v>
      </c>
      <c r="E768" s="16" t="s">
        <v>60</v>
      </c>
      <c r="F768" s="16" t="s">
        <v>20</v>
      </c>
      <c r="G768" s="7" t="n">
        <v>1</v>
      </c>
      <c r="H768" s="6" t="n">
        <v>14.81</v>
      </c>
      <c r="I768" s="6" t="n">
        <v>-14.81</v>
      </c>
      <c r="J768" s="6" t="n">
        <v>0</v>
      </c>
      <c r="K768" s="6" t="n">
        <v>0</v>
      </c>
      <c r="L768" s="6" t="n">
        <v>0</v>
      </c>
      <c r="M768" s="6"/>
      <c r="N768" s="6" t="s">
        <f>=I768+J768+K768+L768</f>
      </c>
      <c r="O768" s="6"/>
      <c r="P768" s="6"/>
      <c r="Q768" s="16"/>
      <c r="R768" s="16" t="s">
        <v>297</v>
      </c>
    </row>
    <row collapsed="false" customFormat="false" customHeight="false" hidden="false" ht="12.1" outlineLevel="0" r="769">
      <c r="A769" s="20" t="n">
        <v>46038</v>
      </c>
      <c r="B769" s="16" t="s">
        <v>59</v>
      </c>
      <c r="C769" s="16" t="s">
        <v>287</v>
      </c>
      <c r="D769" s="16" t="s">
        <v>169</v>
      </c>
      <c r="E769" s="16" t="s">
        <v>60</v>
      </c>
      <c r="F769" s="16" t="s">
        <v>20</v>
      </c>
      <c r="G769" s="7" t="n">
        <v>2</v>
      </c>
      <c r="H769" s="6" t="n">
        <v>14.818</v>
      </c>
      <c r="I769" s="6" t="n">
        <v>-29.64</v>
      </c>
      <c r="J769" s="6" t="n">
        <v>0</v>
      </c>
      <c r="K769" s="6" t="n">
        <v>0</v>
      </c>
      <c r="L769" s="6" t="n">
        <v>0</v>
      </c>
      <c r="M769" s="6"/>
      <c r="N769" s="6" t="s">
        <f>=I769+J769+K769+L769</f>
      </c>
      <c r="O769" s="6"/>
      <c r="P769" s="6"/>
      <c r="Q769" s="16"/>
      <c r="R769" s="16" t="s">
        <v>297</v>
      </c>
    </row>
    <row collapsed="false" customFormat="false" customHeight="false" hidden="false" ht="12.1" outlineLevel="0" r="770">
      <c r="A770" s="20" t="n">
        <v>46038</v>
      </c>
      <c r="B770" s="16" t="s">
        <v>59</v>
      </c>
      <c r="C770" s="16" t="s">
        <v>287</v>
      </c>
      <c r="D770" s="16" t="s">
        <v>169</v>
      </c>
      <c r="E770" s="16" t="s">
        <v>60</v>
      </c>
      <c r="F770" s="16" t="s">
        <v>20</v>
      </c>
      <c r="G770" s="7" t="n">
        <v>50</v>
      </c>
      <c r="H770" s="6" t="n">
        <v>14.82</v>
      </c>
      <c r="I770" s="6" t="n">
        <v>-741</v>
      </c>
      <c r="J770" s="6" t="n">
        <v>0</v>
      </c>
      <c r="K770" s="6" t="n">
        <v>0</v>
      </c>
      <c r="L770" s="6" t="n">
        <v>0</v>
      </c>
      <c r="M770" s="6"/>
      <c r="N770" s="6" t="s">
        <f>=I770+J770+K770+L770</f>
      </c>
      <c r="O770" s="6"/>
      <c r="P770" s="6"/>
      <c r="Q770" s="16"/>
      <c r="R770" s="16" t="s">
        <v>297</v>
      </c>
    </row>
    <row collapsed="false" customFormat="false" customHeight="false" hidden="false" ht="12.1" outlineLevel="0" r="771">
      <c r="A771" s="20" t="n">
        <v>46038</v>
      </c>
      <c r="B771" s="16" t="s">
        <v>59</v>
      </c>
      <c r="C771" s="16" t="s">
        <v>287</v>
      </c>
      <c r="D771" s="16" t="s">
        <v>169</v>
      </c>
      <c r="E771" s="16" t="s">
        <v>60</v>
      </c>
      <c r="F771" s="16" t="s">
        <v>20</v>
      </c>
      <c r="G771" s="7" t="n">
        <v>1000</v>
      </c>
      <c r="H771" s="6" t="n">
        <v>14.82</v>
      </c>
      <c r="I771" s="6" t="n">
        <v>-14820</v>
      </c>
      <c r="J771" s="6" t="n">
        <v>0</v>
      </c>
      <c r="K771" s="6" t="n">
        <v>0</v>
      </c>
      <c r="L771" s="6" t="n">
        <v>0</v>
      </c>
      <c r="M771" s="6"/>
      <c r="N771" s="6" t="s">
        <f>=I771+J771+K771+L771</f>
      </c>
      <c r="O771" s="6"/>
      <c r="P771" s="6"/>
      <c r="Q771" s="16"/>
      <c r="R771" s="16" t="s">
        <v>297</v>
      </c>
    </row>
    <row collapsed="false" customFormat="false" customHeight="false" hidden="false" ht="12.1" outlineLevel="0" r="772">
      <c r="A772" s="20" t="n">
        <v>46038</v>
      </c>
      <c r="B772" s="16" t="s">
        <v>59</v>
      </c>
      <c r="C772" s="16" t="s">
        <v>287</v>
      </c>
      <c r="D772" s="16" t="s">
        <v>169</v>
      </c>
      <c r="E772" s="16" t="s">
        <v>60</v>
      </c>
      <c r="F772" s="16" t="s">
        <v>20</v>
      </c>
      <c r="G772" s="7" t="n">
        <v>50</v>
      </c>
      <c r="H772" s="6" t="n">
        <v>14.821</v>
      </c>
      <c r="I772" s="6" t="n">
        <v>-741.05</v>
      </c>
      <c r="J772" s="6" t="n">
        <v>0</v>
      </c>
      <c r="K772" s="6" t="n">
        <v>0</v>
      </c>
      <c r="L772" s="6" t="n">
        <v>0</v>
      </c>
      <c r="M772" s="6"/>
      <c r="N772" s="6" t="s">
        <f>=I772+J772+K772+L772</f>
      </c>
      <c r="O772" s="6"/>
      <c r="P772" s="6"/>
      <c r="Q772" s="16"/>
      <c r="R772" s="16" t="s">
        <v>297</v>
      </c>
    </row>
    <row collapsed="false" customFormat="false" customHeight="false" hidden="false" ht="12.1" outlineLevel="0" r="773">
      <c r="A773" s="20" t="n">
        <v>46038</v>
      </c>
      <c r="B773" s="16" t="s">
        <v>59</v>
      </c>
      <c r="C773" s="16" t="s">
        <v>287</v>
      </c>
      <c r="D773" s="16" t="s">
        <v>169</v>
      </c>
      <c r="E773" s="16" t="s">
        <v>60</v>
      </c>
      <c r="F773" s="16" t="s">
        <v>20</v>
      </c>
      <c r="G773" s="7" t="n">
        <v>3</v>
      </c>
      <c r="H773" s="6" t="n">
        <v>14.821</v>
      </c>
      <c r="I773" s="6" t="n">
        <v>-44.46</v>
      </c>
      <c r="J773" s="6" t="n">
        <v>0</v>
      </c>
      <c r="K773" s="6" t="n">
        <v>0</v>
      </c>
      <c r="L773" s="6" t="n">
        <v>0</v>
      </c>
      <c r="M773" s="6"/>
      <c r="N773" s="6" t="s">
        <f>=I773+J773+K773+L773</f>
      </c>
      <c r="O773" s="6"/>
      <c r="P773" s="6"/>
      <c r="Q773" s="16"/>
      <c r="R773" s="16" t="s">
        <v>297</v>
      </c>
    </row>
    <row collapsed="false" customFormat="false" customHeight="false" hidden="false" ht="12.1" outlineLevel="0" r="774">
      <c r="A774" s="20" t="n">
        <v>46038</v>
      </c>
      <c r="B774" s="16" t="s">
        <v>59</v>
      </c>
      <c r="C774" s="16" t="s">
        <v>287</v>
      </c>
      <c r="D774" s="16" t="s">
        <v>169</v>
      </c>
      <c r="E774" s="16" t="s">
        <v>60</v>
      </c>
      <c r="F774" s="16" t="s">
        <v>20</v>
      </c>
      <c r="G774" s="7" t="n">
        <v>50</v>
      </c>
      <c r="H774" s="6" t="n">
        <v>14.822</v>
      </c>
      <c r="I774" s="6" t="n">
        <v>-741.1</v>
      </c>
      <c r="J774" s="6" t="n">
        <v>0</v>
      </c>
      <c r="K774" s="6" t="n">
        <v>0</v>
      </c>
      <c r="L774" s="6" t="n">
        <v>0</v>
      </c>
      <c r="M774" s="6"/>
      <c r="N774" s="6" t="s">
        <f>=I774+J774+K774+L774</f>
      </c>
      <c r="O774" s="6"/>
      <c r="P774" s="6"/>
      <c r="Q774" s="16"/>
      <c r="R774" s="16" t="s">
        <v>297</v>
      </c>
    </row>
    <row collapsed="false" customFormat="false" customHeight="false" hidden="false" ht="12.1" outlineLevel="0" r="775">
      <c r="A775" s="20" t="n">
        <v>46038</v>
      </c>
      <c r="B775" s="16" t="s">
        <v>59</v>
      </c>
      <c r="C775" s="16" t="s">
        <v>287</v>
      </c>
      <c r="D775" s="16" t="s">
        <v>169</v>
      </c>
      <c r="E775" s="16" t="s">
        <v>60</v>
      </c>
      <c r="F775" s="16" t="s">
        <v>20</v>
      </c>
      <c r="G775" s="7" t="n">
        <v>50</v>
      </c>
      <c r="H775" s="6" t="n">
        <v>14.823</v>
      </c>
      <c r="I775" s="6" t="n">
        <v>-741.15</v>
      </c>
      <c r="J775" s="6" t="n">
        <v>0</v>
      </c>
      <c r="K775" s="6" t="n">
        <v>0</v>
      </c>
      <c r="L775" s="6" t="n">
        <v>0</v>
      </c>
      <c r="M775" s="6"/>
      <c r="N775" s="6" t="s">
        <f>=I775+J775+K775+L775</f>
      </c>
      <c r="O775" s="6"/>
      <c r="P775" s="6"/>
      <c r="Q775" s="16"/>
      <c r="R775" s="16" t="s">
        <v>297</v>
      </c>
    </row>
    <row collapsed="false" customFormat="false" customHeight="false" hidden="false" ht="12.1" outlineLevel="0" r="776">
      <c r="A776" s="20" t="n">
        <v>46038</v>
      </c>
      <c r="B776" s="16" t="s">
        <v>59</v>
      </c>
      <c r="C776" s="16" t="s">
        <v>287</v>
      </c>
      <c r="D776" s="16" t="s">
        <v>169</v>
      </c>
      <c r="E776" s="16" t="s">
        <v>60</v>
      </c>
      <c r="F776" s="16" t="s">
        <v>20</v>
      </c>
      <c r="G776" s="7" t="n">
        <v>50</v>
      </c>
      <c r="H776" s="6" t="n">
        <v>14.824</v>
      </c>
      <c r="I776" s="6" t="n">
        <v>-741.2</v>
      </c>
      <c r="J776" s="6" t="n">
        <v>0</v>
      </c>
      <c r="K776" s="6" t="n">
        <v>0</v>
      </c>
      <c r="L776" s="6" t="n">
        <v>0</v>
      </c>
      <c r="M776" s="6"/>
      <c r="N776" s="6" t="s">
        <f>=I776+J776+K776+L776</f>
      </c>
      <c r="O776" s="6"/>
      <c r="P776" s="6"/>
      <c r="Q776" s="16"/>
      <c r="R776" s="16" t="s">
        <v>297</v>
      </c>
    </row>
    <row collapsed="false" customFormat="false" customHeight="false" hidden="false" ht="12.1" outlineLevel="0" r="777">
      <c r="A777" s="20" t="n">
        <v>46038</v>
      </c>
      <c r="B777" s="16" t="s">
        <v>59</v>
      </c>
      <c r="C777" s="16" t="s">
        <v>287</v>
      </c>
      <c r="D777" s="16" t="s">
        <v>169</v>
      </c>
      <c r="E777" s="16" t="s">
        <v>60</v>
      </c>
      <c r="F777" s="16" t="s">
        <v>20</v>
      </c>
      <c r="G777" s="7" t="n">
        <v>3</v>
      </c>
      <c r="H777" s="6" t="n">
        <v>14.824</v>
      </c>
      <c r="I777" s="6" t="n">
        <v>-44.47</v>
      </c>
      <c r="J777" s="6" t="n">
        <v>0</v>
      </c>
      <c r="K777" s="6" t="n">
        <v>0</v>
      </c>
      <c r="L777" s="6" t="n">
        <v>0</v>
      </c>
      <c r="M777" s="6"/>
      <c r="N777" s="6" t="s">
        <f>=I777+J777+K777+L777</f>
      </c>
      <c r="O777" s="6"/>
      <c r="P777" s="6"/>
      <c r="Q777" s="16"/>
      <c r="R777" s="16" t="s">
        <v>297</v>
      </c>
    </row>
    <row collapsed="false" customFormat="false" customHeight="false" hidden="false" ht="12.1" outlineLevel="0" r="778">
      <c r="A778" s="20" t="n">
        <v>46038</v>
      </c>
      <c r="B778" s="16" t="s">
        <v>59</v>
      </c>
      <c r="C778" s="16" t="s">
        <v>287</v>
      </c>
      <c r="D778" s="16" t="s">
        <v>169</v>
      </c>
      <c r="E778" s="16" t="s">
        <v>60</v>
      </c>
      <c r="F778" s="16" t="s">
        <v>20</v>
      </c>
      <c r="G778" s="7" t="n">
        <v>5343</v>
      </c>
      <c r="H778" s="6" t="n">
        <v>14.824</v>
      </c>
      <c r="I778" s="6" t="n">
        <v>-79204.63</v>
      </c>
      <c r="J778" s="6" t="n">
        <v>0</v>
      </c>
      <c r="K778" s="6" t="n">
        <v>0</v>
      </c>
      <c r="L778" s="6" t="n">
        <v>0</v>
      </c>
      <c r="M778" s="6"/>
      <c r="N778" s="6" t="s">
        <f>=I778+J778+K778+L778</f>
      </c>
      <c r="O778" s="6"/>
      <c r="P778" s="6"/>
      <c r="Q778" s="16"/>
      <c r="R778" s="16" t="s">
        <v>297</v>
      </c>
    </row>
    <row collapsed="false" customFormat="false" customHeight="false" hidden="false" ht="12.1" outlineLevel="0" r="779">
      <c r="A779" s="33" t="n">
        <v>46041</v>
      </c>
      <c r="B779" s="34" t="s">
        <v>245</v>
      </c>
      <c r="C779" s="34" t="s">
        <v>120</v>
      </c>
      <c r="D779" s="34" t="s">
        <v>245</v>
      </c>
      <c r="E779" s="34" t="s">
        <v>245</v>
      </c>
      <c r="F779" s="34" t="s">
        <v>20</v>
      </c>
      <c r="G779" s="35" t="n">
        <v>1</v>
      </c>
      <c r="H779" s="36" t="n">
        <v>-11000</v>
      </c>
      <c r="I779" s="36" t="n">
        <v>-11000</v>
      </c>
      <c r="J779" s="36" t="n">
        <v>0</v>
      </c>
      <c r="K779" s="36" t="n">
        <v>0</v>
      </c>
      <c r="L779" s="36" t="n">
        <v>0</v>
      </c>
      <c r="M779" s="36"/>
      <c r="N779" s="6" t="s">
        <f>=I779+J779+K779+L779</f>
      </c>
      <c r="O779" s="36"/>
      <c r="P779" s="36"/>
      <c r="Q779" s="34"/>
      <c r="R779" s="34" t="s">
        <v>233</v>
      </c>
    </row>
    <row collapsed="false" customFormat="false" customHeight="false" hidden="false" ht="12.1" outlineLevel="0" r="780">
      <c r="A780" s="25" t="n">
        <v>46041</v>
      </c>
      <c r="B780" s="26" t="s">
        <v>253</v>
      </c>
      <c r="C780" s="26" t="s">
        <v>254</v>
      </c>
      <c r="D780" s="26" t="s">
        <v>253</v>
      </c>
      <c r="E780" s="26" t="s">
        <v>253</v>
      </c>
      <c r="F780" s="26" t="s">
        <v>20</v>
      </c>
      <c r="G780" s="27" t="n">
        <v>1</v>
      </c>
      <c r="H780" s="28" t="n">
        <v>-652</v>
      </c>
      <c r="I780" s="28" t="n">
        <v>-652</v>
      </c>
      <c r="J780" s="28" t="n">
        <v>0</v>
      </c>
      <c r="K780" s="28" t="n">
        <v>0</v>
      </c>
      <c r="L780" s="28" t="n">
        <v>0</v>
      </c>
      <c r="M780" s="28"/>
      <c r="N780" s="6" t="s">
        <f>=I780+J780+K780+L780</f>
      </c>
      <c r="O780" s="28"/>
      <c r="P780" s="28"/>
      <c r="Q780" s="26"/>
      <c r="R780" s="26" t="s">
        <v>233</v>
      </c>
    </row>
    <row collapsed="false" customFormat="false" customHeight="false" hidden="false" ht="12.1" outlineLevel="0" r="781">
      <c r="A781" s="21" t="n">
        <v>46041</v>
      </c>
      <c r="B781" s="22" t="s">
        <v>246</v>
      </c>
      <c r="C781" s="22" t="s">
        <v>247</v>
      </c>
      <c r="D781" s="22" t="s">
        <v>248</v>
      </c>
      <c r="E781" s="22" t="s">
        <v>248</v>
      </c>
      <c r="F781" s="22" t="s">
        <v>20</v>
      </c>
      <c r="G781" s="23" t="n">
        <v>1</v>
      </c>
      <c r="H781" s="24" t="n">
        <v>0.08</v>
      </c>
      <c r="I781" s="24" t="n">
        <v>0.08</v>
      </c>
      <c r="J781" s="24" t="n">
        <v>0</v>
      </c>
      <c r="K781" s="24" t="n">
        <v>0</v>
      </c>
      <c r="L781" s="24" t="n">
        <v>0</v>
      </c>
      <c r="M781" s="24"/>
      <c r="N781" s="6" t="s">
        <f>=I781+J781+K781+L781</f>
      </c>
      <c r="O781" s="24"/>
      <c r="P781" s="24"/>
      <c r="Q781" s="22"/>
      <c r="R781" s="22" t="s">
        <v>233</v>
      </c>
    </row>
    <row collapsed="false" customFormat="false" customHeight="false" hidden="false" ht="12.1" outlineLevel="0" r="782">
      <c r="A782" s="20" t="n">
        <v>46179.69306713</v>
      </c>
      <c r="B782" s="16" t="s">
        <v>273</v>
      </c>
      <c r="C782" s="16" t="s">
        <v>273</v>
      </c>
      <c r="D782" s="16" t="s">
        <v>225</v>
      </c>
      <c r="E782" s="16" t="s">
        <v>267</v>
      </c>
      <c r="F782" s="16" t="s">
        <v>39</v>
      </c>
      <c r="G782" s="7" t="n">
        <v>0</v>
      </c>
      <c r="H782" s="6" t="n">
        <v>1</v>
      </c>
      <c r="I782" s="2"/>
      <c r="J782" s="2"/>
      <c r="K782" s="2"/>
      <c r="L782" s="2"/>
      <c r="M782" s="2"/>
      <c r="N782" s="2"/>
      <c r="O782" s="2"/>
      <c r="P782" s="6" t="n">
        <v>0</v>
      </c>
      <c r="Q782" s="2"/>
    </row>
    <row collapsed="false" customFormat="false" customHeight="false" hidden="false" ht="12.1" outlineLevel="0" r="783">
      <c r="A783" s="29" t="n">
        <v>46179.69306713</v>
      </c>
      <c r="B783" s="30" t="s">
        <v>265</v>
      </c>
      <c r="C783" s="30" t="s">
        <v>265</v>
      </c>
      <c r="D783" s="30" t="s">
        <v>225</v>
      </c>
      <c r="E783" s="30" t="s">
        <v>267</v>
      </c>
      <c r="F783" s="30" t="s">
        <v>58</v>
      </c>
      <c r="G783" s="31" t="n">
        <v>60000</v>
      </c>
      <c r="H783" s="32" t="n">
        <v>1</v>
      </c>
      <c r="I783" s="2"/>
      <c r="J783" s="2"/>
      <c r="K783" s="2"/>
      <c r="L783" s="2"/>
      <c r="M783" s="2"/>
      <c r="N783" s="2"/>
      <c r="O783" s="6" t="n">
        <v>60000</v>
      </c>
      <c r="P783" s="2"/>
      <c r="Q783" s="2"/>
    </row>
    <row collapsed="false" customFormat="false" customHeight="false" hidden="false" ht="12.1" outlineLevel="0" r="784">
      <c r="A784" s="20" t="n">
        <v>46179.69306713</v>
      </c>
      <c r="B784" s="16" t="s">
        <v>280</v>
      </c>
      <c r="C784" s="16" t="s">
        <v>307</v>
      </c>
      <c r="D784" s="16" t="s">
        <v>225</v>
      </c>
      <c r="E784" s="16" t="s">
        <v>267</v>
      </c>
      <c r="F784" s="16" t="s">
        <v>25</v>
      </c>
      <c r="G784" s="7" t="n">
        <v>0</v>
      </c>
      <c r="H784" s="6" t="n">
        <v>1</v>
      </c>
      <c r="I784" s="2"/>
      <c r="J784" s="2"/>
      <c r="K784" s="2"/>
      <c r="L784" s="2"/>
      <c r="M784" s="6" t="n">
        <v>0</v>
      </c>
      <c r="N784" s="2"/>
      <c r="O784" s="2"/>
      <c r="P784" s="2"/>
      <c r="Q784" s="2"/>
    </row>
    <row collapsed="false" customFormat="false" customHeight="false" hidden="false" ht="12.1" outlineLevel="0" r="785">
      <c r="A785" s="20" t="n">
        <v>46179.69306713</v>
      </c>
      <c r="B785" s="16" t="s">
        <v>298</v>
      </c>
      <c r="C785" s="16" t="s">
        <v>298</v>
      </c>
      <c r="D785" s="16" t="s">
        <v>225</v>
      </c>
      <c r="E785" s="16" t="s">
        <v>267</v>
      </c>
      <c r="F785" s="16" t="s">
        <v>58</v>
      </c>
      <c r="G785" s="7" t="n">
        <v>-60000</v>
      </c>
      <c r="H785" s="6" t="n">
        <v>1</v>
      </c>
      <c r="I785" s="2"/>
      <c r="J785" s="2"/>
      <c r="K785" s="2"/>
      <c r="L785" s="2"/>
      <c r="M785" s="2"/>
      <c r="N785" s="2"/>
      <c r="O785" s="6" t="n">
        <v>-60000</v>
      </c>
      <c r="P785" s="2"/>
      <c r="Q785" s="2"/>
    </row>
    <row collapsed="false" customFormat="false" customHeight="false" hidden="false" ht="12.1" outlineLevel="0"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 t="s">
        <v>308</v>
      </c>
      <c r="M786" s="5" t="s">
        <f>=SUM(M2:M785)</f>
      </c>
      <c r="N786" s="5" t="s">
        <f>=SUM(N2:N785)</f>
      </c>
      <c r="O786" s="5" t="s">
        <f>=SUM(O2:O785)</f>
      </c>
      <c r="P786" s="5" t="s">
        <f>=SUM(P2:P785)</f>
      </c>
      <c r="Q786" s="4"/>
    </row>
  </sheetData>
  <autoFilter ref="A1:R78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111</v>
      </c>
      <c r="B1" s="38" t="s">
        <v>231</v>
      </c>
      <c r="C1" s="38" t="s">
        <v>0</v>
      </c>
      <c r="D1" s="38" t="s">
        <v>2</v>
      </c>
      <c r="E1" s="38" t="s">
        <v>309</v>
      </c>
      <c r="F1" s="38" t="s">
        <v>3</v>
      </c>
      <c r="G1" s="38" t="s">
        <v>310</v>
      </c>
      <c r="H1" s="38" t="s">
        <v>311</v>
      </c>
      <c r="I1" s="38" t="s">
        <v>312</v>
      </c>
      <c r="J1" s="38" t="s">
        <v>313</v>
      </c>
      <c r="K1" s="38" t="s">
        <v>314</v>
      </c>
      <c r="L1" s="38" t="s">
        <v>315</v>
      </c>
      <c r="M1" s="38" t="s">
        <v>316</v>
      </c>
      <c r="N1" s="38" t="s">
        <v>317</v>
      </c>
    </row>
    <row collapsed="false" customFormat="false" customHeight="false" hidden="false" ht="12.1" outlineLevel="0" r="2">
      <c r="A2" s="37" t="n">
        <v>44938</v>
      </c>
      <c r="B2" s="16" t="s">
        <v>233</v>
      </c>
      <c r="C2" s="16" t="s">
        <v>177</v>
      </c>
      <c r="D2" s="16" t="s">
        <v>318</v>
      </c>
      <c r="E2" s="7" t="n">
        <v>30</v>
      </c>
      <c r="F2" s="16" t="s">
        <v>20</v>
      </c>
      <c r="G2" s="6" t="n">
        <v>20.39</v>
      </c>
      <c r="H2" s="6" t="n">
        <v>346.85</v>
      </c>
      <c r="I2" s="6" t="n">
        <v>368.75</v>
      </c>
      <c r="J2" s="6" t="n">
        <v>80</v>
      </c>
      <c r="K2" s="6" t="n">
        <v>611.7</v>
      </c>
      <c r="L2" s="6" t="n">
        <v>531.7</v>
      </c>
      <c r="M2" s="6" t="n">
        <v>4.81</v>
      </c>
      <c r="N2" s="6" t="n">
        <v>5.11</v>
      </c>
    </row>
    <row collapsed="false" customFormat="false" customHeight="false" hidden="false" ht="12.1" outlineLevel="0" r="3">
      <c r="A3" s="37" t="n">
        <v>45643</v>
      </c>
      <c r="B3" s="16" t="s">
        <v>233</v>
      </c>
      <c r="C3" s="16" t="s">
        <v>184</v>
      </c>
      <c r="D3" s="16" t="s">
        <v>319</v>
      </c>
      <c r="E3" s="7" t="n">
        <v>3</v>
      </c>
      <c r="F3" s="16" t="s">
        <v>20</v>
      </c>
      <c r="G3" s="6" t="n">
        <v>514</v>
      </c>
      <c r="H3" s="6" t="n">
        <v>6290.5</v>
      </c>
      <c r="I3" s="6" t="n">
        <v>6845.5</v>
      </c>
      <c r="J3" s="6" t="n">
        <v>200</v>
      </c>
      <c r="K3" s="6" t="n">
        <v>1542</v>
      </c>
      <c r="L3" s="6" t="n">
        <v>1342</v>
      </c>
      <c r="M3" s="6" t="n">
        <v>6.53</v>
      </c>
      <c r="N3" s="6" t="n">
        <v>7.11</v>
      </c>
    </row>
    <row collapsed="false" customFormat="false" customHeight="false" hidden="false" ht="12.1" outlineLevel="0" r="4">
      <c r="A4" s="37" t="n">
        <v>45667</v>
      </c>
      <c r="B4" s="16" t="s">
        <v>233</v>
      </c>
      <c r="C4" s="16" t="s">
        <v>177</v>
      </c>
      <c r="D4" s="16" t="s">
        <v>318</v>
      </c>
      <c r="E4" s="7" t="n">
        <v>169</v>
      </c>
      <c r="F4" s="16" t="s">
        <v>20</v>
      </c>
      <c r="G4" s="6" t="n">
        <v>36.47</v>
      </c>
      <c r="H4" s="6" t="n">
        <v>562.95</v>
      </c>
      <c r="I4" s="6" t="n">
        <v>557.78</v>
      </c>
      <c r="J4" s="6" t="n">
        <v>801</v>
      </c>
      <c r="K4" s="6" t="n">
        <v>6163.43</v>
      </c>
      <c r="L4" s="6" t="n">
        <v>5362.43</v>
      </c>
      <c r="M4" s="6" t="n">
        <v>5.69</v>
      </c>
      <c r="N4" s="6" t="n">
        <v>5.64</v>
      </c>
    </row>
    <row collapsed="false" customFormat="false" customHeight="false" hidden="false" ht="12.1" outlineLevel="0" r="5">
      <c r="A5" s="37" t="n">
        <v>45772</v>
      </c>
      <c r="B5" s="16" t="s">
        <v>233</v>
      </c>
      <c r="C5" s="16" t="s">
        <v>191</v>
      </c>
      <c r="D5" s="16" t="s">
        <v>320</v>
      </c>
      <c r="E5" s="7" t="n">
        <v>110</v>
      </c>
      <c r="F5" s="16" t="s">
        <v>20</v>
      </c>
      <c r="G5" s="6" t="n">
        <v>73</v>
      </c>
      <c r="H5" s="6" t="n">
        <v>1856.8</v>
      </c>
      <c r="I5" s="6" t="n">
        <v>1574.43</v>
      </c>
      <c r="J5" s="6" t="n">
        <v>1044</v>
      </c>
      <c r="K5" s="6" t="n">
        <v>8030</v>
      </c>
      <c r="L5" s="6" t="n">
        <v>6986</v>
      </c>
      <c r="M5" s="6" t="n">
        <v>4.03</v>
      </c>
      <c r="N5" s="6" t="n">
        <v>3.42</v>
      </c>
    </row>
    <row collapsed="false" customFormat="false" customHeight="false" hidden="false" ht="12.1" outlineLevel="0" r="6">
      <c r="A6" s="37" t="n">
        <v>45796</v>
      </c>
      <c r="B6" s="16" t="s">
        <v>233</v>
      </c>
      <c r="C6" s="16" t="s">
        <v>17</v>
      </c>
      <c r="D6" s="16" t="s">
        <v>19</v>
      </c>
      <c r="E6" s="7" t="n">
        <v>192</v>
      </c>
      <c r="F6" s="16" t="s">
        <v>20</v>
      </c>
      <c r="G6" s="6" t="n">
        <v>22</v>
      </c>
      <c r="H6" s="6" t="n">
        <v>974.8</v>
      </c>
      <c r="I6" s="6" t="n">
        <v>1036.63</v>
      </c>
      <c r="J6" s="6" t="n">
        <v>549</v>
      </c>
      <c r="K6" s="6" t="n">
        <v>4224</v>
      </c>
      <c r="L6" s="6" t="n">
        <v>3675</v>
      </c>
      <c r="M6" s="6" t="n">
        <v>1.85</v>
      </c>
      <c r="N6" s="6" t="n">
        <v>1.96</v>
      </c>
    </row>
    <row collapsed="false" customFormat="false" customHeight="false" hidden="false" ht="12.1" outlineLevel="0" r="7">
      <c r="A7" s="37" t="n">
        <v>45817</v>
      </c>
      <c r="B7" s="16" t="s">
        <v>233</v>
      </c>
      <c r="C7" s="16" t="s">
        <v>190</v>
      </c>
      <c r="D7" s="16" t="s">
        <v>321</v>
      </c>
      <c r="E7" s="7" t="n">
        <v>387</v>
      </c>
      <c r="F7" s="16" t="s">
        <v>20</v>
      </c>
      <c r="G7" s="6" t="n">
        <v>25</v>
      </c>
      <c r="H7" s="6" t="n">
        <v>445.5</v>
      </c>
      <c r="I7" s="6" t="n">
        <v>515.5</v>
      </c>
      <c r="J7" s="6" t="n">
        <v>1258</v>
      </c>
      <c r="K7" s="6" t="n">
        <v>9675</v>
      </c>
      <c r="L7" s="6" t="n">
        <v>8417</v>
      </c>
      <c r="M7" s="6" t="n">
        <v>4.22</v>
      </c>
      <c r="N7" s="6" t="n">
        <v>4.88</v>
      </c>
    </row>
    <row collapsed="false" customFormat="false" customHeight="false" hidden="false" ht="12.1" outlineLevel="0" r="8">
      <c r="A8" s="37" t="n">
        <v>45817</v>
      </c>
      <c r="B8" s="16" t="s">
        <v>233</v>
      </c>
      <c r="C8" s="16" t="s">
        <v>192</v>
      </c>
      <c r="D8" s="16" t="s">
        <v>322</v>
      </c>
      <c r="E8" s="7" t="n">
        <v>31</v>
      </c>
      <c r="F8" s="16" t="s">
        <v>20</v>
      </c>
      <c r="G8" s="6" t="n">
        <v>87</v>
      </c>
      <c r="H8" s="6" t="n">
        <v>6223</v>
      </c>
      <c r="I8" s="6" t="n">
        <v>6813.74</v>
      </c>
      <c r="J8" s="6" t="n">
        <v>351</v>
      </c>
      <c r="K8" s="6" t="n">
        <v>2697</v>
      </c>
      <c r="L8" s="6" t="n">
        <v>2346</v>
      </c>
      <c r="M8" s="6" t="n">
        <v>1.11</v>
      </c>
      <c r="N8" s="6" t="n">
        <v>1.22</v>
      </c>
    </row>
    <row collapsed="false" customFormat="false" customHeight="false" hidden="false" ht="12.1" outlineLevel="0" r="9">
      <c r="A9" s="37" t="n">
        <v>45846</v>
      </c>
      <c r="B9" s="16" t="s">
        <v>233</v>
      </c>
      <c r="C9" s="16" t="s">
        <v>193</v>
      </c>
      <c r="D9" s="16" t="s">
        <v>323</v>
      </c>
      <c r="E9" s="7" t="n">
        <v>332</v>
      </c>
      <c r="F9" s="16" t="s">
        <v>20</v>
      </c>
      <c r="G9" s="6" t="n">
        <v>27.21</v>
      </c>
      <c r="H9" s="6" t="n">
        <v>507.5</v>
      </c>
      <c r="I9" s="6" t="n">
        <v>633.02</v>
      </c>
      <c r="J9" s="6" t="n">
        <v>1174</v>
      </c>
      <c r="K9" s="6" t="n">
        <v>9033.72</v>
      </c>
      <c r="L9" s="6" t="n">
        <v>7859.72</v>
      </c>
      <c r="M9" s="6" t="n">
        <v>3.74</v>
      </c>
      <c r="N9" s="6" t="n">
        <v>4.66</v>
      </c>
    </row>
    <row collapsed="false" customFormat="false" customHeight="false" hidden="false" ht="12.1" outlineLevel="0" r="10">
      <c r="A10" s="37" t="n">
        <v>45856</v>
      </c>
      <c r="B10" s="16" t="s">
        <v>233</v>
      </c>
      <c r="C10" s="16" t="s">
        <v>182</v>
      </c>
      <c r="D10" s="16" t="s">
        <v>324</v>
      </c>
      <c r="E10" s="7" t="n">
        <v>880</v>
      </c>
      <c r="F10" s="16" t="s">
        <v>20</v>
      </c>
      <c r="G10" s="6" t="n">
        <v>34.84</v>
      </c>
      <c r="H10" s="6" t="n">
        <v>308.4</v>
      </c>
      <c r="I10" s="6" t="n">
        <v>284.37</v>
      </c>
      <c r="J10" s="6" t="n">
        <v>3986</v>
      </c>
      <c r="K10" s="6" t="n">
        <v>30659.2</v>
      </c>
      <c r="L10" s="6" t="n">
        <v>26673.2</v>
      </c>
      <c r="M10" s="6" t="n">
        <v>10.66</v>
      </c>
      <c r="N10" s="6" t="n">
        <v>9.83</v>
      </c>
    </row>
    <row collapsed="false" customFormat="false" customHeight="false" hidden="false" ht="12.1" outlineLevel="0" r="11">
      <c r="A11" s="37" t="n">
        <v>45858</v>
      </c>
      <c r="B11" s="16" t="s">
        <v>233</v>
      </c>
      <c r="C11" s="16" t="s">
        <v>177</v>
      </c>
      <c r="D11" s="16" t="s">
        <v>318</v>
      </c>
      <c r="E11" s="7" t="n">
        <v>493</v>
      </c>
      <c r="F11" s="16" t="s">
        <v>20</v>
      </c>
      <c r="G11" s="6" t="n">
        <v>14.68</v>
      </c>
      <c r="H11" s="6" t="n">
        <v>418.25</v>
      </c>
      <c r="I11" s="6" t="n">
        <v>511.65</v>
      </c>
      <c r="J11" s="6" t="n">
        <v>941</v>
      </c>
      <c r="K11" s="6" t="n">
        <v>7237.24</v>
      </c>
      <c r="L11" s="6" t="n">
        <v>6296.24</v>
      </c>
      <c r="M11" s="6" t="n">
        <v>2.5</v>
      </c>
      <c r="N11" s="6" t="n">
        <v>3.05</v>
      </c>
    </row>
    <row collapsed="false" customFormat="false" customHeight="false" hidden="false" ht="12.1" outlineLevel="0" r="12">
      <c r="A12" s="37" t="n">
        <v>45931</v>
      </c>
      <c r="B12" s="16" t="s">
        <v>233</v>
      </c>
      <c r="C12" s="16" t="s">
        <v>192</v>
      </c>
      <c r="D12" s="16" t="s">
        <v>322</v>
      </c>
      <c r="E12" s="7" t="n">
        <v>39</v>
      </c>
      <c r="F12" s="16" t="s">
        <v>20</v>
      </c>
      <c r="G12" s="6" t="n">
        <v>273</v>
      </c>
      <c r="H12" s="6" t="n">
        <v>6883</v>
      </c>
      <c r="I12" s="6" t="n">
        <v>6650.21</v>
      </c>
      <c r="J12" s="6" t="n">
        <v>1384</v>
      </c>
      <c r="K12" s="6" t="n">
        <v>10647</v>
      </c>
      <c r="L12" s="6" t="n">
        <v>9263</v>
      </c>
      <c r="M12" s="6" t="n">
        <v>3.57</v>
      </c>
      <c r="N12" s="6" t="n">
        <v>3.45</v>
      </c>
    </row>
    <row collapsed="false" customFormat="false" customHeight="false" hidden="false" ht="12.1" outlineLevel="0" r="13">
      <c r="A13" s="37" t="n">
        <v>45943</v>
      </c>
      <c r="B13" s="16" t="s">
        <v>233</v>
      </c>
      <c r="C13" s="16" t="s">
        <v>193</v>
      </c>
      <c r="D13" s="16" t="s">
        <v>323</v>
      </c>
      <c r="E13" s="7" t="n">
        <v>461</v>
      </c>
      <c r="F13" s="16" t="s">
        <v>20</v>
      </c>
      <c r="G13" s="6" t="n">
        <v>17.3</v>
      </c>
      <c r="H13" s="6" t="n">
        <v>477.45</v>
      </c>
      <c r="I13" s="6" t="n">
        <v>597.03</v>
      </c>
      <c r="J13" s="6" t="n">
        <v>1037</v>
      </c>
      <c r="K13" s="6" t="n">
        <v>7975.3</v>
      </c>
      <c r="L13" s="6" t="n">
        <v>6938.3</v>
      </c>
      <c r="M13" s="6" t="n">
        <v>2.52</v>
      </c>
      <c r="N13" s="6" t="n">
        <v>3.15</v>
      </c>
    </row>
    <row collapsed="false" customFormat="false" customHeight="false" hidden="false" ht="12.1" outlineLevel="0" r="14">
      <c r="A14" s="37" t="n">
        <v>45943</v>
      </c>
      <c r="B14" s="16" t="s">
        <v>233</v>
      </c>
      <c r="C14" s="16" t="s">
        <v>191</v>
      </c>
      <c r="D14" s="16" t="s">
        <v>320</v>
      </c>
      <c r="E14" s="7" t="n">
        <v>85</v>
      </c>
      <c r="F14" s="16" t="s">
        <v>20</v>
      </c>
      <c r="G14" s="6" t="n">
        <v>70.85</v>
      </c>
      <c r="H14" s="6" t="n">
        <v>2223.6</v>
      </c>
      <c r="I14" s="6" t="n">
        <v>1684.34</v>
      </c>
      <c r="J14" s="6" t="n">
        <v>783</v>
      </c>
      <c r="K14" s="6" t="n">
        <v>6022.25</v>
      </c>
      <c r="L14" s="6" t="n">
        <v>5239.25</v>
      </c>
      <c r="M14" s="6" t="n">
        <v>3.66</v>
      </c>
      <c r="N14" s="6" t="n">
        <v>2.77</v>
      </c>
    </row>
    <row collapsed="false" customFormat="false" customHeight="false" hidden="false" ht="12.1" outlineLevel="0" r="15">
      <c r="A15" s="37" t="n">
        <v>45948</v>
      </c>
      <c r="B15" s="16" t="s">
        <v>233</v>
      </c>
      <c r="C15" s="16" t="s">
        <v>190</v>
      </c>
      <c r="D15" s="16" t="s">
        <v>321</v>
      </c>
      <c r="E15" s="7" t="n">
        <v>508</v>
      </c>
      <c r="F15" s="16" t="s">
        <v>20</v>
      </c>
      <c r="G15" s="6" t="n">
        <v>20</v>
      </c>
      <c r="H15" s="6" t="n">
        <v>392.4</v>
      </c>
      <c r="I15" s="6" t="n">
        <v>497.5</v>
      </c>
      <c r="J15" s="6" t="n">
        <v>1321</v>
      </c>
      <c r="K15" s="6" t="n">
        <v>10160</v>
      </c>
      <c r="L15" s="6" t="n">
        <v>8839</v>
      </c>
      <c r="M15" s="6" t="n">
        <v>3.5</v>
      </c>
      <c r="N15" s="6" t="n">
        <v>4.43</v>
      </c>
    </row>
    <row collapsed="false" customFormat="false" customHeight="false" hidden="false" ht="12.1" outlineLevel="0" r="16">
      <c r="A16" s="37" t="n">
        <v>45950</v>
      </c>
      <c r="B16" s="16" t="s">
        <v>233</v>
      </c>
      <c r="C16" s="16" t="s">
        <v>17</v>
      </c>
      <c r="D16" s="16" t="s">
        <v>19</v>
      </c>
      <c r="E16" s="7" t="n">
        <v>242</v>
      </c>
      <c r="F16" s="16" t="s">
        <v>20</v>
      </c>
      <c r="G16" s="6" t="n">
        <v>42</v>
      </c>
      <c r="H16" s="6" t="n">
        <v>1242.8</v>
      </c>
      <c r="I16" s="6" t="n">
        <v>1041.33</v>
      </c>
      <c r="J16" s="6" t="n">
        <v>1321</v>
      </c>
      <c r="K16" s="6" t="n">
        <v>10164</v>
      </c>
      <c r="L16" s="6" t="n">
        <v>8843</v>
      </c>
      <c r="M16" s="6" t="n">
        <v>3.51</v>
      </c>
      <c r="N16" s="6" t="n">
        <v>2.94</v>
      </c>
    </row>
    <row collapsed="false" customFormat="false" customHeight="false" hidden="false" ht="12.1" outlineLevel="0" r="17">
      <c r="A17" s="37" t="n">
        <v>46013</v>
      </c>
      <c r="B17" s="16" t="s">
        <v>233</v>
      </c>
      <c r="C17" s="16" t="s">
        <v>191</v>
      </c>
      <c r="D17" s="16" t="s">
        <v>320</v>
      </c>
      <c r="E17" s="7" t="n">
        <v>47</v>
      </c>
      <c r="F17" s="16" t="s">
        <v>20</v>
      </c>
      <c r="G17" s="6" t="n">
        <v>36</v>
      </c>
      <c r="H17" s="6" t="n">
        <v>2286.8</v>
      </c>
      <c r="I17" s="6" t="n">
        <v>1807.27</v>
      </c>
      <c r="J17" s="6" t="n">
        <v>220</v>
      </c>
      <c r="K17" s="6" t="n">
        <v>1692</v>
      </c>
      <c r="L17" s="6" t="n">
        <v>1472</v>
      </c>
      <c r="M17" s="6" t="n">
        <v>1.73</v>
      </c>
      <c r="N17" s="6" t="n">
        <v>1.37</v>
      </c>
    </row>
    <row collapsed="false" customFormat="false" customHeight="false" hidden="false" ht="12.1" outlineLevel="0" r="18">
      <c r="A18" s="37" t="n">
        <v>46034</v>
      </c>
      <c r="B18" s="16" t="s">
        <v>233</v>
      </c>
      <c r="C18" s="16" t="s">
        <v>177</v>
      </c>
      <c r="D18" s="16" t="s">
        <v>318</v>
      </c>
      <c r="E18" s="7" t="n">
        <v>247</v>
      </c>
      <c r="F18" s="16" t="s">
        <v>20</v>
      </c>
      <c r="G18" s="6" t="n">
        <v>11.56</v>
      </c>
      <c r="H18" s="6" t="n">
        <v>392.05</v>
      </c>
      <c r="I18" s="6" t="n">
        <v>475.96</v>
      </c>
      <c r="J18" s="6" t="n">
        <v>371</v>
      </c>
      <c r="K18" s="6" t="n">
        <v>2855.32</v>
      </c>
      <c r="L18" s="6" t="n">
        <v>2484.32</v>
      </c>
      <c r="M18" s="6" t="n">
        <v>2.11</v>
      </c>
      <c r="N18" s="6" t="n">
        <v>2.57</v>
      </c>
    </row>
    <row collapsed="false" customFormat="false" customHeight="false" hidden="false" ht="12.1" outlineLevel="0" r="19">
      <c r="A19" s="37" t="n">
        <v>46062</v>
      </c>
      <c r="B19" s="16" t="s">
        <v>233</v>
      </c>
      <c r="C19" s="16" t="s">
        <v>28</v>
      </c>
      <c r="D19" s="16" t="s">
        <v>29</v>
      </c>
      <c r="E19" s="7" t="n">
        <v>3</v>
      </c>
      <c r="F19" s="16" t="s">
        <v>25</v>
      </c>
      <c r="G19" s="6" t="n">
        <v>20.034</v>
      </c>
      <c r="H19" s="6" t="n">
        <v>278.12</v>
      </c>
      <c r="I19" s="6" t="n">
        <v>7756.67</v>
      </c>
      <c r="J19" s="6" t="n">
        <v>0.08</v>
      </c>
      <c r="K19" s="6" t="n">
        <v>60.1021</v>
      </c>
      <c r="L19" s="6" t="n">
        <v>53.94</v>
      </c>
      <c r="M19" s="6" t="n">
        <v>0.23</v>
      </c>
      <c r="N19" s="6" t="n">
        <v>0.08</v>
      </c>
    </row>
    <row collapsed="false" customFormat="false" customHeight="false" hidden="false" ht="12.1" outlineLevel="0" r="20">
      <c r="A20" s="37" t="n">
        <v>46065</v>
      </c>
      <c r="B20" s="16" t="s">
        <v>233</v>
      </c>
      <c r="C20" s="16" t="s">
        <v>44</v>
      </c>
      <c r="D20" s="16" t="s">
        <v>45</v>
      </c>
      <c r="E20" s="7" t="n">
        <v>5</v>
      </c>
      <c r="F20" s="16" t="s">
        <v>25</v>
      </c>
      <c r="G20" s="6" t="n">
        <v>79.7887</v>
      </c>
      <c r="H20" s="6" t="n">
        <v>155.56</v>
      </c>
      <c r="I20" s="6" t="n">
        <v>3400</v>
      </c>
      <c r="J20" s="6" t="n">
        <v>0.52</v>
      </c>
      <c r="K20" s="6" t="n">
        <v>398.9437</v>
      </c>
      <c r="L20" s="6" t="n">
        <v>358.66</v>
      </c>
      <c r="M20" s="6" t="n">
        <v>2.11</v>
      </c>
      <c r="N20" s="6" t="n">
        <v>0.6</v>
      </c>
    </row>
    <row collapsed="false" customFormat="false" customHeight="false" hidden="false" ht="12.1" outlineLevel="0" r="21">
      <c r="A21" s="37" t="n">
        <v>46066</v>
      </c>
      <c r="B21" s="16" t="s">
        <v>233</v>
      </c>
      <c r="C21" s="16" t="s">
        <v>23</v>
      </c>
      <c r="D21" s="16" t="s">
        <v>24</v>
      </c>
      <c r="E21" s="7" t="n">
        <v>1</v>
      </c>
      <c r="F21" s="16" t="s">
        <v>25</v>
      </c>
      <c r="G21" s="6" t="n">
        <v>133.5352</v>
      </c>
      <c r="H21" s="6" t="n">
        <v>1036.54</v>
      </c>
      <c r="I21" s="6" t="n">
        <v>30000</v>
      </c>
      <c r="J21" s="6" t="n">
        <v>0.17</v>
      </c>
      <c r="K21" s="6" t="n">
        <v>133.5352</v>
      </c>
      <c r="L21" s="6" t="n">
        <v>120.41</v>
      </c>
      <c r="M21" s="6" t="n">
        <v>0.4</v>
      </c>
      <c r="N21" s="6" t="n">
        <v>0.15</v>
      </c>
    </row>
    <row collapsed="false" customFormat="false" customHeight="false" hidden="false" ht="12.1" outlineLevel="0" r="22">
      <c r="A22" s="37" t="n">
        <v>46071</v>
      </c>
      <c r="B22" s="16" t="s">
        <v>233</v>
      </c>
      <c r="C22" s="16" t="s">
        <v>54</v>
      </c>
      <c r="D22" s="16" t="s">
        <v>55</v>
      </c>
      <c r="E22" s="7" t="n">
        <v>1</v>
      </c>
      <c r="F22" s="16" t="s">
        <v>25</v>
      </c>
      <c r="G22" s="6" t="n">
        <v>64.4607</v>
      </c>
      <c r="H22" s="6" t="n">
        <v>107.94</v>
      </c>
      <c r="I22" s="6" t="n">
        <v>2600</v>
      </c>
      <c r="J22" s="6" t="n">
        <v>0.08</v>
      </c>
      <c r="K22" s="6" t="n">
        <v>64.4607</v>
      </c>
      <c r="L22" s="6" t="n">
        <v>58.32</v>
      </c>
      <c r="M22" s="6" t="n">
        <v>2.24</v>
      </c>
      <c r="N22" s="6" t="n">
        <v>0.7</v>
      </c>
    </row>
    <row collapsed="false" customFormat="false" customHeight="false" hidden="false" ht="12.1" outlineLevel="0" r="23">
      <c r="A23" s="37" t="n">
        <v>46094</v>
      </c>
      <c r="B23" s="16" t="s">
        <v>233</v>
      </c>
      <c r="C23" s="16" t="s">
        <v>36</v>
      </c>
      <c r="D23" s="16" t="s">
        <v>37</v>
      </c>
      <c r="E23" s="7" t="n">
        <v>10</v>
      </c>
      <c r="F23" s="16" t="s">
        <v>25</v>
      </c>
      <c r="G23" s="6" t="n">
        <v>41.9056</v>
      </c>
      <c r="H23" s="6" t="n">
        <v>77.08</v>
      </c>
      <c r="I23" s="6" t="n">
        <v>1942.6</v>
      </c>
      <c r="J23" s="6" t="n">
        <v>0.53</v>
      </c>
      <c r="K23" s="6" t="n">
        <v>419.0556</v>
      </c>
      <c r="L23" s="6" t="n">
        <v>377.15</v>
      </c>
      <c r="M23" s="6" t="n">
        <v>1.94</v>
      </c>
      <c r="N23" s="6" t="n">
        <v>0.62</v>
      </c>
    </row>
    <row collapsed="false" customFormat="false" customHeight="false" hidden="false" ht="12.1" outlineLevel="0" r="24">
      <c r="A24" s="37" t="n">
        <v>46118</v>
      </c>
      <c r="B24" s="16" t="s">
        <v>233</v>
      </c>
      <c r="C24" s="16" t="s">
        <v>51</v>
      </c>
      <c r="D24" s="16" t="s">
        <v>52</v>
      </c>
      <c r="E24" s="7" t="n">
        <v>2</v>
      </c>
      <c r="F24" s="16" t="s">
        <v>25</v>
      </c>
      <c r="G24" s="6" t="n">
        <v>119.594</v>
      </c>
      <c r="H24" s="6" t="n">
        <v>294.6</v>
      </c>
      <c r="I24" s="6" t="n">
        <v>8888</v>
      </c>
      <c r="J24" s="6" t="n">
        <v>0.3</v>
      </c>
      <c r="K24" s="6" t="n">
        <v>239.1879</v>
      </c>
      <c r="L24" s="6" t="n">
        <v>215.27</v>
      </c>
      <c r="M24" s="6" t="n">
        <v>1.21</v>
      </c>
      <c r="N24" s="6" t="n">
        <v>0.46</v>
      </c>
    </row>
    <row collapsed="false" customFormat="false" customHeight="false" hidden="false" ht="12.1" outlineLevel="0" r="25">
      <c r="A25" s="37" t="n">
        <v>46153</v>
      </c>
      <c r="B25" s="16" t="s">
        <v>233</v>
      </c>
      <c r="C25" s="16" t="s">
        <v>28</v>
      </c>
      <c r="D25" s="16" t="s">
        <v>29</v>
      </c>
      <c r="E25" s="7" t="n">
        <v>3</v>
      </c>
      <c r="F25" s="16" t="s">
        <v>25</v>
      </c>
      <c r="G25" s="6" t="n">
        <v>20.06</v>
      </c>
      <c r="H25" s="6" t="n">
        <v>293.32</v>
      </c>
      <c r="I25" s="6" t="n">
        <v>7756.67</v>
      </c>
      <c r="J25" s="6" t="n">
        <v>0.08</v>
      </c>
      <c r="K25" s="6" t="n">
        <v>60.18</v>
      </c>
      <c r="L25" s="6" t="n">
        <v>54.24</v>
      </c>
      <c r="M25" s="6" t="n">
        <v>0.23</v>
      </c>
      <c r="N25" s="6" t="n">
        <v>0.08</v>
      </c>
    </row>
    <row collapsed="false" customFormat="false" customHeight="false" hidden="false" ht="12.1" outlineLevel="0" r="26">
      <c r="A26" s="37" t="n">
        <v>46153</v>
      </c>
      <c r="B26" s="16" t="s">
        <v>233</v>
      </c>
      <c r="C26" s="16" t="s">
        <v>54</v>
      </c>
      <c r="D26" s="16" t="s">
        <v>55</v>
      </c>
      <c r="E26" s="7" t="n">
        <v>1</v>
      </c>
      <c r="F26" s="16" t="s">
        <v>25</v>
      </c>
      <c r="G26" s="6" t="n">
        <v>62.4089</v>
      </c>
      <c r="H26" s="6" t="n">
        <v>113.03</v>
      </c>
      <c r="I26" s="6" t="n">
        <v>2600</v>
      </c>
      <c r="J26" s="6" t="n">
        <v>0.08</v>
      </c>
      <c r="K26" s="6" t="n">
        <v>62.4089</v>
      </c>
      <c r="L26" s="6" t="n">
        <v>56.47</v>
      </c>
      <c r="M26" s="6" t="n">
        <v>2.17</v>
      </c>
      <c r="N26" s="6" t="n">
        <v>0.67</v>
      </c>
    </row>
    <row collapsed="false" customFormat="false" customHeight="false" hidden="false" ht="12.1" outlineLevel="0" r="27">
      <c r="A27" s="37" t="n">
        <v>46157</v>
      </c>
      <c r="B27" s="16" t="s">
        <v>233</v>
      </c>
      <c r="C27" s="16" t="s">
        <v>23</v>
      </c>
      <c r="D27" s="16" t="s">
        <v>24</v>
      </c>
      <c r="E27" s="7" t="n">
        <v>1</v>
      </c>
      <c r="F27" s="16" t="s">
        <v>25</v>
      </c>
      <c r="G27" s="6" t="n">
        <v>126.5296</v>
      </c>
      <c r="H27" s="6" t="n">
        <v>1006.7</v>
      </c>
      <c r="I27" s="6" t="n">
        <v>30000</v>
      </c>
      <c r="J27" s="6" t="n">
        <v>0.17</v>
      </c>
      <c r="K27" s="6" t="n">
        <v>126.5296</v>
      </c>
      <c r="L27" s="6" t="n">
        <v>114.1</v>
      </c>
      <c r="M27" s="6" t="n">
        <v>0.38</v>
      </c>
      <c r="N27" s="6" t="n">
        <v>0.15</v>
      </c>
    </row>
    <row collapsed="false" customFormat="false" customHeight="false" hidden="false" ht="12.1" outlineLevel="0" r="28">
      <c r="A28" s="37" t="n">
        <v>46157</v>
      </c>
      <c r="B28" s="16" t="s">
        <v>233</v>
      </c>
      <c r="C28" s="16" t="s">
        <v>44</v>
      </c>
      <c r="D28" s="16" t="s">
        <v>45</v>
      </c>
      <c r="E28" s="7" t="n">
        <v>5</v>
      </c>
      <c r="F28" s="16" t="s">
        <v>25</v>
      </c>
      <c r="G28" s="6" t="n">
        <v>75.3327</v>
      </c>
      <c r="H28" s="6" t="n">
        <v>152.78</v>
      </c>
      <c r="I28" s="6" t="n">
        <v>3400</v>
      </c>
      <c r="J28" s="6" t="n">
        <v>0.52</v>
      </c>
      <c r="K28" s="6" t="n">
        <v>376.6633</v>
      </c>
      <c r="L28" s="6" t="n">
        <v>338.63</v>
      </c>
      <c r="M28" s="6" t="n">
        <v>1.99</v>
      </c>
      <c r="N28" s="6" t="n">
        <v>0.61</v>
      </c>
    </row>
    <row collapsed="false" customFormat="false" customHeight="false" hidden="false" ht="12.1" outlineLevel="0" r="29">
      <c r="A29" s="37"/>
      <c r="B29" s="16"/>
      <c r="C29" s="16"/>
      <c r="D29" s="16"/>
      <c r="E29" s="7"/>
      <c r="F29" s="16"/>
      <c r="G29" s="6"/>
      <c r="H29" s="6"/>
      <c r="I29" s="6"/>
      <c r="J29" s="6"/>
      <c r="K29" s="6"/>
      <c r="L29" s="6"/>
      <c r="M29" s="6"/>
      <c r="N29" s="6"/>
    </row>
    <row collapsed="false" customFormat="false" customHeight="false" hidden="false" ht="12.1" outlineLevel="0" r="30">
      <c r="A30" s="37" t="n">
        <v>46217</v>
      </c>
      <c r="B30" s="16" t="s">
        <v>233</v>
      </c>
      <c r="C30" s="16" t="s">
        <v>17</v>
      </c>
      <c r="D30" s="16" t="s">
        <v>19</v>
      </c>
      <c r="E30" s="7" t="n">
        <v>138</v>
      </c>
      <c r="F30" s="16" t="s">
        <v>20</v>
      </c>
      <c r="G30" s="6" t="n">
        <v>47</v>
      </c>
      <c r="H30" s="6" t="n">
        <v>1305.4</v>
      </c>
      <c r="I30" s="6" t="n">
        <v>1238.43</v>
      </c>
      <c r="J30" s="6" t="n">
        <v>843</v>
      </c>
      <c r="K30" s="6" t="n">
        <v>6486</v>
      </c>
      <c r="L30" s="6" t="n">
        <v>5643</v>
      </c>
      <c r="M30" s="6" t="n">
        <v>3.3</v>
      </c>
      <c r="N30" s="6" t="n">
        <v>3.13</v>
      </c>
    </row>
  </sheetData>
  <autoFilter ref="A1:N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111</v>
      </c>
      <c r="B1" s="38" t="s">
        <v>231</v>
      </c>
      <c r="C1" s="38" t="s">
        <v>0</v>
      </c>
      <c r="D1" s="38" t="s">
        <v>2</v>
      </c>
      <c r="E1" s="38" t="s">
        <v>7</v>
      </c>
      <c r="F1" s="38" t="s">
        <v>309</v>
      </c>
      <c r="G1" s="38" t="s">
        <v>325</v>
      </c>
      <c r="H1" s="38" t="s">
        <v>313</v>
      </c>
      <c r="I1" s="38" t="s">
        <v>314</v>
      </c>
      <c r="J1" s="38" t="s">
        <v>315</v>
      </c>
    </row>
    <row collapsed="false" customFormat="false" customHeight="false" hidden="false" ht="12.1" outlineLevel="0" r="2">
      <c r="A2" s="39" t="n">
        <v>45622</v>
      </c>
      <c r="B2" s="16" t="s">
        <v>233</v>
      </c>
      <c r="C2" s="16" t="s">
        <v>88</v>
      </c>
      <c r="D2" s="16" t="s">
        <v>90</v>
      </c>
      <c r="E2" s="6" t="n">
        <v>1000</v>
      </c>
      <c r="F2" s="7" t="n">
        <v>3</v>
      </c>
      <c r="G2" s="6" t="n">
        <v>65.78</v>
      </c>
      <c r="H2" s="6" t="n">
        <v>26</v>
      </c>
      <c r="I2" s="6" t="n">
        <v>197.34</v>
      </c>
      <c r="J2" s="6" t="n">
        <v>171.34</v>
      </c>
    </row>
    <row collapsed="false" customFormat="false" customHeight="false" hidden="false" ht="12.1" outlineLevel="0" r="3">
      <c r="A3" s="39" t="n">
        <v>45986</v>
      </c>
      <c r="B3" s="16" t="s">
        <v>233</v>
      </c>
      <c r="C3" s="16" t="s">
        <v>88</v>
      </c>
      <c r="D3" s="16" t="s">
        <v>90</v>
      </c>
      <c r="E3" s="6" t="n">
        <v>1000</v>
      </c>
      <c r="F3" s="7" t="n">
        <v>118</v>
      </c>
      <c r="G3" s="6" t="n">
        <v>61.08</v>
      </c>
      <c r="H3" s="6" t="n">
        <v>937</v>
      </c>
      <c r="I3" s="6" t="n">
        <v>7207.44</v>
      </c>
      <c r="J3" s="6" t="n">
        <v>6270.44</v>
      </c>
    </row>
    <row collapsed="false" customFormat="false" customHeight="false" hidden="false" ht="12.1" outlineLevel="0" r="4">
      <c r="A4" s="39" t="n">
        <v>45993</v>
      </c>
      <c r="B4" s="16" t="s">
        <v>233</v>
      </c>
      <c r="C4" s="16" t="s">
        <v>93</v>
      </c>
      <c r="D4" s="16" t="s">
        <v>94</v>
      </c>
      <c r="E4" s="6" t="n">
        <v>1000</v>
      </c>
      <c r="F4" s="7" t="n">
        <v>117</v>
      </c>
      <c r="G4" s="6" t="n">
        <v>61.08</v>
      </c>
      <c r="H4" s="6" t="n">
        <v>929</v>
      </c>
      <c r="I4" s="6" t="n">
        <v>7146.36</v>
      </c>
      <c r="J4" s="6" t="n">
        <v>6217.36</v>
      </c>
    </row>
    <row collapsed="false" customFormat="false" customHeight="false" hidden="false" ht="12.1" outlineLevel="0" r="5">
      <c r="A5" s="39" t="n">
        <v>45999</v>
      </c>
      <c r="B5" s="16" t="s">
        <v>233</v>
      </c>
      <c r="C5" s="16" t="s">
        <v>198</v>
      </c>
      <c r="D5" s="16" t="s">
        <v>326</v>
      </c>
      <c r="E5" s="6" t="n">
        <v>1000</v>
      </c>
      <c r="F5" s="7" t="n">
        <v>8</v>
      </c>
      <c r="G5" s="6" t="n">
        <v>47.62</v>
      </c>
      <c r="H5" s="6" t="n">
        <v>50</v>
      </c>
      <c r="I5" s="6" t="n">
        <v>380.96</v>
      </c>
      <c r="J5" s="6" t="n">
        <v>330.96</v>
      </c>
    </row>
    <row collapsed="false" customFormat="false" customHeight="false" hidden="false" ht="12.1" outlineLevel="0" r="6">
      <c r="A6" s="39" t="n">
        <v>46053</v>
      </c>
      <c r="B6" s="16" t="s">
        <v>233</v>
      </c>
      <c r="C6" s="16" t="s">
        <v>101</v>
      </c>
      <c r="D6" s="16" t="s">
        <v>102</v>
      </c>
      <c r="E6" s="6" t="n">
        <v>1000</v>
      </c>
      <c r="F6" s="7" t="n">
        <v>1</v>
      </c>
      <c r="G6" s="6" t="n">
        <v>437.14</v>
      </c>
      <c r="H6" s="6" t="n">
        <v>57</v>
      </c>
      <c r="I6" s="6" t="n">
        <v>437.14</v>
      </c>
      <c r="J6" s="6" t="n">
        <v>380.14</v>
      </c>
    </row>
    <row collapsed="false" customFormat="false" customHeight="false" hidden="false" ht="12.1" outlineLevel="0" r="7">
      <c r="A7" s="39" t="n">
        <v>46070</v>
      </c>
      <c r="B7" s="16" t="s">
        <v>233</v>
      </c>
      <c r="C7" s="16" t="s">
        <v>104</v>
      </c>
      <c r="D7" s="16" t="s">
        <v>105</v>
      </c>
      <c r="E7" s="6" t="n">
        <v>100</v>
      </c>
      <c r="F7" s="7" t="n">
        <v>5</v>
      </c>
      <c r="G7" s="6" t="n">
        <v>119.71</v>
      </c>
      <c r="H7" s="6" t="n">
        <v>78</v>
      </c>
      <c r="I7" s="6" t="n">
        <v>598.55</v>
      </c>
      <c r="J7" s="6" t="n">
        <v>520.55</v>
      </c>
    </row>
    <row collapsed="false" customFormat="false" customHeight="false" hidden="false" ht="12.1" outlineLevel="0" r="8">
      <c r="A8" s="39" t="n">
        <v>46083</v>
      </c>
      <c r="B8" s="16" t="s">
        <v>233</v>
      </c>
      <c r="C8" s="16" t="s">
        <v>101</v>
      </c>
      <c r="D8" s="16" t="s">
        <v>102</v>
      </c>
      <c r="E8" s="6" t="n">
        <v>1000</v>
      </c>
      <c r="F8" s="7" t="n">
        <v>1</v>
      </c>
      <c r="G8" s="6" t="n">
        <v>444.32</v>
      </c>
      <c r="H8" s="6" t="n">
        <v>58</v>
      </c>
      <c r="I8" s="6" t="n">
        <v>444.32</v>
      </c>
      <c r="J8" s="6" t="n">
        <v>386.32</v>
      </c>
    </row>
    <row collapsed="false" customFormat="false" customHeight="false" hidden="false" ht="12.1" outlineLevel="0" r="9">
      <c r="A9" s="39" t="n">
        <v>46113</v>
      </c>
      <c r="B9" s="16" t="s">
        <v>233</v>
      </c>
      <c r="C9" s="16" t="s">
        <v>101</v>
      </c>
      <c r="D9" s="16" t="s">
        <v>102</v>
      </c>
      <c r="E9" s="6" t="n">
        <v>1000</v>
      </c>
      <c r="F9" s="7" t="n">
        <v>1</v>
      </c>
      <c r="G9" s="6" t="n">
        <v>467.19</v>
      </c>
      <c r="H9" s="6" t="n">
        <v>61</v>
      </c>
      <c r="I9" s="6" t="n">
        <v>467.19</v>
      </c>
      <c r="J9" s="6" t="n">
        <v>406.19</v>
      </c>
    </row>
    <row collapsed="false" customFormat="false" customHeight="false" hidden="false" ht="12.1" outlineLevel="0" r="10">
      <c r="A10" s="39" t="n">
        <v>46133</v>
      </c>
      <c r="B10" s="16" t="s">
        <v>233</v>
      </c>
      <c r="C10" s="16" t="s">
        <v>97</v>
      </c>
      <c r="D10" s="16" t="s">
        <v>98</v>
      </c>
      <c r="E10" s="6" t="n">
        <v>1000</v>
      </c>
      <c r="F10" s="7" t="n">
        <v>105</v>
      </c>
      <c r="G10" s="6" t="n">
        <v>64.82</v>
      </c>
      <c r="H10" s="6" t="n">
        <v>885</v>
      </c>
      <c r="I10" s="6" t="n">
        <v>6806.1</v>
      </c>
      <c r="J10" s="6" t="n">
        <v>5921.1</v>
      </c>
    </row>
    <row collapsed="false" customFormat="false" customHeight="false" hidden="false" ht="12.1" outlineLevel="0" r="11">
      <c r="A11" s="39" t="n">
        <v>46143</v>
      </c>
      <c r="B11" s="16" t="s">
        <v>233</v>
      </c>
      <c r="C11" s="16" t="s">
        <v>101</v>
      </c>
      <c r="D11" s="16" t="s">
        <v>102</v>
      </c>
      <c r="E11" s="6" t="n">
        <v>1000</v>
      </c>
      <c r="F11" s="7" t="n">
        <v>1</v>
      </c>
      <c r="G11" s="6" t="n">
        <v>430.56</v>
      </c>
      <c r="H11" s="6" t="n">
        <v>56</v>
      </c>
      <c r="I11" s="6" t="n">
        <v>430.56</v>
      </c>
      <c r="J11" s="6" t="n">
        <v>374.56</v>
      </c>
    </row>
    <row collapsed="false" customFormat="false" customHeight="false" hidden="false" ht="12.1" outlineLevel="0" r="12">
      <c r="A12" s="39" t="n">
        <v>46161</v>
      </c>
      <c r="B12" s="16" t="s">
        <v>233</v>
      </c>
      <c r="C12" s="16" t="s">
        <v>104</v>
      </c>
      <c r="D12" s="16" t="s">
        <v>105</v>
      </c>
      <c r="E12" s="6" t="n">
        <v>100</v>
      </c>
      <c r="F12" s="7" t="n">
        <v>5</v>
      </c>
      <c r="G12" s="6" t="n">
        <v>111.22</v>
      </c>
      <c r="H12" s="6" t="n">
        <v>72</v>
      </c>
      <c r="I12" s="6" t="n">
        <v>556.1</v>
      </c>
      <c r="J12" s="6" t="n">
        <v>484.1</v>
      </c>
    </row>
    <row collapsed="false" customFormat="false" customHeight="false" hidden="false" ht="12.1" outlineLevel="0" r="13">
      <c r="A13" s="39" t="n">
        <v>46168</v>
      </c>
      <c r="B13" s="16" t="s">
        <v>233</v>
      </c>
      <c r="C13" s="16" t="s">
        <v>88</v>
      </c>
      <c r="D13" s="16" t="s">
        <v>90</v>
      </c>
      <c r="E13" s="6" t="n">
        <v>1000</v>
      </c>
      <c r="F13" s="7" t="n">
        <v>118</v>
      </c>
      <c r="G13" s="6" t="n">
        <v>61.08</v>
      </c>
      <c r="H13" s="6" t="n">
        <v>937</v>
      </c>
      <c r="I13" s="6" t="n">
        <v>7207.44</v>
      </c>
      <c r="J13" s="6" t="n">
        <v>6270.44</v>
      </c>
    </row>
    <row collapsed="false" customFormat="false" customHeight="false" hidden="false" ht="12.1" outlineLevel="0" r="14">
      <c r="A14" s="39" t="n">
        <v>46173</v>
      </c>
      <c r="B14" s="16" t="s">
        <v>233</v>
      </c>
      <c r="C14" s="16" t="s">
        <v>101</v>
      </c>
      <c r="D14" s="16" t="s">
        <v>102</v>
      </c>
      <c r="E14" s="6" t="n">
        <v>1000</v>
      </c>
      <c r="F14" s="7" t="n">
        <v>1</v>
      </c>
      <c r="G14" s="6" t="n">
        <v>410.39</v>
      </c>
      <c r="H14" s="6" t="n">
        <v>53</v>
      </c>
      <c r="I14" s="6" t="n">
        <v>410.39</v>
      </c>
      <c r="J14" s="6" t="n">
        <v>357.39</v>
      </c>
    </row>
    <row collapsed="false" customFormat="false" customHeight="false" hidden="false" ht="12.1" outlineLevel="0" r="15">
      <c r="A15" s="39" t="n">
        <v>46175</v>
      </c>
      <c r="B15" s="16" t="s">
        <v>233</v>
      </c>
      <c r="C15" s="16" t="s">
        <v>93</v>
      </c>
      <c r="D15" s="16" t="s">
        <v>94</v>
      </c>
      <c r="E15" s="6" t="n">
        <v>1000</v>
      </c>
      <c r="F15" s="7" t="n">
        <v>117</v>
      </c>
      <c r="G15" s="6" t="n">
        <v>61.08</v>
      </c>
      <c r="H15" s="6" t="n">
        <v>929</v>
      </c>
      <c r="I15" s="6" t="n">
        <v>7146.36</v>
      </c>
      <c r="J15" s="6" t="n">
        <v>6217.36</v>
      </c>
    </row>
    <row collapsed="false" customFormat="false" customHeight="false" hidden="false" ht="12.1" outlineLevel="0" r="16">
      <c r="A16" s="39"/>
      <c r="B16" s="16"/>
      <c r="C16" s="16"/>
      <c r="D16" s="16"/>
      <c r="E16" s="6"/>
      <c r="F16" s="7"/>
      <c r="G16" s="6"/>
      <c r="H16" s="6"/>
      <c r="I16" s="6"/>
      <c r="J16" s="6"/>
    </row>
    <row collapsed="false" customFormat="false" customHeight="false" hidden="false" ht="12.1" outlineLevel="0" r="17">
      <c r="A17" s="39" t="n">
        <v>46203</v>
      </c>
      <c r="B17" s="16" t="s">
        <v>233</v>
      </c>
      <c r="C17" s="16" t="s">
        <v>101</v>
      </c>
      <c r="D17" s="16" t="s">
        <v>102</v>
      </c>
      <c r="E17" s="6" t="n">
        <v>1000</v>
      </c>
      <c r="F17" s="7" t="n">
        <v>1</v>
      </c>
      <c r="G17" s="6" t="n">
        <v>422.45</v>
      </c>
      <c r="H17" s="6" t="n">
        <v>55</v>
      </c>
      <c r="I17" s="6" t="n">
        <v>422.45</v>
      </c>
      <c r="J17" s="6" t="n">
        <v>367.45</v>
      </c>
    </row>
    <row collapsed="false" customFormat="false" customHeight="false" hidden="false" ht="12.1" outlineLevel="0" r="18">
      <c r="A18" s="39" t="n">
        <v>46233</v>
      </c>
      <c r="B18" s="16" t="s">
        <v>233</v>
      </c>
      <c r="C18" s="16" t="s">
        <v>101</v>
      </c>
      <c r="D18" s="16" t="s">
        <v>102</v>
      </c>
      <c r="E18" s="6" t="n">
        <v>1000</v>
      </c>
      <c r="F18" s="7" t="n">
        <v>1</v>
      </c>
      <c r="G18" s="6" t="n">
        <v>422.45</v>
      </c>
      <c r="H18" s="6" t="n">
        <v>55</v>
      </c>
      <c r="I18" s="6" t="n">
        <v>422.45</v>
      </c>
      <c r="J18" s="6" t="n">
        <v>367.45</v>
      </c>
    </row>
    <row collapsed="false" customFormat="false" customHeight="false" hidden="false" ht="12.1" outlineLevel="0" r="19">
      <c r="A19" s="39" t="n">
        <v>46252</v>
      </c>
      <c r="B19" s="16" t="s">
        <v>233</v>
      </c>
      <c r="C19" s="16" t="s">
        <v>104</v>
      </c>
      <c r="D19" s="16" t="s">
        <v>105</v>
      </c>
      <c r="E19" s="6" t="n">
        <v>100</v>
      </c>
      <c r="F19" s="7" t="n">
        <v>5</v>
      </c>
      <c r="G19" s="6" t="n">
        <v>114.61</v>
      </c>
      <c r="H19" s="6" t="n">
        <v>74</v>
      </c>
      <c r="I19" s="6" t="n">
        <v>573.05</v>
      </c>
      <c r="J19" s="6" t="n">
        <v>499.05</v>
      </c>
    </row>
    <row collapsed="false" customFormat="false" customHeight="false" hidden="false" ht="12.1" outlineLevel="0" r="20">
      <c r="A20" s="39" t="n">
        <v>46263</v>
      </c>
      <c r="B20" s="16" t="s">
        <v>233</v>
      </c>
      <c r="C20" s="16" t="s">
        <v>101</v>
      </c>
      <c r="D20" s="16" t="s">
        <v>102</v>
      </c>
      <c r="E20" s="6" t="n">
        <v>1000</v>
      </c>
      <c r="F20" s="7" t="n">
        <v>1</v>
      </c>
      <c r="G20" s="6" t="n">
        <v>422.45</v>
      </c>
      <c r="H20" s="6" t="n">
        <v>55</v>
      </c>
      <c r="I20" s="6" t="n">
        <v>422.45</v>
      </c>
      <c r="J20" s="6" t="n">
        <v>367.45</v>
      </c>
    </row>
    <row collapsed="false" customFormat="false" customHeight="false" hidden="false" ht="12.1" outlineLevel="0" r="21">
      <c r="A21" s="39" t="n">
        <v>46293</v>
      </c>
      <c r="B21" s="16" t="s">
        <v>233</v>
      </c>
      <c r="C21" s="16" t="s">
        <v>101</v>
      </c>
      <c r="D21" s="16" t="s">
        <v>102</v>
      </c>
      <c r="E21" s="6" t="n">
        <v>1000</v>
      </c>
      <c r="F21" s="7" t="n">
        <v>1</v>
      </c>
      <c r="G21" s="6" t="n">
        <v>422.45</v>
      </c>
      <c r="H21" s="6" t="n">
        <v>55</v>
      </c>
      <c r="I21" s="6" t="n">
        <v>422.45</v>
      </c>
      <c r="J21" s="6" t="n">
        <v>367.45</v>
      </c>
    </row>
    <row collapsed="false" customFormat="false" customHeight="false" hidden="false" ht="12.1" outlineLevel="0" r="22">
      <c r="A22" s="39" t="n">
        <v>46315</v>
      </c>
      <c r="B22" s="16" t="s">
        <v>233</v>
      </c>
      <c r="C22" s="16" t="s">
        <v>97</v>
      </c>
      <c r="D22" s="16" t="s">
        <v>98</v>
      </c>
      <c r="E22" s="6" t="n">
        <v>1000</v>
      </c>
      <c r="F22" s="7" t="n">
        <v>105</v>
      </c>
      <c r="G22" s="6" t="n">
        <v>64.82</v>
      </c>
      <c r="H22" s="6" t="n">
        <v>885</v>
      </c>
      <c r="I22" s="6" t="n">
        <v>6806.1</v>
      </c>
      <c r="J22" s="6" t="n">
        <v>5921.1</v>
      </c>
    </row>
    <row collapsed="false" customFormat="false" customHeight="false" hidden="false" ht="12.1" outlineLevel="0" r="23">
      <c r="A23" s="39" t="n">
        <v>46323</v>
      </c>
      <c r="B23" s="16" t="s">
        <v>233</v>
      </c>
      <c r="C23" s="16" t="s">
        <v>101</v>
      </c>
      <c r="D23" s="16" t="s">
        <v>102</v>
      </c>
      <c r="E23" s="6" t="n">
        <v>1000</v>
      </c>
      <c r="F23" s="7" t="n">
        <v>1</v>
      </c>
      <c r="G23" s="6" t="n">
        <v>422.45</v>
      </c>
      <c r="H23" s="6" t="n">
        <v>55</v>
      </c>
      <c r="I23" s="6" t="n">
        <v>422.45</v>
      </c>
      <c r="J23" s="6" t="n">
        <v>367.45</v>
      </c>
    </row>
    <row collapsed="false" customFormat="false" customHeight="false" hidden="false" ht="12.1" outlineLevel="0" r="24">
      <c r="A24" s="39" t="n">
        <v>46343</v>
      </c>
      <c r="B24" s="16" t="s">
        <v>233</v>
      </c>
      <c r="C24" s="16" t="s">
        <v>104</v>
      </c>
      <c r="D24" s="16" t="s">
        <v>105</v>
      </c>
      <c r="E24" s="6" t="n">
        <v>100</v>
      </c>
      <c r="F24" s="7" t="n">
        <v>5</v>
      </c>
      <c r="G24" s="6" t="n">
        <v>114.61</v>
      </c>
      <c r="H24" s="6" t="n">
        <v>74</v>
      </c>
      <c r="I24" s="6" t="n">
        <v>573.05</v>
      </c>
      <c r="J24" s="6" t="n">
        <v>499.05</v>
      </c>
    </row>
    <row collapsed="false" customFormat="false" customHeight="false" hidden="false" ht="12.1" outlineLevel="0" r="25">
      <c r="A25" s="39" t="n">
        <v>46350</v>
      </c>
      <c r="B25" s="16" t="s">
        <v>233</v>
      </c>
      <c r="C25" s="16" t="s">
        <v>88</v>
      </c>
      <c r="D25" s="16" t="s">
        <v>90</v>
      </c>
      <c r="E25" s="6" t="n">
        <v>1000</v>
      </c>
      <c r="F25" s="7" t="n">
        <v>118</v>
      </c>
      <c r="G25" s="6" t="n">
        <v>61.08</v>
      </c>
      <c r="H25" s="6" t="n">
        <v>937</v>
      </c>
      <c r="I25" s="6" t="n">
        <v>7207.44</v>
      </c>
      <c r="J25" s="6" t="n">
        <v>6270.44</v>
      </c>
    </row>
    <row collapsed="false" customFormat="false" customHeight="false" hidden="false" ht="12.1" outlineLevel="0" r="26">
      <c r="A26" s="39" t="n">
        <v>46353</v>
      </c>
      <c r="B26" s="16" t="s">
        <v>233</v>
      </c>
      <c r="C26" s="16" t="s">
        <v>101</v>
      </c>
      <c r="D26" s="16" t="s">
        <v>102</v>
      </c>
      <c r="E26" s="6" t="n">
        <v>1000</v>
      </c>
      <c r="F26" s="7" t="n">
        <v>1</v>
      </c>
      <c r="G26" s="6" t="n">
        <v>422.45</v>
      </c>
      <c r="H26" s="6" t="n">
        <v>55</v>
      </c>
      <c r="I26" s="6" t="n">
        <v>422.45</v>
      </c>
      <c r="J26" s="6" t="n">
        <v>367.45</v>
      </c>
    </row>
    <row collapsed="false" customFormat="false" customHeight="false" hidden="false" ht="12.1" outlineLevel="0" r="27">
      <c r="A27" s="39" t="n">
        <v>46357</v>
      </c>
      <c r="B27" s="16" t="s">
        <v>233</v>
      </c>
      <c r="C27" s="16" t="s">
        <v>93</v>
      </c>
      <c r="D27" s="16" t="s">
        <v>94</v>
      </c>
      <c r="E27" s="6" t="n">
        <v>1000</v>
      </c>
      <c r="F27" s="7" t="n">
        <v>117</v>
      </c>
      <c r="G27" s="6" t="n">
        <v>61.08</v>
      </c>
      <c r="H27" s="6" t="n">
        <v>929</v>
      </c>
      <c r="I27" s="6" t="n">
        <v>7146.36</v>
      </c>
      <c r="J27" s="6" t="n">
        <v>6217.36</v>
      </c>
    </row>
    <row collapsed="false" customFormat="false" customHeight="false" hidden="false" ht="12.1" outlineLevel="0" r="28">
      <c r="A28" s="39" t="n">
        <v>46383</v>
      </c>
      <c r="B28" s="16" t="s">
        <v>233</v>
      </c>
      <c r="C28" s="16" t="s">
        <v>101</v>
      </c>
      <c r="D28" s="16" t="s">
        <v>102</v>
      </c>
      <c r="E28" s="6" t="n">
        <v>1000</v>
      </c>
      <c r="F28" s="7" t="n">
        <v>1</v>
      </c>
      <c r="G28" s="6" t="n">
        <v>422.45</v>
      </c>
      <c r="H28" s="6" t="n">
        <v>55</v>
      </c>
      <c r="I28" s="6" t="n">
        <v>422.45</v>
      </c>
      <c r="J28" s="6" t="n">
        <v>367.45</v>
      </c>
    </row>
    <row collapsed="false" customFormat="false" customHeight="false" hidden="false" ht="12.1" outlineLevel="0" r="29">
      <c r="A29" s="39" t="n">
        <v>46413</v>
      </c>
      <c r="B29" s="16" t="s">
        <v>233</v>
      </c>
      <c r="C29" s="16" t="s">
        <v>101</v>
      </c>
      <c r="D29" s="16" t="s">
        <v>102</v>
      </c>
      <c r="E29" s="6" t="n">
        <v>1000</v>
      </c>
      <c r="F29" s="7" t="n">
        <v>1</v>
      </c>
      <c r="G29" s="6" t="n">
        <v>422.45</v>
      </c>
      <c r="H29" s="6" t="n">
        <v>55</v>
      </c>
      <c r="I29" s="6" t="n">
        <v>422.45</v>
      </c>
      <c r="J29" s="6" t="n">
        <v>367.45</v>
      </c>
    </row>
    <row collapsed="false" customFormat="false" customHeight="false" hidden="false" ht="12.1" outlineLevel="0" r="30">
      <c r="A30" s="39" t="n">
        <v>46434</v>
      </c>
      <c r="B30" s="16" t="s">
        <v>233</v>
      </c>
      <c r="C30" s="16" t="s">
        <v>104</v>
      </c>
      <c r="D30" s="16" t="s">
        <v>105</v>
      </c>
      <c r="E30" s="6" t="n">
        <v>100</v>
      </c>
      <c r="F30" s="7" t="n">
        <v>5</v>
      </c>
      <c r="G30" s="6" t="n">
        <v>114.61</v>
      </c>
      <c r="H30" s="6" t="n">
        <v>74</v>
      </c>
      <c r="I30" s="6" t="n">
        <v>573.05</v>
      </c>
      <c r="J30" s="6" t="n">
        <v>499.05</v>
      </c>
    </row>
    <row collapsed="false" customFormat="false" customHeight="false" hidden="false" ht="12.1" outlineLevel="0" r="31">
      <c r="A31" s="39" t="n">
        <v>46443</v>
      </c>
      <c r="B31" s="16" t="s">
        <v>233</v>
      </c>
      <c r="C31" s="16" t="s">
        <v>101</v>
      </c>
      <c r="D31" s="16" t="s">
        <v>102</v>
      </c>
      <c r="E31" s="6" t="n">
        <v>1000</v>
      </c>
      <c r="F31" s="7" t="n">
        <v>1</v>
      </c>
      <c r="G31" s="6" t="n">
        <v>422.45</v>
      </c>
      <c r="H31" s="6" t="n">
        <v>55</v>
      </c>
      <c r="I31" s="6" t="n">
        <v>422.45</v>
      </c>
      <c r="J31" s="6" t="n">
        <v>367.45</v>
      </c>
    </row>
    <row collapsed="false" customFormat="false" customHeight="false" hidden="false" ht="12.1" outlineLevel="0" r="32">
      <c r="A32" s="39" t="n">
        <v>46473</v>
      </c>
      <c r="B32" s="16" t="s">
        <v>233</v>
      </c>
      <c r="C32" s="16" t="s">
        <v>101</v>
      </c>
      <c r="D32" s="16" t="s">
        <v>102</v>
      </c>
      <c r="E32" s="6" t="n">
        <v>1000</v>
      </c>
      <c r="F32" s="7" t="n">
        <v>1</v>
      </c>
      <c r="G32" s="6" t="n">
        <v>422.45</v>
      </c>
      <c r="H32" s="6" t="n">
        <v>55</v>
      </c>
      <c r="I32" s="6" t="n">
        <v>422.45</v>
      </c>
      <c r="J32" s="6" t="n">
        <v>367.45</v>
      </c>
    </row>
    <row collapsed="false" customFormat="false" customHeight="false" hidden="false" ht="12.1" outlineLevel="0" r="33">
      <c r="A33" s="39" t="n">
        <v>46497</v>
      </c>
      <c r="B33" s="16" t="s">
        <v>233</v>
      </c>
      <c r="C33" s="16" t="s">
        <v>97</v>
      </c>
      <c r="D33" s="16" t="s">
        <v>98</v>
      </c>
      <c r="E33" s="6" t="n">
        <v>1000</v>
      </c>
      <c r="F33" s="7" t="n">
        <v>105</v>
      </c>
      <c r="G33" s="6" t="n">
        <v>64.82</v>
      </c>
      <c r="H33" s="6" t="n">
        <v>885</v>
      </c>
      <c r="I33" s="6" t="n">
        <v>6806.1</v>
      </c>
      <c r="J33" s="6" t="n">
        <v>5921.1</v>
      </c>
    </row>
    <row collapsed="false" customFormat="false" customHeight="false" hidden="false" ht="12.1" outlineLevel="0" r="34">
      <c r="A34" s="39" t="n">
        <v>46503</v>
      </c>
      <c r="B34" s="16" t="s">
        <v>233</v>
      </c>
      <c r="C34" s="16" t="s">
        <v>101</v>
      </c>
      <c r="D34" s="16" t="s">
        <v>102</v>
      </c>
      <c r="E34" s="6" t="n">
        <v>1000</v>
      </c>
      <c r="F34" s="7" t="n">
        <v>1</v>
      </c>
      <c r="G34" s="6" t="n">
        <v>422.45</v>
      </c>
      <c r="H34" s="6" t="n">
        <v>55</v>
      </c>
      <c r="I34" s="6" t="n">
        <v>422.45</v>
      </c>
      <c r="J34" s="6" t="n">
        <v>367.45</v>
      </c>
    </row>
    <row collapsed="false" customFormat="false" customHeight="false" hidden="false" ht="12.1" outlineLevel="0" r="35">
      <c r="A35" s="39" t="n">
        <v>46525</v>
      </c>
      <c r="B35" s="16" t="s">
        <v>233</v>
      </c>
      <c r="C35" s="16" t="s">
        <v>104</v>
      </c>
      <c r="D35" s="16" t="s">
        <v>105</v>
      </c>
      <c r="E35" s="6" t="n">
        <v>100</v>
      </c>
      <c r="F35" s="7" t="n">
        <v>5</v>
      </c>
      <c r="G35" s="6" t="n">
        <v>114.61</v>
      </c>
      <c r="H35" s="6" t="n">
        <v>74</v>
      </c>
      <c r="I35" s="6" t="n">
        <v>573.05</v>
      </c>
      <c r="J35" s="6" t="n">
        <v>499.05</v>
      </c>
    </row>
    <row collapsed="false" customFormat="false" customHeight="false" hidden="false" ht="12.1" outlineLevel="0" r="36">
      <c r="A36" s="39" t="n">
        <v>46532</v>
      </c>
      <c r="B36" s="16" t="s">
        <v>233</v>
      </c>
      <c r="C36" s="16" t="s">
        <v>88</v>
      </c>
      <c r="D36" s="16" t="s">
        <v>90</v>
      </c>
      <c r="E36" s="6" t="n">
        <v>1000</v>
      </c>
      <c r="F36" s="7" t="n">
        <v>118</v>
      </c>
      <c r="G36" s="6" t="n">
        <v>61.08</v>
      </c>
      <c r="H36" s="6" t="n">
        <v>937</v>
      </c>
      <c r="I36" s="6" t="n">
        <v>7207.44</v>
      </c>
      <c r="J36" s="6" t="n">
        <v>6270.44</v>
      </c>
    </row>
    <row collapsed="false" customFormat="false" customHeight="false" hidden="false" ht="12.1" outlineLevel="0" r="37">
      <c r="A37" s="39" t="n">
        <v>46533</v>
      </c>
      <c r="B37" s="16" t="s">
        <v>233</v>
      </c>
      <c r="C37" s="16" t="s">
        <v>101</v>
      </c>
      <c r="D37" s="16" t="s">
        <v>102</v>
      </c>
      <c r="E37" s="6" t="n">
        <v>1000</v>
      </c>
      <c r="F37" s="7" t="n">
        <v>1</v>
      </c>
      <c r="G37" s="6" t="n">
        <v>422.45</v>
      </c>
      <c r="H37" s="6" t="n">
        <v>55</v>
      </c>
      <c r="I37" s="6" t="n">
        <v>422.45</v>
      </c>
      <c r="J37" s="6" t="n">
        <v>367.45</v>
      </c>
    </row>
    <row collapsed="false" customFormat="false" customHeight="false" hidden="false" ht="12.1" outlineLevel="0" r="38">
      <c r="A38" s="39" t="n">
        <v>46539</v>
      </c>
      <c r="B38" s="16" t="s">
        <v>233</v>
      </c>
      <c r="C38" s="16" t="s">
        <v>93</v>
      </c>
      <c r="D38" s="16" t="s">
        <v>94</v>
      </c>
      <c r="E38" s="6" t="n">
        <v>1000</v>
      </c>
      <c r="F38" s="7" t="n">
        <v>117</v>
      </c>
      <c r="G38" s="6" t="n">
        <v>61.08</v>
      </c>
      <c r="H38" s="6" t="n">
        <v>929</v>
      </c>
      <c r="I38" s="6" t="n">
        <v>7146.36</v>
      </c>
      <c r="J38" s="6" t="n">
        <v>6217.36</v>
      </c>
    </row>
    <row collapsed="false" customFormat="false" customHeight="false" hidden="false" ht="12.1" outlineLevel="0" r="39">
      <c r="A39" s="39" t="n">
        <v>46563</v>
      </c>
      <c r="B39" s="16" t="s">
        <v>233</v>
      </c>
      <c r="C39" s="16" t="s">
        <v>101</v>
      </c>
      <c r="D39" s="16" t="s">
        <v>102</v>
      </c>
      <c r="E39" s="6" t="n">
        <v>1000</v>
      </c>
      <c r="F39" s="7" t="n">
        <v>1</v>
      </c>
      <c r="G39" s="6" t="n">
        <v>422.45</v>
      </c>
      <c r="H39" s="6" t="n">
        <v>55</v>
      </c>
      <c r="I39" s="6" t="n">
        <v>422.45</v>
      </c>
      <c r="J39" s="6" t="n">
        <v>367.45</v>
      </c>
    </row>
    <row collapsed="false" customFormat="false" customHeight="false" hidden="false" ht="12.1" outlineLevel="0" r="40">
      <c r="A40" s="39" t="n">
        <v>46593</v>
      </c>
      <c r="B40" s="16" t="s">
        <v>233</v>
      </c>
      <c r="C40" s="16" t="s">
        <v>101</v>
      </c>
      <c r="D40" s="16" t="s">
        <v>102</v>
      </c>
      <c r="E40" s="6" t="n">
        <v>1000</v>
      </c>
      <c r="F40" s="7" t="n">
        <v>1</v>
      </c>
      <c r="G40" s="6" t="n">
        <v>422.45</v>
      </c>
      <c r="H40" s="6" t="n">
        <v>55</v>
      </c>
      <c r="I40" s="6" t="n">
        <v>422.45</v>
      </c>
      <c r="J40" s="6" t="n">
        <v>367.45</v>
      </c>
    </row>
    <row collapsed="false" customFormat="false" customHeight="false" hidden="false" ht="12.1" outlineLevel="0" r="41">
      <c r="A41" s="39" t="n">
        <v>46616</v>
      </c>
      <c r="B41" s="16" t="s">
        <v>233</v>
      </c>
      <c r="C41" s="16" t="s">
        <v>104</v>
      </c>
      <c r="D41" s="16" t="s">
        <v>105</v>
      </c>
      <c r="E41" s="6" t="n">
        <v>100</v>
      </c>
      <c r="F41" s="7" t="n">
        <v>5</v>
      </c>
      <c r="G41" s="6" t="n">
        <v>114.61</v>
      </c>
      <c r="H41" s="6" t="n">
        <v>74</v>
      </c>
      <c r="I41" s="6" t="n">
        <v>573.05</v>
      </c>
      <c r="J41" s="6" t="n">
        <v>499.05</v>
      </c>
    </row>
    <row collapsed="false" customFormat="false" customHeight="false" hidden="false" ht="12.1" outlineLevel="0" r="42">
      <c r="A42" s="39" t="n">
        <v>46623</v>
      </c>
      <c r="B42" s="16" t="s">
        <v>233</v>
      </c>
      <c r="C42" s="16" t="s">
        <v>101</v>
      </c>
      <c r="D42" s="16" t="s">
        <v>102</v>
      </c>
      <c r="E42" s="6" t="n">
        <v>1000</v>
      </c>
      <c r="F42" s="7" t="n">
        <v>1</v>
      </c>
      <c r="G42" s="6" t="n">
        <v>422.45</v>
      </c>
      <c r="H42" s="6" t="n">
        <v>55</v>
      </c>
      <c r="I42" s="6" t="n">
        <v>422.45</v>
      </c>
      <c r="J42" s="6" t="n">
        <v>367.45</v>
      </c>
    </row>
    <row collapsed="false" customFormat="false" customHeight="false" hidden="false" ht="12.1" outlineLevel="0" r="43">
      <c r="A43" s="39" t="n">
        <v>46653</v>
      </c>
      <c r="B43" s="16" t="s">
        <v>233</v>
      </c>
      <c r="C43" s="16" t="s">
        <v>101</v>
      </c>
      <c r="D43" s="16" t="s">
        <v>102</v>
      </c>
      <c r="E43" s="6" t="n">
        <v>1000</v>
      </c>
      <c r="F43" s="7" t="n">
        <v>1</v>
      </c>
      <c r="G43" s="6" t="n">
        <v>422.45</v>
      </c>
      <c r="H43" s="6" t="n">
        <v>55</v>
      </c>
      <c r="I43" s="6" t="n">
        <v>422.45</v>
      </c>
      <c r="J43" s="6" t="n">
        <v>367.45</v>
      </c>
    </row>
    <row collapsed="false" customFormat="false" customHeight="false" hidden="false" ht="12.1" outlineLevel="0" r="44">
      <c r="A44" s="39" t="n">
        <v>46679</v>
      </c>
      <c r="B44" s="16" t="s">
        <v>233</v>
      </c>
      <c r="C44" s="16" t="s">
        <v>97</v>
      </c>
      <c r="D44" s="16" t="s">
        <v>98</v>
      </c>
      <c r="E44" s="6" t="n">
        <v>1000</v>
      </c>
      <c r="F44" s="7" t="n">
        <v>105</v>
      </c>
      <c r="G44" s="6" t="n">
        <v>64.82</v>
      </c>
      <c r="H44" s="6" t="n">
        <v>885</v>
      </c>
      <c r="I44" s="6" t="n">
        <v>6806.1</v>
      </c>
      <c r="J44" s="6" t="n">
        <v>5921.1</v>
      </c>
    </row>
    <row collapsed="false" customFormat="false" customHeight="false" hidden="false" ht="12.1" outlineLevel="0" r="45">
      <c r="A45" s="39" t="n">
        <v>46683</v>
      </c>
      <c r="B45" s="16" t="s">
        <v>233</v>
      </c>
      <c r="C45" s="16" t="s">
        <v>101</v>
      </c>
      <c r="D45" s="16" t="s">
        <v>102</v>
      </c>
      <c r="E45" s="6" t="n">
        <v>1000</v>
      </c>
      <c r="F45" s="7" t="n">
        <v>1</v>
      </c>
      <c r="G45" s="6" t="n">
        <v>422.45</v>
      </c>
      <c r="H45" s="6" t="n">
        <v>55</v>
      </c>
      <c r="I45" s="6" t="n">
        <v>422.45</v>
      </c>
      <c r="J45" s="6" t="n">
        <v>367.45</v>
      </c>
    </row>
    <row collapsed="false" customFormat="false" customHeight="false" hidden="false" ht="12.1" outlineLevel="0" r="46">
      <c r="A46" s="39" t="n">
        <v>46707</v>
      </c>
      <c r="B46" s="16" t="s">
        <v>233</v>
      </c>
      <c r="C46" s="16" t="s">
        <v>104</v>
      </c>
      <c r="D46" s="16" t="s">
        <v>105</v>
      </c>
      <c r="E46" s="6" t="n">
        <v>100</v>
      </c>
      <c r="F46" s="7" t="n">
        <v>5</v>
      </c>
      <c r="G46" s="6" t="n">
        <v>114.61</v>
      </c>
      <c r="H46" s="6" t="n">
        <v>74</v>
      </c>
      <c r="I46" s="6" t="n">
        <v>573.05</v>
      </c>
      <c r="J46" s="6" t="n">
        <v>499.05</v>
      </c>
    </row>
    <row collapsed="false" customFormat="false" customHeight="false" hidden="false" ht="12.1" outlineLevel="0" r="47">
      <c r="A47" s="39" t="n">
        <v>46713</v>
      </c>
      <c r="B47" s="16" t="s">
        <v>233</v>
      </c>
      <c r="C47" s="16" t="s">
        <v>101</v>
      </c>
      <c r="D47" s="16" t="s">
        <v>102</v>
      </c>
      <c r="E47" s="6" t="n">
        <v>1000</v>
      </c>
      <c r="F47" s="7" t="n">
        <v>1</v>
      </c>
      <c r="G47" s="6" t="n">
        <v>422.45</v>
      </c>
      <c r="H47" s="6" t="n">
        <v>55</v>
      </c>
      <c r="I47" s="6" t="n">
        <v>422.45</v>
      </c>
      <c r="J47" s="6" t="n">
        <v>367.45</v>
      </c>
    </row>
    <row collapsed="false" customFormat="false" customHeight="false" hidden="false" ht="12.1" outlineLevel="0" r="48">
      <c r="A48" s="39" t="n">
        <v>46714</v>
      </c>
      <c r="B48" s="16" t="s">
        <v>233</v>
      </c>
      <c r="C48" s="16" t="s">
        <v>88</v>
      </c>
      <c r="D48" s="16" t="s">
        <v>90</v>
      </c>
      <c r="E48" s="6" t="n">
        <v>1000</v>
      </c>
      <c r="F48" s="7" t="n">
        <v>118</v>
      </c>
      <c r="G48" s="6" t="n">
        <v>61.08</v>
      </c>
      <c r="H48" s="6" t="n">
        <v>937</v>
      </c>
      <c r="I48" s="6" t="n">
        <v>7207.44</v>
      </c>
      <c r="J48" s="6" t="n">
        <v>6270.44</v>
      </c>
    </row>
    <row collapsed="false" customFormat="false" customHeight="false" hidden="false" ht="12.1" outlineLevel="0" r="49">
      <c r="A49" s="39" t="n">
        <v>46721</v>
      </c>
      <c r="B49" s="16" t="s">
        <v>233</v>
      </c>
      <c r="C49" s="16" t="s">
        <v>93</v>
      </c>
      <c r="D49" s="16" t="s">
        <v>94</v>
      </c>
      <c r="E49" s="6" t="n">
        <v>1000</v>
      </c>
      <c r="F49" s="7" t="n">
        <v>117</v>
      </c>
      <c r="G49" s="6" t="n">
        <v>61.08</v>
      </c>
      <c r="H49" s="6" t="n">
        <v>929</v>
      </c>
      <c r="I49" s="6" t="n">
        <v>7146.36</v>
      </c>
      <c r="J49" s="6" t="n">
        <v>6217.36</v>
      </c>
    </row>
    <row collapsed="false" customFormat="false" customHeight="false" hidden="false" ht="12.1" outlineLevel="0" r="50">
      <c r="A50" s="39" t="n">
        <v>46743</v>
      </c>
      <c r="B50" s="16" t="s">
        <v>233</v>
      </c>
      <c r="C50" s="16" t="s">
        <v>101</v>
      </c>
      <c r="D50" s="16" t="s">
        <v>102</v>
      </c>
      <c r="E50" s="6" t="n">
        <v>1000</v>
      </c>
      <c r="F50" s="7" t="n">
        <v>1</v>
      </c>
      <c r="G50" s="6" t="n">
        <v>422.45</v>
      </c>
      <c r="H50" s="6" t="n">
        <v>55</v>
      </c>
      <c r="I50" s="6" t="n">
        <v>422.45</v>
      </c>
      <c r="J50" s="6" t="n">
        <v>367.45</v>
      </c>
    </row>
    <row collapsed="false" customFormat="false" customHeight="false" hidden="false" ht="12.1" outlineLevel="0" r="51">
      <c r="A51" s="39" t="n">
        <v>46773</v>
      </c>
      <c r="B51" s="16" t="s">
        <v>233</v>
      </c>
      <c r="C51" s="16" t="s">
        <v>101</v>
      </c>
      <c r="D51" s="16" t="s">
        <v>102</v>
      </c>
      <c r="E51" s="6" t="n">
        <v>1000</v>
      </c>
      <c r="F51" s="7" t="n">
        <v>1</v>
      </c>
      <c r="G51" s="6" t="n">
        <v>422.45</v>
      </c>
      <c r="H51" s="6" t="n">
        <v>55</v>
      </c>
      <c r="I51" s="6" t="n">
        <v>422.45</v>
      </c>
      <c r="J51" s="6" t="n">
        <v>367.45</v>
      </c>
    </row>
    <row collapsed="false" customFormat="false" customHeight="false" hidden="false" ht="12.1" outlineLevel="0" r="52">
      <c r="A52" s="39" t="n">
        <v>46798</v>
      </c>
      <c r="B52" s="16" t="s">
        <v>233</v>
      </c>
      <c r="C52" s="16" t="s">
        <v>104</v>
      </c>
      <c r="D52" s="16" t="s">
        <v>105</v>
      </c>
      <c r="E52" s="6" t="n">
        <v>100</v>
      </c>
      <c r="F52" s="7" t="n">
        <v>5</v>
      </c>
      <c r="G52" s="6" t="n">
        <v>114.61</v>
      </c>
      <c r="H52" s="6" t="n">
        <v>74</v>
      </c>
      <c r="I52" s="6" t="n">
        <v>573.05</v>
      </c>
      <c r="J52" s="6" t="n">
        <v>499.05</v>
      </c>
    </row>
    <row collapsed="false" customFormat="false" customHeight="false" hidden="false" ht="12.1" outlineLevel="0" r="53">
      <c r="A53" s="39" t="n">
        <v>46803</v>
      </c>
      <c r="B53" s="16" t="s">
        <v>233</v>
      </c>
      <c r="C53" s="16" t="s">
        <v>101</v>
      </c>
      <c r="D53" s="16" t="s">
        <v>102</v>
      </c>
      <c r="E53" s="6" t="n">
        <v>1000</v>
      </c>
      <c r="F53" s="7" t="n">
        <v>1</v>
      </c>
      <c r="G53" s="6" t="n">
        <v>422.45</v>
      </c>
      <c r="H53" s="6" t="n">
        <v>55</v>
      </c>
      <c r="I53" s="6" t="n">
        <v>422.45</v>
      </c>
      <c r="J53" s="6" t="n">
        <v>367.45</v>
      </c>
    </row>
    <row collapsed="false" customFormat="false" customHeight="false" hidden="false" ht="12.1" outlineLevel="0" r="54">
      <c r="A54" s="39" t="n">
        <v>46833</v>
      </c>
      <c r="B54" s="16" t="s">
        <v>233</v>
      </c>
      <c r="C54" s="16" t="s">
        <v>101</v>
      </c>
      <c r="D54" s="16" t="s">
        <v>102</v>
      </c>
      <c r="E54" s="6" t="n">
        <v>1000</v>
      </c>
      <c r="F54" s="7" t="n">
        <v>1</v>
      </c>
      <c r="G54" s="6" t="n">
        <v>422.45</v>
      </c>
      <c r="H54" s="6" t="n">
        <v>55</v>
      </c>
      <c r="I54" s="6" t="n">
        <v>422.45</v>
      </c>
      <c r="J54" s="6" t="n">
        <v>367.45</v>
      </c>
    </row>
    <row collapsed="false" customFormat="false" customHeight="false" hidden="false" ht="12.1" outlineLevel="0" r="55">
      <c r="A55" s="39" t="n">
        <v>46861</v>
      </c>
      <c r="B55" s="16" t="s">
        <v>233</v>
      </c>
      <c r="C55" s="16" t="s">
        <v>97</v>
      </c>
      <c r="D55" s="16" t="s">
        <v>98</v>
      </c>
      <c r="E55" s="6" t="n">
        <v>1000</v>
      </c>
      <c r="F55" s="7" t="n">
        <v>105</v>
      </c>
      <c r="G55" s="6" t="n">
        <v>64.82</v>
      </c>
      <c r="H55" s="6" t="n">
        <v>885</v>
      </c>
      <c r="I55" s="6" t="n">
        <v>6806.1</v>
      </c>
      <c r="J55" s="6" t="n">
        <v>5921.1</v>
      </c>
    </row>
    <row collapsed="false" customFormat="false" customHeight="false" hidden="false" ht="12.1" outlineLevel="0" r="56">
      <c r="A56" s="39" t="n">
        <v>46863</v>
      </c>
      <c r="B56" s="16" t="s">
        <v>233</v>
      </c>
      <c r="C56" s="16" t="s">
        <v>101</v>
      </c>
      <c r="D56" s="16" t="s">
        <v>102</v>
      </c>
      <c r="E56" s="6" t="n">
        <v>1000</v>
      </c>
      <c r="F56" s="7" t="n">
        <v>1</v>
      </c>
      <c r="G56" s="6" t="n">
        <v>422.45</v>
      </c>
      <c r="H56" s="6" t="n">
        <v>55</v>
      </c>
      <c r="I56" s="6" t="n">
        <v>422.45</v>
      </c>
      <c r="J56" s="6" t="n">
        <v>367.45</v>
      </c>
    </row>
    <row collapsed="false" customFormat="false" customHeight="false" hidden="false" ht="12.1" outlineLevel="0" r="57">
      <c r="A57" s="39" t="n">
        <v>46889</v>
      </c>
      <c r="B57" s="16" t="s">
        <v>233</v>
      </c>
      <c r="C57" s="16" t="s">
        <v>104</v>
      </c>
      <c r="D57" s="16" t="s">
        <v>105</v>
      </c>
      <c r="E57" s="6" t="n">
        <v>100</v>
      </c>
      <c r="F57" s="7" t="n">
        <v>5</v>
      </c>
      <c r="G57" s="6" t="n">
        <v>114.61</v>
      </c>
      <c r="H57" s="6" t="n">
        <v>74</v>
      </c>
      <c r="I57" s="6" t="n">
        <v>573.05</v>
      </c>
      <c r="J57" s="6" t="n">
        <v>499.05</v>
      </c>
    </row>
    <row collapsed="false" customFormat="false" customHeight="false" hidden="false" ht="12.1" outlineLevel="0" r="58">
      <c r="A58" s="39" t="n">
        <v>46893</v>
      </c>
      <c r="B58" s="16" t="s">
        <v>233</v>
      </c>
      <c r="C58" s="16" t="s">
        <v>101</v>
      </c>
      <c r="D58" s="16" t="s">
        <v>102</v>
      </c>
      <c r="E58" s="6" t="n">
        <v>1000</v>
      </c>
      <c r="F58" s="7" t="n">
        <v>1</v>
      </c>
      <c r="G58" s="6" t="n">
        <v>422.45</v>
      </c>
      <c r="H58" s="6" t="n">
        <v>55</v>
      </c>
      <c r="I58" s="6" t="n">
        <v>422.45</v>
      </c>
      <c r="J58" s="6" t="n">
        <v>367.45</v>
      </c>
    </row>
    <row collapsed="false" customFormat="false" customHeight="false" hidden="false" ht="12.1" outlineLevel="0" r="59">
      <c r="A59" s="39" t="n">
        <v>46896</v>
      </c>
      <c r="B59" s="16" t="s">
        <v>233</v>
      </c>
      <c r="C59" s="16" t="s">
        <v>88</v>
      </c>
      <c r="D59" s="16" t="s">
        <v>90</v>
      </c>
      <c r="E59" s="6" t="n">
        <v>1000</v>
      </c>
      <c r="F59" s="7" t="n">
        <v>118</v>
      </c>
      <c r="G59" s="6" t="n">
        <v>61.08</v>
      </c>
      <c r="H59" s="6" t="n">
        <v>937</v>
      </c>
      <c r="I59" s="6" t="n">
        <v>7207.44</v>
      </c>
      <c r="J59" s="6" t="n">
        <v>6270.44</v>
      </c>
    </row>
    <row collapsed="false" customFormat="false" customHeight="false" hidden="false" ht="12.1" outlineLevel="0" r="60">
      <c r="A60" s="39" t="n">
        <v>46903</v>
      </c>
      <c r="B60" s="16" t="s">
        <v>233</v>
      </c>
      <c r="C60" s="16" t="s">
        <v>93</v>
      </c>
      <c r="D60" s="16" t="s">
        <v>94</v>
      </c>
      <c r="E60" s="6" t="n">
        <v>1000</v>
      </c>
      <c r="F60" s="7" t="n">
        <v>117</v>
      </c>
      <c r="G60" s="6" t="n">
        <v>61.08</v>
      </c>
      <c r="H60" s="6" t="n">
        <v>929</v>
      </c>
      <c r="I60" s="6" t="n">
        <v>7146.36</v>
      </c>
      <c r="J60" s="6" t="n">
        <v>6217.36</v>
      </c>
    </row>
    <row collapsed="false" customFormat="false" customHeight="false" hidden="false" ht="12.1" outlineLevel="0" r="61">
      <c r="A61" s="39" t="n">
        <v>46923</v>
      </c>
      <c r="B61" s="16" t="s">
        <v>233</v>
      </c>
      <c r="C61" s="16" t="s">
        <v>101</v>
      </c>
      <c r="D61" s="16" t="s">
        <v>102</v>
      </c>
      <c r="E61" s="6" t="n">
        <v>1000</v>
      </c>
      <c r="F61" s="7" t="n">
        <v>1</v>
      </c>
      <c r="G61" s="6" t="n">
        <v>422.45</v>
      </c>
      <c r="H61" s="6" t="n">
        <v>55</v>
      </c>
      <c r="I61" s="6" t="n">
        <v>422.45</v>
      </c>
      <c r="J61" s="6" t="n">
        <v>367.45</v>
      </c>
    </row>
    <row collapsed="false" customFormat="false" customHeight="false" hidden="false" ht="12.1" outlineLevel="0" r="62">
      <c r="A62" s="39" t="n">
        <v>46953</v>
      </c>
      <c r="B62" s="16" t="s">
        <v>233</v>
      </c>
      <c r="C62" s="16" t="s">
        <v>101</v>
      </c>
      <c r="D62" s="16" t="s">
        <v>102</v>
      </c>
      <c r="E62" s="6" t="n">
        <v>1000</v>
      </c>
      <c r="F62" s="7" t="n">
        <v>1</v>
      </c>
      <c r="G62" s="6" t="n">
        <v>422.45</v>
      </c>
      <c r="H62" s="6" t="n">
        <v>55</v>
      </c>
      <c r="I62" s="6" t="n">
        <v>422.45</v>
      </c>
      <c r="J62" s="6" t="n">
        <v>367.45</v>
      </c>
    </row>
    <row collapsed="false" customFormat="false" customHeight="false" hidden="false" ht="12.1" outlineLevel="0" r="63">
      <c r="A63" s="39" t="n">
        <v>46980</v>
      </c>
      <c r="B63" s="16" t="s">
        <v>233</v>
      </c>
      <c r="C63" s="16" t="s">
        <v>104</v>
      </c>
      <c r="D63" s="16" t="s">
        <v>105</v>
      </c>
      <c r="E63" s="6" t="n">
        <v>100</v>
      </c>
      <c r="F63" s="7" t="n">
        <v>5</v>
      </c>
      <c r="G63" s="6" t="n">
        <v>114.61</v>
      </c>
      <c r="H63" s="6" t="n">
        <v>74</v>
      </c>
      <c r="I63" s="6" t="n">
        <v>573.05</v>
      </c>
      <c r="J63" s="6" t="n">
        <v>499.05</v>
      </c>
    </row>
    <row collapsed="false" customFormat="false" customHeight="false" hidden="false" ht="12.1" outlineLevel="0" r="64">
      <c r="A64" s="39" t="n">
        <v>46983</v>
      </c>
      <c r="B64" s="16" t="s">
        <v>233</v>
      </c>
      <c r="C64" s="16" t="s">
        <v>101</v>
      </c>
      <c r="D64" s="16" t="s">
        <v>102</v>
      </c>
      <c r="E64" s="6" t="n">
        <v>1000</v>
      </c>
      <c r="F64" s="7" t="n">
        <v>1</v>
      </c>
      <c r="G64" s="6" t="n">
        <v>422.45</v>
      </c>
      <c r="H64" s="6" t="n">
        <v>55</v>
      </c>
      <c r="I64" s="6" t="n">
        <v>422.45</v>
      </c>
      <c r="J64" s="6" t="n">
        <v>367.45</v>
      </c>
    </row>
    <row collapsed="false" customFormat="false" customHeight="false" hidden="false" ht="12.1" outlineLevel="0" r="65">
      <c r="A65" s="39" t="n">
        <v>47013</v>
      </c>
      <c r="B65" s="16" t="s">
        <v>233</v>
      </c>
      <c r="C65" s="16" t="s">
        <v>101</v>
      </c>
      <c r="D65" s="16" t="s">
        <v>102</v>
      </c>
      <c r="E65" s="6" t="n">
        <v>1000</v>
      </c>
      <c r="F65" s="7" t="n">
        <v>1</v>
      </c>
      <c r="G65" s="6" t="n">
        <v>422.45</v>
      </c>
      <c r="H65" s="6" t="n">
        <v>55</v>
      </c>
      <c r="I65" s="6" t="n">
        <v>422.45</v>
      </c>
      <c r="J65" s="6" t="n">
        <v>367.45</v>
      </c>
    </row>
    <row collapsed="false" customFormat="false" customHeight="false" hidden="false" ht="12.1" outlineLevel="0" r="66">
      <c r="A66" s="39" t="n">
        <v>47043</v>
      </c>
      <c r="B66" s="16" t="s">
        <v>233</v>
      </c>
      <c r="C66" s="16" t="s">
        <v>101</v>
      </c>
      <c r="D66" s="16" t="s">
        <v>102</v>
      </c>
      <c r="E66" s="6" t="n">
        <v>1000</v>
      </c>
      <c r="F66" s="7" t="n">
        <v>1</v>
      </c>
      <c r="G66" s="6" t="n">
        <v>422.45</v>
      </c>
      <c r="H66" s="6" t="n">
        <v>55</v>
      </c>
      <c r="I66" s="6" t="n">
        <v>422.45</v>
      </c>
      <c r="J66" s="6" t="n">
        <v>367.45</v>
      </c>
    </row>
    <row collapsed="false" customFormat="false" customHeight="false" hidden="false" ht="12.1" outlineLevel="0" r="67">
      <c r="A67" s="39" t="n">
        <v>47043</v>
      </c>
      <c r="B67" s="16" t="s">
        <v>233</v>
      </c>
      <c r="C67" s="16" t="s">
        <v>97</v>
      </c>
      <c r="D67" s="16" t="s">
        <v>98</v>
      </c>
      <c r="E67" s="6" t="n">
        <v>1000</v>
      </c>
      <c r="F67" s="7" t="n">
        <v>105</v>
      </c>
      <c r="G67" s="6" t="n">
        <v>64.82</v>
      </c>
      <c r="H67" s="6" t="n">
        <v>885</v>
      </c>
      <c r="I67" s="6" t="n">
        <v>6806.1</v>
      </c>
      <c r="J67" s="6" t="n">
        <v>5921.1</v>
      </c>
    </row>
    <row collapsed="false" customFormat="false" customHeight="false" hidden="false" ht="12.1" outlineLevel="0" r="68">
      <c r="A68" s="39" t="n">
        <v>47071</v>
      </c>
      <c r="B68" s="16" t="s">
        <v>233</v>
      </c>
      <c r="C68" s="16" t="s">
        <v>104</v>
      </c>
      <c r="D68" s="16" t="s">
        <v>105</v>
      </c>
      <c r="E68" s="6" t="n">
        <v>100</v>
      </c>
      <c r="F68" s="7" t="n">
        <v>5</v>
      </c>
      <c r="G68" s="6" t="n">
        <v>114.61</v>
      </c>
      <c r="H68" s="6" t="n">
        <v>74</v>
      </c>
      <c r="I68" s="6" t="n">
        <v>573.05</v>
      </c>
      <c r="J68" s="6" t="n">
        <v>499.05</v>
      </c>
    </row>
    <row collapsed="false" customFormat="false" customHeight="false" hidden="false" ht="12.1" outlineLevel="0" r="69">
      <c r="A69" s="39" t="n">
        <v>47073</v>
      </c>
      <c r="B69" s="16" t="s">
        <v>233</v>
      </c>
      <c r="C69" s="16" t="s">
        <v>101</v>
      </c>
      <c r="D69" s="16" t="s">
        <v>102</v>
      </c>
      <c r="E69" s="6" t="n">
        <v>1000</v>
      </c>
      <c r="F69" s="7" t="n">
        <v>1</v>
      </c>
      <c r="G69" s="6" t="n">
        <v>422.45</v>
      </c>
      <c r="H69" s="6" t="n">
        <v>55</v>
      </c>
      <c r="I69" s="6" t="n">
        <v>422.45</v>
      </c>
      <c r="J69" s="6" t="n">
        <v>367.45</v>
      </c>
    </row>
    <row collapsed="false" customFormat="false" customHeight="false" hidden="false" ht="12.1" outlineLevel="0" r="70">
      <c r="A70" s="39" t="n">
        <v>47078</v>
      </c>
      <c r="B70" s="16" t="s">
        <v>233</v>
      </c>
      <c r="C70" s="16" t="s">
        <v>88</v>
      </c>
      <c r="D70" s="16" t="s">
        <v>90</v>
      </c>
      <c r="E70" s="6" t="n">
        <v>1000</v>
      </c>
      <c r="F70" s="7" t="n">
        <v>118</v>
      </c>
      <c r="G70" s="6" t="n">
        <v>61.08</v>
      </c>
      <c r="H70" s="6" t="n">
        <v>937</v>
      </c>
      <c r="I70" s="6" t="n">
        <v>7207.44</v>
      </c>
      <c r="J70" s="6" t="n">
        <v>6270.44</v>
      </c>
    </row>
    <row collapsed="false" customFormat="false" customHeight="false" hidden="false" ht="12.1" outlineLevel="0" r="71">
      <c r="A71" s="39" t="n">
        <v>47085</v>
      </c>
      <c r="B71" s="16" t="s">
        <v>233</v>
      </c>
      <c r="C71" s="16" t="s">
        <v>93</v>
      </c>
      <c r="D71" s="16" t="s">
        <v>94</v>
      </c>
      <c r="E71" s="6" t="n">
        <v>1000</v>
      </c>
      <c r="F71" s="7" t="n">
        <v>117</v>
      </c>
      <c r="G71" s="6" t="n">
        <v>61.08</v>
      </c>
      <c r="H71" s="6" t="n">
        <v>929</v>
      </c>
      <c r="I71" s="6" t="n">
        <v>7146.36</v>
      </c>
      <c r="J71" s="6" t="n">
        <v>6217.36</v>
      </c>
    </row>
    <row collapsed="false" customFormat="false" customHeight="false" hidden="false" ht="12.1" outlineLevel="0" r="72">
      <c r="A72" s="39" t="n">
        <v>47103</v>
      </c>
      <c r="B72" s="16" t="s">
        <v>233</v>
      </c>
      <c r="C72" s="16" t="s">
        <v>101</v>
      </c>
      <c r="D72" s="16" t="s">
        <v>102</v>
      </c>
      <c r="E72" s="6" t="n">
        <v>1000</v>
      </c>
      <c r="F72" s="7" t="n">
        <v>1</v>
      </c>
      <c r="G72" s="6" t="n">
        <v>422.45</v>
      </c>
      <c r="H72" s="6" t="n">
        <v>55</v>
      </c>
      <c r="I72" s="6" t="n">
        <v>422.45</v>
      </c>
      <c r="J72" s="6" t="n">
        <v>367.45</v>
      </c>
    </row>
    <row collapsed="false" customFormat="false" customHeight="false" hidden="false" ht="12.1" outlineLevel="0" r="73">
      <c r="A73" s="39" t="n">
        <v>47133</v>
      </c>
      <c r="B73" s="16" t="s">
        <v>233</v>
      </c>
      <c r="C73" s="16" t="s">
        <v>101</v>
      </c>
      <c r="D73" s="16" t="s">
        <v>102</v>
      </c>
      <c r="E73" s="6" t="n">
        <v>1000</v>
      </c>
      <c r="F73" s="7" t="n">
        <v>1</v>
      </c>
      <c r="G73" s="6" t="n">
        <v>422.45</v>
      </c>
      <c r="H73" s="6" t="n">
        <v>55</v>
      </c>
      <c r="I73" s="6" t="n">
        <v>422.45</v>
      </c>
      <c r="J73" s="6" t="n">
        <v>367.45</v>
      </c>
    </row>
    <row collapsed="false" customFormat="false" customHeight="false" hidden="false" ht="12.1" outlineLevel="0" r="74">
      <c r="A74" s="39" t="n">
        <v>47162</v>
      </c>
      <c r="B74" s="16" t="s">
        <v>233</v>
      </c>
      <c r="C74" s="16" t="s">
        <v>104</v>
      </c>
      <c r="D74" s="16" t="s">
        <v>105</v>
      </c>
      <c r="E74" s="6" t="n">
        <v>100</v>
      </c>
      <c r="F74" s="7" t="n">
        <v>5</v>
      </c>
      <c r="G74" s="6" t="n">
        <v>114.61</v>
      </c>
      <c r="H74" s="6" t="n">
        <v>74</v>
      </c>
      <c r="I74" s="6" t="n">
        <v>573.05</v>
      </c>
      <c r="J74" s="6" t="n">
        <v>499.05</v>
      </c>
    </row>
    <row collapsed="false" customFormat="false" customHeight="false" hidden="false" ht="12.1" outlineLevel="0" r="75">
      <c r="A75" s="39" t="n">
        <v>47163</v>
      </c>
      <c r="B75" s="16" t="s">
        <v>233</v>
      </c>
      <c r="C75" s="16" t="s">
        <v>101</v>
      </c>
      <c r="D75" s="16" t="s">
        <v>102</v>
      </c>
      <c r="E75" s="6" t="n">
        <v>1000</v>
      </c>
      <c r="F75" s="7" t="n">
        <v>1</v>
      </c>
      <c r="G75" s="6" t="n">
        <v>422.45</v>
      </c>
      <c r="H75" s="6" t="n">
        <v>55</v>
      </c>
      <c r="I75" s="6" t="n">
        <v>422.45</v>
      </c>
      <c r="J75" s="6" t="n">
        <v>367.45</v>
      </c>
    </row>
    <row collapsed="false" customFormat="false" customHeight="false" hidden="false" ht="12.1" outlineLevel="0" r="76">
      <c r="A76" s="39" t="n">
        <v>47193</v>
      </c>
      <c r="B76" s="16" t="s">
        <v>233</v>
      </c>
      <c r="C76" s="16" t="s">
        <v>101</v>
      </c>
      <c r="D76" s="16" t="s">
        <v>102</v>
      </c>
      <c r="E76" s="6" t="n">
        <v>1000</v>
      </c>
      <c r="F76" s="7" t="n">
        <v>1</v>
      </c>
      <c r="G76" s="6" t="n">
        <v>422.45</v>
      </c>
      <c r="H76" s="6" t="n">
        <v>55</v>
      </c>
      <c r="I76" s="6" t="n">
        <v>422.45</v>
      </c>
      <c r="J76" s="6" t="n">
        <v>367.45</v>
      </c>
    </row>
    <row collapsed="false" customFormat="false" customHeight="false" hidden="false" ht="12.1" outlineLevel="0" r="77">
      <c r="A77" s="39" t="n">
        <v>47223</v>
      </c>
      <c r="B77" s="16" t="s">
        <v>233</v>
      </c>
      <c r="C77" s="16" t="s">
        <v>101</v>
      </c>
      <c r="D77" s="16" t="s">
        <v>102</v>
      </c>
      <c r="E77" s="6" t="n">
        <v>1000</v>
      </c>
      <c r="F77" s="7" t="n">
        <v>1</v>
      </c>
      <c r="G77" s="6" t="n">
        <v>422.45</v>
      </c>
      <c r="H77" s="6" t="n">
        <v>55</v>
      </c>
      <c r="I77" s="6" t="n">
        <v>422.45</v>
      </c>
      <c r="J77" s="6" t="n">
        <v>367.45</v>
      </c>
    </row>
    <row collapsed="false" customFormat="false" customHeight="false" hidden="false" ht="12.1" outlineLevel="0" r="78">
      <c r="A78" s="39" t="n">
        <v>47225</v>
      </c>
      <c r="B78" s="16" t="s">
        <v>233</v>
      </c>
      <c r="C78" s="16" t="s">
        <v>97</v>
      </c>
      <c r="D78" s="16" t="s">
        <v>98</v>
      </c>
      <c r="E78" s="6" t="n">
        <v>1000</v>
      </c>
      <c r="F78" s="7" t="n">
        <v>105</v>
      </c>
      <c r="G78" s="6" t="n">
        <v>64.82</v>
      </c>
      <c r="H78" s="6" t="n">
        <v>885</v>
      </c>
      <c r="I78" s="6" t="n">
        <v>6806.1</v>
      </c>
      <c r="J78" s="6" t="n">
        <v>5921.1</v>
      </c>
    </row>
    <row collapsed="false" customFormat="false" customHeight="false" hidden="false" ht="12.1" outlineLevel="0" r="79">
      <c r="A79" s="39" t="n">
        <v>47253</v>
      </c>
      <c r="B79" s="16" t="s">
        <v>233</v>
      </c>
      <c r="C79" s="16" t="s">
        <v>101</v>
      </c>
      <c r="D79" s="16" t="s">
        <v>102</v>
      </c>
      <c r="E79" s="6" t="n">
        <v>1000</v>
      </c>
      <c r="F79" s="7" t="n">
        <v>1</v>
      </c>
      <c r="G79" s="6" t="n">
        <v>422.45</v>
      </c>
      <c r="H79" s="6" t="n">
        <v>55</v>
      </c>
      <c r="I79" s="6" t="n">
        <v>422.45</v>
      </c>
      <c r="J79" s="6" t="n">
        <v>367.45</v>
      </c>
    </row>
    <row collapsed="false" customFormat="false" customHeight="false" hidden="false" ht="12.1" outlineLevel="0" r="80">
      <c r="A80" s="39" t="n">
        <v>47253</v>
      </c>
      <c r="B80" s="16" t="s">
        <v>233</v>
      </c>
      <c r="C80" s="16" t="s">
        <v>104</v>
      </c>
      <c r="D80" s="16" t="s">
        <v>105</v>
      </c>
      <c r="E80" s="6" t="n">
        <v>100</v>
      </c>
      <c r="F80" s="7" t="n">
        <v>5</v>
      </c>
      <c r="G80" s="6" t="n">
        <v>114.61</v>
      </c>
      <c r="H80" s="6" t="n">
        <v>74</v>
      </c>
      <c r="I80" s="6" t="n">
        <v>573.05</v>
      </c>
      <c r="J80" s="6" t="n">
        <v>499.05</v>
      </c>
    </row>
    <row collapsed="false" customFormat="false" customHeight="false" hidden="false" ht="12.1" outlineLevel="0" r="81">
      <c r="A81" s="39" t="n">
        <v>47260</v>
      </c>
      <c r="B81" s="16" t="s">
        <v>233</v>
      </c>
      <c r="C81" s="16" t="s">
        <v>88</v>
      </c>
      <c r="D81" s="16" t="s">
        <v>90</v>
      </c>
      <c r="E81" s="6" t="n">
        <v>1000</v>
      </c>
      <c r="F81" s="7" t="n">
        <v>118</v>
      </c>
      <c r="G81" s="6" t="n">
        <v>61.08</v>
      </c>
      <c r="H81" s="6" t="n">
        <v>937</v>
      </c>
      <c r="I81" s="6" t="n">
        <v>7207.44</v>
      </c>
      <c r="J81" s="6" t="n">
        <v>6270.44</v>
      </c>
    </row>
    <row collapsed="false" customFormat="false" customHeight="false" hidden="false" ht="12.1" outlineLevel="0" r="82">
      <c r="A82" s="39" t="n">
        <v>47267</v>
      </c>
      <c r="B82" s="16" t="s">
        <v>233</v>
      </c>
      <c r="C82" s="16" t="s">
        <v>93</v>
      </c>
      <c r="D82" s="16" t="s">
        <v>94</v>
      </c>
      <c r="E82" s="6" t="n">
        <v>1000</v>
      </c>
      <c r="F82" s="7" t="n">
        <v>117</v>
      </c>
      <c r="G82" s="6" t="n">
        <v>61.08</v>
      </c>
      <c r="H82" s="6" t="n">
        <v>929</v>
      </c>
      <c r="I82" s="6" t="n">
        <v>7146.36</v>
      </c>
      <c r="J82" s="6" t="n">
        <v>6217.36</v>
      </c>
    </row>
    <row collapsed="false" customFormat="false" customHeight="false" hidden="false" ht="12.1" outlineLevel="0" r="83">
      <c r="A83" s="39" t="n">
        <v>47283</v>
      </c>
      <c r="B83" s="16" t="s">
        <v>233</v>
      </c>
      <c r="C83" s="16" t="s">
        <v>101</v>
      </c>
      <c r="D83" s="16" t="s">
        <v>102</v>
      </c>
      <c r="E83" s="6" t="n">
        <v>1000</v>
      </c>
      <c r="F83" s="7" t="n">
        <v>1</v>
      </c>
      <c r="G83" s="6" t="n">
        <v>422.45</v>
      </c>
      <c r="H83" s="6" t="n">
        <v>55</v>
      </c>
      <c r="I83" s="6" t="n">
        <v>422.45</v>
      </c>
      <c r="J83" s="6" t="n">
        <v>367.45</v>
      </c>
    </row>
    <row collapsed="false" customFormat="false" customHeight="false" hidden="false" ht="12.1" outlineLevel="0" r="84">
      <c r="A84" s="39" t="n">
        <v>47313</v>
      </c>
      <c r="B84" s="16" t="s">
        <v>233</v>
      </c>
      <c r="C84" s="16" t="s">
        <v>101</v>
      </c>
      <c r="D84" s="16" t="s">
        <v>102</v>
      </c>
      <c r="E84" s="6" t="n">
        <v>1000</v>
      </c>
      <c r="F84" s="7" t="n">
        <v>1</v>
      </c>
      <c r="G84" s="6" t="n">
        <v>422.45</v>
      </c>
      <c r="H84" s="6" t="n">
        <v>55</v>
      </c>
      <c r="I84" s="6" t="n">
        <v>422.45</v>
      </c>
      <c r="J84" s="6" t="n">
        <v>367.45</v>
      </c>
    </row>
    <row collapsed="false" customFormat="false" customHeight="false" hidden="false" ht="12.1" outlineLevel="0" r="85">
      <c r="A85" s="39" t="n">
        <v>47343</v>
      </c>
      <c r="B85" s="16" t="s">
        <v>233</v>
      </c>
      <c r="C85" s="16" t="s">
        <v>101</v>
      </c>
      <c r="D85" s="16" t="s">
        <v>102</v>
      </c>
      <c r="E85" s="6" t="n">
        <v>1000</v>
      </c>
      <c r="F85" s="7" t="n">
        <v>1</v>
      </c>
      <c r="G85" s="6" t="n">
        <v>422.45</v>
      </c>
      <c r="H85" s="6" t="n">
        <v>55</v>
      </c>
      <c r="I85" s="6" t="n">
        <v>422.45</v>
      </c>
      <c r="J85" s="6" t="n">
        <v>367.45</v>
      </c>
    </row>
    <row collapsed="false" customFormat="false" customHeight="false" hidden="false" ht="12.1" outlineLevel="0" r="86">
      <c r="A86" s="39" t="n">
        <v>47373</v>
      </c>
      <c r="B86" s="16" t="s">
        <v>233</v>
      </c>
      <c r="C86" s="16" t="s">
        <v>101</v>
      </c>
      <c r="D86" s="16" t="s">
        <v>102</v>
      </c>
      <c r="E86" s="6" t="n">
        <v>1000</v>
      </c>
      <c r="F86" s="7" t="n">
        <v>1</v>
      </c>
      <c r="G86" s="6" t="n">
        <v>422.45</v>
      </c>
      <c r="H86" s="6" t="n">
        <v>55</v>
      </c>
      <c r="I86" s="6" t="n">
        <v>422.45</v>
      </c>
      <c r="J86" s="6" t="n">
        <v>367.45</v>
      </c>
    </row>
    <row collapsed="false" customFormat="false" customHeight="false" hidden="false" ht="12.1" outlineLevel="0" r="87">
      <c r="A87" s="39" t="n">
        <v>47403</v>
      </c>
      <c r="B87" s="16" t="s">
        <v>233</v>
      </c>
      <c r="C87" s="16" t="s">
        <v>101</v>
      </c>
      <c r="D87" s="16" t="s">
        <v>102</v>
      </c>
      <c r="E87" s="6" t="n">
        <v>1000</v>
      </c>
      <c r="F87" s="7" t="n">
        <v>1</v>
      </c>
      <c r="G87" s="6" t="n">
        <v>422.45</v>
      </c>
      <c r="H87" s="6" t="n">
        <v>55</v>
      </c>
      <c r="I87" s="6" t="n">
        <v>422.45</v>
      </c>
      <c r="J87" s="6" t="n">
        <v>367.45</v>
      </c>
    </row>
    <row collapsed="false" customFormat="false" customHeight="false" hidden="false" ht="12.1" outlineLevel="0" r="88">
      <c r="A88" s="39" t="n">
        <v>47407</v>
      </c>
      <c r="B88" s="16" t="s">
        <v>233</v>
      </c>
      <c r="C88" s="16" t="s">
        <v>97</v>
      </c>
      <c r="D88" s="16" t="s">
        <v>98</v>
      </c>
      <c r="E88" s="6" t="n">
        <v>1000</v>
      </c>
      <c r="F88" s="7" t="n">
        <v>105</v>
      </c>
      <c r="G88" s="6" t="n">
        <v>64.82</v>
      </c>
      <c r="H88" s="6" t="n">
        <v>885</v>
      </c>
      <c r="I88" s="6" t="n">
        <v>6806.1</v>
      </c>
      <c r="J88" s="6" t="n">
        <v>5921.1</v>
      </c>
    </row>
    <row collapsed="false" customFormat="false" customHeight="false" hidden="false" ht="12.1" outlineLevel="0" r="89">
      <c r="A89" s="39" t="n">
        <v>47433</v>
      </c>
      <c r="B89" s="16" t="s">
        <v>233</v>
      </c>
      <c r="C89" s="16" t="s">
        <v>101</v>
      </c>
      <c r="D89" s="16" t="s">
        <v>102</v>
      </c>
      <c r="E89" s="6" t="n">
        <v>1000</v>
      </c>
      <c r="F89" s="7" t="n">
        <v>1</v>
      </c>
      <c r="G89" s="6" t="n">
        <v>422.45</v>
      </c>
      <c r="H89" s="6" t="n">
        <v>55</v>
      </c>
      <c r="I89" s="6" t="n">
        <v>422.45</v>
      </c>
      <c r="J89" s="6" t="n">
        <v>367.45</v>
      </c>
    </row>
    <row collapsed="false" customFormat="false" customHeight="false" hidden="false" ht="12.1" outlineLevel="0" r="90">
      <c r="A90" s="39" t="n">
        <v>47442</v>
      </c>
      <c r="B90" s="16" t="s">
        <v>233</v>
      </c>
      <c r="C90" s="16" t="s">
        <v>88</v>
      </c>
      <c r="D90" s="16" t="s">
        <v>90</v>
      </c>
      <c r="E90" s="6" t="n">
        <v>1000</v>
      </c>
      <c r="F90" s="7" t="n">
        <v>118</v>
      </c>
      <c r="G90" s="6" t="n">
        <v>61.08</v>
      </c>
      <c r="H90" s="6" t="n">
        <v>937</v>
      </c>
      <c r="I90" s="6" t="n">
        <v>7207.44</v>
      </c>
      <c r="J90" s="6" t="n">
        <v>6270.44</v>
      </c>
    </row>
    <row collapsed="false" customFormat="false" customHeight="false" hidden="false" ht="12.1" outlineLevel="0" r="91">
      <c r="A91" s="39" t="n">
        <v>47449</v>
      </c>
      <c r="B91" s="16" t="s">
        <v>233</v>
      </c>
      <c r="C91" s="16" t="s">
        <v>93</v>
      </c>
      <c r="D91" s="16" t="s">
        <v>94</v>
      </c>
      <c r="E91" s="6" t="n">
        <v>1000</v>
      </c>
      <c r="F91" s="7" t="n">
        <v>117</v>
      </c>
      <c r="G91" s="6" t="n">
        <v>61.08</v>
      </c>
      <c r="H91" s="6" t="n">
        <v>929</v>
      </c>
      <c r="I91" s="6" t="n">
        <v>7146.36</v>
      </c>
      <c r="J91" s="6" t="n">
        <v>6217.36</v>
      </c>
    </row>
    <row collapsed="false" customFormat="false" customHeight="false" hidden="false" ht="12.1" outlineLevel="0" r="92">
      <c r="A92" s="39" t="n">
        <v>47463</v>
      </c>
      <c r="B92" s="16" t="s">
        <v>233</v>
      </c>
      <c r="C92" s="16" t="s">
        <v>101</v>
      </c>
      <c r="D92" s="16" t="s">
        <v>102</v>
      </c>
      <c r="E92" s="6" t="n">
        <v>1000</v>
      </c>
      <c r="F92" s="7" t="n">
        <v>1</v>
      </c>
      <c r="G92" s="6" t="n">
        <v>422.45</v>
      </c>
      <c r="H92" s="6" t="n">
        <v>55</v>
      </c>
      <c r="I92" s="6" t="n">
        <v>422.45</v>
      </c>
      <c r="J92" s="6" t="n">
        <v>367.45</v>
      </c>
    </row>
    <row collapsed="false" customFormat="false" customHeight="false" hidden="false" ht="12.1" outlineLevel="0" r="93">
      <c r="A93" s="39" t="n">
        <v>47493</v>
      </c>
      <c r="B93" s="16" t="s">
        <v>233</v>
      </c>
      <c r="C93" s="16" t="s">
        <v>101</v>
      </c>
      <c r="D93" s="16" t="s">
        <v>102</v>
      </c>
      <c r="E93" s="6" t="n">
        <v>1000</v>
      </c>
      <c r="F93" s="7" t="n">
        <v>1</v>
      </c>
      <c r="G93" s="6" t="n">
        <v>422.45</v>
      </c>
      <c r="H93" s="6" t="n">
        <v>55</v>
      </c>
      <c r="I93" s="6" t="n">
        <v>422.45</v>
      </c>
      <c r="J93" s="6" t="n">
        <v>367.45</v>
      </c>
    </row>
    <row collapsed="false" customFormat="false" customHeight="false" hidden="false" ht="12.1" outlineLevel="0" r="94">
      <c r="A94" s="39" t="n">
        <v>47589</v>
      </c>
      <c r="B94" s="16" t="s">
        <v>233</v>
      </c>
      <c r="C94" s="16" t="s">
        <v>97</v>
      </c>
      <c r="D94" s="16" t="s">
        <v>98</v>
      </c>
      <c r="E94" s="6" t="n">
        <v>1000</v>
      </c>
      <c r="F94" s="7" t="n">
        <v>105</v>
      </c>
      <c r="G94" s="6" t="n">
        <v>64.82</v>
      </c>
      <c r="H94" s="6" t="n">
        <v>885</v>
      </c>
      <c r="I94" s="6" t="n">
        <v>6806.1</v>
      </c>
      <c r="J94" s="6" t="n">
        <v>5921.1</v>
      </c>
    </row>
    <row collapsed="false" customFormat="false" customHeight="false" hidden="false" ht="12.1" outlineLevel="0" r="95">
      <c r="A95" s="39" t="n">
        <v>47624</v>
      </c>
      <c r="B95" s="16" t="s">
        <v>233</v>
      </c>
      <c r="C95" s="16" t="s">
        <v>88</v>
      </c>
      <c r="D95" s="16" t="s">
        <v>90</v>
      </c>
      <c r="E95" s="6" t="n">
        <v>1000</v>
      </c>
      <c r="F95" s="7" t="n">
        <v>118</v>
      </c>
      <c r="G95" s="6" t="n">
        <v>61.08</v>
      </c>
      <c r="H95" s="6" t="n">
        <v>937</v>
      </c>
      <c r="I95" s="6" t="n">
        <v>7207.44</v>
      </c>
      <c r="J95" s="6" t="n">
        <v>6270.44</v>
      </c>
    </row>
    <row collapsed="false" customFormat="false" customHeight="false" hidden="false" ht="12.1" outlineLevel="0" r="96">
      <c r="A96" s="39" t="n">
        <v>47631</v>
      </c>
      <c r="B96" s="16" t="s">
        <v>233</v>
      </c>
      <c r="C96" s="16" t="s">
        <v>93</v>
      </c>
      <c r="D96" s="16" t="s">
        <v>94</v>
      </c>
      <c r="E96" s="6" t="n">
        <v>1000</v>
      </c>
      <c r="F96" s="7" t="n">
        <v>117</v>
      </c>
      <c r="G96" s="6" t="n">
        <v>61.08</v>
      </c>
      <c r="H96" s="6" t="n">
        <v>929</v>
      </c>
      <c r="I96" s="6" t="n">
        <v>7146.36</v>
      </c>
      <c r="J96" s="6" t="n">
        <v>6217.36</v>
      </c>
    </row>
    <row collapsed="false" customFormat="false" customHeight="false" hidden="false" ht="12.1" outlineLevel="0" r="97">
      <c r="A97" s="39" t="n">
        <v>47771</v>
      </c>
      <c r="B97" s="16" t="s">
        <v>233</v>
      </c>
      <c r="C97" s="16" t="s">
        <v>97</v>
      </c>
      <c r="D97" s="16" t="s">
        <v>98</v>
      </c>
      <c r="E97" s="6" t="n">
        <v>1000</v>
      </c>
      <c r="F97" s="7" t="n">
        <v>105</v>
      </c>
      <c r="G97" s="6" t="n">
        <v>64.82</v>
      </c>
      <c r="H97" s="6" t="n">
        <v>885</v>
      </c>
      <c r="I97" s="6" t="n">
        <v>6806.1</v>
      </c>
      <c r="J97" s="6" t="n">
        <v>5921.1</v>
      </c>
    </row>
    <row collapsed="false" customFormat="false" customHeight="false" hidden="false" ht="12.1" outlineLevel="0" r="98">
      <c r="A98" s="39" t="n">
        <v>47806</v>
      </c>
      <c r="B98" s="16" t="s">
        <v>233</v>
      </c>
      <c r="C98" s="16" t="s">
        <v>88</v>
      </c>
      <c r="D98" s="16" t="s">
        <v>90</v>
      </c>
      <c r="E98" s="6" t="n">
        <v>1000</v>
      </c>
      <c r="F98" s="7" t="n">
        <v>118</v>
      </c>
      <c r="G98" s="6" t="n">
        <v>61.08</v>
      </c>
      <c r="H98" s="6" t="n">
        <v>937</v>
      </c>
      <c r="I98" s="6" t="n">
        <v>7207.44</v>
      </c>
      <c r="J98" s="6" t="n">
        <v>6270.44</v>
      </c>
    </row>
    <row collapsed="false" customFormat="false" customHeight="false" hidden="false" ht="12.1" outlineLevel="0" r="99">
      <c r="A99" s="39" t="n">
        <v>47813</v>
      </c>
      <c r="B99" s="16" t="s">
        <v>233</v>
      </c>
      <c r="C99" s="16" t="s">
        <v>93</v>
      </c>
      <c r="D99" s="16" t="s">
        <v>94</v>
      </c>
      <c r="E99" s="6" t="n">
        <v>1000</v>
      </c>
      <c r="F99" s="7" t="n">
        <v>117</v>
      </c>
      <c r="G99" s="6" t="n">
        <v>61.08</v>
      </c>
      <c r="H99" s="6" t="n">
        <v>929</v>
      </c>
      <c r="I99" s="6" t="n">
        <v>7146.36</v>
      </c>
      <c r="J99" s="6" t="n">
        <v>6217.36</v>
      </c>
    </row>
    <row collapsed="false" customFormat="false" customHeight="false" hidden="false" ht="12.1" outlineLevel="0" r="100">
      <c r="A100" s="39" t="n">
        <v>47953</v>
      </c>
      <c r="B100" s="16" t="s">
        <v>233</v>
      </c>
      <c r="C100" s="16" t="s">
        <v>97</v>
      </c>
      <c r="D100" s="16" t="s">
        <v>98</v>
      </c>
      <c r="E100" s="6" t="n">
        <v>1000</v>
      </c>
      <c r="F100" s="7" t="n">
        <v>105</v>
      </c>
      <c r="G100" s="6" t="n">
        <v>64.82</v>
      </c>
      <c r="H100" s="6" t="n">
        <v>885</v>
      </c>
      <c r="I100" s="6" t="n">
        <v>6806.1</v>
      </c>
      <c r="J100" s="6" t="n">
        <v>5921.1</v>
      </c>
    </row>
    <row collapsed="false" customFormat="false" customHeight="false" hidden="false" ht="12.1" outlineLevel="0" r="101">
      <c r="A101" s="39" t="n">
        <v>47988</v>
      </c>
      <c r="B101" s="16" t="s">
        <v>233</v>
      </c>
      <c r="C101" s="16" t="s">
        <v>88</v>
      </c>
      <c r="D101" s="16" t="s">
        <v>90</v>
      </c>
      <c r="E101" s="6" t="n">
        <v>1000</v>
      </c>
      <c r="F101" s="7" t="n">
        <v>118</v>
      </c>
      <c r="G101" s="6" t="n">
        <v>61.08</v>
      </c>
      <c r="H101" s="6" t="n">
        <v>937</v>
      </c>
      <c r="I101" s="6" t="n">
        <v>7207.44</v>
      </c>
      <c r="J101" s="6" t="n">
        <v>6270.44</v>
      </c>
    </row>
    <row collapsed="false" customFormat="false" customHeight="false" hidden="false" ht="12.1" outlineLevel="0" r="102">
      <c r="A102" s="39" t="n">
        <v>47995</v>
      </c>
      <c r="B102" s="16" t="s">
        <v>233</v>
      </c>
      <c r="C102" s="16" t="s">
        <v>93</v>
      </c>
      <c r="D102" s="16" t="s">
        <v>94</v>
      </c>
      <c r="E102" s="6" t="n">
        <v>1000</v>
      </c>
      <c r="F102" s="7" t="n">
        <v>117</v>
      </c>
      <c r="G102" s="6" t="n">
        <v>61.08</v>
      </c>
      <c r="H102" s="6" t="n">
        <v>929</v>
      </c>
      <c r="I102" s="6" t="n">
        <v>7146.36</v>
      </c>
      <c r="J102" s="6" t="n">
        <v>6217.36</v>
      </c>
    </row>
    <row collapsed="false" customFormat="false" customHeight="false" hidden="false" ht="12.1" outlineLevel="0" r="103">
      <c r="A103" s="39" t="n">
        <v>48135</v>
      </c>
      <c r="B103" s="16" t="s">
        <v>233</v>
      </c>
      <c r="C103" s="16" t="s">
        <v>97</v>
      </c>
      <c r="D103" s="16" t="s">
        <v>98</v>
      </c>
      <c r="E103" s="6" t="n">
        <v>1000</v>
      </c>
      <c r="F103" s="7" t="n">
        <v>105</v>
      </c>
      <c r="G103" s="6" t="n">
        <v>64.82</v>
      </c>
      <c r="H103" s="6" t="n">
        <v>885</v>
      </c>
      <c r="I103" s="6" t="n">
        <v>6806.1</v>
      </c>
      <c r="J103" s="6" t="n">
        <v>5921.1</v>
      </c>
    </row>
    <row collapsed="false" customFormat="false" customHeight="false" hidden="false" ht="12.1" outlineLevel="0" r="104">
      <c r="A104" s="39" t="n">
        <v>48170</v>
      </c>
      <c r="B104" s="16" t="s">
        <v>233</v>
      </c>
      <c r="C104" s="16" t="s">
        <v>88</v>
      </c>
      <c r="D104" s="16" t="s">
        <v>90</v>
      </c>
      <c r="E104" s="6" t="n">
        <v>1000</v>
      </c>
      <c r="F104" s="7" t="n">
        <v>118</v>
      </c>
      <c r="G104" s="6" t="n">
        <v>61.08</v>
      </c>
      <c r="H104" s="6" t="n">
        <v>937</v>
      </c>
      <c r="I104" s="6" t="n">
        <v>7207.44</v>
      </c>
      <c r="J104" s="6" t="n">
        <v>6270.44</v>
      </c>
    </row>
    <row collapsed="false" customFormat="false" customHeight="false" hidden="false" ht="12.1" outlineLevel="0" r="105">
      <c r="A105" s="39" t="n">
        <v>48177</v>
      </c>
      <c r="B105" s="16" t="s">
        <v>233</v>
      </c>
      <c r="C105" s="16" t="s">
        <v>93</v>
      </c>
      <c r="D105" s="16" t="s">
        <v>94</v>
      </c>
      <c r="E105" s="6" t="n">
        <v>1000</v>
      </c>
      <c r="F105" s="7" t="n">
        <v>117</v>
      </c>
      <c r="G105" s="6" t="n">
        <v>61.08</v>
      </c>
      <c r="H105" s="6" t="n">
        <v>929</v>
      </c>
      <c r="I105" s="6" t="n">
        <v>7146.36</v>
      </c>
      <c r="J105" s="6" t="n">
        <v>6217.36</v>
      </c>
    </row>
    <row collapsed="false" customFormat="false" customHeight="false" hidden="false" ht="12.1" outlineLevel="0" r="106">
      <c r="A106" s="39" t="n">
        <v>48317</v>
      </c>
      <c r="B106" s="16" t="s">
        <v>233</v>
      </c>
      <c r="C106" s="16" t="s">
        <v>97</v>
      </c>
      <c r="D106" s="16" t="s">
        <v>98</v>
      </c>
      <c r="E106" s="6" t="n">
        <v>1000</v>
      </c>
      <c r="F106" s="7" t="n">
        <v>105</v>
      </c>
      <c r="G106" s="6" t="n">
        <v>64.82</v>
      </c>
      <c r="H106" s="6" t="n">
        <v>885</v>
      </c>
      <c r="I106" s="6" t="n">
        <v>6806.1</v>
      </c>
      <c r="J106" s="6" t="n">
        <v>5921.1</v>
      </c>
    </row>
    <row collapsed="false" customFormat="false" customHeight="false" hidden="false" ht="12.1" outlineLevel="0" r="107">
      <c r="A107" s="39" t="n">
        <v>48352</v>
      </c>
      <c r="B107" s="16" t="s">
        <v>233</v>
      </c>
      <c r="C107" s="16" t="s">
        <v>88</v>
      </c>
      <c r="D107" s="16" t="s">
        <v>90</v>
      </c>
      <c r="E107" s="6" t="n">
        <v>1000</v>
      </c>
      <c r="F107" s="7" t="n">
        <v>118</v>
      </c>
      <c r="G107" s="6" t="n">
        <v>61.08</v>
      </c>
      <c r="H107" s="6" t="n">
        <v>937</v>
      </c>
      <c r="I107" s="6" t="n">
        <v>7207.44</v>
      </c>
      <c r="J107" s="6" t="n">
        <v>6270.44</v>
      </c>
    </row>
    <row collapsed="false" customFormat="false" customHeight="false" hidden="false" ht="12.1" outlineLevel="0" r="108">
      <c r="A108" s="39" t="n">
        <v>48359</v>
      </c>
      <c r="B108" s="16" t="s">
        <v>233</v>
      </c>
      <c r="C108" s="16" t="s">
        <v>93</v>
      </c>
      <c r="D108" s="16" t="s">
        <v>94</v>
      </c>
      <c r="E108" s="6" t="n">
        <v>1000</v>
      </c>
      <c r="F108" s="7" t="n">
        <v>117</v>
      </c>
      <c r="G108" s="6" t="n">
        <v>61.08</v>
      </c>
      <c r="H108" s="6" t="n">
        <v>929</v>
      </c>
      <c r="I108" s="6" t="n">
        <v>7146.36</v>
      </c>
      <c r="J108" s="6" t="n">
        <v>6217.36</v>
      </c>
    </row>
    <row collapsed="false" customFormat="false" customHeight="false" hidden="false" ht="12.1" outlineLevel="0" r="109">
      <c r="A109" s="39" t="n">
        <v>48499</v>
      </c>
      <c r="B109" s="16" t="s">
        <v>233</v>
      </c>
      <c r="C109" s="16" t="s">
        <v>97</v>
      </c>
      <c r="D109" s="16" t="s">
        <v>98</v>
      </c>
      <c r="E109" s="6" t="n">
        <v>1000</v>
      </c>
      <c r="F109" s="7" t="n">
        <v>105</v>
      </c>
      <c r="G109" s="6" t="n">
        <v>64.82</v>
      </c>
      <c r="H109" s="6" t="n">
        <v>885</v>
      </c>
      <c r="I109" s="6" t="n">
        <v>6806.1</v>
      </c>
      <c r="J109" s="6" t="n">
        <v>5921.1</v>
      </c>
    </row>
    <row collapsed="false" customFormat="false" customHeight="false" hidden="false" ht="12.1" outlineLevel="0" r="110">
      <c r="A110" s="39" t="n">
        <v>48534</v>
      </c>
      <c r="B110" s="16" t="s">
        <v>233</v>
      </c>
      <c r="C110" s="16" t="s">
        <v>88</v>
      </c>
      <c r="D110" s="16" t="s">
        <v>90</v>
      </c>
      <c r="E110" s="6" t="n">
        <v>1000</v>
      </c>
      <c r="F110" s="7" t="n">
        <v>118</v>
      </c>
      <c r="G110" s="6" t="n">
        <v>61.08</v>
      </c>
      <c r="H110" s="6" t="n">
        <v>937</v>
      </c>
      <c r="I110" s="6" t="n">
        <v>7207.44</v>
      </c>
      <c r="J110" s="6" t="n">
        <v>6270.44</v>
      </c>
    </row>
    <row collapsed="false" customFormat="false" customHeight="false" hidden="false" ht="12.1" outlineLevel="0" r="111">
      <c r="A111" s="39" t="n">
        <v>48541</v>
      </c>
      <c r="B111" s="16" t="s">
        <v>233</v>
      </c>
      <c r="C111" s="16" t="s">
        <v>93</v>
      </c>
      <c r="D111" s="16" t="s">
        <v>94</v>
      </c>
      <c r="E111" s="6" t="n">
        <v>1000</v>
      </c>
      <c r="F111" s="7" t="n">
        <v>117</v>
      </c>
      <c r="G111" s="6" t="n">
        <v>61.08</v>
      </c>
      <c r="H111" s="6" t="n">
        <v>929</v>
      </c>
      <c r="I111" s="6" t="n">
        <v>7146.36</v>
      </c>
      <c r="J111" s="6" t="n">
        <v>6217.36</v>
      </c>
    </row>
    <row collapsed="false" customFormat="false" customHeight="false" hidden="false" ht="12.1" outlineLevel="0" r="112">
      <c r="A112" s="39" t="n">
        <v>48681</v>
      </c>
      <c r="B112" s="16" t="s">
        <v>233</v>
      </c>
      <c r="C112" s="16" t="s">
        <v>97</v>
      </c>
      <c r="D112" s="16" t="s">
        <v>98</v>
      </c>
      <c r="E112" s="6" t="n">
        <v>1000</v>
      </c>
      <c r="F112" s="7" t="n">
        <v>105</v>
      </c>
      <c r="G112" s="6" t="n">
        <v>64.82</v>
      </c>
      <c r="H112" s="6" t="n">
        <v>885</v>
      </c>
      <c r="I112" s="6" t="n">
        <v>6806.1</v>
      </c>
      <c r="J112" s="6" t="n">
        <v>5921.1</v>
      </c>
    </row>
    <row collapsed="false" customFormat="false" customHeight="false" hidden="false" ht="12.1" outlineLevel="0" r="113">
      <c r="A113" s="39" t="n">
        <v>48716</v>
      </c>
      <c r="B113" s="16" t="s">
        <v>233</v>
      </c>
      <c r="C113" s="16" t="s">
        <v>88</v>
      </c>
      <c r="D113" s="16" t="s">
        <v>90</v>
      </c>
      <c r="E113" s="6" t="n">
        <v>1000</v>
      </c>
      <c r="F113" s="7" t="n">
        <v>118</v>
      </c>
      <c r="G113" s="6" t="n">
        <v>61.08</v>
      </c>
      <c r="H113" s="6" t="n">
        <v>937</v>
      </c>
      <c r="I113" s="6" t="n">
        <v>7207.44</v>
      </c>
      <c r="J113" s="6" t="n">
        <v>6270.44</v>
      </c>
    </row>
    <row collapsed="false" customFormat="false" customHeight="false" hidden="false" ht="12.1" outlineLevel="0" r="114">
      <c r="A114" s="39" t="n">
        <v>48723</v>
      </c>
      <c r="B114" s="16" t="s">
        <v>233</v>
      </c>
      <c r="C114" s="16" t="s">
        <v>93</v>
      </c>
      <c r="D114" s="16" t="s">
        <v>94</v>
      </c>
      <c r="E114" s="6" t="n">
        <v>1000</v>
      </c>
      <c r="F114" s="7" t="n">
        <v>117</v>
      </c>
      <c r="G114" s="6" t="n">
        <v>61.08</v>
      </c>
      <c r="H114" s="6" t="n">
        <v>929</v>
      </c>
      <c r="I114" s="6" t="n">
        <v>7146.36</v>
      </c>
      <c r="J114" s="6" t="n">
        <v>6217.36</v>
      </c>
    </row>
    <row collapsed="false" customFormat="false" customHeight="false" hidden="false" ht="12.1" outlineLevel="0" r="115">
      <c r="A115" s="39" t="n">
        <v>48863</v>
      </c>
      <c r="B115" s="16" t="s">
        <v>233</v>
      </c>
      <c r="C115" s="16" t="s">
        <v>97</v>
      </c>
      <c r="D115" s="16" t="s">
        <v>98</v>
      </c>
      <c r="E115" s="6" t="n">
        <v>1000</v>
      </c>
      <c r="F115" s="7" t="n">
        <v>105</v>
      </c>
      <c r="G115" s="6" t="n">
        <v>64.82</v>
      </c>
      <c r="H115" s="6" t="n">
        <v>885</v>
      </c>
      <c r="I115" s="6" t="n">
        <v>6806.1</v>
      </c>
      <c r="J115" s="6" t="n">
        <v>5921.1</v>
      </c>
    </row>
    <row collapsed="false" customFormat="false" customHeight="false" hidden="false" ht="12.1" outlineLevel="0" r="116">
      <c r="A116" s="39" t="n">
        <v>48898</v>
      </c>
      <c r="B116" s="16" t="s">
        <v>233</v>
      </c>
      <c r="C116" s="16" t="s">
        <v>88</v>
      </c>
      <c r="D116" s="16" t="s">
        <v>90</v>
      </c>
      <c r="E116" s="6" t="n">
        <v>1000</v>
      </c>
      <c r="F116" s="7" t="n">
        <v>118</v>
      </c>
      <c r="G116" s="6" t="n">
        <v>61.08</v>
      </c>
      <c r="H116" s="6" t="n">
        <v>937</v>
      </c>
      <c r="I116" s="6" t="n">
        <v>7207.44</v>
      </c>
      <c r="J116" s="6" t="n">
        <v>6270.44</v>
      </c>
    </row>
    <row collapsed="false" customFormat="false" customHeight="false" hidden="false" ht="12.1" outlineLevel="0" r="117">
      <c r="A117" s="39" t="n">
        <v>48905</v>
      </c>
      <c r="B117" s="16" t="s">
        <v>233</v>
      </c>
      <c r="C117" s="16" t="s">
        <v>93</v>
      </c>
      <c r="D117" s="16" t="s">
        <v>94</v>
      </c>
      <c r="E117" s="6" t="n">
        <v>1000</v>
      </c>
      <c r="F117" s="7" t="n">
        <v>117</v>
      </c>
      <c r="G117" s="6" t="n">
        <v>61.08</v>
      </c>
      <c r="H117" s="6" t="n">
        <v>929</v>
      </c>
      <c r="I117" s="6" t="n">
        <v>7146.36</v>
      </c>
      <c r="J117" s="6" t="n">
        <v>6217.36</v>
      </c>
    </row>
    <row collapsed="false" customFormat="false" customHeight="false" hidden="false" ht="12.1" outlineLevel="0" r="118">
      <c r="A118" s="39" t="n">
        <v>49045</v>
      </c>
      <c r="B118" s="16" t="s">
        <v>233</v>
      </c>
      <c r="C118" s="16" t="s">
        <v>97</v>
      </c>
      <c r="D118" s="16" t="s">
        <v>98</v>
      </c>
      <c r="E118" s="6" t="n">
        <v>1000</v>
      </c>
      <c r="F118" s="7" t="n">
        <v>105</v>
      </c>
      <c r="G118" s="6" t="n">
        <v>64.82</v>
      </c>
      <c r="H118" s="6" t="n">
        <v>885</v>
      </c>
      <c r="I118" s="6" t="n">
        <v>6806.1</v>
      </c>
      <c r="J118" s="6" t="n">
        <v>5921.1</v>
      </c>
    </row>
    <row collapsed="false" customFormat="false" customHeight="false" hidden="false" ht="12.1" outlineLevel="0" r="119">
      <c r="A119" s="39" t="n">
        <v>49080</v>
      </c>
      <c r="B119" s="16" t="s">
        <v>233</v>
      </c>
      <c r="C119" s="16" t="s">
        <v>88</v>
      </c>
      <c r="D119" s="16" t="s">
        <v>90</v>
      </c>
      <c r="E119" s="6" t="n">
        <v>1000</v>
      </c>
      <c r="F119" s="7" t="n">
        <v>118</v>
      </c>
      <c r="G119" s="6" t="n">
        <v>61.08</v>
      </c>
      <c r="H119" s="6" t="n">
        <v>937</v>
      </c>
      <c r="I119" s="6" t="n">
        <v>7207.44</v>
      </c>
      <c r="J119" s="6" t="n">
        <v>6270.44</v>
      </c>
    </row>
    <row collapsed="false" customFormat="false" customHeight="false" hidden="false" ht="12.1" outlineLevel="0" r="120">
      <c r="A120" s="39" t="n">
        <v>49087</v>
      </c>
      <c r="B120" s="16" t="s">
        <v>233</v>
      </c>
      <c r="C120" s="16" t="s">
        <v>93</v>
      </c>
      <c r="D120" s="16" t="s">
        <v>94</v>
      </c>
      <c r="E120" s="6" t="n">
        <v>1000</v>
      </c>
      <c r="F120" s="7" t="n">
        <v>117</v>
      </c>
      <c r="G120" s="6" t="n">
        <v>61.08</v>
      </c>
      <c r="H120" s="6" t="n">
        <v>929</v>
      </c>
      <c r="I120" s="6" t="n">
        <v>7146.36</v>
      </c>
      <c r="J120" s="6" t="n">
        <v>6217.36</v>
      </c>
    </row>
    <row collapsed="false" customFormat="false" customHeight="false" hidden="false" ht="12.1" outlineLevel="0" r="121">
      <c r="A121" s="39" t="n">
        <v>49227</v>
      </c>
      <c r="B121" s="16" t="s">
        <v>233</v>
      </c>
      <c r="C121" s="16" t="s">
        <v>97</v>
      </c>
      <c r="D121" s="16" t="s">
        <v>98</v>
      </c>
      <c r="E121" s="6" t="n">
        <v>1000</v>
      </c>
      <c r="F121" s="7" t="n">
        <v>105</v>
      </c>
      <c r="G121" s="6" t="n">
        <v>64.82</v>
      </c>
      <c r="H121" s="6" t="n">
        <v>885</v>
      </c>
      <c r="I121" s="6" t="n">
        <v>6806.1</v>
      </c>
      <c r="J121" s="6" t="n">
        <v>5921.1</v>
      </c>
    </row>
    <row collapsed="false" customFormat="false" customHeight="false" hidden="false" ht="12.1" outlineLevel="0" r="122">
      <c r="A122" s="39" t="n">
        <v>49262</v>
      </c>
      <c r="B122" s="16" t="s">
        <v>233</v>
      </c>
      <c r="C122" s="16" t="s">
        <v>88</v>
      </c>
      <c r="D122" s="16" t="s">
        <v>90</v>
      </c>
      <c r="E122" s="6" t="n">
        <v>1000</v>
      </c>
      <c r="F122" s="7" t="n">
        <v>118</v>
      </c>
      <c r="G122" s="6" t="n">
        <v>61.08</v>
      </c>
      <c r="H122" s="6" t="n">
        <v>937</v>
      </c>
      <c r="I122" s="6" t="n">
        <v>7207.44</v>
      </c>
      <c r="J122" s="6" t="n">
        <v>6270.44</v>
      </c>
    </row>
    <row collapsed="false" customFormat="false" customHeight="false" hidden="false" ht="12.1" outlineLevel="0" r="123">
      <c r="A123" s="39" t="n">
        <v>49269</v>
      </c>
      <c r="B123" s="16" t="s">
        <v>233</v>
      </c>
      <c r="C123" s="16" t="s">
        <v>93</v>
      </c>
      <c r="D123" s="16" t="s">
        <v>94</v>
      </c>
      <c r="E123" s="6" t="n">
        <v>1000</v>
      </c>
      <c r="F123" s="7" t="n">
        <v>117</v>
      </c>
      <c r="G123" s="6" t="n">
        <v>61.08</v>
      </c>
      <c r="H123" s="6" t="n">
        <v>929</v>
      </c>
      <c r="I123" s="6" t="n">
        <v>7146.36</v>
      </c>
      <c r="J123" s="6" t="n">
        <v>6217.36</v>
      </c>
    </row>
    <row collapsed="false" customFormat="false" customHeight="false" hidden="false" ht="12.1" outlineLevel="0" r="124">
      <c r="A124" s="39" t="n">
        <v>49409</v>
      </c>
      <c r="B124" s="16" t="s">
        <v>233</v>
      </c>
      <c r="C124" s="16" t="s">
        <v>97</v>
      </c>
      <c r="D124" s="16" t="s">
        <v>98</v>
      </c>
      <c r="E124" s="6" t="n">
        <v>1000</v>
      </c>
      <c r="F124" s="7" t="n">
        <v>105</v>
      </c>
      <c r="G124" s="6" t="n">
        <v>64.82</v>
      </c>
      <c r="H124" s="6" t="n">
        <v>885</v>
      </c>
      <c r="I124" s="6" t="n">
        <v>6806.1</v>
      </c>
      <c r="J124" s="6" t="n">
        <v>5921.1</v>
      </c>
    </row>
    <row collapsed="false" customFormat="false" customHeight="false" hidden="false" ht="12.1" outlineLevel="0" r="125">
      <c r="A125" s="39" t="n">
        <v>49444</v>
      </c>
      <c r="B125" s="16" t="s">
        <v>233</v>
      </c>
      <c r="C125" s="16" t="s">
        <v>88</v>
      </c>
      <c r="D125" s="16" t="s">
        <v>90</v>
      </c>
      <c r="E125" s="6" t="n">
        <v>1000</v>
      </c>
      <c r="F125" s="7" t="n">
        <v>118</v>
      </c>
      <c r="G125" s="6" t="n">
        <v>61.08</v>
      </c>
      <c r="H125" s="6" t="n">
        <v>937</v>
      </c>
      <c r="I125" s="6" t="n">
        <v>7207.44</v>
      </c>
      <c r="J125" s="6" t="n">
        <v>6270.44</v>
      </c>
    </row>
    <row collapsed="false" customFormat="false" customHeight="false" hidden="false" ht="12.1" outlineLevel="0" r="126">
      <c r="A126" s="39" t="n">
        <v>49451</v>
      </c>
      <c r="B126" s="16" t="s">
        <v>233</v>
      </c>
      <c r="C126" s="16" t="s">
        <v>93</v>
      </c>
      <c r="D126" s="16" t="s">
        <v>94</v>
      </c>
      <c r="E126" s="6" t="n">
        <v>1000</v>
      </c>
      <c r="F126" s="7" t="n">
        <v>117</v>
      </c>
      <c r="G126" s="6" t="n">
        <v>61.08</v>
      </c>
      <c r="H126" s="6" t="n">
        <v>929</v>
      </c>
      <c r="I126" s="6" t="n">
        <v>7146.36</v>
      </c>
      <c r="J126" s="6" t="n">
        <v>6217.36</v>
      </c>
    </row>
    <row collapsed="false" customFormat="false" customHeight="false" hidden="false" ht="12.1" outlineLevel="0" r="127">
      <c r="A127" s="39" t="n">
        <v>49591</v>
      </c>
      <c r="B127" s="16" t="s">
        <v>233</v>
      </c>
      <c r="C127" s="16" t="s">
        <v>97</v>
      </c>
      <c r="D127" s="16" t="s">
        <v>98</v>
      </c>
      <c r="E127" s="6" t="n">
        <v>1000</v>
      </c>
      <c r="F127" s="7" t="n">
        <v>105</v>
      </c>
      <c r="G127" s="6" t="n">
        <v>64.82</v>
      </c>
      <c r="H127" s="6" t="n">
        <v>885</v>
      </c>
      <c r="I127" s="6" t="n">
        <v>6806.1</v>
      </c>
      <c r="J127" s="6" t="n">
        <v>5921.1</v>
      </c>
    </row>
    <row collapsed="false" customFormat="false" customHeight="false" hidden="false" ht="12.1" outlineLevel="0" r="128">
      <c r="A128" s="39" t="n">
        <v>49626</v>
      </c>
      <c r="B128" s="16" t="s">
        <v>233</v>
      </c>
      <c r="C128" s="16" t="s">
        <v>88</v>
      </c>
      <c r="D128" s="16" t="s">
        <v>90</v>
      </c>
      <c r="E128" s="6" t="n">
        <v>1000</v>
      </c>
      <c r="F128" s="7" t="n">
        <v>118</v>
      </c>
      <c r="G128" s="6" t="n">
        <v>61.08</v>
      </c>
      <c r="H128" s="6" t="n">
        <v>937</v>
      </c>
      <c r="I128" s="6" t="n">
        <v>7207.44</v>
      </c>
      <c r="J128" s="6" t="n">
        <v>6270.44</v>
      </c>
    </row>
    <row collapsed="false" customFormat="false" customHeight="false" hidden="false" ht="12.1" outlineLevel="0" r="129">
      <c r="A129" s="39" t="n">
        <v>49633</v>
      </c>
      <c r="B129" s="16" t="s">
        <v>233</v>
      </c>
      <c r="C129" s="16" t="s">
        <v>93</v>
      </c>
      <c r="D129" s="16" t="s">
        <v>94</v>
      </c>
      <c r="E129" s="6" t="n">
        <v>1000</v>
      </c>
      <c r="F129" s="7" t="n">
        <v>117</v>
      </c>
      <c r="G129" s="6" t="n">
        <v>61.08</v>
      </c>
      <c r="H129" s="6" t="n">
        <v>929</v>
      </c>
      <c r="I129" s="6" t="n">
        <v>7146.36</v>
      </c>
      <c r="J129" s="6" t="n">
        <v>6217.36</v>
      </c>
    </row>
    <row collapsed="false" customFormat="false" customHeight="false" hidden="false" ht="12.1" outlineLevel="0" r="130">
      <c r="A130" s="39" t="n">
        <v>49773</v>
      </c>
      <c r="B130" s="16" t="s">
        <v>233</v>
      </c>
      <c r="C130" s="16" t="s">
        <v>97</v>
      </c>
      <c r="D130" s="16" t="s">
        <v>98</v>
      </c>
      <c r="E130" s="6" t="n">
        <v>1000</v>
      </c>
      <c r="F130" s="7" t="n">
        <v>105</v>
      </c>
      <c r="G130" s="6" t="n">
        <v>64.82</v>
      </c>
      <c r="H130" s="6" t="n">
        <v>885</v>
      </c>
      <c r="I130" s="6" t="n">
        <v>6806.1</v>
      </c>
      <c r="J130" s="6" t="n">
        <v>5921.1</v>
      </c>
    </row>
    <row collapsed="false" customFormat="false" customHeight="false" hidden="false" ht="12.1" outlineLevel="0" r="131">
      <c r="A131" s="39" t="n">
        <v>49808</v>
      </c>
      <c r="B131" s="16" t="s">
        <v>233</v>
      </c>
      <c r="C131" s="16" t="s">
        <v>88</v>
      </c>
      <c r="D131" s="16" t="s">
        <v>90</v>
      </c>
      <c r="E131" s="6" t="n">
        <v>1000</v>
      </c>
      <c r="F131" s="7" t="n">
        <v>118</v>
      </c>
      <c r="G131" s="6" t="n">
        <v>61.08</v>
      </c>
      <c r="H131" s="6" t="n">
        <v>937</v>
      </c>
      <c r="I131" s="6" t="n">
        <v>7207.44</v>
      </c>
      <c r="J131" s="6" t="n">
        <v>6270.44</v>
      </c>
    </row>
    <row collapsed="false" customFormat="false" customHeight="false" hidden="false" ht="12.1" outlineLevel="0" r="132">
      <c r="A132" s="39" t="n">
        <v>49815</v>
      </c>
      <c r="B132" s="16" t="s">
        <v>233</v>
      </c>
      <c r="C132" s="16" t="s">
        <v>93</v>
      </c>
      <c r="D132" s="16" t="s">
        <v>94</v>
      </c>
      <c r="E132" s="6" t="n">
        <v>1000</v>
      </c>
      <c r="F132" s="7" t="n">
        <v>117</v>
      </c>
      <c r="G132" s="6" t="n">
        <v>61.08</v>
      </c>
      <c r="H132" s="6" t="n">
        <v>929</v>
      </c>
      <c r="I132" s="6" t="n">
        <v>7146.36</v>
      </c>
      <c r="J132" s="6" t="n">
        <v>6217.36</v>
      </c>
    </row>
    <row collapsed="false" customFormat="false" customHeight="false" hidden="false" ht="12.1" outlineLevel="0" r="133">
      <c r="A133" s="39" t="n">
        <v>49955</v>
      </c>
      <c r="B133" s="16" t="s">
        <v>233</v>
      </c>
      <c r="C133" s="16" t="s">
        <v>97</v>
      </c>
      <c r="D133" s="16" t="s">
        <v>98</v>
      </c>
      <c r="E133" s="6" t="n">
        <v>1000</v>
      </c>
      <c r="F133" s="7" t="n">
        <v>105</v>
      </c>
      <c r="G133" s="6" t="n">
        <v>64.82</v>
      </c>
      <c r="H133" s="6" t="n">
        <v>885</v>
      </c>
      <c r="I133" s="6" t="n">
        <v>6806.1</v>
      </c>
      <c r="J133" s="6" t="n">
        <v>5921.1</v>
      </c>
    </row>
    <row collapsed="false" customFormat="false" customHeight="false" hidden="false" ht="12.1" outlineLevel="0" r="134">
      <c r="A134" s="39" t="n">
        <v>49990</v>
      </c>
      <c r="B134" s="16" t="s">
        <v>233</v>
      </c>
      <c r="C134" s="16" t="s">
        <v>88</v>
      </c>
      <c r="D134" s="16" t="s">
        <v>90</v>
      </c>
      <c r="E134" s="6" t="n">
        <v>1000</v>
      </c>
      <c r="F134" s="7" t="n">
        <v>118</v>
      </c>
      <c r="G134" s="6" t="n">
        <v>61.08</v>
      </c>
      <c r="H134" s="6" t="n">
        <v>937</v>
      </c>
      <c r="I134" s="6" t="n">
        <v>7207.44</v>
      </c>
      <c r="J134" s="6" t="n">
        <v>6270.44</v>
      </c>
    </row>
    <row collapsed="false" customFormat="false" customHeight="false" hidden="false" ht="12.1" outlineLevel="0" r="135">
      <c r="A135" s="39" t="n">
        <v>49997</v>
      </c>
      <c r="B135" s="16" t="s">
        <v>233</v>
      </c>
      <c r="C135" s="16" t="s">
        <v>93</v>
      </c>
      <c r="D135" s="16" t="s">
        <v>94</v>
      </c>
      <c r="E135" s="6" t="n">
        <v>1000</v>
      </c>
      <c r="F135" s="7" t="n">
        <v>117</v>
      </c>
      <c r="G135" s="6" t="n">
        <v>61.08</v>
      </c>
      <c r="H135" s="6" t="n">
        <v>929</v>
      </c>
      <c r="I135" s="6" t="n">
        <v>7146.36</v>
      </c>
      <c r="J135" s="6" t="n">
        <v>6217.36</v>
      </c>
    </row>
    <row collapsed="false" customFormat="false" customHeight="false" hidden="false" ht="12.1" outlineLevel="0" r="136">
      <c r="A136" s="39" t="n">
        <v>50137</v>
      </c>
      <c r="B136" s="16" t="s">
        <v>233</v>
      </c>
      <c r="C136" s="16" t="s">
        <v>97</v>
      </c>
      <c r="D136" s="16" t="s">
        <v>98</v>
      </c>
      <c r="E136" s="6" t="n">
        <v>1000</v>
      </c>
      <c r="F136" s="7" t="n">
        <v>105</v>
      </c>
      <c r="G136" s="6" t="n">
        <v>64.82</v>
      </c>
      <c r="H136" s="6" t="n">
        <v>885</v>
      </c>
      <c r="I136" s="6" t="n">
        <v>6806.1</v>
      </c>
      <c r="J136" s="6" t="n">
        <v>5921.1</v>
      </c>
    </row>
    <row collapsed="false" customFormat="false" customHeight="false" hidden="false" ht="12.1" outlineLevel="0" r="137">
      <c r="A137" s="39" t="n">
        <v>50172</v>
      </c>
      <c r="B137" s="16" t="s">
        <v>233</v>
      </c>
      <c r="C137" s="16" t="s">
        <v>88</v>
      </c>
      <c r="D137" s="16" t="s">
        <v>90</v>
      </c>
      <c r="E137" s="6" t="n">
        <v>1000</v>
      </c>
      <c r="F137" s="7" t="n">
        <v>118</v>
      </c>
      <c r="G137" s="6" t="n">
        <v>61.08</v>
      </c>
      <c r="H137" s="6" t="n">
        <v>937</v>
      </c>
      <c r="I137" s="6" t="n">
        <v>7207.44</v>
      </c>
      <c r="J137" s="6" t="n">
        <v>6270.44</v>
      </c>
    </row>
    <row collapsed="false" customFormat="false" customHeight="false" hidden="false" ht="12.1" outlineLevel="0" r="138">
      <c r="A138" s="39" t="n">
        <v>50179</v>
      </c>
      <c r="B138" s="16" t="s">
        <v>233</v>
      </c>
      <c r="C138" s="16" t="s">
        <v>93</v>
      </c>
      <c r="D138" s="16" t="s">
        <v>94</v>
      </c>
      <c r="E138" s="6" t="n">
        <v>1000</v>
      </c>
      <c r="F138" s="7" t="n">
        <v>117</v>
      </c>
      <c r="G138" s="6" t="n">
        <v>61.08</v>
      </c>
      <c r="H138" s="6" t="n">
        <v>929</v>
      </c>
      <c r="I138" s="6" t="n">
        <v>7146.36</v>
      </c>
      <c r="J138" s="6" t="n">
        <v>6217.36</v>
      </c>
    </row>
    <row collapsed="false" customFormat="false" customHeight="false" hidden="false" ht="12.1" outlineLevel="0" r="139">
      <c r="A139" s="39" t="n">
        <v>50319</v>
      </c>
      <c r="B139" s="16" t="s">
        <v>233</v>
      </c>
      <c r="C139" s="16" t="s">
        <v>97</v>
      </c>
      <c r="D139" s="16" t="s">
        <v>98</v>
      </c>
      <c r="E139" s="6" t="n">
        <v>1000</v>
      </c>
      <c r="F139" s="7" t="n">
        <v>105</v>
      </c>
      <c r="G139" s="6" t="n">
        <v>64.82</v>
      </c>
      <c r="H139" s="6" t="n">
        <v>885</v>
      </c>
      <c r="I139" s="6" t="n">
        <v>6806.1</v>
      </c>
      <c r="J139" s="6" t="n">
        <v>5921.1</v>
      </c>
    </row>
    <row collapsed="false" customFormat="false" customHeight="false" hidden="false" ht="12.1" outlineLevel="0" r="140">
      <c r="A140" s="39" t="n">
        <v>50354</v>
      </c>
      <c r="B140" s="16" t="s">
        <v>233</v>
      </c>
      <c r="C140" s="16" t="s">
        <v>88</v>
      </c>
      <c r="D140" s="16" t="s">
        <v>90</v>
      </c>
      <c r="E140" s="6" t="n">
        <v>1000</v>
      </c>
      <c r="F140" s="7" t="n">
        <v>118</v>
      </c>
      <c r="G140" s="6" t="n">
        <v>61.08</v>
      </c>
      <c r="H140" s="6" t="n">
        <v>937</v>
      </c>
      <c r="I140" s="6" t="n">
        <v>7207.44</v>
      </c>
      <c r="J140" s="6" t="n">
        <v>6270.44</v>
      </c>
    </row>
    <row collapsed="false" customFormat="false" customHeight="false" hidden="false" ht="12.1" outlineLevel="0" r="141">
      <c r="A141" s="39" t="n">
        <v>50361</v>
      </c>
      <c r="B141" s="16" t="s">
        <v>233</v>
      </c>
      <c r="C141" s="16" t="s">
        <v>93</v>
      </c>
      <c r="D141" s="16" t="s">
        <v>94</v>
      </c>
      <c r="E141" s="6" t="n">
        <v>1000</v>
      </c>
      <c r="F141" s="7" t="n">
        <v>117</v>
      </c>
      <c r="G141" s="6" t="n">
        <v>61.08</v>
      </c>
      <c r="H141" s="6" t="n">
        <v>929</v>
      </c>
      <c r="I141" s="6" t="n">
        <v>7146.36</v>
      </c>
      <c r="J141" s="6" t="n">
        <v>6217.36</v>
      </c>
    </row>
    <row collapsed="false" customFormat="false" customHeight="false" hidden="false" ht="12.1" outlineLevel="0" r="142">
      <c r="A142" s="39" t="n">
        <v>50501</v>
      </c>
      <c r="B142" s="16" t="s">
        <v>233</v>
      </c>
      <c r="C142" s="16" t="s">
        <v>97</v>
      </c>
      <c r="D142" s="16" t="s">
        <v>98</v>
      </c>
      <c r="E142" s="6" t="n">
        <v>1000</v>
      </c>
      <c r="F142" s="7" t="n">
        <v>105</v>
      </c>
      <c r="G142" s="6" t="n">
        <v>64.82</v>
      </c>
      <c r="H142" s="6" t="n">
        <v>885</v>
      </c>
      <c r="I142" s="6" t="n">
        <v>6806.1</v>
      </c>
      <c r="J142" s="6" t="n">
        <v>5921.1</v>
      </c>
    </row>
    <row collapsed="false" customFormat="false" customHeight="false" hidden="false" ht="12.1" outlineLevel="0" r="143">
      <c r="A143" s="39" t="n">
        <v>50536</v>
      </c>
      <c r="B143" s="16" t="s">
        <v>233</v>
      </c>
      <c r="C143" s="16" t="s">
        <v>88</v>
      </c>
      <c r="D143" s="16" t="s">
        <v>90</v>
      </c>
      <c r="E143" s="6" t="n">
        <v>1000</v>
      </c>
      <c r="F143" s="7" t="n">
        <v>118</v>
      </c>
      <c r="G143" s="6" t="n">
        <v>61.08</v>
      </c>
      <c r="H143" s="6" t="n">
        <v>937</v>
      </c>
      <c r="I143" s="6" t="n">
        <v>7207.44</v>
      </c>
      <c r="J143" s="6" t="n">
        <v>6270.44</v>
      </c>
    </row>
    <row collapsed="false" customFormat="false" customHeight="false" hidden="false" ht="12.1" outlineLevel="0" r="144">
      <c r="A144" s="39" t="n">
        <v>50543</v>
      </c>
      <c r="B144" s="16" t="s">
        <v>233</v>
      </c>
      <c r="C144" s="16" t="s">
        <v>93</v>
      </c>
      <c r="D144" s="16" t="s">
        <v>94</v>
      </c>
      <c r="E144" s="6" t="n">
        <v>1000</v>
      </c>
      <c r="F144" s="7" t="n">
        <v>117</v>
      </c>
      <c r="G144" s="6" t="n">
        <v>61.08</v>
      </c>
      <c r="H144" s="6" t="n">
        <v>929</v>
      </c>
      <c r="I144" s="6" t="n">
        <v>7146.36</v>
      </c>
      <c r="J144" s="6" t="n">
        <v>6217.36</v>
      </c>
    </row>
    <row collapsed="false" customFormat="false" customHeight="false" hidden="false" ht="12.1" outlineLevel="0" r="145">
      <c r="A145" s="39" t="n">
        <v>50683</v>
      </c>
      <c r="B145" s="16" t="s">
        <v>233</v>
      </c>
      <c r="C145" s="16" t="s">
        <v>97</v>
      </c>
      <c r="D145" s="16" t="s">
        <v>98</v>
      </c>
      <c r="E145" s="6" t="n">
        <v>1000</v>
      </c>
      <c r="F145" s="7" t="n">
        <v>105</v>
      </c>
      <c r="G145" s="6" t="n">
        <v>64.82</v>
      </c>
      <c r="H145" s="6" t="n">
        <v>885</v>
      </c>
      <c r="I145" s="6" t="n">
        <v>6806.1</v>
      </c>
      <c r="J145" s="6" t="n">
        <v>5921.1</v>
      </c>
    </row>
    <row collapsed="false" customFormat="false" customHeight="false" hidden="false" ht="12.1" outlineLevel="0" r="146">
      <c r="A146" s="39" t="n">
        <v>50718</v>
      </c>
      <c r="B146" s="16" t="s">
        <v>233</v>
      </c>
      <c r="C146" s="16" t="s">
        <v>88</v>
      </c>
      <c r="D146" s="16" t="s">
        <v>90</v>
      </c>
      <c r="E146" s="6" t="n">
        <v>1000</v>
      </c>
      <c r="F146" s="7" t="n">
        <v>118</v>
      </c>
      <c r="G146" s="6" t="n">
        <v>61.08</v>
      </c>
      <c r="H146" s="6" t="n">
        <v>937</v>
      </c>
      <c r="I146" s="6" t="n">
        <v>7207.44</v>
      </c>
      <c r="J146" s="6" t="n">
        <v>6270.44</v>
      </c>
    </row>
    <row collapsed="false" customFormat="false" customHeight="false" hidden="false" ht="12.1" outlineLevel="0" r="147">
      <c r="A147" s="39" t="n">
        <v>50725</v>
      </c>
      <c r="B147" s="16" t="s">
        <v>233</v>
      </c>
      <c r="C147" s="16" t="s">
        <v>93</v>
      </c>
      <c r="D147" s="16" t="s">
        <v>94</v>
      </c>
      <c r="E147" s="6" t="n">
        <v>1000</v>
      </c>
      <c r="F147" s="7" t="n">
        <v>117</v>
      </c>
      <c r="G147" s="6" t="n">
        <v>61.08</v>
      </c>
      <c r="H147" s="6" t="n">
        <v>929</v>
      </c>
      <c r="I147" s="6" t="n">
        <v>7146.36</v>
      </c>
      <c r="J147" s="6" t="n">
        <v>6217.36</v>
      </c>
    </row>
    <row collapsed="false" customFormat="false" customHeight="false" hidden="false" ht="12.1" outlineLevel="0" r="148">
      <c r="A148" s="39" t="n">
        <v>50900</v>
      </c>
      <c r="B148" s="16" t="s">
        <v>233</v>
      </c>
      <c r="C148" s="16" t="s">
        <v>88</v>
      </c>
      <c r="D148" s="16" t="s">
        <v>90</v>
      </c>
      <c r="E148" s="6" t="n">
        <v>1000</v>
      </c>
      <c r="F148" s="7" t="n">
        <v>118</v>
      </c>
      <c r="G148" s="6" t="n">
        <v>61.08</v>
      </c>
      <c r="H148" s="6" t="n">
        <v>937</v>
      </c>
      <c r="I148" s="6" t="n">
        <v>7207.44</v>
      </c>
      <c r="J148" s="6" t="n">
        <v>6270.44</v>
      </c>
    </row>
    <row collapsed="false" customFormat="false" customHeight="false" hidden="false" ht="12.1" outlineLevel="0" r="149">
      <c r="A149" s="39" t="n">
        <v>50907</v>
      </c>
      <c r="B149" s="16" t="s">
        <v>233</v>
      </c>
      <c r="C149" s="16" t="s">
        <v>93</v>
      </c>
      <c r="D149" s="16" t="s">
        <v>94</v>
      </c>
      <c r="E149" s="6" t="n">
        <v>1000</v>
      </c>
      <c r="F149" s="7" t="n">
        <v>117</v>
      </c>
      <c r="G149" s="6" t="n">
        <v>61.08</v>
      </c>
      <c r="H149" s="6" t="n">
        <v>929</v>
      </c>
      <c r="I149" s="6" t="n">
        <v>7146.36</v>
      </c>
      <c r="J149" s="6" t="n">
        <v>6217.36</v>
      </c>
    </row>
    <row collapsed="false" customFormat="false" customHeight="false" hidden="false" ht="12.1" outlineLevel="0" r="150">
      <c r="A150" s="39" t="n">
        <v>51089</v>
      </c>
      <c r="B150" s="16" t="s">
        <v>233</v>
      </c>
      <c r="C150" s="16" t="s">
        <v>93</v>
      </c>
      <c r="D150" s="16" t="s">
        <v>94</v>
      </c>
      <c r="E150" s="6" t="n">
        <v>1000</v>
      </c>
      <c r="F150" s="7" t="n">
        <v>117</v>
      </c>
      <c r="G150" s="6" t="n">
        <v>61.08</v>
      </c>
      <c r="H150" s="6" t="n">
        <v>929</v>
      </c>
      <c r="I150" s="6" t="n">
        <v>7146.36</v>
      </c>
      <c r="J150" s="6" t="n">
        <v>6217.36</v>
      </c>
    </row>
    <row collapsed="false" customFormat="false" customHeight="false" hidden="false" ht="12.1" outlineLevel="0" r="151">
      <c r="A151" s="39" t="n">
        <v>51271</v>
      </c>
      <c r="B151" s="16" t="s">
        <v>233</v>
      </c>
      <c r="C151" s="16" t="s">
        <v>93</v>
      </c>
      <c r="D151" s="16" t="s">
        <v>94</v>
      </c>
      <c r="E151" s="6" t="n">
        <v>1000</v>
      </c>
      <c r="F151" s="7" t="n">
        <v>117</v>
      </c>
      <c r="G151" s="6" t="n">
        <v>61.08</v>
      </c>
      <c r="H151" s="6" t="n">
        <v>929</v>
      </c>
      <c r="I151" s="6" t="n">
        <v>7146.36</v>
      </c>
      <c r="J151" s="6" t="n">
        <v>6217.36</v>
      </c>
    </row>
  </sheetData>
  <autoFilter ref="A1:J15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111</v>
      </c>
      <c r="B1" s="38" t="s">
        <v>231</v>
      </c>
      <c r="C1" s="38" t="s">
        <v>0</v>
      </c>
      <c r="D1" s="38" t="s">
        <v>2</v>
      </c>
      <c r="E1" s="38" t="s">
        <v>309</v>
      </c>
      <c r="F1" s="38" t="s">
        <v>327</v>
      </c>
      <c r="G1" s="38" t="s">
        <v>328</v>
      </c>
      <c r="H1" s="38" t="s">
        <v>115</v>
      </c>
      <c r="I1" s="38" t="s">
        <v>329</v>
      </c>
      <c r="J1" s="38" t="s">
        <v>330</v>
      </c>
      <c r="K1" s="38" t="s">
        <v>331</v>
      </c>
      <c r="L1" s="38" t="s">
        <v>332</v>
      </c>
      <c r="M1" s="38" t="s">
        <v>333</v>
      </c>
      <c r="N1" s="38" t="s">
        <v>334</v>
      </c>
      <c r="O1" s="38" t="s">
        <v>335</v>
      </c>
    </row>
    <row collapsed="false" customFormat="false" customHeight="false" hidden="false" ht="12.1" outlineLevel="0" r="2">
      <c r="A2" s="40" t="n">
        <v>45707</v>
      </c>
      <c r="B2" s="16" t="s">
        <v>233</v>
      </c>
      <c r="C2" s="16" t="s">
        <v>17</v>
      </c>
      <c r="D2" s="16" t="s">
        <v>19</v>
      </c>
      <c r="E2" s="17" t="n">
        <v>24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473</v>
      </c>
      <c r="J2" s="17" t="n">
        <v>1030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45804</v>
      </c>
      <c r="B3" s="16" t="s">
        <v>233</v>
      </c>
      <c r="C3" s="16" t="s">
        <v>17</v>
      </c>
      <c r="D3" s="16" t="s">
        <v>19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376</v>
      </c>
      <c r="J3" s="17" t="n">
        <v>976.2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45804</v>
      </c>
      <c r="B4" s="16" t="s">
        <v>233</v>
      </c>
      <c r="C4" s="16" t="s">
        <v>17</v>
      </c>
      <c r="D4" s="16" t="s">
        <v>19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376</v>
      </c>
      <c r="J4" s="17" t="n">
        <v>976.2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45846</v>
      </c>
      <c r="B5" s="16" t="s">
        <v>233</v>
      </c>
      <c r="C5" s="16" t="s">
        <v>17</v>
      </c>
      <c r="D5" s="16" t="s">
        <v>19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334</v>
      </c>
      <c r="J5" s="17" t="n">
        <v>1047.6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45849</v>
      </c>
      <c r="B6" s="16" t="s">
        <v>233</v>
      </c>
      <c r="C6" s="16" t="s">
        <v>17</v>
      </c>
      <c r="D6" s="16" t="s">
        <v>19</v>
      </c>
      <c r="E6" s="17" t="n">
        <v>36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331</v>
      </c>
      <c r="J6" s="17" t="n">
        <v>1067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45849</v>
      </c>
      <c r="B7" s="16" t="s">
        <v>233</v>
      </c>
      <c r="C7" s="16" t="s">
        <v>17</v>
      </c>
      <c r="D7" s="16" t="s">
        <v>19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331</v>
      </c>
      <c r="J7" s="17" t="n">
        <v>1067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45849</v>
      </c>
      <c r="B8" s="16" t="s">
        <v>233</v>
      </c>
      <c r="C8" s="16" t="s">
        <v>17</v>
      </c>
      <c r="D8" s="16" t="s">
        <v>19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331</v>
      </c>
      <c r="J8" s="17" t="n">
        <v>1067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45849</v>
      </c>
      <c r="B9" s="16" t="s">
        <v>233</v>
      </c>
      <c r="C9" s="16" t="s">
        <v>17</v>
      </c>
      <c r="D9" s="16" t="s">
        <v>19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331</v>
      </c>
      <c r="J9" s="17" t="n">
        <v>1067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45849</v>
      </c>
      <c r="B10" s="16" t="s">
        <v>233</v>
      </c>
      <c r="C10" s="16" t="s">
        <v>17</v>
      </c>
      <c r="D10" s="16" t="s">
        <v>19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331</v>
      </c>
      <c r="J10" s="17" t="n">
        <v>1067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45849</v>
      </c>
      <c r="B11" s="16" t="s">
        <v>233</v>
      </c>
      <c r="C11" s="16" t="s">
        <v>17</v>
      </c>
      <c r="D11" s="16" t="s">
        <v>19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331</v>
      </c>
      <c r="J11" s="17" t="n">
        <v>1067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46037</v>
      </c>
      <c r="B12" s="16" t="s">
        <v>233</v>
      </c>
      <c r="C12" s="16" t="s">
        <v>17</v>
      </c>
      <c r="D12" s="16" t="s">
        <v>19</v>
      </c>
      <c r="E12" s="17" t="n">
        <v>43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143</v>
      </c>
      <c r="J12" s="17" t="n">
        <v>1456.5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46037</v>
      </c>
      <c r="B13" s="16" t="s">
        <v>233</v>
      </c>
      <c r="C13" s="16" t="s">
        <v>17</v>
      </c>
      <c r="D13" s="16" t="s">
        <v>19</v>
      </c>
      <c r="E13" s="17" t="n">
        <v>8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143</v>
      </c>
      <c r="J13" s="17" t="n">
        <v>1456.5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46037</v>
      </c>
      <c r="B14" s="16" t="s">
        <v>233</v>
      </c>
      <c r="C14" s="16" t="s">
        <v>17</v>
      </c>
      <c r="D14" s="16" t="s">
        <v>19</v>
      </c>
      <c r="E14" s="17" t="n">
        <v>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143</v>
      </c>
      <c r="J14" s="17" t="n">
        <v>1456.5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46037</v>
      </c>
      <c r="B15" s="16" t="s">
        <v>233</v>
      </c>
      <c r="C15" s="16" t="s">
        <v>17</v>
      </c>
      <c r="D15" s="16" t="s">
        <v>19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143</v>
      </c>
      <c r="J15" s="17" t="n">
        <v>1456.5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46035</v>
      </c>
      <c r="B16" s="16" t="s">
        <v>233</v>
      </c>
      <c r="C16" s="16" t="s">
        <v>23</v>
      </c>
      <c r="D16" s="16" t="s">
        <v>24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145</v>
      </c>
      <c r="J16" s="17" t="n">
        <v>30000</v>
      </c>
      <c r="K16" s="6" t="s">
        <f>=Портфель!G3*Портфель!$R$17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46035</v>
      </c>
      <c r="B17" s="16" t="s">
        <v>233</v>
      </c>
      <c r="C17" s="16" t="s">
        <v>28</v>
      </c>
      <c r="D17" s="16" t="s">
        <v>29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145</v>
      </c>
      <c r="J17" s="17" t="n">
        <v>7760</v>
      </c>
      <c r="K17" s="6" t="s">
        <f>=Портфель!G4*Портфель!$R$17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46036</v>
      </c>
      <c r="B18" s="16" t="s">
        <v>233</v>
      </c>
      <c r="C18" s="16" t="s">
        <v>28</v>
      </c>
      <c r="D18" s="16" t="s">
        <v>29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144</v>
      </c>
      <c r="J18" s="17" t="n">
        <v>7755</v>
      </c>
      <c r="K18" s="6" t="s">
        <f>=Портфель!G4*Портфель!$R$17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46036</v>
      </c>
      <c r="B19" s="16" t="s">
        <v>233</v>
      </c>
      <c r="C19" s="16" t="s">
        <v>28</v>
      </c>
      <c r="D19" s="16" t="s">
        <v>29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144</v>
      </c>
      <c r="J19" s="17" t="n">
        <v>7755</v>
      </c>
      <c r="K19" s="6" t="s">
        <f>=Портфель!G4*Портфель!$R$17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46035</v>
      </c>
      <c r="B20" s="16" t="s">
        <v>233</v>
      </c>
      <c r="C20" s="16" t="s">
        <v>32</v>
      </c>
      <c r="D20" s="16" t="s">
        <v>33</v>
      </c>
      <c r="E20" s="17" t="n">
        <v>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145</v>
      </c>
      <c r="J20" s="17" t="n">
        <v>3051</v>
      </c>
      <c r="K20" s="6" t="s">
        <f>=Портфель!G5*Портфель!$R$17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46035</v>
      </c>
      <c r="B21" s="16" t="s">
        <v>233</v>
      </c>
      <c r="C21" s="16" t="s">
        <v>32</v>
      </c>
      <c r="D21" s="16" t="s">
        <v>33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145</v>
      </c>
      <c r="J21" s="17" t="n">
        <v>3051</v>
      </c>
      <c r="K21" s="6" t="s">
        <f>=Портфель!G5*Портфель!$R$17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46035</v>
      </c>
      <c r="B22" s="16" t="s">
        <v>233</v>
      </c>
      <c r="C22" s="16" t="s">
        <v>36</v>
      </c>
      <c r="D22" s="16" t="s">
        <v>37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145</v>
      </c>
      <c r="J22" s="17" t="n">
        <v>1940</v>
      </c>
      <c r="K22" s="6" t="s">
        <f>=Портфель!G6*Портфель!$R$17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46035</v>
      </c>
      <c r="B23" s="16" t="s">
        <v>233</v>
      </c>
      <c r="C23" s="16" t="s">
        <v>36</v>
      </c>
      <c r="D23" s="16" t="s">
        <v>37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145</v>
      </c>
      <c r="J23" s="17" t="n">
        <v>1941</v>
      </c>
      <c r="K23" s="6" t="s">
        <f>=Портфель!G6*Портфель!$R$17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46035</v>
      </c>
      <c r="B24" s="16" t="s">
        <v>233</v>
      </c>
      <c r="C24" s="16" t="s">
        <v>36</v>
      </c>
      <c r="D24" s="16" t="s">
        <v>37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145</v>
      </c>
      <c r="J24" s="17" t="n">
        <v>1942</v>
      </c>
      <c r="K24" s="6" t="s">
        <f>=Портфель!G6*Портфель!$R$17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46037</v>
      </c>
      <c r="B25" s="16" t="s">
        <v>233</v>
      </c>
      <c r="C25" s="16" t="s">
        <v>36</v>
      </c>
      <c r="D25" s="16" t="s">
        <v>37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143</v>
      </c>
      <c r="J25" s="17" t="n">
        <v>1942</v>
      </c>
      <c r="K25" s="6" t="s">
        <f>=Портфель!G6*Портфель!$R$17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46037</v>
      </c>
      <c r="B26" s="16" t="s">
        <v>233</v>
      </c>
      <c r="C26" s="16" t="s">
        <v>36</v>
      </c>
      <c r="D26" s="16" t="s">
        <v>37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143</v>
      </c>
      <c r="J26" s="17" t="n">
        <v>1942</v>
      </c>
      <c r="K26" s="6" t="s">
        <f>=Портфель!G6*Портфель!$R$17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46037</v>
      </c>
      <c r="B27" s="16" t="s">
        <v>233</v>
      </c>
      <c r="C27" s="16" t="s">
        <v>36</v>
      </c>
      <c r="D27" s="16" t="s">
        <v>37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143</v>
      </c>
      <c r="J27" s="17" t="n">
        <v>1942</v>
      </c>
      <c r="K27" s="6" t="s">
        <f>=Портфель!G6*Портфель!$R$17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46037</v>
      </c>
      <c r="B28" s="16" t="s">
        <v>233</v>
      </c>
      <c r="C28" s="16" t="s">
        <v>36</v>
      </c>
      <c r="D28" s="16" t="s">
        <v>37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143</v>
      </c>
      <c r="J28" s="17" t="n">
        <v>1945</v>
      </c>
      <c r="K28" s="6" t="s">
        <f>=Портфель!G6*Портфель!$R$17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46035</v>
      </c>
      <c r="B29" s="16" t="s">
        <v>233</v>
      </c>
      <c r="C29" s="16" t="s">
        <v>40</v>
      </c>
      <c r="D29" s="16" t="s">
        <v>41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145</v>
      </c>
      <c r="J29" s="17" t="n">
        <v>12666</v>
      </c>
      <c r="K29" s="6" t="s">
        <f>=Портфель!G7*Портфель!$R$17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46035</v>
      </c>
      <c r="B30" s="16" t="s">
        <v>233</v>
      </c>
      <c r="C30" s="16" t="s">
        <v>40</v>
      </c>
      <c r="D30" s="16" t="s">
        <v>41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145</v>
      </c>
      <c r="J30" s="17" t="n">
        <v>12666</v>
      </c>
      <c r="K30" s="6" t="s">
        <f>=Портфель!G7*Портфель!$R$17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46036</v>
      </c>
      <c r="B31" s="16" t="s">
        <v>233</v>
      </c>
      <c r="C31" s="16" t="s">
        <v>44</v>
      </c>
      <c r="D31" s="16" t="s">
        <v>45</v>
      </c>
      <c r="E31" s="17" t="n">
        <v>4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144</v>
      </c>
      <c r="J31" s="17" t="n">
        <v>3400</v>
      </c>
      <c r="K31" s="6" t="s">
        <f>=Портфель!G8*Портфель!$R$17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46036</v>
      </c>
      <c r="B32" s="16" t="s">
        <v>233</v>
      </c>
      <c r="C32" s="16" t="s">
        <v>44</v>
      </c>
      <c r="D32" s="16" t="s">
        <v>45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144</v>
      </c>
      <c r="J32" s="17" t="n">
        <v>3400</v>
      </c>
      <c r="K32" s="6" t="s">
        <f>=Портфель!G8*Портфель!$R$17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46035</v>
      </c>
      <c r="B33" s="16" t="s">
        <v>233</v>
      </c>
      <c r="C33" s="16" t="s">
        <v>48</v>
      </c>
      <c r="D33" s="16" t="s">
        <v>49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145</v>
      </c>
      <c r="J33" s="17" t="n">
        <v>6740</v>
      </c>
      <c r="K33" s="6" t="s">
        <f>=Портфель!G9*Портфель!$R$17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46035</v>
      </c>
      <c r="B34" s="16" t="s">
        <v>233</v>
      </c>
      <c r="C34" s="16" t="s">
        <v>48</v>
      </c>
      <c r="D34" s="16" t="s">
        <v>49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145</v>
      </c>
      <c r="J34" s="17" t="n">
        <v>6742</v>
      </c>
      <c r="K34" s="6" t="s">
        <f>=Портфель!G9*Портфель!$R$17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46037</v>
      </c>
      <c r="B35" s="16" t="s">
        <v>233</v>
      </c>
      <c r="C35" s="16" t="s">
        <v>48</v>
      </c>
      <c r="D35" s="16" t="s">
        <v>49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143</v>
      </c>
      <c r="J35" s="17" t="n">
        <v>6677</v>
      </c>
      <c r="K35" s="6" t="s">
        <f>=Портфель!G9*Портфель!$R$17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46036</v>
      </c>
      <c r="B36" s="16" t="s">
        <v>233</v>
      </c>
      <c r="C36" s="16" t="s">
        <v>51</v>
      </c>
      <c r="D36" s="16" t="s">
        <v>52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144</v>
      </c>
      <c r="J36" s="17" t="n">
        <v>8888</v>
      </c>
      <c r="K36" s="6" t="s">
        <f>=Портфель!G10*Портфель!$R$17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46036</v>
      </c>
      <c r="B37" s="16" t="s">
        <v>233</v>
      </c>
      <c r="C37" s="16" t="s">
        <v>51</v>
      </c>
      <c r="D37" s="16" t="s">
        <v>52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144</v>
      </c>
      <c r="J37" s="17" t="n">
        <v>8888</v>
      </c>
      <c r="K37" s="6" t="s">
        <f>=Портфель!G10*Портфель!$R$17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46037</v>
      </c>
      <c r="B38" s="16" t="s">
        <v>233</v>
      </c>
      <c r="C38" s="16" t="s">
        <v>54</v>
      </c>
      <c r="D38" s="16" t="s">
        <v>55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143</v>
      </c>
      <c r="J38" s="17" t="n">
        <v>2600</v>
      </c>
      <c r="K38" s="6" t="s">
        <f>=Портфель!G11*Портфель!$R$17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46037</v>
      </c>
      <c r="B39" s="16" t="s">
        <v>297</v>
      </c>
      <c r="C39" s="16" t="s">
        <v>59</v>
      </c>
      <c r="D39" s="16" t="s">
        <v>61</v>
      </c>
      <c r="E39" s="17" t="n">
        <v>474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143</v>
      </c>
      <c r="J39" s="17" t="n">
        <v>14.872004219409</v>
      </c>
      <c r="K39" s="6" t="s">
        <f>=Портфель!G13*Портфель!$R$13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46037</v>
      </c>
      <c r="B40" s="16" t="s">
        <v>297</v>
      </c>
      <c r="C40" s="16" t="s">
        <v>59</v>
      </c>
      <c r="D40" s="16" t="s">
        <v>61</v>
      </c>
      <c r="E40" s="17" t="n">
        <v>258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143</v>
      </c>
      <c r="J40" s="17" t="n">
        <v>14.872015503876</v>
      </c>
      <c r="K40" s="6" t="s">
        <f>=Портфель!G13*Портфель!$R$13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46037</v>
      </c>
      <c r="B41" s="16" t="s">
        <v>297</v>
      </c>
      <c r="C41" s="16" t="s">
        <v>59</v>
      </c>
      <c r="D41" s="16" t="s">
        <v>61</v>
      </c>
      <c r="E41" s="17" t="n">
        <v>12213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143</v>
      </c>
      <c r="J41" s="17" t="n">
        <v>14.87300008188</v>
      </c>
      <c r="K41" s="6" t="s">
        <f>=Портфель!G13*Портфель!$R$13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46037</v>
      </c>
      <c r="B42" s="16" t="s">
        <v>297</v>
      </c>
      <c r="C42" s="16" t="s">
        <v>59</v>
      </c>
      <c r="D42" s="16" t="s">
        <v>61</v>
      </c>
      <c r="E42" s="17" t="n">
        <v>135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143</v>
      </c>
      <c r="J42" s="17" t="n">
        <v>14.873037037037</v>
      </c>
      <c r="K42" s="6" t="s">
        <f>=Портфель!G13*Портфель!$R$13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46037</v>
      </c>
      <c r="B43" s="16" t="s">
        <v>297</v>
      </c>
      <c r="C43" s="16" t="s">
        <v>59</v>
      </c>
      <c r="D43" s="16" t="s">
        <v>61</v>
      </c>
      <c r="E43" s="17" t="n">
        <v>1898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143</v>
      </c>
      <c r="J43" s="17" t="n">
        <v>14.873998946259</v>
      </c>
      <c r="K43" s="6" t="s">
        <f>=Портфель!G13*Портфель!$R$13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46037</v>
      </c>
      <c r="B44" s="16" t="s">
        <v>297</v>
      </c>
      <c r="C44" s="16" t="s">
        <v>59</v>
      </c>
      <c r="D44" s="16" t="s">
        <v>61</v>
      </c>
      <c r="E44" s="17" t="n">
        <v>24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143</v>
      </c>
      <c r="J44" s="17" t="n">
        <v>14.872083333333</v>
      </c>
      <c r="K44" s="6" t="s">
        <f>=Портфель!G13*Портфель!$R$13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46037</v>
      </c>
      <c r="B45" s="16" t="s">
        <v>297</v>
      </c>
      <c r="C45" s="16" t="s">
        <v>59</v>
      </c>
      <c r="D45" s="16" t="s">
        <v>61</v>
      </c>
      <c r="E45" s="17" t="n">
        <v>14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143</v>
      </c>
      <c r="J45" s="17" t="n">
        <v>14.872142857143</v>
      </c>
      <c r="K45" s="6" t="s">
        <f>=Портфель!G13*Портфель!$R$13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46038</v>
      </c>
      <c r="B46" s="16" t="s">
        <v>297</v>
      </c>
      <c r="C46" s="16" t="s">
        <v>59</v>
      </c>
      <c r="D46" s="16" t="s">
        <v>61</v>
      </c>
      <c r="E46" s="17" t="n">
        <v>50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142</v>
      </c>
      <c r="J46" s="17" t="n">
        <v>14.821</v>
      </c>
      <c r="K46" s="6" t="s">
        <f>=Портфель!G13*Портфель!$R$13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46038</v>
      </c>
      <c r="B47" s="16" t="s">
        <v>297</v>
      </c>
      <c r="C47" s="16" t="s">
        <v>59</v>
      </c>
      <c r="D47" s="16" t="s">
        <v>61</v>
      </c>
      <c r="E47" s="17" t="n">
        <v>57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142</v>
      </c>
      <c r="J47" s="17" t="n">
        <v>14.808947368421</v>
      </c>
      <c r="K47" s="6" t="s">
        <f>=Портфель!G13*Портфель!$R$13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46038</v>
      </c>
      <c r="B48" s="16" t="s">
        <v>297</v>
      </c>
      <c r="C48" s="16" t="s">
        <v>59</v>
      </c>
      <c r="D48" s="16" t="s">
        <v>61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142</v>
      </c>
      <c r="J48" s="17" t="n">
        <v>14.81</v>
      </c>
      <c r="K48" s="6" t="s">
        <f>=Портфель!G13*Портфель!$R$13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46038</v>
      </c>
      <c r="B49" s="16" t="s">
        <v>297</v>
      </c>
      <c r="C49" s="16" t="s">
        <v>59</v>
      </c>
      <c r="D49" s="16" t="s">
        <v>61</v>
      </c>
      <c r="E49" s="17" t="n">
        <v>50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142</v>
      </c>
      <c r="J49" s="17" t="n">
        <v>14.82</v>
      </c>
      <c r="K49" s="6" t="s">
        <f>=Портфель!G13*Портфель!$R$13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46038</v>
      </c>
      <c r="B50" s="16" t="s">
        <v>297</v>
      </c>
      <c r="C50" s="16" t="s">
        <v>59</v>
      </c>
      <c r="D50" s="16" t="s">
        <v>61</v>
      </c>
      <c r="E50" s="17" t="n">
        <v>1000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142</v>
      </c>
      <c r="J50" s="17" t="n">
        <v>14.82</v>
      </c>
      <c r="K50" s="6" t="s">
        <f>=Портфель!G13*Портфель!$R$13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46038</v>
      </c>
      <c r="B51" s="16" t="s">
        <v>297</v>
      </c>
      <c r="C51" s="16" t="s">
        <v>59</v>
      </c>
      <c r="D51" s="16" t="s">
        <v>61</v>
      </c>
      <c r="E51" s="17" t="n">
        <v>50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142</v>
      </c>
      <c r="J51" s="17" t="n">
        <v>14.824</v>
      </c>
      <c r="K51" s="6" t="s">
        <f>=Портфель!G13*Портфель!$R$13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46038</v>
      </c>
      <c r="B52" s="16" t="s">
        <v>297</v>
      </c>
      <c r="C52" s="16" t="s">
        <v>59</v>
      </c>
      <c r="D52" s="16" t="s">
        <v>61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142</v>
      </c>
      <c r="J52" s="17" t="n">
        <v>14.82</v>
      </c>
      <c r="K52" s="6" t="s">
        <f>=Портфель!G13*Портфель!$R$13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46038</v>
      </c>
      <c r="B53" s="16" t="s">
        <v>297</v>
      </c>
      <c r="C53" s="16" t="s">
        <v>59</v>
      </c>
      <c r="D53" s="16" t="s">
        <v>61</v>
      </c>
      <c r="E53" s="17" t="n">
        <v>50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142</v>
      </c>
      <c r="J53" s="17" t="n">
        <v>14.822</v>
      </c>
      <c r="K53" s="6" t="s">
        <f>=Портфель!G13*Портфель!$R$13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46038</v>
      </c>
      <c r="B54" s="16" t="s">
        <v>297</v>
      </c>
      <c r="C54" s="16" t="s">
        <v>59</v>
      </c>
      <c r="D54" s="16" t="s">
        <v>61</v>
      </c>
      <c r="E54" s="17" t="n">
        <v>50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142</v>
      </c>
      <c r="J54" s="17" t="n">
        <v>14.823</v>
      </c>
      <c r="K54" s="6" t="s">
        <f>=Портфель!G13*Портфель!$R$13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46038</v>
      </c>
      <c r="B55" s="16" t="s">
        <v>297</v>
      </c>
      <c r="C55" s="16" t="s">
        <v>59</v>
      </c>
      <c r="D55" s="16" t="s">
        <v>61</v>
      </c>
      <c r="E55" s="17" t="n">
        <v>3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142</v>
      </c>
      <c r="J55" s="17" t="n">
        <v>14.823333333333</v>
      </c>
      <c r="K55" s="6" t="s">
        <f>=Портфель!G13*Портфель!$R$13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46038</v>
      </c>
      <c r="B56" s="16" t="s">
        <v>297</v>
      </c>
      <c r="C56" s="16" t="s">
        <v>59</v>
      </c>
      <c r="D56" s="16" t="s">
        <v>61</v>
      </c>
      <c r="E56" s="17" t="n">
        <v>3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142</v>
      </c>
      <c r="J56" s="17" t="n">
        <v>14.82</v>
      </c>
      <c r="K56" s="6" t="s">
        <f>=Портфель!G13*Портфель!$R$13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46038</v>
      </c>
      <c r="B57" s="16" t="s">
        <v>297</v>
      </c>
      <c r="C57" s="16" t="s">
        <v>59</v>
      </c>
      <c r="D57" s="16" t="s">
        <v>61</v>
      </c>
      <c r="E57" s="17" t="n">
        <v>5343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142</v>
      </c>
      <c r="J57" s="17" t="n">
        <v>14.823999625678</v>
      </c>
      <c r="K57" s="6" t="s">
        <f>=Портфель!G13*Портфель!$R$13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46037</v>
      </c>
      <c r="B58" s="16" t="s">
        <v>233</v>
      </c>
      <c r="C58" s="16" t="s">
        <v>63</v>
      </c>
      <c r="D58" s="16" t="s">
        <v>64</v>
      </c>
      <c r="E58" s="17" t="n">
        <v>986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143</v>
      </c>
      <c r="J58" s="17" t="n">
        <v>18.356004056795</v>
      </c>
      <c r="K58" s="6" t="s">
        <f>=Портфель!G14*Портфель!$R$13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46037</v>
      </c>
      <c r="B59" s="16" t="s">
        <v>233</v>
      </c>
      <c r="C59" s="16" t="s">
        <v>63</v>
      </c>
      <c r="D59" s="16" t="s">
        <v>64</v>
      </c>
      <c r="E59" s="17" t="n">
        <v>1677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143</v>
      </c>
      <c r="J59" s="17" t="n">
        <v>18.355998807394</v>
      </c>
      <c r="K59" s="6" t="s">
        <f>=Портфель!G14*Портфель!$R$13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46037</v>
      </c>
      <c r="B60" s="16" t="s">
        <v>233</v>
      </c>
      <c r="C60" s="16" t="s">
        <v>63</v>
      </c>
      <c r="D60" s="16" t="s">
        <v>64</v>
      </c>
      <c r="E60" s="17" t="n">
        <v>2043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143</v>
      </c>
      <c r="J60" s="17" t="n">
        <v>18.356000978953</v>
      </c>
      <c r="K60" s="6" t="s">
        <f>=Портфель!G14*Портфель!$R$13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46037</v>
      </c>
      <c r="B61" s="16" t="s">
        <v>233</v>
      </c>
      <c r="C61" s="16" t="s">
        <v>63</v>
      </c>
      <c r="D61" s="16" t="s">
        <v>64</v>
      </c>
      <c r="E61" s="17" t="n">
        <v>1097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143</v>
      </c>
      <c r="J61" s="17" t="n">
        <v>18.355998176846</v>
      </c>
      <c r="K61" s="6" t="s">
        <f>=Портфель!G14*Портфель!$R$13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46037</v>
      </c>
      <c r="B62" s="16" t="s">
        <v>233</v>
      </c>
      <c r="C62" s="16" t="s">
        <v>63</v>
      </c>
      <c r="D62" s="16" t="s">
        <v>64</v>
      </c>
      <c r="E62" s="17" t="n">
        <v>4997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143</v>
      </c>
      <c r="J62" s="17" t="n">
        <v>18.36599959976</v>
      </c>
      <c r="K62" s="6" t="s">
        <f>=Портфель!G14*Портфель!$R$13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46037</v>
      </c>
      <c r="B63" s="16" t="s">
        <v>233</v>
      </c>
      <c r="C63" s="16" t="s">
        <v>63</v>
      </c>
      <c r="D63" s="16" t="s">
        <v>64</v>
      </c>
      <c r="E63" s="17" t="n">
        <v>100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143</v>
      </c>
      <c r="J63" s="17" t="n">
        <v>18.35</v>
      </c>
      <c r="K63" s="6" t="s">
        <f>=Портфель!G14*Портфель!$R$13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46037</v>
      </c>
      <c r="B64" s="16" t="s">
        <v>233</v>
      </c>
      <c r="C64" s="16" t="s">
        <v>67</v>
      </c>
      <c r="D64" s="16" t="s">
        <v>68</v>
      </c>
      <c r="E64" s="17" t="n">
        <v>4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143</v>
      </c>
      <c r="J64" s="17" t="n">
        <v>84.47</v>
      </c>
      <c r="K64" s="6" t="s">
        <f>=Портфель!G15*Портфель!$R$13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46037</v>
      </c>
      <c r="B65" s="16" t="s">
        <v>233</v>
      </c>
      <c r="C65" s="16" t="s">
        <v>67</v>
      </c>
      <c r="D65" s="16" t="s">
        <v>68</v>
      </c>
      <c r="E65" s="17" t="n">
        <v>7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143</v>
      </c>
      <c r="J65" s="17" t="n">
        <v>84.47</v>
      </c>
      <c r="K65" s="6" t="s">
        <f>=Портфель!G15*Портфель!$R$13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46037</v>
      </c>
      <c r="B66" s="16" t="s">
        <v>233</v>
      </c>
      <c r="C66" s="16" t="s">
        <v>67</v>
      </c>
      <c r="D66" s="16" t="s">
        <v>68</v>
      </c>
      <c r="E66" s="17" t="n">
        <v>5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143</v>
      </c>
      <c r="J66" s="17" t="n">
        <v>84.47</v>
      </c>
      <c r="K66" s="6" t="s">
        <f>=Портфель!G15*Портфель!$R$13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46037</v>
      </c>
      <c r="B67" s="16" t="s">
        <v>233</v>
      </c>
      <c r="C67" s="16" t="s">
        <v>67</v>
      </c>
      <c r="D67" s="16" t="s">
        <v>68</v>
      </c>
      <c r="E67" s="17" t="n">
        <v>5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143</v>
      </c>
      <c r="J67" s="17" t="n">
        <v>84.47</v>
      </c>
      <c r="K67" s="6" t="s">
        <f>=Портфель!G15*Портфель!$R$13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46037</v>
      </c>
      <c r="B68" s="16" t="s">
        <v>233</v>
      </c>
      <c r="C68" s="16" t="s">
        <v>67</v>
      </c>
      <c r="D68" s="16" t="s">
        <v>68</v>
      </c>
      <c r="E68" s="17" t="n">
        <v>5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143</v>
      </c>
      <c r="J68" s="17" t="n">
        <v>84.47</v>
      </c>
      <c r="K68" s="6" t="s">
        <f>=Портфель!G15*Портфель!$R$13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46037</v>
      </c>
      <c r="B69" s="16" t="s">
        <v>233</v>
      </c>
      <c r="C69" s="16" t="s">
        <v>67</v>
      </c>
      <c r="D69" s="16" t="s">
        <v>68</v>
      </c>
      <c r="E69" s="17" t="n">
        <v>6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143</v>
      </c>
      <c r="J69" s="17" t="n">
        <v>84.47</v>
      </c>
      <c r="K69" s="6" t="s">
        <f>=Портфель!G15*Портфель!$R$13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46037</v>
      </c>
      <c r="B70" s="16" t="s">
        <v>233</v>
      </c>
      <c r="C70" s="16" t="s">
        <v>67</v>
      </c>
      <c r="D70" s="16" t="s">
        <v>68</v>
      </c>
      <c r="E70" s="17" t="n">
        <v>6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143</v>
      </c>
      <c r="J70" s="17" t="n">
        <v>84.47</v>
      </c>
      <c r="K70" s="6" t="s">
        <f>=Портфель!G15*Портфель!$R$13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46037</v>
      </c>
      <c r="B71" s="16" t="s">
        <v>233</v>
      </c>
      <c r="C71" s="16" t="s">
        <v>67</v>
      </c>
      <c r="D71" s="16" t="s">
        <v>68</v>
      </c>
      <c r="E71" s="17" t="n">
        <v>6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143</v>
      </c>
      <c r="J71" s="17" t="n">
        <v>84.47</v>
      </c>
      <c r="K71" s="6" t="s">
        <f>=Портфель!G15*Портфель!$R$13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46037</v>
      </c>
      <c r="B72" s="16" t="s">
        <v>233</v>
      </c>
      <c r="C72" s="16" t="s">
        <v>67</v>
      </c>
      <c r="D72" s="16" t="s">
        <v>68</v>
      </c>
      <c r="E72" s="17" t="n">
        <v>6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143</v>
      </c>
      <c r="J72" s="17" t="n">
        <v>84.47</v>
      </c>
      <c r="K72" s="6" t="s">
        <f>=Портфель!G15*Портфель!$R$13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46037</v>
      </c>
      <c r="B73" s="16" t="s">
        <v>233</v>
      </c>
      <c r="C73" s="16" t="s">
        <v>67</v>
      </c>
      <c r="D73" s="16" t="s">
        <v>68</v>
      </c>
      <c r="E73" s="17" t="n">
        <v>8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143</v>
      </c>
      <c r="J73" s="17" t="n">
        <v>84.47</v>
      </c>
      <c r="K73" s="6" t="s">
        <f>=Портфель!G15*Портфель!$R$13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46037</v>
      </c>
      <c r="B74" s="16" t="s">
        <v>233</v>
      </c>
      <c r="C74" s="16" t="s">
        <v>67</v>
      </c>
      <c r="D74" s="16" t="s">
        <v>68</v>
      </c>
      <c r="E74" s="17" t="n">
        <v>46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143</v>
      </c>
      <c r="J74" s="17" t="n">
        <v>84.47</v>
      </c>
      <c r="K74" s="6" t="s">
        <f>=Портфель!G15*Портфель!$R$13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46037</v>
      </c>
      <c r="B75" s="16" t="s">
        <v>233</v>
      </c>
      <c r="C75" s="16" t="s">
        <v>67</v>
      </c>
      <c r="D75" s="16" t="s">
        <v>68</v>
      </c>
      <c r="E75" s="17" t="n">
        <v>7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143</v>
      </c>
      <c r="J75" s="17" t="n">
        <v>84.47</v>
      </c>
      <c r="K75" s="6" t="s">
        <f>=Портфель!G15*Портфель!$R$13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46037</v>
      </c>
      <c r="B76" s="16" t="s">
        <v>233</v>
      </c>
      <c r="C76" s="16" t="s">
        <v>67</v>
      </c>
      <c r="D76" s="16" t="s">
        <v>68</v>
      </c>
      <c r="E76" s="17" t="n">
        <v>7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143</v>
      </c>
      <c r="J76" s="17" t="n">
        <v>84.47</v>
      </c>
      <c r="K76" s="6" t="s">
        <f>=Портфель!G15*Портфель!$R$13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46037</v>
      </c>
      <c r="B77" s="16" t="s">
        <v>233</v>
      </c>
      <c r="C77" s="16" t="s">
        <v>67</v>
      </c>
      <c r="D77" s="16" t="s">
        <v>68</v>
      </c>
      <c r="E77" s="17" t="n">
        <v>7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143</v>
      </c>
      <c r="J77" s="17" t="n">
        <v>84.47</v>
      </c>
      <c r="K77" s="6" t="s">
        <f>=Портфель!G15*Портфель!$R$13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46037</v>
      </c>
      <c r="B78" s="16" t="s">
        <v>233</v>
      </c>
      <c r="C78" s="16" t="s">
        <v>67</v>
      </c>
      <c r="D78" s="16" t="s">
        <v>68</v>
      </c>
      <c r="E78" s="17" t="n">
        <v>12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143</v>
      </c>
      <c r="J78" s="17" t="n">
        <v>84.47</v>
      </c>
      <c r="K78" s="6" t="s">
        <f>=Портфель!G15*Портфель!$R$13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46037</v>
      </c>
      <c r="B79" s="16" t="s">
        <v>233</v>
      </c>
      <c r="C79" s="16" t="s">
        <v>67</v>
      </c>
      <c r="D79" s="16" t="s">
        <v>68</v>
      </c>
      <c r="E79" s="17" t="n">
        <v>7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143</v>
      </c>
      <c r="J79" s="17" t="n">
        <v>84.47</v>
      </c>
      <c r="K79" s="6" t="s">
        <f>=Портфель!G15*Портфель!$R$13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46037</v>
      </c>
      <c r="B80" s="16" t="s">
        <v>233</v>
      </c>
      <c r="C80" s="16" t="s">
        <v>67</v>
      </c>
      <c r="D80" s="16" t="s">
        <v>68</v>
      </c>
      <c r="E80" s="17" t="n">
        <v>7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143</v>
      </c>
      <c r="J80" s="17" t="n">
        <v>84.47</v>
      </c>
      <c r="K80" s="6" t="s">
        <f>=Портфель!G15*Портфель!$R$13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46037</v>
      </c>
      <c r="B81" s="16" t="s">
        <v>233</v>
      </c>
      <c r="C81" s="16" t="s">
        <v>67</v>
      </c>
      <c r="D81" s="16" t="s">
        <v>68</v>
      </c>
      <c r="E81" s="17" t="n">
        <v>12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143</v>
      </c>
      <c r="J81" s="17" t="n">
        <v>84.47</v>
      </c>
      <c r="K81" s="6" t="s">
        <f>=Портфель!G15*Портфель!$R$13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46037</v>
      </c>
      <c r="B82" s="16" t="s">
        <v>233</v>
      </c>
      <c r="C82" s="16" t="s">
        <v>67</v>
      </c>
      <c r="D82" s="16" t="s">
        <v>68</v>
      </c>
      <c r="E82" s="17" t="n">
        <v>8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143</v>
      </c>
      <c r="J82" s="17" t="n">
        <v>84.47</v>
      </c>
      <c r="K82" s="6" t="s">
        <f>=Портфель!G15*Портфель!$R$13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46037</v>
      </c>
      <c r="B83" s="16" t="s">
        <v>233</v>
      </c>
      <c r="C83" s="16" t="s">
        <v>67</v>
      </c>
      <c r="D83" s="16" t="s">
        <v>68</v>
      </c>
      <c r="E83" s="17" t="n">
        <v>24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143</v>
      </c>
      <c r="J83" s="17" t="n">
        <v>84.47</v>
      </c>
      <c r="K83" s="6" t="s">
        <f>=Портфель!G15*Портфель!$R$13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46037</v>
      </c>
      <c r="B84" s="16" t="s">
        <v>233</v>
      </c>
      <c r="C84" s="16" t="s">
        <v>67</v>
      </c>
      <c r="D84" s="16" t="s">
        <v>68</v>
      </c>
      <c r="E84" s="17" t="n">
        <v>8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143</v>
      </c>
      <c r="J84" s="17" t="n">
        <v>84.47</v>
      </c>
      <c r="K84" s="6" t="s">
        <f>=Портфель!G15*Портфель!$R$13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46037</v>
      </c>
      <c r="B85" s="16" t="s">
        <v>233</v>
      </c>
      <c r="C85" s="16" t="s">
        <v>67</v>
      </c>
      <c r="D85" s="16" t="s">
        <v>68</v>
      </c>
      <c r="E85" s="17" t="n">
        <v>11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143</v>
      </c>
      <c r="J85" s="17" t="n">
        <v>84.47</v>
      </c>
      <c r="K85" s="6" t="s">
        <f>=Портфель!G15*Портфель!$R$13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46037</v>
      </c>
      <c r="B86" s="16" t="s">
        <v>233</v>
      </c>
      <c r="C86" s="16" t="s">
        <v>67</v>
      </c>
      <c r="D86" s="16" t="s">
        <v>68</v>
      </c>
      <c r="E86" s="17" t="n">
        <v>13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143</v>
      </c>
      <c r="J86" s="17" t="n">
        <v>84.47</v>
      </c>
      <c r="K86" s="6" t="s">
        <f>=Портфель!G15*Портфель!$R$13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46037</v>
      </c>
      <c r="B87" s="16" t="s">
        <v>233</v>
      </c>
      <c r="C87" s="16" t="s">
        <v>67</v>
      </c>
      <c r="D87" s="16" t="s">
        <v>68</v>
      </c>
      <c r="E87" s="17" t="n">
        <v>9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143</v>
      </c>
      <c r="J87" s="17" t="n">
        <v>84.47</v>
      </c>
      <c r="K87" s="6" t="s">
        <f>=Портфель!G15*Портфель!$R$13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46037</v>
      </c>
      <c r="B88" s="16" t="s">
        <v>233</v>
      </c>
      <c r="C88" s="16" t="s">
        <v>67</v>
      </c>
      <c r="D88" s="16" t="s">
        <v>68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143</v>
      </c>
      <c r="J88" s="17" t="n">
        <v>84.47</v>
      </c>
      <c r="K88" s="6" t="s">
        <f>=Портфель!G15*Портфель!$R$13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46037</v>
      </c>
      <c r="B89" s="16" t="s">
        <v>233</v>
      </c>
      <c r="C89" s="16" t="s">
        <v>67</v>
      </c>
      <c r="D89" s="16" t="s">
        <v>68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143</v>
      </c>
      <c r="J89" s="17" t="n">
        <v>84.47</v>
      </c>
      <c r="K89" s="6" t="s">
        <f>=Портфель!G15*Портфель!$R$13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46037</v>
      </c>
      <c r="B90" s="16" t="s">
        <v>233</v>
      </c>
      <c r="C90" s="16" t="s">
        <v>67</v>
      </c>
      <c r="D90" s="16" t="s">
        <v>68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143</v>
      </c>
      <c r="J90" s="17" t="n">
        <v>84.47</v>
      </c>
      <c r="K90" s="6" t="s">
        <f>=Портфель!G15*Портфель!$R$13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46037</v>
      </c>
      <c r="B91" s="16" t="s">
        <v>233</v>
      </c>
      <c r="C91" s="16" t="s">
        <v>67</v>
      </c>
      <c r="D91" s="16" t="s">
        <v>68</v>
      </c>
      <c r="E91" s="17" t="n">
        <v>6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143</v>
      </c>
      <c r="J91" s="17" t="n">
        <v>84.47</v>
      </c>
      <c r="K91" s="6" t="s">
        <f>=Портфель!G15*Портфель!$R$13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46037</v>
      </c>
      <c r="B92" s="16" t="s">
        <v>233</v>
      </c>
      <c r="C92" s="16" t="s">
        <v>67</v>
      </c>
      <c r="D92" s="16" t="s">
        <v>68</v>
      </c>
      <c r="E92" s="17" t="n">
        <v>6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143</v>
      </c>
      <c r="J92" s="17" t="n">
        <v>84.47</v>
      </c>
      <c r="K92" s="6" t="s">
        <f>=Портфель!G15*Портфель!$R$13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46037</v>
      </c>
      <c r="B93" s="16" t="s">
        <v>233</v>
      </c>
      <c r="C93" s="16" t="s">
        <v>67</v>
      </c>
      <c r="D93" s="16" t="s">
        <v>68</v>
      </c>
      <c r="E93" s="17" t="n">
        <v>6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143</v>
      </c>
      <c r="J93" s="17" t="n">
        <v>84.47</v>
      </c>
      <c r="K93" s="6" t="s">
        <f>=Портфель!G15*Портфель!$R$13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46037</v>
      </c>
      <c r="B94" s="16" t="s">
        <v>233</v>
      </c>
      <c r="C94" s="16" t="s">
        <v>67</v>
      </c>
      <c r="D94" s="16" t="s">
        <v>68</v>
      </c>
      <c r="E94" s="17" t="n">
        <v>9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143</v>
      </c>
      <c r="J94" s="17" t="n">
        <v>84.47</v>
      </c>
      <c r="K94" s="6" t="s">
        <f>=Портфель!G15*Портфель!$R$13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46037</v>
      </c>
      <c r="B95" s="16" t="s">
        <v>233</v>
      </c>
      <c r="C95" s="16" t="s">
        <v>67</v>
      </c>
      <c r="D95" s="16" t="s">
        <v>68</v>
      </c>
      <c r="E95" s="17" t="n">
        <v>9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143</v>
      </c>
      <c r="J95" s="17" t="n">
        <v>84.47</v>
      </c>
      <c r="K95" s="6" t="s">
        <f>=Портфель!G15*Портфель!$R$13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46037</v>
      </c>
      <c r="B96" s="16" t="s">
        <v>233</v>
      </c>
      <c r="C96" s="16" t="s">
        <v>67</v>
      </c>
      <c r="D96" s="16" t="s">
        <v>68</v>
      </c>
      <c r="E96" s="17" t="n">
        <v>22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143</v>
      </c>
      <c r="J96" s="17" t="n">
        <v>84.47</v>
      </c>
      <c r="K96" s="6" t="s">
        <f>=Портфель!G15*Портфель!$R$13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46037</v>
      </c>
      <c r="B97" s="16" t="s">
        <v>233</v>
      </c>
      <c r="C97" s="16" t="s">
        <v>67</v>
      </c>
      <c r="D97" s="16" t="s">
        <v>68</v>
      </c>
      <c r="E97" s="17" t="n">
        <v>18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143</v>
      </c>
      <c r="J97" s="17" t="n">
        <v>84.47</v>
      </c>
      <c r="K97" s="6" t="s">
        <f>=Портфель!G15*Портфель!$R$13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46037</v>
      </c>
      <c r="B98" s="16" t="s">
        <v>233</v>
      </c>
      <c r="C98" s="16" t="s">
        <v>67</v>
      </c>
      <c r="D98" s="16" t="s">
        <v>68</v>
      </c>
      <c r="E98" s="17" t="n">
        <v>20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143</v>
      </c>
      <c r="J98" s="17" t="n">
        <v>84.47</v>
      </c>
      <c r="K98" s="6" t="s">
        <f>=Портфель!G15*Портфель!$R$13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46037</v>
      </c>
      <c r="B99" s="16" t="s">
        <v>233</v>
      </c>
      <c r="C99" s="16" t="s">
        <v>67</v>
      </c>
      <c r="D99" s="16" t="s">
        <v>68</v>
      </c>
      <c r="E99" s="17" t="n">
        <v>25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143</v>
      </c>
      <c r="J99" s="17" t="n">
        <v>84.47</v>
      </c>
      <c r="K99" s="6" t="s">
        <f>=Портфель!G15*Портфель!$R$13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46037</v>
      </c>
      <c r="B100" s="16" t="s">
        <v>233</v>
      </c>
      <c r="C100" s="16" t="s">
        <v>67</v>
      </c>
      <c r="D100" s="16" t="s">
        <v>68</v>
      </c>
      <c r="E100" s="17" t="n">
        <v>19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143</v>
      </c>
      <c r="J100" s="17" t="n">
        <v>84.47</v>
      </c>
      <c r="K100" s="6" t="s">
        <f>=Портфель!G15*Портфель!$R$13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46037</v>
      </c>
      <c r="B101" s="16" t="s">
        <v>233</v>
      </c>
      <c r="C101" s="16" t="s">
        <v>67</v>
      </c>
      <c r="D101" s="16" t="s">
        <v>68</v>
      </c>
      <c r="E101" s="17" t="n">
        <v>4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143</v>
      </c>
      <c r="J101" s="17" t="n">
        <v>84.47</v>
      </c>
      <c r="K101" s="6" t="s">
        <f>=Портфель!G15*Портфель!$R$13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46037</v>
      </c>
      <c r="B102" s="16" t="s">
        <v>233</v>
      </c>
      <c r="C102" s="16" t="s">
        <v>67</v>
      </c>
      <c r="D102" s="16" t="s">
        <v>68</v>
      </c>
      <c r="E102" s="17" t="n">
        <v>2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143</v>
      </c>
      <c r="J102" s="17" t="n">
        <v>84.48</v>
      </c>
      <c r="K102" s="6" t="s">
        <f>=Портфель!G15*Портфель!$R$13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46037</v>
      </c>
      <c r="B103" s="16" t="s">
        <v>233</v>
      </c>
      <c r="C103" s="16" t="s">
        <v>67</v>
      </c>
      <c r="D103" s="16" t="s">
        <v>68</v>
      </c>
      <c r="E103" s="17" t="n">
        <v>2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143</v>
      </c>
      <c r="J103" s="17" t="n">
        <v>84.48</v>
      </c>
      <c r="K103" s="6" t="s">
        <f>=Портфель!G15*Портфель!$R$13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46037</v>
      </c>
      <c r="B104" s="16" t="s">
        <v>233</v>
      </c>
      <c r="C104" s="16" t="s">
        <v>67</v>
      </c>
      <c r="D104" s="16" t="s">
        <v>68</v>
      </c>
      <c r="E104" s="17" t="n">
        <v>1956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143</v>
      </c>
      <c r="J104" s="17" t="n">
        <v>84.48</v>
      </c>
      <c r="K104" s="6" t="s">
        <f>=Портфель!G15*Портфель!$R$13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45994</v>
      </c>
      <c r="B105" s="16" t="s">
        <v>233</v>
      </c>
      <c r="C105" s="16" t="s">
        <v>71</v>
      </c>
      <c r="D105" s="16" t="s">
        <v>72</v>
      </c>
      <c r="E105" s="17" t="n">
        <v>268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186</v>
      </c>
      <c r="J105" s="17" t="n">
        <v>187.16</v>
      </c>
      <c r="K105" s="6" t="s">
        <f>=Портфель!G16*Портфель!$R$13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46037</v>
      </c>
      <c r="B106" s="16" t="s">
        <v>233</v>
      </c>
      <c r="C106" s="16" t="s">
        <v>71</v>
      </c>
      <c r="D106" s="16" t="s">
        <v>72</v>
      </c>
      <c r="E106" s="17" t="n">
        <v>75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143</v>
      </c>
      <c r="J106" s="17" t="n">
        <v>191.12</v>
      </c>
      <c r="K106" s="6" t="s">
        <f>=Портфель!G16*Портфель!$R$13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46037</v>
      </c>
      <c r="B107" s="16" t="s">
        <v>233</v>
      </c>
      <c r="C107" s="16" t="s">
        <v>71</v>
      </c>
      <c r="D107" s="16" t="s">
        <v>72</v>
      </c>
      <c r="E107" s="17" t="n">
        <v>184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143</v>
      </c>
      <c r="J107" s="17" t="n">
        <v>191.14</v>
      </c>
      <c r="K107" s="6" t="s">
        <f>=Портфель!G16*Портфель!$R$13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45994</v>
      </c>
      <c r="B108" s="16" t="s">
        <v>233</v>
      </c>
      <c r="C108" s="16" t="s">
        <v>75</v>
      </c>
      <c r="D108" s="16" t="s">
        <v>76</v>
      </c>
      <c r="E108" s="17" t="n">
        <v>2898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186</v>
      </c>
      <c r="J108" s="17" t="n">
        <v>17.282998619738</v>
      </c>
      <c r="K108" s="6" t="s">
        <f>=Портфель!G17*Портфель!$R$13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46037</v>
      </c>
      <c r="B109" s="16" t="s">
        <v>233</v>
      </c>
      <c r="C109" s="16" t="s">
        <v>75</v>
      </c>
      <c r="D109" s="16" t="s">
        <v>76</v>
      </c>
      <c r="E109" s="17" t="n">
        <v>2788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143</v>
      </c>
      <c r="J109" s="17" t="n">
        <v>17.63600071736</v>
      </c>
      <c r="K109" s="6" t="s">
        <f>=Портфель!G17*Портфель!$R$13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45994</v>
      </c>
      <c r="B110" s="16" t="s">
        <v>233</v>
      </c>
      <c r="C110" s="16" t="s">
        <v>78</v>
      </c>
      <c r="D110" s="16" t="s">
        <v>79</v>
      </c>
      <c r="E110" s="17" t="n">
        <v>332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186</v>
      </c>
      <c r="J110" s="17" t="n">
        <v>149.7</v>
      </c>
      <c r="K110" s="6" t="s">
        <f>=Портфель!G18*Портфель!$R$13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46037</v>
      </c>
      <c r="B111" s="16" t="s">
        <v>233</v>
      </c>
      <c r="C111" s="16" t="s">
        <v>78</v>
      </c>
      <c r="D111" s="16" t="s">
        <v>79</v>
      </c>
      <c r="E111" s="17" t="n">
        <v>2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143</v>
      </c>
      <c r="J111" s="17" t="n">
        <v>152.3</v>
      </c>
      <c r="K111" s="6" t="s">
        <f>=Портфель!G18*Портфель!$R$13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46037</v>
      </c>
      <c r="B112" s="16" t="s">
        <v>233</v>
      </c>
      <c r="C112" s="16" t="s">
        <v>78</v>
      </c>
      <c r="D112" s="16" t="s">
        <v>79</v>
      </c>
      <c r="E112" s="17" t="n">
        <v>323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143</v>
      </c>
      <c r="J112" s="17" t="n">
        <v>152.35</v>
      </c>
      <c r="K112" s="6" t="s">
        <f>=Портфель!G18*Портфель!$R$13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46006</v>
      </c>
      <c r="B113" s="16" t="s">
        <v>297</v>
      </c>
      <c r="C113" s="16" t="s">
        <v>81</v>
      </c>
      <c r="D113" s="16" t="s">
        <v>82</v>
      </c>
      <c r="E113" s="17" t="n">
        <v>2848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174</v>
      </c>
      <c r="J113" s="17" t="n">
        <v>32.385</v>
      </c>
      <c r="K113" s="6" t="s">
        <f>=Портфель!G19*Портфель!$R$13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46006</v>
      </c>
      <c r="B114" s="16" t="s">
        <v>297</v>
      </c>
      <c r="C114" s="16" t="s">
        <v>81</v>
      </c>
      <c r="D114" s="16" t="s">
        <v>82</v>
      </c>
      <c r="E114" s="17" t="n">
        <v>59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174</v>
      </c>
      <c r="J114" s="17" t="n">
        <v>32.38</v>
      </c>
      <c r="K114" s="6" t="s">
        <f>=Портфель!G19*Портфель!$R$13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46007</v>
      </c>
      <c r="B115" s="16" t="s">
        <v>297</v>
      </c>
      <c r="C115" s="16" t="s">
        <v>84</v>
      </c>
      <c r="D115" s="16" t="s">
        <v>85</v>
      </c>
      <c r="E115" s="17" t="n">
        <v>7132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173</v>
      </c>
      <c r="J115" s="17" t="n">
        <v>13.04</v>
      </c>
      <c r="K115" s="6" t="s">
        <f>=Портфель!G20*Портфель!$R$13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46007</v>
      </c>
      <c r="B116" s="16" t="s">
        <v>297</v>
      </c>
      <c r="C116" s="16" t="s">
        <v>84</v>
      </c>
      <c r="D116" s="16" t="s">
        <v>85</v>
      </c>
      <c r="E116" s="17" t="n">
        <v>161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173</v>
      </c>
      <c r="J116" s="17" t="n">
        <v>13.04</v>
      </c>
      <c r="K116" s="6" t="s">
        <f>=Портфель!G20*Портфель!$R$13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45926</v>
      </c>
      <c r="B117" s="16" t="s">
        <v>233</v>
      </c>
      <c r="C117" s="16" t="s">
        <v>88</v>
      </c>
      <c r="D117" s="16" t="s">
        <v>90</v>
      </c>
      <c r="E117" s="17" t="n">
        <v>55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254</v>
      </c>
      <c r="J117" s="17" t="n">
        <v>910.12</v>
      </c>
      <c r="K117" s="6" t="s">
        <f>=Портфель!G22*Портфель!H22/100*Портфель!$R$13+Портфель!I22*Портфель!$R$13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45926</v>
      </c>
      <c r="B118" s="16" t="s">
        <v>233</v>
      </c>
      <c r="C118" s="16" t="s">
        <v>88</v>
      </c>
      <c r="D118" s="16" t="s">
        <v>90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254</v>
      </c>
      <c r="J118" s="17" t="n">
        <v>908.69</v>
      </c>
      <c r="K118" s="6" t="s">
        <f>=Портфель!G22*Портфель!H22/100*Портфель!$R$13+Портфель!I22*Портфель!$R$13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45939</v>
      </c>
      <c r="B119" s="16" t="s">
        <v>233</v>
      </c>
      <c r="C119" s="16" t="s">
        <v>88</v>
      </c>
      <c r="D119" s="16" t="s">
        <v>90</v>
      </c>
      <c r="E119" s="17" t="n">
        <v>53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241</v>
      </c>
      <c r="J119" s="17" t="n">
        <v>909.17</v>
      </c>
      <c r="K119" s="6" t="s">
        <f>=Портфель!G22*Портфель!H22/100*Портфель!$R$13+Портфель!I22*Портфель!$R$13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45939</v>
      </c>
      <c r="B120" s="16" t="s">
        <v>233</v>
      </c>
      <c r="C120" s="16" t="s">
        <v>88</v>
      </c>
      <c r="D120" s="16" t="s">
        <v>90</v>
      </c>
      <c r="E120" s="17" t="n">
        <v>2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241</v>
      </c>
      <c r="J120" s="17" t="n">
        <v>909.17</v>
      </c>
      <c r="K120" s="6" t="s">
        <f>=Портфель!G22*Портфель!H22/100*Портфель!$R$13+Портфель!I22*Портфель!$R$13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45959</v>
      </c>
      <c r="B121" s="16" t="s">
        <v>233</v>
      </c>
      <c r="C121" s="16" t="s">
        <v>88</v>
      </c>
      <c r="D121" s="16" t="s">
        <v>90</v>
      </c>
      <c r="E121" s="17" t="n">
        <v>7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221</v>
      </c>
      <c r="J121" s="17" t="n">
        <v>914.68</v>
      </c>
      <c r="K121" s="6" t="s">
        <f>=Портфель!G22*Портфель!H22/100*Портфель!$R$13+Портфель!I22*Портфель!$R$13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45925</v>
      </c>
      <c r="B122" s="16" t="s">
        <v>233</v>
      </c>
      <c r="C122" s="16" t="s">
        <v>93</v>
      </c>
      <c r="D122" s="16" t="s">
        <v>94</v>
      </c>
      <c r="E122" s="17" t="n">
        <v>20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255</v>
      </c>
      <c r="J122" s="17" t="n">
        <v>913.81</v>
      </c>
      <c r="K122" s="6" t="s">
        <f>=Портфель!G23*Портфель!H23/100*Портфель!$R$13+Портфель!I23*Портфель!$R$13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45925</v>
      </c>
      <c r="B123" s="16" t="s">
        <v>233</v>
      </c>
      <c r="C123" s="16" t="s">
        <v>93</v>
      </c>
      <c r="D123" s="16" t="s">
        <v>94</v>
      </c>
      <c r="E123" s="17" t="n">
        <v>15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255</v>
      </c>
      <c r="J123" s="17" t="n">
        <v>913.81</v>
      </c>
      <c r="K123" s="6" t="s">
        <f>=Портфель!G23*Портфель!H23/100*Портфель!$R$13+Портфель!I23*Портфель!$R$13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45925</v>
      </c>
      <c r="B124" s="16" t="s">
        <v>233</v>
      </c>
      <c r="C124" s="16" t="s">
        <v>93</v>
      </c>
      <c r="D124" s="16" t="s">
        <v>94</v>
      </c>
      <c r="E124" s="17" t="n">
        <v>1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255</v>
      </c>
      <c r="J124" s="17" t="n">
        <v>913.82</v>
      </c>
      <c r="K124" s="6" t="s">
        <f>=Портфель!G23*Портфель!H23/100*Портфель!$R$13+Портфель!I23*Портфель!$R$13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45926</v>
      </c>
      <c r="B125" s="16" t="s">
        <v>233</v>
      </c>
      <c r="C125" s="16" t="s">
        <v>93</v>
      </c>
      <c r="D125" s="16" t="s">
        <v>94</v>
      </c>
      <c r="E125" s="17" t="n">
        <v>20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254</v>
      </c>
      <c r="J125" s="17" t="n">
        <v>906.76</v>
      </c>
      <c r="K125" s="6" t="s">
        <f>=Портфель!G23*Портфель!H23/100*Портфель!$R$13+Портфель!I23*Портфель!$R$13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45939</v>
      </c>
      <c r="B126" s="16" t="s">
        <v>233</v>
      </c>
      <c r="C126" s="16" t="s">
        <v>93</v>
      </c>
      <c r="D126" s="16" t="s">
        <v>94</v>
      </c>
      <c r="E126" s="17" t="n">
        <v>55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241</v>
      </c>
      <c r="J126" s="17" t="n">
        <v>907.51</v>
      </c>
      <c r="K126" s="6" t="s">
        <f>=Портфель!G23*Портфель!H23/100*Портфель!$R$13+Портфель!I23*Портфель!$R$13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45946</v>
      </c>
      <c r="B127" s="16" t="s">
        <v>233</v>
      </c>
      <c r="C127" s="16" t="s">
        <v>93</v>
      </c>
      <c r="D127" s="16" t="s">
        <v>94</v>
      </c>
      <c r="E127" s="17" t="n">
        <v>6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234</v>
      </c>
      <c r="J127" s="17" t="n">
        <v>901.07</v>
      </c>
      <c r="K127" s="6" t="s">
        <f>=Портфель!G23*Портфель!H23/100*Портфель!$R$13+Портфель!I23*Портфель!$R$13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46037</v>
      </c>
      <c r="B128" s="16" t="s">
        <v>233</v>
      </c>
      <c r="C128" s="16" t="s">
        <v>97</v>
      </c>
      <c r="D128" s="16" t="s">
        <v>98</v>
      </c>
      <c r="E128" s="17" t="n">
        <v>105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143</v>
      </c>
      <c r="J128" s="17" t="n">
        <v>947.27</v>
      </c>
      <c r="K128" s="6" t="s">
        <f>=Портфель!G24*Портфель!H24/100*Портфель!$R$13+Портфель!I24*Портфель!$R$13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46037</v>
      </c>
      <c r="B129" s="16" t="s">
        <v>233</v>
      </c>
      <c r="C129" s="16" t="s">
        <v>101</v>
      </c>
      <c r="D129" s="16" t="s">
        <v>102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143</v>
      </c>
      <c r="J129" s="17" t="n">
        <v>79553.7</v>
      </c>
      <c r="K129" s="6" t="s">
        <f>=Портфель!G25*Портфель!H25/100*Портфель!$R$17+Портфель!I25*Портфель!$R$13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46006</v>
      </c>
      <c r="B130" s="16" t="s">
        <v>233</v>
      </c>
      <c r="C130" s="16" t="s">
        <v>104</v>
      </c>
      <c r="D130" s="16" t="s">
        <v>105</v>
      </c>
      <c r="E130" s="17" t="n">
        <v>2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174</v>
      </c>
      <c r="J130" s="17" t="n">
        <v>7834.79</v>
      </c>
      <c r="K130" s="6" t="s">
        <f>=Портфель!G26*Портфель!H26/100*Портфель!$R$17+Портфель!I26*Портфель!$R$13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46006</v>
      </c>
      <c r="B131" s="16" t="s">
        <v>233</v>
      </c>
      <c r="C131" s="16" t="s">
        <v>104</v>
      </c>
      <c r="D131" s="16" t="s">
        <v>105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174</v>
      </c>
      <c r="J131" s="17" t="n">
        <v>7834.76</v>
      </c>
      <c r="K131" s="6" t="s">
        <f>=Портфель!G26*Портфель!H26/100*Портфель!$R$17+Портфель!I26*Портфель!$R$13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46006</v>
      </c>
      <c r="B132" s="16" t="s">
        <v>233</v>
      </c>
      <c r="C132" s="16" t="s">
        <v>104</v>
      </c>
      <c r="D132" s="16" t="s">
        <v>105</v>
      </c>
      <c r="E132" s="17" t="n">
        <v>2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174</v>
      </c>
      <c r="J132" s="17" t="n">
        <v>7834.785</v>
      </c>
      <c r="K132" s="6" t="s">
        <f>=Портфель!G26*Портфель!H26/100*Портфель!$R$17+Портфель!I26*Портфель!$R$13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/>
      <c r="B133" s="16"/>
      <c r="C133" s="16"/>
      <c r="D133" s="16"/>
      <c r="E133" s="17"/>
      <c r="F133" s="7"/>
      <c r="G133" s="17"/>
      <c r="H133" s="16"/>
      <c r="I133" s="7"/>
      <c r="J133" s="17"/>
      <c r="K133" s="4" t="s">
        <v>110</v>
      </c>
      <c r="L133" s="8" t="s">
        <f>=SUBTOTAL(109,L2:L132)</f>
      </c>
      <c r="M133" s="8" t="s">
        <f>=SUBTOTAL(109,M2:M132)</f>
      </c>
      <c r="N133" s="8" t="s">
        <f>=MAX(0,M133*0.13)</f>
      </c>
    </row>
  </sheetData>
  <autoFilter ref="A1:O1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2026-06-06T16:38:06.00Z</dcterms:created>
  <dc:creator>izi-invest.ru</dc:creator>
  <cp:revision>0</cp:revision>
</cp:coreProperties>
</file>