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<sst xmlns="http://schemas.openxmlformats.org/spreadsheetml/2006/main" count="128" uniqueCount="87">
  <si>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</si>
  <si>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</si>
  <si>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</si>
  <si>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</si>
  <si>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</si>
  <si>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</si>
  <si>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</si>
  <si>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</si>
  <si>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</si>
  <si>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</si>
  <si>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</si>
  <si>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</si>
  <si>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</si>
  <si>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</si>
  <si>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</si>
  <si>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</si>
  <si>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LQDT</t>
  </si>
  <si>
    <t>etf</t>
  </si>
  <si>
    <t>LQDT ETF</t>
  </si>
  <si>
    <t>RUR</t>
  </si>
  <si>
    <t>AMD</t>
  </si>
  <si>
    <t>Сумма по фондам: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</si>
  <si>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</si>
  <si>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</si>
  <si>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</si>
  <si>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</si>
  <si>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</si>
  <si>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</si>
  <si>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</si>
  <si>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</si>
  <si>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</si>
  <si>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</si>
  <si>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</si>
  <si>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</si>
  <si>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</si>
  <si>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</si>
  <si>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</si>
  <si>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</si>
  <si>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</si>
  <si>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</si>
  <si>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</si>
  <si>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</si>
  <si>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</si>
  <si>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</si>
  <si>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</si>
  <si>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</si>
  <si>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</si>
  <si>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</si>
  <si>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</si>
  <si>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</si>
  <si>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</si>
  <si>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</si>
  <si>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</si>
  <si>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</si>
  <si>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</si>
  <si>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LQDT
LQDT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</si>
  <si>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</si>
  <si>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</si>
  <si>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</si>
  <si>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</si>
  <si>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</si>
  <si>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</si>
  <si>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</si>
  <si>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commission</t>
  </si>
  <si>
    <t>Вознаграждение брокера (Фондовый рынок)</t>
  </si>
  <si>
    <t>БПИФ Ликвидность УК ВИМ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</si>
  <si>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</si>
  <si>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</si>
  <si>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</si>
  <si>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</si>
  <si>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</si>
  <si>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</si>
  <si>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</si>
  <si>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</si>
  <si>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</si>
  <si>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</si>
  <si>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</si>
  <si>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</si>
  <si>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ALOR investor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</si>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</sst>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44400</v>
      </c>
      <c r="F2" s="6" t="n">
        <v>2.0094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0.0635</v>
      </c>
      <c r="L2" s="6" t="n">
        <v>1.89</v>
      </c>
      <c r="M2" s="17" t="n">
        <v>1684.28</v>
      </c>
      <c r="N2" s="16"/>
      <c r="O2" s="16" t="s">
        <v>20</v>
      </c>
      <c r="P2" s="17" t="n">
        <v>0.2027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26.11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-83920.3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52.730137084619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93.2228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10.853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85.5582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98.7789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10205.4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9.377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0.154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164.48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1.603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73.4689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2" t="n">
        <v>46544</v>
      </c>
      <c r="B2" s="5" t="n">
        <v>-5297.06</v>
      </c>
      <c r="C2" s="14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47</v>
      </c>
      <c r="D3" s="16"/>
      <c r="E3" s="16"/>
      <c r="F3" s="7"/>
      <c r="G3" s="2" t="s">
        <v>48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49</v>
      </c>
      <c r="D4" s="16"/>
      <c r="E4" s="16"/>
      <c r="F4" s="7"/>
      <c r="G4" s="14" t="s">
        <v>50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46021</v>
      </c>
      <c r="B2" s="6" t="n">
        <v>84075.31</v>
      </c>
      <c r="C2" s="0" t="s">
        <v>51</v>
      </c>
    </row>
    <row collapsed="false" customFormat="false" customHeight="false" hidden="false" ht="12.1" outlineLevel="0" r="3">
      <c r="A3" s="11" t="n">
        <v>46021</v>
      </c>
      <c r="B3" s="6" t="n">
        <v>-188.7</v>
      </c>
      <c r="C3" s="0" t="s">
        <v>52</v>
      </c>
    </row>
    <row collapsed="false" customFormat="false" customHeight="false" hidden="false" ht="12.1" outlineLevel="0" r="4">
      <c r="A4" s="11" t="n">
        <v>46386</v>
      </c>
      <c r="B4" s="8" t="s">
        <f>=-Портфель!J2</f>
      </c>
      <c r="C4" s="0" t="s">
        <v>53</v>
      </c>
    </row>
    <row collapsed="false" customFormat="false" customHeight="false" hidden="false" ht="12.1" outlineLevel="0" r="5">
      <c r="A5" s="0"/>
      <c r="B5" s="10" t="s">
        <f>=XIRR(B2:B4,A2:A4)</f>
      </c>
      <c r="C5" s="0"/>
    </row>
    <row collapsed="false" customFormat="false" customHeight="false" hidden="false" ht="12.1" outlineLevel="0" r="6">
      <c r="A6" s="0"/>
      <c r="B6" s="8" t="s">
        <f>=-SUM(B2:B4)</f>
      </c>
      <c r="C6" s="0" t="s">
        <v>54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55</v>
      </c>
      <c r="C1" s="0"/>
    </row>
    <row collapsed="false" customFormat="false" customHeight="false" hidden="false" ht="12.1" outlineLevel="0" r="2">
      <c r="A2" s="11" t="n">
        <v>46021</v>
      </c>
      <c r="B2" s="6" t="n">
        <v>44400</v>
      </c>
      <c r="C2" s="6" t="n">
        <v>83886.376719101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</row>
    <row collapsed="false" customFormat="false" customHeight="false" hidden="false" ht="12.1" outlineLevel="0" r="4">
      <c r="A4" s="0"/>
      <c r="B4" s="6" t="n">
        <v>2.0094</v>
      </c>
      <c r="C4" s="0" t="s">
        <v>56</v>
      </c>
    </row>
    <row collapsed="false" customFormat="false" customHeight="false" hidden="false" ht="12.1" outlineLevel="0" r="5">
      <c r="A5" s="0"/>
      <c r="B5" s="6" t="n">
        <v>44400</v>
      </c>
      <c r="C5" s="0" t="s">
        <v>57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58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59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60</v>
      </c>
      <c r="L1" s="18" t="s">
        <v>61</v>
      </c>
      <c r="M1" s="18" t="s">
        <v>19</v>
      </c>
      <c r="N1" s="18" t="s">
        <v>62</v>
      </c>
    </row>
    <row collapsed="false" customFormat="false" customHeight="false" hidden="false" ht="12.1" outlineLevel="0" r="2">
      <c r="A2" s="21" t="n">
        <v>46021</v>
      </c>
      <c r="B2" s="22" t="s">
        <v>63</v>
      </c>
      <c r="C2" s="22" t="s">
        <v>64</v>
      </c>
      <c r="D2" s="22" t="s">
        <v>63</v>
      </c>
      <c r="E2" s="22" t="s">
        <v>63</v>
      </c>
      <c r="F2" s="22" t="s">
        <v>19</v>
      </c>
      <c r="G2" s="23" t="n">
        <v>1</v>
      </c>
      <c r="H2" s="24" t="n">
        <v>-33.69</v>
      </c>
      <c r="I2" s="24" t="n">
        <v>-33.69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46021.414502315</v>
      </c>
      <c r="B3" s="16" t="s">
        <v>16</v>
      </c>
      <c r="C3" s="16" t="s">
        <v>65</v>
      </c>
      <c r="D3" s="16" t="s">
        <v>51</v>
      </c>
      <c r="E3" s="16" t="s">
        <v>17</v>
      </c>
      <c r="F3" s="16" t="s">
        <v>19</v>
      </c>
      <c r="G3" s="7" t="n">
        <v>44500</v>
      </c>
      <c r="H3" s="6" t="n">
        <v>1.8882</v>
      </c>
      <c r="I3" s="6" t="n">
        <v>-84024.9</v>
      </c>
      <c r="J3" s="6" t="n">
        <v>0</v>
      </c>
      <c r="K3" s="6" t="n">
        <v>-16.8</v>
      </c>
      <c r="L3" s="6" t="n">
        <v>-33.61</v>
      </c>
      <c r="M3" s="6" t="s">
        <f>=I3+J3+K3+L3</f>
      </c>
      <c r="N3" s="16"/>
    </row>
    <row collapsed="false" customFormat="false" customHeight="false" hidden="false" ht="12.1" outlineLevel="0" r="4">
      <c r="A4" s="25" t="n">
        <v>46021.414814815</v>
      </c>
      <c r="B4" s="26" t="s">
        <v>16</v>
      </c>
      <c r="C4" s="26" t="s">
        <v>65</v>
      </c>
      <c r="D4" s="26" t="s">
        <v>52</v>
      </c>
      <c r="E4" s="26" t="s">
        <v>17</v>
      </c>
      <c r="F4" s="26" t="s">
        <v>19</v>
      </c>
      <c r="G4" s="27" t="n">
        <v>-100</v>
      </c>
      <c r="H4" s="28" t="n">
        <v>1.8881</v>
      </c>
      <c r="I4" s="28" t="n">
        <v>188.81</v>
      </c>
      <c r="J4" s="28" t="n">
        <v>0</v>
      </c>
      <c r="K4" s="28" t="n">
        <v>-0.03</v>
      </c>
      <c r="L4" s="28" t="n">
        <v>-0.08</v>
      </c>
      <c r="M4" s="6" t="s">
        <f>=I4+J4+K4+L4</f>
      </c>
      <c r="N4" s="26"/>
    </row>
    <row collapsed="false" customFormat="false" customHeight="false" hidden="false" ht="12.1" outlineLevel="0"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 t="s">
        <v>66</v>
      </c>
      <c r="M5" s="5" t="s">
        <f>=SUM(M2:M4)</f>
      </c>
      <c r="N5" s="4"/>
    </row>
  </sheetData>
  <autoFilter ref="A1:N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39</v>
      </c>
      <c r="B1" s="30" t="s">
        <v>67</v>
      </c>
      <c r="C1" s="30" t="s">
        <v>0</v>
      </c>
      <c r="D1" s="30" t="s">
        <v>2</v>
      </c>
      <c r="E1" s="30" t="s">
        <v>68</v>
      </c>
      <c r="F1" s="30" t="s">
        <v>69</v>
      </c>
      <c r="G1" s="30" t="s">
        <v>70</v>
      </c>
      <c r="H1" s="30" t="s">
        <v>43</v>
      </c>
      <c r="I1" s="30" t="s">
        <v>71</v>
      </c>
      <c r="J1" s="30" t="s">
        <v>72</v>
      </c>
      <c r="K1" s="30" t="s">
        <v>73</v>
      </c>
      <c r="L1" s="30" t="s">
        <v>74</v>
      </c>
      <c r="M1" s="30" t="s">
        <v>75</v>
      </c>
      <c r="N1" s="30" t="s">
        <v>76</v>
      </c>
      <c r="O1" s="30" t="s">
        <v>77</v>
      </c>
    </row>
    <row collapsed="false" customFormat="false" customHeight="false" hidden="false" ht="12.1" outlineLevel="0" r="2">
      <c r="A2" s="29" t="n">
        <v>46021</v>
      </c>
      <c r="B2" s="16" t="s">
        <v>78</v>
      </c>
      <c r="C2" s="16" t="s">
        <v>16</v>
      </c>
      <c r="D2" s="16" t="s">
        <v>18</v>
      </c>
      <c r="E2" s="17" t="n">
        <v>44400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159</v>
      </c>
      <c r="J2" s="17" t="n">
        <v>1.8893328089888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9"/>
      <c r="B3" s="16"/>
      <c r="C3" s="16"/>
      <c r="D3" s="16"/>
      <c r="E3" s="17"/>
      <c r="F3" s="7"/>
      <c r="G3" s="17"/>
      <c r="H3" s="16"/>
      <c r="I3" s="7"/>
      <c r="J3" s="17"/>
      <c r="K3" s="4" t="s">
        <v>27</v>
      </c>
      <c r="L3" s="8" t="s">
        <f>=SUBTOTAL(109,L2:L2)</f>
      </c>
      <c r="M3" s="8" t="s">
        <f>=SUBTOTAL(109,M2:M2)</f>
      </c>
      <c r="N3" s="8" t="s">
        <f>=MAX(0,M3*0.13)</f>
      </c>
    </row>
  </sheetData>
  <autoFilter ref="A1:O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79</v>
      </c>
      <c r="D1" s="30" t="s">
        <v>80</v>
      </c>
      <c r="E1" s="30" t="s">
        <v>81</v>
      </c>
      <c r="F1" s="30" t="s">
        <v>82</v>
      </c>
      <c r="G1" s="30" t="s">
        <v>68</v>
      </c>
      <c r="H1" s="30" t="s">
        <v>83</v>
      </c>
      <c r="I1" s="30" t="s">
        <v>84</v>
      </c>
      <c r="J1" s="30" t="s">
        <v>85</v>
      </c>
      <c r="K1" s="30" t="s">
        <v>86</v>
      </c>
    </row>
    <row collapsed="false" customFormat="false" customHeight="false" hidden="false" ht="12.1" outlineLevel="0" r="2">
      <c r="A2" s="16" t="s">
        <v>16</v>
      </c>
      <c r="B2" s="16" t="s">
        <v>18</v>
      </c>
      <c r="C2" s="31" t="n">
        <v>46021</v>
      </c>
      <c r="D2" s="32" t="n">
        <v>46021</v>
      </c>
      <c r="E2" s="17" t="n">
        <v>1.8893</v>
      </c>
      <c r="F2" s="17" t="n">
        <v>1.887</v>
      </c>
      <c r="G2" s="17" t="n">
        <v>100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2026-06-06T16:38:11.00Z</dcterms:created>
  <dc:creator>izi-invest.ru</dc:creator>
  <cp:revision>0</cp:revision>
</cp:coreProperties>
</file>