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<sst xmlns="http://schemas.openxmlformats.org/spreadsheetml/2006/main" count="8367" uniqueCount="906">
  <si>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</si>
  <si>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</si>
  <si>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</si>
  <si>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</si>
  <si>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</si>
  <si>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</si>
  <si>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</si>
  <si>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</si>
  <si>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</si>
  <si>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</si>
  <si>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</si>
  <si>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</si>
  <si>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</si>
  <si>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</si>
  <si>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</si>
  <si>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</si>
  <si>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</si>
  <si>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MGNT</t>
  </si>
  <si>
    <t>share</t>
  </si>
  <si>
    <t>Магнит ао</t>
  </si>
  <si>
    <t>RUR</t>
  </si>
  <si>
    <t>Альфа: 307 шт.
Втб: 4 шт.</t>
  </si>
  <si>
    <t>AMD</t>
  </si>
  <si>
    <t>SBER</t>
  </si>
  <si>
    <t>Сбербанк</t>
  </si>
  <si>
    <t>Альфа: 1782 шт.
Втб: 110 шт.</t>
  </si>
  <si>
    <t>BYN</t>
  </si>
  <si>
    <t>ROSN</t>
  </si>
  <si>
    <t>Роснефть</t>
  </si>
  <si>
    <t>Альфа: 1269 шт.</t>
  </si>
  <si>
    <t>CAD</t>
  </si>
  <si>
    <t>NMTP</t>
  </si>
  <si>
    <t>НМТП ао</t>
  </si>
  <si>
    <t>Альфа: 58400 шт.</t>
  </si>
  <si>
    <t>CHF</t>
  </si>
  <si>
    <t>SVCB</t>
  </si>
  <si>
    <t>Совкомбанк</t>
  </si>
  <si>
    <t>Альфа: 41100 шт.</t>
  </si>
  <si>
    <t>CNY</t>
  </si>
  <si>
    <t>T</t>
  </si>
  <si>
    <t>Т-Техно ао</t>
  </si>
  <si>
    <t>Альфа: 1458 шт.</t>
  </si>
  <si>
    <t>EUR</t>
  </si>
  <si>
    <t>SIBN</t>
  </si>
  <si>
    <t>Газпрнефть</t>
  </si>
  <si>
    <t>Альфа: 645 шт.</t>
  </si>
  <si>
    <t>GBP</t>
  </si>
  <si>
    <t>BELU</t>
  </si>
  <si>
    <t>НоваБев ао</t>
  </si>
  <si>
    <t>Альфа: 811 шт.
Втб: 84 шт.</t>
  </si>
  <si>
    <t>GLD</t>
  </si>
  <si>
    <t>CHMF</t>
  </si>
  <si>
    <t>СевСт-ао</t>
  </si>
  <si>
    <t>Альфа: 331 шт.</t>
  </si>
  <si>
    <t>HKD</t>
  </si>
  <si>
    <t>NLMK</t>
  </si>
  <si>
    <t>НЛМК ао</t>
  </si>
  <si>
    <t>Альфа: 2250 шт.</t>
  </si>
  <si>
    <t>JPY</t>
  </si>
  <si>
    <t>SNGS</t>
  </si>
  <si>
    <t>Сургнфгз</t>
  </si>
  <si>
    <t>Альфа: 9400 шт.</t>
  </si>
  <si>
    <t>KZT</t>
  </si>
  <si>
    <t>TRNFP</t>
  </si>
  <si>
    <t>Транснф ап</t>
  </si>
  <si>
    <t>Альфа: 96 шт.</t>
  </si>
  <si>
    <t>GAZP</t>
  </si>
  <si>
    <t>ГАЗПРОМ ао</t>
  </si>
  <si>
    <t>Альфа: 950 шт.</t>
  </si>
  <si>
    <t>SLV</t>
  </si>
  <si>
    <t>Сумма по акциям:</t>
  </si>
  <si>
    <t>TRY</t>
  </si>
  <si>
    <t>RU000A10D301</t>
  </si>
  <si>
    <t>bond</t>
  </si>
  <si>
    <t>ЭНплГ1РС8</t>
  </si>
  <si>
    <t>Втб: 34 шт.</t>
  </si>
  <si>
    <t>2027-04-06</t>
  </si>
  <si>
    <t>UAH</t>
  </si>
  <si>
    <t>Сумма по облигациям:</t>
  </si>
  <si>
    <t>USD</t>
  </si>
  <si>
    <t>Рубль</t>
  </si>
  <si>
    <t>Юань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</si>
  <si>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</si>
  <si>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</si>
  <si>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</si>
  <si>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</si>
  <si>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</si>
  <si>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</si>
  <si>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</si>
  <si>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</si>
  <si>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</si>
  <si>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</si>
  <si>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MAGN - ММК 100шт. по 2.66 RUR - налог 35 RUR (данные из БД)</t>
  </si>
  <si>
    <t>Компенсация по претензии</t>
  </si>
  <si>
    <t>Купон по SU26212RMFS9 - ОФЗ 26212 20шт. по 35.15 RUR - налог 91 RUR (данные из БД)</t>
  </si>
  <si>
    <t>Куп. дох. по обл. Минфин России 26212RMFS. Размер куп. на 1 обл. 35.15 руб. НДС не обл. Налог не удерживается. (данные из сделок)</t>
  </si>
  <si>
    <t>Дивиденды по ценным бумагам ПАО ММК 9 мес. 2021 г. НДС не обл. Удержан налог в размере 35.00 руб. (данные из сделок)</t>
  </si>
  <si>
    <t>Купон по SU26240RMFS0 - ОФЗ 26240 21шт. по 44.3 RUR - налог 121 RUR (данные из БД)</t>
  </si>
  <si>
    <t>Куп. дох. по обл. Минфин России 26240RMFS. Размер куп. на 1 обл. 44.3 руб. НДС не обл. Налог не удерживается. (данные из сделок)</t>
  </si>
  <si>
    <t>Перевод денежных средств в АО Альфа-Банк в рамках передачи брокерского соглашения в АО Альфа-Банк</t>
  </si>
  <si>
    <t>Купон по SU26219RMFS4 - ОФЗ 26219 20шт. по 38.64 RUR - налог 100 RUR (данные из БД)</t>
  </si>
  <si>
    <t>Купон по RU000A104C60 - ВТБ Б1-253 19шт. по 21.44 RUR - налог 53 RUR (данные из БД)</t>
  </si>
  <si>
    <t>Купон по SU26218RMFS6 - ОФЗ 26218 32шт. по 42.38 RUR - налог 176 RUR (данные из БД)</t>
  </si>
  <si>
    <t>Перевод погашение купона 4B02-253-01000-B-001P (облигации Банк ВТБ (ПАО)) д.ф.25.03.22. (Удержан налог 53 руб.) (данные из сделок)</t>
  </si>
  <si>
    <t>Перевод погашение купона 26219RMFS (Облигации Минфин России) д.ф.22.03.22. (Удержан налог 100 руб.) (данные из сделок)</t>
  </si>
  <si>
    <t>Перевод погашение купона 26218RMFS (Облигации Минфин России) д.ф.29.03.22. (Удержан налог 177 руб.) (данные из сделок)</t>
  </si>
  <si>
    <t>Перевод 111111++++++1104    809216  /RU/CARD2CARD ALFA_MOBILEMOSCOW          08.04.22 08.04.22 10000.00      RUR MCC6012</t>
  </si>
  <si>
    <t>Купон по SU26226RMFS9 - ОФЗ 26226 20шт. по 39.64 RUR - налог 103 RUR (данные из БД)</t>
  </si>
  <si>
    <t>Перевод погашение купона 26226RMFS (Облигации Минфин России) д.ф.12.04.22 (данные из сделок)</t>
  </si>
  <si>
    <t>Купон по SU26222RMFS8 - ОФЗ 26222 10шт. по 35.4 RUR - налог 46 RUR (данные из БД)</t>
  </si>
  <si>
    <t>Перевод 111111++++++1104    809216  /RU/CARD2CARD ALFA_MOBILEMOSCOW          21.04.22 21.04.22 52000.00      RUR MCC6012</t>
  </si>
  <si>
    <t>Перевод погашение купона 26222RMFS (облигации Минфин России) д.ф.19.04.22 (данные из сделок)</t>
  </si>
  <si>
    <t>Перевод из АО Альфа-Банк</t>
  </si>
  <si>
    <t>Купон по RU000A102DQ0 - СвердлОб10 1шт. по 14.46 RUR - налог 2 RUR (данные из БД)</t>
  </si>
  <si>
    <t>Перевод погашение купона RU34010SVS0 (облигации Минфин Свердловской обл.) д.ф.23.05.22 (данные из сделок)</t>
  </si>
  <si>
    <t>Дивиденд по FIXP - FIXP-гдр 10шт. по 6.8 RUR - налог 9 RUR (данные из БД)</t>
  </si>
  <si>
    <t>Амортизация КАМАЗ БОП3: 21 шт. по 400 RUR.  (данные из БД)</t>
  </si>
  <si>
    <t>Купон по RU000A100FR7 - КАМАЗ БОП3 21шт. по 8.73 RUR - налог 24 RUR (данные из БД)</t>
  </si>
  <si>
    <t>Перевод полное погашение номинала 4B02-03-55010-D-001P (облигации ПАО КАМАЗ) д.ф.09.06.22 (данные из сделок)</t>
  </si>
  <si>
    <t>Перевод погашение купона 4B02-03-55010-D-001P (облигации ПАО КАМАЗ) д.ф.09.06.22 (данные из сделок)</t>
  </si>
  <si>
    <t>Перевод погашение купона 4B02-253-01000-B-001P (облигации Банк ВТБ (ПАО)) д.ф.24.06.22 (данные из сделок)</t>
  </si>
  <si>
    <t>Дивиденд по RTKM - Ростел -ао 150шт. по 4.56 RUR - налог 89 RUR (данные из БД)</t>
  </si>
  <si>
    <t>Перевод погашение купона 26212RMFS (облигации Минфин России) д.ф.26.07.22 (данные из сделок)</t>
  </si>
  <si>
    <t>Перевод Дивиденды за 2021 г. по акциям ПАО Ростелеком (1-01-00124-A). (Удержан налог 89 руб.). Эмитентом уменьшена НОБ (данные из сделок)</t>
  </si>
  <si>
    <t>Купон по SU26240RMFS0 - ОФЗ 26240 21шт. по 34.9 RUR - налог 95 RUR (данные из БД)</t>
  </si>
  <si>
    <t>Перевод погашение купона 26240RMFS (Облигации федерального займа ПД240) д.ф.16.08.22 (данные из сделок)</t>
  </si>
  <si>
    <t>Перевод погашение купона RU34010SVS0 (облигации Минфин Свердловской обл) д.ф.22.08.22 (данные из сделок)</t>
  </si>
  <si>
    <t>Перевод погашение купона 26219RMFS (Облигации Минфин России) д.ф.20.09.22 (данные из сделок)</t>
  </si>
  <si>
    <t>Перевод погашение купона 4B02-253-01000-B-001P (облигации Банк ВТБ (ПАО)) д.ф.23.09.22 (данные из сделок)</t>
  </si>
  <si>
    <t>Перевод погашение купона 26218RMFS (Облигации Минфин России) д.ф.27.09.22 (данные из сделок)</t>
  </si>
  <si>
    <t>Перевод погашение купона 26226RMFS (Облигации ОФЗ выпуск 26226) д.ф.11.10.22 (данные из сделок)</t>
  </si>
  <si>
    <t>Перевод погашение купона 26222RMFS (Облигации Минфин России) д.ф.18.10.22 (данные из сделок)</t>
  </si>
  <si>
    <t>Амортизация ВТБ Б1-253: 19 шт. по 1000 RUR.  (данные из БД)</t>
  </si>
  <si>
    <t>Перевод полное погашение номинала 4B02-253-01000-B-001P (облигации Банк ВТБ (ПАО)) д.ф.23.12.22 (данные из сделок)</t>
  </si>
  <si>
    <t>Перевод погашение купона 4B02-253-01000-B-001P (облигации Банк ВТБ (ПАО)) д.ф.23.12.22 (данные из сделок)</t>
  </si>
  <si>
    <t>Купон по RU000A102Y58 - Брус 1P02 123шт. по 23.93 RUR - налог 383 RUR (данные из БД)</t>
  </si>
  <si>
    <t>Перевод погашение купона 4B02-02-00492-R-001P (ООО Брусника. Строительство и девелопмент) д.ф.30.12.22 (данные из сделок)</t>
  </si>
  <si>
    <t>Перевод погашение купона 26212RMFS (облигации Минфин России) д.ф.24.01.23 (данные из сделок)</t>
  </si>
  <si>
    <t>Купон по SU29006RMFS2 - ОФЗ 29006 111шт. по 71.9 RUR - налог 1038 RUR (данные из БД)</t>
  </si>
  <si>
    <t>Перевод погашение купона 29006RMFS (облигации Минфин России) д.ф.31.01.23 (данные из сделок)</t>
  </si>
  <si>
    <t>Перевод погашение купона 26218RMFS (Облигации Минфин России) д.ф.28.03.23 (данные из сделок)</t>
  </si>
  <si>
    <t>Перевод погашение купона 4B02-02-00492-R-001P (Обл. ООО Брусника. Строительство и девелопмент) д.ф.31.03.23 (данные из сделок)</t>
  </si>
  <si>
    <t>Купон по RU000A102Y58 - Брус 1P02 126шт. по 23.93 RUR - налог 392 RUR (данные из БД)</t>
  </si>
  <si>
    <t>Перевод погашение купона 4B02-02-00492-R-001P (ООО Брусника. Строительство и девелопмент) д.ф.30.06.23 (данные из сделок)</t>
  </si>
  <si>
    <t>Купон по SU29006RMFS2 - ОФЗ 29006 111шт. по 43.53 RUR - налог 628 RUR (данные из БД)</t>
  </si>
  <si>
    <t>Перевод погашение купона 29006RMFS (МинФин РФ ОФЗ) д.ф.01.08.23 (данные из сделок)</t>
  </si>
  <si>
    <t>Перевод погашение купона 26218RMFS (Облигации Минфин России) д.ф.26.09.23 (данные из сделок)</t>
  </si>
  <si>
    <t>Перевод погашение купона 4B02-02-00492-R-001P (Обл. ООО Брусника. Строительство и девелопмент) д.ф.29.09.23 (данные из сделок)</t>
  </si>
  <si>
    <t>Купон по RU000A106ZL5 - РЖД 1Р-28R 100шт. по 11.36 RUR - налог 148 RUR (данные из БД)</t>
  </si>
  <si>
    <t>Перевод погашение купона 4B02-28-65045-D-001P (облигации ОАО РЖД) д.ф.03.11.23 (данные из сделок)</t>
  </si>
  <si>
    <t>Купон по RU000A106ZL5 - РЖД 1Р-28R 100шт. по 11.91 RUR - налог 155 RUR (данные из БД)</t>
  </si>
  <si>
    <t>Купон по SU26238RMFS4 - ОФЗ 26238 200шт. по 35.4 RUR - налог 920 RUR (данные из БД)</t>
  </si>
  <si>
    <t>Перевод погашение купона 4B02-28-65045-D-001P (Биржевые облигации ОАО РЖД) д.ф.05.12.23 (данные из сделок)</t>
  </si>
  <si>
    <t>Перевод погашение купона 26238RMFS (Облигации Минфин России) д.ф.05.12.23 (данные из сделок)</t>
  </si>
  <si>
    <t>Купон по RU000A106ZL5 - РЖД 1Р-28R 100шт. по 13.56 RUR - налог 176 RUR (данные из БД)</t>
  </si>
  <si>
    <t>Перевод погашение купона 4B02-28-65045-D-001P (облигации ОАО РЖД) д.ф.29.12.23 (данные из сделок)</t>
  </si>
  <si>
    <t>Перевод погашение купона 4B02-02-00492-R-001P (ООО Брусника. Строительство и девелопмент) д.ф.29.12.23 (данные из сделок)</t>
  </si>
  <si>
    <t>Дивиденд по FIXP - FIXP-гдр 10шт. по 9.84 RUR - налог 13 RUR (данные из БД)</t>
  </si>
  <si>
    <t>Купон по SU29006RMFS2 - ОФЗ 29006 111шт. по 42.53 RUR - налог 614 RUR (данные из БД)</t>
  </si>
  <si>
    <t>Купон по SU26233RMFS5 - ОФЗ 26233 163шт. по 30.42 RUR - налог 645 RUR (данные из БД)</t>
  </si>
  <si>
    <t>Перевод погашение купона 29006RMFS (облигации МинФин РФ) д.ф.30.01.24 (данные из сделок)</t>
  </si>
  <si>
    <t>Перевод погашение купона 26233RMFS (Облигации ОФЗ) д.ф.30.01.24 (данные из сделок)</t>
  </si>
  <si>
    <t>Купон по RU000A106ZL5 - РЖД 1Р-28R 100шт. по 13.87 RUR - налог 180 RUR (данные из БД)</t>
  </si>
  <si>
    <t>Перевод погашение купона 4B02-28-65045-D-001P (Биржевые облигации ОАО РЖД) д.ф.05.02.24 (данные из сделок)</t>
  </si>
  <si>
    <t>Купон по RU000A107B43 - ГТЛК ЗО27Д 2шт. по 2109.92 RUR - налог 549 RUR (данные из БД)</t>
  </si>
  <si>
    <t>Перевод погашение купона 4-06-32432-H (Бездокументарные облигации АО ГТЛК) д.ф.07.03.24 (данные из сделок)</t>
  </si>
  <si>
    <t>Перевод погашение купона 26218RMFS (Облигации ОФЗ) д.ф.26.03.24 (данные из сделок)</t>
  </si>
  <si>
    <t>Амортизация Брус 1P02: 126 шт. по 1000 RUR.  (данные из БД)</t>
  </si>
  <si>
    <t>Перевод Выплата промежуточных дивидендов Fix Price Group PLC US33835G2057 TAX 0.00 RUB. (Удержан налог 13 руб.) (данные из сделок)</t>
  </si>
  <si>
    <t>Перевод погашение купона 4B02-02-00492-R-001P (Облигации ООО Брусника. Строительство и девелопмент) д.ф.29.03.24 (данные из сделок)</t>
  </si>
  <si>
    <t>Перевод полное погашение номинала 4B02-02-00492-R-001P (Облигации ООО Брусника. Строительство и девелопмент) д.ф.29.03.24 (данные из сделок)</t>
  </si>
  <si>
    <t>Купон по SU26238RMFS4 - ОФЗ 26238 747шт. по 35.4 RUR - налог 3438 RUR (данные из БД)</t>
  </si>
  <si>
    <t> Вывод денежных средств с брокерского счета /30601/ по распоряжению от 05.06.2024. НДС не облагается</t>
  </si>
  <si>
    <t>Перевод погашение купона 26238RMFS (Облигации федерального займа) д.ф.04.06.24 (данные из сделок)</t>
  </si>
  <si>
    <t> Вывод денежных средств с брокерского счета /30601/ по распоряжению от 19.06.2024. НДС не облагается</t>
  </si>
  <si>
    <t>Дивиденд по ROSN - Роснефть 290шт. по 29.01 RUR - налог 1094 RUR (данные из БД)</t>
  </si>
  <si>
    <t>Дивиденд по SNGS - Сургнфгз 2700шт. по 0.85 RUR - налог 298 RUR (данные из БД)</t>
  </si>
  <si>
    <t>Дивиденд по TRNFP - Транснф ап 151шт. по 177.2 RUR - налог 3478 RUR (данные из БД)</t>
  </si>
  <si>
    <t>Перевод Дивиденды за 2023 г. по акциям ПАО НК Роснефть (1-02-00122-A). (Удержан налог 1093 руб.). Эмитентом уменьшена НОБ (данные из сделок)</t>
  </si>
  <si>
    <t>Купон по SU29006RMFS2 - ОФЗ 29006 111шт. по 72.6 RUR - налог 1048 RUR (данные из БД)</t>
  </si>
  <si>
    <t>Купон по SU26233RMFS5 - ОФЗ 26233 313шт. по 30.42 RUR - налог 1238 RUR (данные из БД)</t>
  </si>
  <si>
    <t>Перевод погашение купона 26233RMFS (Облигации ОФЗ) д.ф.30.07.24 (данные из сделок)</t>
  </si>
  <si>
    <t>Перевод погашение купона 29006RMFS (Облигации МинФин РФ ОФЗ) д.ф.30.07.24 (данные из сделок)</t>
  </si>
  <si>
    <t>Дивиденды ПАО Транснефть 2-01-00206-A, В563332 2023 год. НДС не обл. Удержан налог в размере 3360.00 руб. (данные из сделок)</t>
  </si>
  <si>
    <t>Перевод Дивиденды за 2023 г. по акциям ПАО Сургутнефтегаз (1-01-00155-A). (Удержан налог 298 руб.). Эмитентом уменьшена НОБ (данные из сделок)</t>
  </si>
  <si>
    <t>Купон по RU000A107B43 - ГТЛК ЗО27Д 2шт. по 2101.46 RUR - налог 546 RUR (данные из БД)</t>
  </si>
  <si>
    <t>Перевод погашение купона 4-06-32432-H (облигации АО ГТЛК) д.ф.09.09.24 (данные из сделок)</t>
  </si>
  <si>
    <t>Перевод погашение купона 26218RMFS (Облигации ОФЗ) д.ф.24.09.24 (данные из сделок)</t>
  </si>
  <si>
    <t> Вывод денежных средств с брокерского счета /30601/ по распоряжению от 15.10.2024. НДС не облагается</t>
  </si>
  <si>
    <t> Вывод денежных средств с брокерского счета /30601/ по распоряжению от 21.10.2024. НДС не облагается</t>
  </si>
  <si>
    <t>Дивиденд по T - Т-Техно ао 24шт. по 92.5 RUR - налог 289 RUR (данные из БД)</t>
  </si>
  <si>
    <t>Дивиденд по T - Т-Техно ао 55шт. по 92.5 RUR - налог 661 RUR (данные из БД)</t>
  </si>
  <si>
    <t>Дивиденды МКПАО ТКС Холдинг 1-01-16784-A, В563332 9 месяцев 2024. НДС не обл. Удержан налог в размере 661.00 руб. (данные из сделок)</t>
  </si>
  <si>
    <t>Перевод Дивиденды за 9 месяцев 2024 года по акциям МКПАО Т-Технологии (1-01-16784-A). (Удержан налог 289 руб.) (данные из сделок)</t>
  </si>
  <si>
    <t>Дивиденд по FIXP - FIXP-гдр 10шт. по 35.31 RUR - налог 46 RUR (данные из БД)</t>
  </si>
  <si>
    <t>Дивиденд по HEAD - Хэдхантер 39шт. по 907 RUR - налог 4598 RUR (данные из БД)</t>
  </si>
  <si>
    <t>Дивиденд по PHOR - ФосАгро ао 2шт. по 126 RUR - налог 33 RUR (данные из БД)</t>
  </si>
  <si>
    <t>Дивиденды МКПАО Хэдхантер 1-01-16755-A, В563332 9 месяцев 2024. НДС не обл. Удержан налог в размере 4598.00 руб. (данные из сделок)</t>
  </si>
  <si>
    <t>Дивиденды ПАО ФосАгро 1-02-06556-A, В563332 9 месяцев 2024. НДС не обл. Удержан налог в размере 33.00 руб. (данные из сделок)</t>
  </si>
  <si>
    <t>Дивиденды ПАО ФосАгро 1-02-06556-A, В563332 9 месяцев 2024. НДС не обл. Удержан налог в размере 33.00 руб.</t>
  </si>
  <si>
    <t>Дивиденд по DIAS - iДиасофт 63шт. по 45 RUR - налог 369 RUR (данные из БД)</t>
  </si>
  <si>
    <t>Перевод денежных средств</t>
  </si>
  <si>
    <t>Перевод Дивиденды за 9 месяцев 2024 г. по акциям ПАО Диасофт (1-01-84777-H). (Удержан налог 355 руб.). Эмитентом уменьшена НОБ (данные из сделок)</t>
  </si>
  <si>
    <t>Перевод Выплата промежуточных дивидендов Fix Price Group PLC US33835G2057 TAX 0.00 RUB. (Удержан налог 46 руб.) (данные из сделок)</t>
  </si>
  <si>
    <t>Ввод ДС</t>
  </si>
  <si>
    <t>Вывод денежных средств с брокерского счета 30601 по распоряжению от 2025-03-10. НДС не облагается</t>
  </si>
  <si>
    <t>Перевод денежных средств с субсчета 1G8NN ТС Основной рынок на субсчет 11TZ7C ТС Основной рынок1</t>
  </si>
  <si>
    <t>Купон по RU000A10AXW4 - СибурХ1Р03 29шт. по 65.45 RUR - налог 247 RUR (данные из БД)</t>
  </si>
  <si>
    <t>Дивиденд по DIAS - iДиасофт 88шт. по 53.3 RUR - налог 610 RUR (данные из БД)</t>
  </si>
  <si>
    <t>Перевод погашение купона 4B02-03-65134-D-001P (Биржевые облигации ПАО СИБУР Холдинг) д.ф.20.03.25 (данные из сделок)</t>
  </si>
  <si>
    <t>Перевод Дивиденды по итогам прошлых лет по акциям ПАО Диасофт (1-01-84777-H). (Удержан налог 610 руб.) (данные из сделок)</t>
  </si>
  <si>
    <t>Купон по RU000A10B008 - ЮГК 1P4 20шт. по 73.84 RUR - налог 192 RUR (данные из БД)</t>
  </si>
  <si>
    <t>Куп. дох. по обл. ПАО ЮГК 4B02-04-33010-D-001P, В563332. Размер куп. на 1 обл. 73.84 руб.  НДС не обл. Налог не удерживается.1</t>
  </si>
  <si>
    <t>Куп. дох. по обл. ПАО ЮГК 4B02-04-33010-D-001P, В563332. Размер куп. на 1 обл. 73.84 руб.  НДС не обл. Налог не удерживается. (данные из сделок)</t>
  </si>
  <si>
    <t>Купон по RU000A10B3Z3 - ЕврХол3P03 1шт. по 64.19 RUR - налог 8 RUR (данные из БД)</t>
  </si>
  <si>
    <t>Перевод погашение купона 4B02-03-36383-R-003P (Биржевые облигации ООО ЕвразХолдинг Финанс) д.ф.16.04.25 (данные из сделок)</t>
  </si>
  <si>
    <t>Купон по RU000A10AXW4 - СибурХ1Р03 29шт. по 64.1 RUR - налог 242 RUR (данные из БД)</t>
  </si>
  <si>
    <t>Перевод погашение купона 4B02-03-65134-D-001P (Биржевые облигации ПАО СИБУР Холдинг) д.ф.18.04.25 (данные из сделок)</t>
  </si>
  <si>
    <t>Перечисление ДС для приобретения ценных бумаг. Основной рынок. Субпозиция №11TZ7C (НДС не обл.) Канал - ВТБО</t>
  </si>
  <si>
    <t>Вывод денежных средств с брокерского счета 30601 по распоряжению от 2025-04-25. НДС не облагается</t>
  </si>
  <si>
    <t>Дивиденд по YDEX - ЯНДЕКС 71шт. по 80 RUR - налог 738 RUR (данные из БД)</t>
  </si>
  <si>
    <t>Дивиденд по YDEX - ЯНДЕКС 93шт. по 80 RUR - налог 967 RUR (данные из БД)</t>
  </si>
  <si>
    <t>Перевод Дивиденды за 2024 г. по акциям МКПАО ЯНДЕКС (1-01-16777-A). (Удержан налог 738 руб.) (данные из сделок)</t>
  </si>
  <si>
    <t>Дивиденды МКПАО ЯНДЕКС 1-01-16777-A, В563332 2024 год. НДС не обл. Удержан налог в размере 967.00 руб. (данные из сделок)</t>
  </si>
  <si>
    <t>Дивиденды МКПАО ЯНДЕКС 1-01-16777-A, В563332 2024 год. НДС не обл. Удержан налог в размере 967.00 руб.1</t>
  </si>
  <si>
    <t>Купон по RU000A10B008 - ЮГК 1P4 20шт. по 70.6 RUR - налог 184 RUR (данные из БД)</t>
  </si>
  <si>
    <t>Куп. дох. по обл. ПАО ЮГК 4B02-04-33010-D-001P, В563332. Размер куп. на 1 обл. 70.6 руб.  НДС не обл. Налог не удерживается. (данные из сделок)</t>
  </si>
  <si>
    <t>Куп. дох. по обл. ПАО ЮГК 4B02-04-33010-D-001P, В563332. Размер куп. на 1 обл. 70.6 руб.  НДС не обл. Налог не удерживается.1</t>
  </si>
  <si>
    <t>Дивиденд по T - Т-Техно ао 24шт. по 32 RUR - налог 100 RUR (данные из БД)</t>
  </si>
  <si>
    <t>Дивиденд по T - Т-Техно ао 80шт. по 32 RUR - налог 333 RUR (данные из БД)</t>
  </si>
  <si>
    <t>Купон по RU000A10B3Z3 - ЕврХол3P03 1шт. по 62.64 RUR - налог 8 RUR (данные из БД)</t>
  </si>
  <si>
    <t>Купон по RU000A10B3Z3 - ЕврХол3P03 11шт. по 62.64 RUR - налог 90 RUR (данные из БД)</t>
  </si>
  <si>
    <t>Дивиденд по MDMG - MDMG-ао 7шт. по 22 RUR - налог 20 RUR (данные из БД)</t>
  </si>
  <si>
    <t>Перевод погашение купона 4B02-03-36383-R-003P (облигации ООО ЕвразХолдинг Финанс) д.ф.16.05.25 (данные из сделок)</t>
  </si>
  <si>
    <t>Купон по RU000A10AXW4 - СибурХ1Р03 29шт. по 63.81 RUR - налог 241 RUR (данные из БД)</t>
  </si>
  <si>
    <t>Перевод погашение купона 4B02-03-65134-D-001P (облигации ПАО СИБУР Холдинг) д.ф.19.05.25 (данные из сделок)</t>
  </si>
  <si>
    <t>Выплата купонного дохода по облигациям ООО ЕвразХолдинг Финанс ISIN RU000A10B3Z3, размер выплаты на 1 ц/б 62.64 RUB . (данные из сделок)</t>
  </si>
  <si>
    <t>Перевод Дивиденды за 2024 г. по акциям МКПАО МД Медикал Груп (1-01-16802-A). (Удержан налог 20 руб.) (данные из сделок)</t>
  </si>
  <si>
    <t>Перевод Дивиденды за 2024 г. по акциям МКПАО Т-Технологии (1-01-16784-A). (Удержан налог 100 руб.) (данные из сделок)</t>
  </si>
  <si>
    <t>Выплата дохода по акциям МКПАО Т-Технологии ISIN RU000A107UL4, размер выплаты на 1 ц/б АКЦИЯ 32 RUB . (данные из сделок)</t>
  </si>
  <si>
    <t>Купон по RU000A10B008 - ЮГК 1P4 20шт. по 68.4 RUR - налог 178 RUR (данные из БД)</t>
  </si>
  <si>
    <t>Выплата купонного дохода по облигациям ПАО ЮГК ISIN RU000A10B008, размер выплаты на 1 ц/б 68.4 RUB . (данные из сделок)</t>
  </si>
  <si>
    <t>Дивиденд по BELU - НоваБев ао 3шт. по 25 RUR - налог 10 RUR (данные из БД)</t>
  </si>
  <si>
    <t>Купон по RU000A10B3Z3 - ЕврХол3P03 1шт. по 61.31 RUR - налог 8 RUR (данные из БД)</t>
  </si>
  <si>
    <t>Купон по RU000A10B3Z3 - ЕврХол3P03 11шт. по 61.31 RUR - налог 88 RUR (данные из БД)</t>
  </si>
  <si>
    <t>Выплата купонного дохода по облигациям ООО ЕвразХолдинг Финанс ISIN RU000A10B3Z3, размер выплаты на 1 ц/б 61.31 RUB . (данные из сделок)</t>
  </si>
  <si>
    <t>Перевод погашение купона 4B02-03-36383-R-003P (Биржевые облигации ООО ЕвразХолдинг Финанс) д.ф.13.06.25 (данные из сделок)</t>
  </si>
  <si>
    <t>Купон по RU000A10AXW4 - СибурХ1Р03 29шт. по 62.18 RUR - налог 234 RUR (данные из БД)</t>
  </si>
  <si>
    <t>Перевод погашение купона 4B02-03-65134-D-001P (Биржевые облигации ПАО СИБУР Холдинг) д.ф.18.06.25 (данные из сделок)</t>
  </si>
  <si>
    <t>Выплата дохода по акциям ПАО НоваБев Групп ISIN RU000A0HL5M1, размер выплаты на 1 ц/б АКЦИЯ 25 RUB . (данные из сделок)</t>
  </si>
  <si>
    <t>Купон по RU000A10B008 - ЮГК 1P4 20шт. по 68.32 RUR - налог 178 RUR (данные из БД)</t>
  </si>
  <si>
    <t>Выплата купонного дохода по облигациям ПАО ЮГК ISIN RU000A10B008, размер выплаты на 1 ц/б 68.32 RUB . (данные из сделок)</t>
  </si>
  <si>
    <t>Купон по RU000A10BRM5 - Акрон Б1P9 3шт. по 502.18 RUR - налог 196 RUR (данные из БД)</t>
  </si>
  <si>
    <t>Выплата купонного дохода по облигациям ПАО Акрон ISIN RU000A10BRM5, размер выплаты на 1 ц/б 502.18 RUB . (данные из сделок)</t>
  </si>
  <si>
    <t>Дивиденд по DIAS - iДиасофт 88шт. по 80 RUR - налог 915 RUR (данные из БД)</t>
  </si>
  <si>
    <t>Дивиденд по DIAS - iДиасофт 44шт. по 80 RUR - налог 458 RUR (данные из БД)</t>
  </si>
  <si>
    <t>Дивиденд по NMTP - НМТП ао 22800шт. по 0.96 RUR - налог 2837 RUR (данные из БД)</t>
  </si>
  <si>
    <t>Дивиденд по NMTP - НМТП ао 800шт. по 0.96 RUR - налог 100 RUR (данные из БД)</t>
  </si>
  <si>
    <t>Купон по RU000A10B3Z3 - ЕврХол3P03 1шт. по 61.13 RUR - налог 8 RUR (данные из БД)</t>
  </si>
  <si>
    <t>Купон по RU000A10B3Z3 - ЕврХол3P03 11шт. по 61.13 RUR - налог 87 RUR (данные из БД)</t>
  </si>
  <si>
    <t>Выплата купонного дохода по облигациям ООО ЕвразХолдинг Финанс ISIN RU000A10B3Z3, размер выплаты на 1 ц/б 61.13 RUB . (данные из сделок)</t>
  </si>
  <si>
    <t>Перевод погашение купона 4B02-03-36383-R-003P (Биржевые облигации ООО ЕвразХолдинг Финанс) д.ф.15.07.25 (данные из сделок)</t>
  </si>
  <si>
    <t>Дивиденд по TRNFP - Транснф ап 265шт. по 198.25 RUR - налог 6830 RUR (данные из БД)</t>
  </si>
  <si>
    <t>Дивиденд по TRNFP - Транснф ап 140шт. по 198.25 RUR - налог 3608 RUR (данные из БД)</t>
  </si>
  <si>
    <t>Дивиденд по T - Т-Техно ао 24шт. по 33 RUR - налог 103 RUR (данные из БД)</t>
  </si>
  <si>
    <t>Дивиденд по T - Т-Техно ао 80шт. по 33 RUR - налог 343 RUR (данные из БД)</t>
  </si>
  <si>
    <t>Дивиденд по SBER - Сбербанк 1490шт. по 34.84 RUR - налог 6749 RUR (данные из БД)</t>
  </si>
  <si>
    <t>Дивиденд по SBER - Сбербанк 110шт. по 34.84 RUR - налог 498 RUR (данные из БД)</t>
  </si>
  <si>
    <t>Выплата дохода по акциям ПАО Диасофт ISIN RU000A107ER5, размер выплаты на 1 ц/б АКЦИЯ 80 RUB . (данные из сделок)</t>
  </si>
  <si>
    <t>Перевод Дивиденды за 1 кв 2025 г. по акциям ПАО Диасофт (1-01-84777-H). (Удержан налог 915 руб.) (данные из сделок)</t>
  </si>
  <si>
    <t>Купон по RU000A10AXW4 - СибурХ1Р03 29шт. по 61.77 RUR - налог 233 RUR (данные из БД)</t>
  </si>
  <si>
    <t>Перевод погашение купона 4B02-03-65134-D-001P (облигации ПАО СИБУР Холдинг) д.ф.18.07.25 (данные из сделок)</t>
  </si>
  <si>
    <t>Перевод Дивиденды за 3 месяца 2025 г. по акциям МКПАО Т-Технологии (1-01-16784-A). (Удержан налог 103 руб.) (данные из сделок)</t>
  </si>
  <si>
    <t>Выплата дохода по акциям МКПАО Т-Технологии ISIN RU000A107UL4, размер выплаты на 1 ц/б АКЦИЯ 33 RUB . (данные из сделок)</t>
  </si>
  <si>
    <t>Выплата дохода по акциям ПАО НМТП ISIN RU0009084446, размер выплаты на 1 ц/б АКЦИЯ 0.96 RUB . (данные из сделок)</t>
  </si>
  <si>
    <t>Перевод Дивиденды за 2024 г. по акциям ПАО НМТП (1-01-30251-E). (Удержан налог 2837 руб.) (данные из сделок)</t>
  </si>
  <si>
    <t>Выплата дохода по акциям ПАО Транснефть ISIN RU0009091573, размер выплаты на 1 ц/б АКЦИЯ 198.25 RUB . (данные из сделок)</t>
  </si>
  <si>
    <t>Перевод Дивиденды за 2024 г. по акциям ПАО Транснефть (2-01-00206-A). (Удержан налог 6638 руб.). Эмитентом уменьшена НОБ (данные из сделок)</t>
  </si>
  <si>
    <t>Выплата дохода по акциям ПАО Сбербанк ISIN RU0009029540, размер выплаты на 1 ц/б АКЦИЯ 34.84 RUB . (данные из сделок)</t>
  </si>
  <si>
    <t>Перевод Дивиденды за 2024 г. по акциям ПАО Сбербанк (10301481B). (Удержан налог 6719 руб.). Эмитентом уменьшена НОБ (данные из сделок)</t>
  </si>
  <si>
    <t>Купон по RU000A10BRM5 - Акрон Б1P9 3шт. по 511.7 RUR - налог 200 RUR (данные из БД)</t>
  </si>
  <si>
    <t>Выплата купонного дохода по облигациям ПАО Акрон ISIN RU000A10BRM5, размер выплаты на 1 ц/б 511.7 RUB . (данные из сделок)</t>
  </si>
  <si>
    <t>Перечисление ДС для приобретения ценных бумаг. Основной рынок. Субпозиция №11TZ7C (НДС не обл.) Канал - ВТБ МИ</t>
  </si>
  <si>
    <t>Дивиденд по RTKM - Ростел -ао 1460шт. по 2.71 RUR - налог 514 RUR (данные из БД)</t>
  </si>
  <si>
    <t>Купон по RU000A10B3Z3 - ЕврХол3P03 1шт. по 62.09 RUR - налог 8 RUR (данные из БД)</t>
  </si>
  <si>
    <t>Купон по RU000A10B3Z3 - ЕврХол3P03 11шт. по 62.09 RUR - налог 89 RUR (данные из БД)</t>
  </si>
  <si>
    <t>Выплата купонного дохода по облигациям ООО ЕвразХолдинг Финанс ISIN RU000A10B3Z3, размер выплаты на 1 ц/б 62.09 RUB . (данные из сделок)</t>
  </si>
  <si>
    <t>Перевод погашение купона 4B02-03-36383-R-003P (Биржевые облигации ООО ЕвразХолдинг Финанс) д.ф.14.08.25 (данные из сделок)</t>
  </si>
  <si>
    <t>Купон по RU000A10AXW4 - СибурХ1Р03 29шт. по 63.22 RUR - налог 238 RUR (данные из БД)</t>
  </si>
  <si>
    <t>Перевод погашение купона 4B02-03-65134-D-001P (облигации ПАО СИБУР Холдинг) д.ф.15.08.25 (данные из сделок)</t>
  </si>
  <si>
    <t>Перевод Дивиденды за 2024 г. по акциям ПАО Ростелеком (1-01-00124-A). (Удержан налог 460 руб.). Эмитентом уменьшена НОБ (данные из сделок)</t>
  </si>
  <si>
    <t>Вывод FXUS ETF</t>
  </si>
  <si>
    <t>Вывод RUSE ETF</t>
  </si>
  <si>
    <t>Вывод RSHE ETF</t>
  </si>
  <si>
    <t>Вывод FXRL ETF</t>
  </si>
  <si>
    <t>Купон по RU000A10BRM5 - Акрон Б1P9 3шт. по 513.39 RUR - налог 200 RUR (данные из БД)</t>
  </si>
  <si>
    <t>Выплата купонного дохода по облигациям ПАО Акрон ISIN RU000A10BRM5, размер выплаты на 1 ц/б 513.39 RUB . (данные из сделок)</t>
  </si>
  <si>
    <t>Купон по RU000A10B3Z3 - ЕврХол3P03 1шт. по 66.82 RUR - налог 9 RUR (данные из БД)</t>
  </si>
  <si>
    <t>Купон по RU000A10B3Z3 - ЕврХол3P03 11шт. по 66.82 RUR - налог 96 RUR (данные из БД)</t>
  </si>
  <si>
    <t>Выплата купонного дохода по облигациям ООО ЕвразХолдинг Финанс ISIN RU000A10B3Z3, размер выплаты на 1 ц/б 66.82 RUB . (данные из сделок)</t>
  </si>
  <si>
    <t>Перевод погашение купона 4B02-03-36383-R-003P (облигации ООО ЕвразХолдинг Финанс) д.ф.12.09.25 (данные из сделок)</t>
  </si>
  <si>
    <t>Купон по RU000A10AXW4 - СибурХ1Р03 29шт. по 65.63 RUR - налог 247 RUR (данные из БД)</t>
  </si>
  <si>
    <t>Перевод погашение купона 4B02-03-65134-D-001P (облигации ПАО СИБУР Холдинг) д.ф.16.09.25 (данные из сделок)</t>
  </si>
  <si>
    <t>Выплата дохода по акциям МКПАО ЯНДЕКС ISIN RU000A107T19, размер выплаты на 1 ц/б АКЦИЯ 80 RUB . (данные из сделок)</t>
  </si>
  <si>
    <t>Перевод Дивиденды за 1 полугодие 2025 г. по акциям МКПАО ЯНДЕКС (1-01-16777-A). (Удержан налог 738 руб.) (данные из сделок)</t>
  </si>
  <si>
    <t>Купон по RU000A10BRM5 - Акрон Б1P9 3шт. по 521.68 RUR - налог 203 RUR (данные из БД)</t>
  </si>
  <si>
    <t>Дивиденд по T - Т-Техно ао 24шт. по 35 RUR - налог 109 RUR (данные из БД)</t>
  </si>
  <si>
    <t>Дивиденд по T - Т-Техно ао 80шт. по 35 RUR - налог 364 RUR (данные из БД)</t>
  </si>
  <si>
    <t>Выплата купонного дохода по облигациям ПАО Акрон ISIN RU000A10BRM5, размер выплаты на 1 ц/б 521.68 RUB . (данные из сделок)</t>
  </si>
  <si>
    <t>Выплата дохода по акциям МКПАО Т-Технологии ISIN RU000A107UL4, размер выплаты на 1 ц/б АКЦИЯ 35 RUB . (данные из сделок)</t>
  </si>
  <si>
    <t>Перевод Дивиденды за полугодие 2025 г. по акциям МКПАО Т-Технологии (1-01-16784-A). (Удержан налог 109 руб.) (данные из сделок)</t>
  </si>
  <si>
    <t>Купон по RU000A10B3Z3 - ЕврХол3P03 1шт. по 63.33 RUR - налог 8 RUR (данные из БД)</t>
  </si>
  <si>
    <t>Купон по RU000A10B3Z3 - ЕврХол3P03 11шт. по 63.33 RUR - налог 91 RUR (данные из БД)</t>
  </si>
  <si>
    <t>Выплата купонного дохода по облигациям ООО ЕвразХолдинг Финанс ISIN RU000A10B3Z3, размер выплаты на 1 ц/б 63.33 RUB . (данные из сделок)</t>
  </si>
  <si>
    <t>Перевод погашение купона 4B02-03-36383-R-003P (облигации ООО ЕвразХолдинг Финанс) д.ф.13.10.25 (данные из сделок)</t>
  </si>
  <si>
    <t>Купон по RU000A10AXW4 - СибурХ1Р03 29шт. по 62.28 RUR - налог 235 RUR (данные из БД)</t>
  </si>
  <si>
    <t>Перевод погашение купона 4B02-03-65134-D-001P (облигации ПАО СИБУР Холдинг) д.ф.16.10.25 (данные из сделок)</t>
  </si>
  <si>
    <t>Дивиденд по BELU - НоваБев ао 282шт. по 20 RUR - налог 733 RUR (данные из БД)</t>
  </si>
  <si>
    <t>Дивиденд по BELU - НоваБев ао 150шт. по 20 RUR - налог 390 RUR (данные из БД)</t>
  </si>
  <si>
    <t>Дивиденд по MDMG - MDMG-ао 7шт. по 42 RUR - налог 38 RUR (данные из БД)</t>
  </si>
  <si>
    <t>Выплата дохода по акциям ПАО НоваБев Групп ISIN RU000A0HL5M1, размер выплаты на 1 ц/б АКЦИЯ 20 RUB . (данные из сделок)</t>
  </si>
  <si>
    <t>Перевод Дивиденды за 6 месяцев 2025 г. по акциям ПАО НоваБев Групп (1-01-55052-E). (Удержан налог 733 руб.) (данные из сделок)</t>
  </si>
  <si>
    <t>Перевод Дивиденды за 6 месяцев 2025 г. по акциям МКПАО МД Медикал Груп (1-01-16802-A). (Удержан налог 38 руб.) (данные из сделок)</t>
  </si>
  <si>
    <t>Купон по RU000A10BRM5 - Акрон Б1P9 3шт. по 515.24 RUR - налог 201 RUR (данные из БД)</t>
  </si>
  <si>
    <t>Выплата купонного дохода по облигациям ПАО Акрон ISIN RU000A10BRM5, размер выплаты на 1 ц/б 515.24 RUB . (данные из сделок)</t>
  </si>
  <si>
    <t>Купон по RU000A10D301 - ЭНплГ1РС8 30шт. по 72.76 RUR - налог 284 RUR (данные из БД)</t>
  </si>
  <si>
    <t>Выплата купонного дохода по облигациям ООО ЭН+ ГИДРО ISIN RU000A10D301, размер выплаты на 1 ц/б 72.76 RUB . (данные из сделок)</t>
  </si>
  <si>
    <t>Купон по RU000A10B3Z3 - ЕврХол3P03 1шт. по 63.46 RUR - налог 8 RUR (данные из БД)</t>
  </si>
  <si>
    <t>Купон по RU000A10B3Z3 - ЕврХол3P03 11шт. по 63.46 RUR - налог 91 RUR (данные из БД)</t>
  </si>
  <si>
    <t>Выплата купонного дохода по облигациям ООО ЕвразХолдинг Финанс ISIN RU000A10B3Z3, размер выплаты на 1 ц/б 63.46 RUB . (данные из сделок)</t>
  </si>
  <si>
    <t>Перевод погашение купона 4B02-03-36383-R-003P (облигации ООО ЕвразХолдинг Финанс) д.ф.12.11.25 (данные из сделок)</t>
  </si>
  <si>
    <t>Купон по RU000A10AXW4 - СибурХ1Р03 29шт. по 64.09 RUR - налог 242 RUR (данные из БД)</t>
  </si>
  <si>
    <t>Перевод погашение купона 4B02-03-65134-D-001P (облигации ПАО СИБУР Холдинг) д.ф.14.11.25 (данные из сделок)</t>
  </si>
  <si>
    <t>Вывод Фикс Прайс</t>
  </si>
  <si>
    <t>Купон по RU000A10BRM5 - Акрон Б1P9 3шт. по 494.97 RUR - налог 193 RUR (данные из БД)</t>
  </si>
  <si>
    <t>Выплата купонного дохода по облигациям ПАО Акрон ISIN RU000A10BRM5, размер выплаты на 1 ц/б 494.97 RUB . (данные из сделок)</t>
  </si>
  <si>
    <t>Купон по RU000A10D301 - ЭНплГ1РС8 54шт. по 70.28 RUR - налог 493 RUR (данные из БД)</t>
  </si>
  <si>
    <t>Выплата купонного дохода по облигациям ООО ЭН+ ГИДРО ISIN RU000A10D301, размер выплаты на 1 ц/б 70.28 RUB . (данные из сделок)</t>
  </si>
  <si>
    <t>Купон по RU000A10B3Z3 - ЕврХол3P03 1шт. по 61.89 RUR - налог 8 RUR (данные из БД)</t>
  </si>
  <si>
    <t>Купон по RU000A10B3Z3 - ЕврХол3P03 11шт. по 61.89 RUR - налог 89 RUR (данные из БД)</t>
  </si>
  <si>
    <t>Выплата купонного дохода по облигациям ООО ЕвразХолдинг Финанс ISIN RU000A10B3Z3, размер выплаты на 1 ц/б 61.89 RUB . (данные из сделок)</t>
  </si>
  <si>
    <t>Перевод погашение купона 4B02-03-36383-R-003P (облигации ООО ЕвразХолдинг Финанс) д.ф.12.12.25 (данные из сделок)</t>
  </si>
  <si>
    <t>Купон по RU000A10AXW4 - СибурХ1Р03 29шт. по 62.99 RUR - налог 237 RUR (данные из БД)</t>
  </si>
  <si>
    <t>Перевод погашение купона 4B02-03-65134-D-001P (облигации ПАО СИБУР Холдинг) д.ф.15.12.25 (данные из сделок)</t>
  </si>
  <si>
    <t>Дивиденд по OZON - Озон 5шт. по 143.55 RUR - налог 93 RUR (данные из БД)</t>
  </si>
  <si>
    <t>Дивиденд по DIAS - iДиасофт 88шт. по 18 RUR - налог 206 RUR (данные из БД)</t>
  </si>
  <si>
    <t>Дивиденд по DIAS - iДиасофт 44шт. по 18 RUR - налог 103 RUR (данные из БД)</t>
  </si>
  <si>
    <t>Перевод Дивиденды за 9 месяцев 2025 г. по акциям МКПАО Озон (1-01-17182-A). (Удержан налог 93 руб.). Эмитентом уменьшена НОБ (данные из сделок)</t>
  </si>
  <si>
    <t>Выплата дохода по акциям ПАО Диасофт ISIN RU000A107ER5, размер выплаты на 1 ц/б АКЦИЯ 18 RUB . (данные из сделок)</t>
  </si>
  <si>
    <t>Купон по RU000A10BRM5 - Акрон Б1P9 3шт. по 498.3 RUR - налог 194 RUR (данные из БД)</t>
  </si>
  <si>
    <t>Дивиденд по T - Т-Техно ао 24шт. по 36 RUR - налог 112 RUR (данные из БД)</t>
  </si>
  <si>
    <t>Дивиденд по T - Т-Техно ао 80шт. по 36 RUR - налог 374 RUR (данные из БД)</t>
  </si>
  <si>
    <t>Купон по RU000A10D301 - ЭНплГ1РС8 55шт. по 70.04 RUR - налог 501 RUR (данные из БД)</t>
  </si>
  <si>
    <t>Купон по RU000A10B3Z3 - ЕврХол3P03 1шт. по 60.41 RUR - налог 8 RUR (данные из БД)</t>
  </si>
  <si>
    <t>Купон по RU000A10B3Z3 - ЕврХол3P03 11шт. по 60.41 RUR - налог 86 RUR (данные из БД)</t>
  </si>
  <si>
    <t>Выплата купонного дохода по облигациям ООО ЕвразХолдинг Финанс ISIN RU000A10B3Z3, размер выплаты на 1 ц/б 60.41 RUB . (данные из сделок)</t>
  </si>
  <si>
    <t>Перевод погашение купона 4B02-03-36383-R-003P (облигации ООО ЕвразХолдинг Финанс) д.ф.09.01.26 (данные из сделок)</t>
  </si>
  <si>
    <t>Выплата купонного дохода по облигациям ПАО Акрон ISIN RU000A10BRM5, размер выплаты на 1 ц/б 498.3 RUB . (данные из сделок)</t>
  </si>
  <si>
    <t>Выплата купонного дохода по облигациям ООО ЭН+ ГИДРО ISIN RU000A10D301, размер выплаты на 1 ц/б 70.83 RUB . (данные из сделок)</t>
  </si>
  <si>
    <t>Купон по RU000A10AXW4 - СибурХ1Р03 29шт. по 62.29 RUR - налог 235 RUR (данные из БД)</t>
  </si>
  <si>
    <t>Перевод погашение купона 4B02-03-65134-D-001P (облигации ПАО СИБУР Холдинг) д.ф.14.01.26 (данные из сделок)</t>
  </si>
  <si>
    <t>Выплата дохода по акциям МКПАО Т-Технологии ISIN RU000A107UL4, размер выплаты на 1 ц/б АКЦИЯ 36 RUB . (данные из сделок)</t>
  </si>
  <si>
    <t>Вывод денежных средств с брокерского счета 30601 по распоряжению от 2026-01-20. НДС не облагается</t>
  </si>
  <si>
    <t>Купон по RU000A10BRM5 - Акрон Б1P9 3шт. по 474.34 RUR - налог 185 RUR (данные из БД)</t>
  </si>
  <si>
    <t>Выплата купонного дохода по облигациям ПАО Акрон ISIN RU000A10BRM5, размер выплаты на 1 ц/б 482.42 RUB . (данные из сделок)</t>
  </si>
  <si>
    <t>Купон по RU000A10D301 - ЭНплГ1РС8 55шт. по 71.19 RUR - налог 509 RUR (данные из БД)</t>
  </si>
  <si>
    <t>Выплата купонного дохода по облигациям ООО ЭН+ ГИДРО ISIN RU000A10D301, размер выплаты на 1 ц/б 71.19 RUB . (данные из сделок)</t>
  </si>
  <si>
    <t>Купон по RU000A10B3Z3 - ЕврХол3P03 1шт. по 60.57 RUR - налог 8 RUR (данные из БД)</t>
  </si>
  <si>
    <t>Купон по RU000A10B3Z3 - ЕврХол3P03 11шт. по 60.57 RUR - налог 87 RUR (данные из БД)</t>
  </si>
  <si>
    <t>Выплата купонного дохода по облигациям ООО ЕвразХолдинг Финанс ISIN RU000A10B3Z3, размер выплаты на 1 ц/б 60.57 RUB . (данные из сделок)</t>
  </si>
  <si>
    <t>Перевод погашение купона 4B02-03-36383-R-003P (облигации ООО ЕвразХолдинг Финанс) д.ф.10.02.26 (данные из сделок)</t>
  </si>
  <si>
    <t>Купон по RU000A10AXW4 - СибурХ1Р03 29шт. по 60.98 RUR - налог 230 RUR (данные из БД)</t>
  </si>
  <si>
    <t>Перевод погашение купона 4B02-03-65134-D-001P (облигации ПАО СИБУР Холдинг) д.ф.13.02.26 (данные из сделок)</t>
  </si>
  <si>
    <t>Купон по SIBN6P3 - Газпром Нефть 006Р-03R 21шт. по 0.6 USD - налог 1.64 USD, по курсу 76.6342 USD/RUR (данные из БД)</t>
  </si>
  <si>
    <t>Перевод погашение купона 4B04-03-00146-A-001P (облигации ПАО Газпром нефть) д.ф.24.02.26 (данные из сделок)</t>
  </si>
  <si>
    <t>Купон по RU000A10BRM5 - Акрон Б1P9 3шт. по 492.23 RUR - налог 192 RUR (данные из БД)</t>
  </si>
  <si>
    <t>Выплата купонного дохода по облигациям ПАО Акрон ISIN RU000A10BRM5, размер выплаты на 1 ц/б 492.23 RUB . (данные из сделок)</t>
  </si>
  <si>
    <t>Купон по RU000A10D301 - ЭНплГ1РС8 55шт. по 73.34 RUR - налог 524 RUR (данные из БД)</t>
  </si>
  <si>
    <t>Выплата купонного дохода по облигациям ООО ЭН+ ГИДРО ISIN RU000A10D301, размер выплаты на 1 ц/б 73.34 RUB . (данные из сделок)</t>
  </si>
  <si>
    <t>Купон по RU000A10B3Z3 - ЕврХол3P03 1шт. по 61.67 RUR - налог 8 RUR (данные из БД)</t>
  </si>
  <si>
    <t>Купон по RU000A10B3Z3 - ЕврХол3P03 11шт. по 61.67 RUR - налог 88 RUR (данные из БД)</t>
  </si>
  <si>
    <t>Выплата купонного дохода по облигациям ООО ЕвразХолдинг Финанс ISIN RU000A10B3Z3, размер выплаты на 1 ц/б 61.67 RUB . (данные из сделок)</t>
  </si>
  <si>
    <t>Перевод погашение купона 4B02-03-36383-R-003P (облигации ООО ЕвразХолдинг Финанс) д.ф.12.03.26 (данные из сделок)</t>
  </si>
  <si>
    <t>Купон по RU000A10AXW4 - СибурХ1Р03 29шт. по 63.38 RUR - налог 239 RUR (данные из БД)</t>
  </si>
  <si>
    <t>Перевод погашение купона 4B02-03-65134-D-001P (облигации ПАО СИБУР Холдинг) д.ф.13.03.26 (данные из сделок)</t>
  </si>
  <si>
    <t>Купон по RU000A10D4P0 - ЮГК 1P5 58шт. по 61.54 RUR - налог 464 RUR (данные из БД)</t>
  </si>
  <si>
    <t>Дивиденд по DIAS - iДиасофт 88шт. по 102 RUR - налог 1167 RUR (данные из БД)</t>
  </si>
  <si>
    <t>Дивиденд по DIAS - iДиасофт 44шт. по 102 RUR - налог 583 RUR (данные из БД)</t>
  </si>
  <si>
    <t>Перевод погашение купона 4B02-05-33010-D-001P (облигации ПАО ЮГК) д.ф.23.03.26 (данные из сделок)</t>
  </si>
  <si>
    <t>Купон по SIBN6P3 - Газпром Нефть 006Р-03R 21шт. по 0.6 USD - налог 1.64 USD, по курсу 82.1314 USD/RUR (данные из БД)</t>
  </si>
  <si>
    <t>Выплата дохода по акциям ПАО Диасофт ISIN RU000A107ER5, размер выплаты на 1 ц/б АКЦИЯ 102 RUB . (данные из сделок)</t>
  </si>
  <si>
    <t>Перевод погашение купона 4B04-03-00146-A-001P (облигации ПАО Газпром нефть) д.ф.26.03.26 (данные из сделок)</t>
  </si>
  <si>
    <t>Купон по RU000A10BRM5 - Акрон Б1P9 3шт. по 517.57 RUR - налог 202 RUR (данные из БД)</t>
  </si>
  <si>
    <t>Выплата купонного дохода по облигациям ПАО Акрон ISIN RU000A10BRM5, размер выплаты на 1 ц/б 517.57 RUB . (данные из сделок)</t>
  </si>
  <si>
    <t>Перевод денежных средств с субсчета 1G8NN ТС Основной рынок на субсчет 11TZ7C ТС Основной рынок</t>
  </si>
  <si>
    <t>Купон по RU000A10D301 - ЭНплГ1РС8 55шт. по 72.87 RUR - налог 521 RUR (данные из БД)</t>
  </si>
  <si>
    <t>Купон по RU000A10B3Z3 - ЕврХол3P03 1шт. по 60.71 RUR - налог 8 RUR (данные из БД)</t>
  </si>
  <si>
    <t>Купон по RU000A10B3Z3 - ЕврХол3P03 11шт. по 60.71 RUR - налог 87 RUR (данные из БД)</t>
  </si>
  <si>
    <t>Выплата купонного дохода по облигациям ООО ЭН+ ГИДРО ISIN RU000A10D301, размер выплаты на 1 ц/б 72.87 RUB . (данные из сделок)</t>
  </si>
  <si>
    <t>Выплата купонного дохода по облигациям ООО ЕвразХолдинг Финанс ISIN RU000A10B3Z3, размер выплаты на 1 ц/б 60.71 RUB . (данные из сделок)</t>
  </si>
  <si>
    <t>Перевод погашение купона 4B02-03-36383-R-003P (облигации ООО ЕвразХолдинг Финанс) д.ф.10.04.26 (данные из сделок)</t>
  </si>
  <si>
    <t>Купон по RU000A10AXW4 - СибурХ1Р03 29шт. по 60.24 RUR - налог 227 RUR (данные из БД)</t>
  </si>
  <si>
    <t>Перевод погашение купона 4B02-03-65134-D-001P (облигации ПАО СИБУР Холдинг) д.ф.14.04.26 (данные из сделок)</t>
  </si>
  <si>
    <t>Купон по RU000A10D4P0 - ЮГК 1P5 58шт. по 56.3 RUR - налог 425 RUR (данные из БД)</t>
  </si>
  <si>
    <t>Перевод погашение купона 4B02-05-33010-D-001P (облигации ПАО ЮГК) д.ф.17.04.26 (данные из сделок)</t>
  </si>
  <si>
    <t>Купон по SIBN6P3 - Газпром Нефть 006Р-03R 21шт. по 0.6 USD - налог 1.64 USD, по курсу 75.5273 USD/RUR (данные из БД)</t>
  </si>
  <si>
    <t>Перевод погашение купона 4B04-03-00146-A-001P (облигации ПАО Газпром нефть) д.ф.24.04.26 (данные из сделок)</t>
  </si>
  <si>
    <t>Купон по RU000A10BRM5 - Акрон Б1P9 3шт. по 472.45 RUR - налог 184 RUR (данные из БД)</t>
  </si>
  <si>
    <t>Выплата купонного дохода по облигациям ПАО Акрон ISIN RU000A10BRM5, размер выплаты на 1 ц/б 476,48 RUB . (данные из сделок)</t>
  </si>
  <si>
    <t>Купон по RU000A10D301 - ЭНплГ1РС8 55шт. по 70.32 RUR - налог 503 RUR (данные из БД)</t>
  </si>
  <si>
    <t>Купон по RU000A10B3Z3 - ЕврХол3P03 1шт. по 58.2 RUR - налог 8 RUR (данные из БД)</t>
  </si>
  <si>
    <t>Купон по RU000A10B3Z3 - ЕврХол3P03 11шт. по 58.2 RUR - налог 83 RUR (данные из БД)</t>
  </si>
  <si>
    <t>Выплата купонного дохода по облигациям ООО ЕвразХолдинг Финанс ISIN RU000A10B3Z3, размер выплаты на 1 ц/б 58,2 RUB . (данные из сделок)</t>
  </si>
  <si>
    <t>Выплата купонного дохода по облигациям ООО ЭН+ ГИДРО ISIN RU000A10D301, размер выплаты на 1 ц/б 70,32 RUB . (данные из сделок)</t>
  </si>
  <si>
    <t>Перевод погашение купона 4B02-03-36383-R-003P (облигации ООО ЕвразХолдинг Финанс) д.ф.11.05.26 (данные из сделок)</t>
  </si>
  <si>
    <t>Купон по RU000A10AXW4 - СибурХ1Р03 29шт. по 57.94 RUR - налог 218 RUR (данные из БД)</t>
  </si>
  <si>
    <t>Перевод погашение купона 4B02-03-65134-D-001P (облигации ПАО СИБУР Холдинг) д.ф.14.05.26 (данные из сделок)</t>
  </si>
  <si>
    <t>Купон по RU000A10D4P0 - ЮГК 1P5 58шт. по 54.69 RUR - налог 412 RUR (данные из БД)</t>
  </si>
  <si>
    <t>Перевод погашение купона 4B02-05-33010-D-001P (облигации ПАО ЮГК) д.ф.15.05.26 (данные из сделок)</t>
  </si>
  <si>
    <t>Дивиденд по T - Т-Техно ао 240шт. по 4.5 RUR - налог 140 RUR (данные из БД)</t>
  </si>
  <si>
    <t>Дивиденд по T - Т-Техно ао 813шт. по 4.5 RUR - налог 476 RUR (данные из БД)</t>
  </si>
  <si>
    <t>Купон по SIBN6P3 - Газпром Нефть 006Р-03R 37шт. по 0.6 USD - налог 2.89 USD, по курсу 71.546 USD/RUR (данные из БД)</t>
  </si>
  <si>
    <t>Перевод погашение купона 4B04-03-00146-A-001P (облигации ПАО Газпром нефть) д.ф.25.05.26 (данные из сделок)</t>
  </si>
  <si>
    <t>Купон по RU000A10BRM5 - Акрон Б1P9 3шт. по 449.05 RUR - налог 175 RUR (данные из БД)</t>
  </si>
  <si>
    <t>Выплата купонного дохода по облигациям ПАО Акрон ISIN RU000A10BRM5, размер выплаты на 1 ц/б 452,41 RUB . (данные из сделок)</t>
  </si>
  <si>
    <t>Выплата дохода по акциям МКПАО Т-Технологии ISIN RU000A107UL4, размер выплаты на 1 ц/б АКЦИЯ 4,5 RUB . (данные из сделок)</t>
  </si>
  <si>
    <t>Купон по RU000A10B347 - Акрон Б1P7 7шт. по 94.27 RUR - налог 86 RUR (данные из БД)</t>
  </si>
  <si>
    <t>Перевод погашение купона 4B02-07-00207-A-001P (облигации ПАО Акрон) д.ф.05.06.26 (данные из сделок)</t>
  </si>
  <si>
    <t>Купон по RU000A10D301 - ЭНплГ1РС8 56шт. по 69.12 RUR - налог 503 RUR (данные из БД)</t>
  </si>
  <si>
    <t>Выплата купонного дохода по облигациям ООО ЭН+ ГИДРО ISIN RU000A10D301, размер выплаты на 1 ц/б 69,12 RUB . (данные из сделок)</t>
  </si>
  <si>
    <t>Купон по RU000A10B3Z3 - ЕврХол3P03 1шт. по 55.95 RUR - налог 7 RUR (данные из БД)</t>
  </si>
  <si>
    <t>Купон по RU000A10B3Z3 - ЕврХол3P03 11шт. по 55.95 RUR - налог 80 RUR (данные из БД)</t>
  </si>
  <si>
    <t>Выплата купонного дохода по облигациям ООО ЕвразХолдинг Финанс ISIN RU000A10B3Z3, размер выплаты на 1 ц/б 55,95 RUB . (данные из сделок)</t>
  </si>
  <si>
    <t>Перевод погашение купона 4B02-03-36383-R-003P (облигации ООО ЕвразХолдинг Финанс) д.ф.10.06.26 (данные из сделок)</t>
  </si>
  <si>
    <t>Купон по RU000A10AXW4 - СибурХ1Р03 29шт. по 56.81 RUR - налог 214 RUR (данные из БД)</t>
  </si>
  <si>
    <t>Перевод погашение купона 4B02-03-65134-D-001P (облигации ПАО СИБУР Холдинг) д.ф.11.06.26 (данные из сделок)</t>
  </si>
  <si>
    <t>Купон по RU000A10D4P0 - ЮГК 1P5 58шт. по 53.61 RUR - налог 404 RUR (данные из БД)</t>
  </si>
  <si>
    <t>Перевод погашение купона 4B02-05-33010-D-001P (облигации ПАО ЮГК) д.ф.16.06.26 (данные из сделок)</t>
  </si>
  <si>
    <t>Вывод ДС под нерассчитанные сделки</t>
  </si>
  <si>
    <t>Купон по SIBN6P3 - Газпром Нефть 006Р-03R 37шт. по 0.6 USD - налог 2.89 USD, по курсу 74.7738 USD/RUR (данные из БД)</t>
  </si>
  <si>
    <t>Перевод погашение купона 4B04-03-00146-A-001P (облигации ПАО Газпром нефть) д.ф.24.06.26 (данные из сделок)</t>
  </si>
  <si>
    <t>Дивиденд по BELU - НоваБев ао 305шт. по 10 RUR - налог 397 RUR (данные из БД)</t>
  </si>
  <si>
    <t>Дивиденд по BELU - НоваБев ао 165шт. по 10 RUR - налог 215 RUR (данные из БД)</t>
  </si>
  <si>
    <t>Купон по RU000A10BRM5 - Акрон Б1P9 3шт. по 498.58 RUR - налог 194 RUR (данные из БД)</t>
  </si>
  <si>
    <t>Выплата купонного дохода по облигациям ПАО Акрон ISIN RU000A10BRM5, размер выплаты на 1 ц/б 495,29 RUB . (данные из сделок)</t>
  </si>
  <si>
    <t>Дивиденд по SIBN - Газпрнефть 267шт. по 28.11 RUR - налог 976 RUR (данные из БД)</t>
  </si>
  <si>
    <t>Купон по RU000A10B347 - Акрон Б1P7 7шт. по 98.86 RUR - налог 90 RUR (данные из БД)</t>
  </si>
  <si>
    <t>Перевод погашение купона 4B02-07-00207-A-001P (облигации ПАО Акрон) д.ф.06.07.26 (данные из сделок)</t>
  </si>
  <si>
    <t>Дивиденд по ROSN - Роснефть 1269шт. по 2.27 RUR - налог 374 RUR (данные из БД)</t>
  </si>
  <si>
    <t>Купон по RU000A10D301 - ЭНплГ1РС8 34шт. по 71.55 RUR - налог 316 RUR (данные из БД)</t>
  </si>
  <si>
    <t>Выплата купонного дохода по облигациям ООО ЭН+ ГИДРО ISIN RU000A10D301, размер выплаты на 1 ц/б 71,93 RUB . (данные из сделок)</t>
  </si>
  <si>
    <t>Купон по RU000A10B3Z3 - ЕврХол3P03 8шт. по 59.8 RUR - налог 62 RUR (данные из БД)</t>
  </si>
  <si>
    <t>Дивиденд по NMTP - НМТП ао 58400шт. по 1.14 RUR - налог 8691 RUR (данные из БД)</t>
  </si>
  <si>
    <t>Дивиденд по NMTP - НМТП ао 2900шт. по 1.14 RUR - налог 432 RUR (данные из БД)</t>
  </si>
  <si>
    <t>Дивиденд по SVCB - Совкомбанк 22600шт. по 0.35 RUR - налог 1028 RUR (данные из БД)</t>
  </si>
  <si>
    <t>Дивиденд по SVCB - Совкомбанк 16100шт. по 0.35 RUR - налог 733 RUR (данные из БД)</t>
  </si>
  <si>
    <t>Выплата купонного дохода по облигациям ООО ЕвразХолдинг Финанс ISIN RU000A10B3Z3, размер выплаты на 1 ц/б 59,23 RUB . (данные из сделок)</t>
  </si>
  <si>
    <t>Выплата дохода по акциям ПАО НоваБев Групп ISIN RU000A0HL5M1, размер выплаты на 1 ц/б АКЦИЯ 10 RUB . (данные из сделок)</t>
  </si>
  <si>
    <t>Вывод денежных средств с брокерского счета 30601 по распоряжению от 2026-07-14. НДС не облагается</t>
  </si>
  <si>
    <t>Выплата дохода по акциям ПАО Совкомбанк ISIN RU000A0ZZAC4, размер выплаты на 1 ц/б АКЦИЯ 0,35 RUB . (данные из сделок)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</si>
  <si>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</si>
  <si>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</si>
  <si>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</si>
  <si>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</si>
  <si>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</si>
  <si>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</si>
  <si>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</si>
  <si>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</si>
  <si>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buy (Ввод бумаги)</t>
  </si>
  <si>
    <t>Стоимость сейчас</t>
  </si>
  <si>
    <t>Полный доход</t>
  </si>
  <si>
    <t>RU000A10BRM5</t>
  </si>
  <si>
    <t>SNGSP</t>
  </si>
  <si>
    <t>LQDT</t>
  </si>
  <si>
    <t>YNDX</t>
  </si>
  <si>
    <t>SU26240RMFS0</t>
  </si>
  <si>
    <t>SU26218RMFS6</t>
  </si>
  <si>
    <t>SU26212RMFS9</t>
  </si>
  <si>
    <t>SU26219RMFS4</t>
  </si>
  <si>
    <t>SU26226RMFS9</t>
  </si>
  <si>
    <t>OBLG</t>
  </si>
  <si>
    <t>RSHE</t>
  </si>
  <si>
    <t>SU26222RMFS8</t>
  </si>
  <si>
    <t>RTKM</t>
  </si>
  <si>
    <t>OZON</t>
  </si>
  <si>
    <t>RU000A104C60</t>
  </si>
  <si>
    <t>GOLD</t>
  </si>
  <si>
    <t>FIXP</t>
  </si>
  <si>
    <t>MAGN</t>
  </si>
  <si>
    <t>POLY</t>
  </si>
  <si>
    <t>MOEX</t>
  </si>
  <si>
    <t>EQMX</t>
  </si>
  <si>
    <t>FXUS</t>
  </si>
  <si>
    <t>RUSE</t>
  </si>
  <si>
    <t>FXRL</t>
  </si>
  <si>
    <t>FXCN</t>
  </si>
  <si>
    <t>VTBR</t>
  </si>
  <si>
    <t>FLOT</t>
  </si>
  <si>
    <t>RU000A102DQ0</t>
  </si>
  <si>
    <t>NVTK</t>
  </si>
  <si>
    <t>RU000A100FR7</t>
  </si>
  <si>
    <t>MRKC</t>
  </si>
  <si>
    <t>IRAO</t>
  </si>
  <si>
    <t>RU000A102Y58</t>
  </si>
  <si>
    <t>SU29006RMFS2</t>
  </si>
  <si>
    <t>LKOH</t>
  </si>
  <si>
    <t>SU26233RMFS5</t>
  </si>
  <si>
    <t>RU000A106ZL5</t>
  </si>
  <si>
    <t>SU26238RMFS4</t>
  </si>
  <si>
    <t>ASTR</t>
  </si>
  <si>
    <t>AKMM</t>
  </si>
  <si>
    <t>RU000A107B43</t>
  </si>
  <si>
    <t>DIAS</t>
  </si>
  <si>
    <t>YDEX</t>
  </si>
  <si>
    <t>MRKP</t>
  </si>
  <si>
    <t>HEAD</t>
  </si>
  <si>
    <t>ALRS</t>
  </si>
  <si>
    <t>PHOR</t>
  </si>
  <si>
    <t>PIKK</t>
  </si>
  <si>
    <t>RU000A10AXW4</t>
  </si>
  <si>
    <t>RU000A10B008</t>
  </si>
  <si>
    <t>RU000A10B3Z3</t>
  </si>
  <si>
    <t>ELFV</t>
  </si>
  <si>
    <t>MDMG</t>
  </si>
  <si>
    <t>FIXR</t>
  </si>
  <si>
    <t>SIBN6P3</t>
  </si>
  <si>
    <t>RU000A10D4P0</t>
  </si>
  <si>
    <t>RU000A10B347</t>
  </si>
  <si>
    <t>Вывод бумаги</t>
  </si>
  <si>
    <t>MGNT
Магнит ао</t>
  </si>
  <si>
    <t>SBER
Сбербанк</t>
  </si>
  <si>
    <t>ROSN
Роснефть</t>
  </si>
  <si>
    <t>NMTP
НМТП ао</t>
  </si>
  <si>
    <t>SVCB
Совкомбанк</t>
  </si>
  <si>
    <t>T
Т-Техно ао</t>
  </si>
  <si>
    <t>SIBN
Газпрнефть</t>
  </si>
  <si>
    <t>BELU
НоваБев ао</t>
  </si>
  <si>
    <t>CHMF
СевСт-ао</t>
  </si>
  <si>
    <t>NLMK
НЛМК ао</t>
  </si>
  <si>
    <t>SNGS
Сургнфгз</t>
  </si>
  <si>
    <t>TRNFP
Транснф ап</t>
  </si>
  <si>
    <t>GAZP
ГАЗПРОМ ао</t>
  </si>
  <si>
    <t>RU000A10D301
ЭНплГ1РС8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</si>
  <si>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</si>
  <si>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</si>
  <si>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</si>
  <si>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</si>
  <si>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</si>
  <si>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</si>
  <si>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</si>
  <si>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</si>
  <si>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</si>
  <si>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Альфа</t>
  </si>
  <si>
    <t>PLLC Yandex N.V. class A shs</t>
  </si>
  <si>
    <t>Сбербанк России ПАО ао</t>
  </si>
  <si>
    <t>ОФЗ-ПД 26240 30/07/2036</t>
  </si>
  <si>
    <t>ОФЗ-ПД 26218 17/09/31</t>
  </si>
  <si>
    <t>ОФЗ-ПД 26212 19/01/28</t>
  </si>
  <si>
    <t>ОФЗ-ПД 26219 16/09/26</t>
  </si>
  <si>
    <t>ОФЗ-ПД 26226 07/10/26</t>
  </si>
  <si>
    <t>БПИФ Российскиеоблигации УКВИМ</t>
  </si>
  <si>
    <t>etf</t>
  </si>
  <si>
    <t>БПИФ ВТБ Акции разв-ся рынков</t>
  </si>
  <si>
    <t>ОФЗ-ПД 26222 16/10/24</t>
  </si>
  <si>
    <t>Ростелеком (ПАО) ао.</t>
  </si>
  <si>
    <t>АДР Ozon Holdings PLC ORD SHS</t>
  </si>
  <si>
    <t>Банк ВТБ (ПАО) Б-1-253</t>
  </si>
  <si>
    <t>"Магнит" ПАО ао</t>
  </si>
  <si>
    <t>ПАО "НЛМК" ао</t>
  </si>
  <si>
    <t>БПИФ Ликвидность УК ВИМ</t>
  </si>
  <si>
    <t>БПИФ Золото.Биржевой УК ВИМ</t>
  </si>
  <si>
    <t>ГДР FixPrice Group PLC ORD SHS</t>
  </si>
  <si>
    <t>"Магнитогорск.мет.комб" ПАО ао</t>
  </si>
  <si>
    <t>Solidcore Resources plc</t>
  </si>
  <si>
    <t>ПАО Московская Биржа</t>
  </si>
  <si>
    <t>БПИФ Индекс МосБиржи УК ВИМ</t>
  </si>
  <si>
    <t>Сургутнефтегаз ПАО акции об.</t>
  </si>
  <si>
    <t>Сургутнефтегаз ПАО ап</t>
  </si>
  <si>
    <t>FinEx USA UCITS ETF</t>
  </si>
  <si>
    <t>nalog</t>
  </si>
  <si>
    <t>Уплата НДФЛ при выплате компенсации по претензии</t>
  </si>
  <si>
    <t>dohod</t>
  </si>
  <si>
    <t>Куп. дох. по обл. Минфин России 26212RMFS. Размер куп. на 1 обл. 35.15 руб. НДС не обл. Налог не удерживается.</t>
  </si>
  <si>
    <t>ITI Funds RussiaRTS Equity ETF</t>
  </si>
  <si>
    <t>FinEx RTS UCITS ETF USD</t>
  </si>
  <si>
    <t>Дивиденды по ценным бумагам ПАО ММК 9 мес. 2021 г. НДС не обл. Удержан налог в размере 35.00 руб.</t>
  </si>
  <si>
    <t>FINEX CHINA UCITS ETF</t>
  </si>
  <si>
    <t>Куп. дох. по обл. Минфин России 26240RMFS. Размер куп. на 1 обл. 44.3 руб. НДС не обл. Налог не удерживается.</t>
  </si>
  <si>
    <t>output</t>
  </si>
  <si>
    <t>ао ПАО Банк ВТБ</t>
  </si>
  <si>
    <t>Перевод погашение купона 4B02-253-01000-B-001P (облигации Банк ВТБ (ПАО)) д.ф.25.03.22. (Удержан налог 53 руб.)</t>
  </si>
  <si>
    <t>Перевод погашение купона 26219RMFS (Облигации Минфин России) д.ф.22.03.22. (Удержан налог 100 руб.)</t>
  </si>
  <si>
    <t>Перевод погашение купона 26218RMFS (Облигации Минфин России) д.ф.29.03.22. (Удержан налог 177 руб.)</t>
  </si>
  <si>
    <t>Совкомфлот ао</t>
  </si>
  <si>
    <t>Перевод погашение купона 26226RMFS (Облигации Минфин России) д.ф.12.04.22</t>
  </si>
  <si>
    <t>Свердловская область 34010</t>
  </si>
  <si>
    <t>"Газпром" (ПАО) ао</t>
  </si>
  <si>
    <t>Перевод погашение купона 26222RMFS (облигации Минфин России) д.ф.19.04.22</t>
  </si>
  <si>
    <t>ndfl</t>
  </si>
  <si>
    <t>НДФЛ Возврат переплаты по НДФЛ за 2022 год.</t>
  </si>
  <si>
    <t>Покупка валюты CNY</t>
  </si>
  <si>
    <t>ПАО "НОВАТЭК" ао</t>
  </si>
  <si>
    <t>КАМАЗ ПАО БО-П03</t>
  </si>
  <si>
    <t>Продажа валюты CNY</t>
  </si>
  <si>
    <t>commission</t>
  </si>
  <si>
    <t>Комиссия за дополнительное вознаграждение за сделки по результатам исполнения поручения объемом менее 50 лотов</t>
  </si>
  <si>
    <t>Перевод погашение купона RU34010SVS0 (облигации Минфин Свердловской обл.) д.ф.23.05.22</t>
  </si>
  <si>
    <t>amort</t>
  </si>
  <si>
    <t>Перевод полное погашение номинала 4B02-03-55010-D-001P (облигации ПАО КАМАЗ) д.ф.09.06.22</t>
  </si>
  <si>
    <t>Перевод погашение купона 4B02-03-55010-D-001P (облигации ПАО КАМАЗ) д.ф.09.06.22</t>
  </si>
  <si>
    <t>Перевод погашение купона 4B02-253-01000-B-001P (облигации Банк ВТБ (ПАО)) д.ф.24.06.22</t>
  </si>
  <si>
    <t>Комиссия дополнительная за сделки, совершенные по поруч. клиента объемом менее 50 лотов</t>
  </si>
  <si>
    <t>ПАО "Россети Центр" ао</t>
  </si>
  <si>
    <t>Перевод погашение купона 26212RMFS (облигации Минфин России) д.ф.26.07.22</t>
  </si>
  <si>
    <t>Северсталь (ПАО)ао</t>
  </si>
  <si>
    <t>Перевод Дивиденды за 2021 г. по акциям ПАО Ростелеком (1-01-00124-A). (Удержан налог 89 руб.). Эмитентом уменьшена НОБ</t>
  </si>
  <si>
    <t>Перевод погашение купона 26240RMFS (Облигации федерального займа ПД240) д.ф.16.08.22</t>
  </si>
  <si>
    <t>Перевод погашение купона RU34010SVS0 (облигации Минфин Свердловской обл) д.ф.22.08.22</t>
  </si>
  <si>
    <t>Перевод погашение купона 26219RMFS (Облигации Минфин России) д.ф.20.09.22</t>
  </si>
  <si>
    <t>"Интер РАО" ПАО ао</t>
  </si>
  <si>
    <t>Перевод погашение купона 4B02-253-01000-B-001P (облигации Банк ВТБ (ПАО)) д.ф.23.09.22</t>
  </si>
  <si>
    <t>Перевод погашение купона 26218RMFS (Облигации Минфин России) д.ф.27.09.22</t>
  </si>
  <si>
    <t>Перевод погашение купона 26226RMFS (Облигации ОФЗ выпуск 26226) д.ф.11.10.22</t>
  </si>
  <si>
    <t>Перевод погашение купона 26222RMFS (Облигации Минфин России) д.ф.18.10.22</t>
  </si>
  <si>
    <t>Перевод полное погашение номинала 4B02-253-01000-B-001P (облигации Банк ВТБ (ПАО)) д.ф.23.12.22</t>
  </si>
  <si>
    <t>Перевод погашение купона 4B02-253-01000-B-001P (облигации Банк ВТБ (ПАО)) д.ф.23.12.22</t>
  </si>
  <si>
    <t>Брусника 001P-02</t>
  </si>
  <si>
    <t>Перевод погашение купона 4B02-02-00492-R-001P (ООО Брусника. Строительство и девелопмент) д.ф.30.12.22</t>
  </si>
  <si>
    <t>ОФЗ-ПК 29006 29/01/25</t>
  </si>
  <si>
    <t>Перевод погашение купона 26212RMFS (облигации Минфин России) д.ф.24.01.23</t>
  </si>
  <si>
    <t>НК ЛУКОЙЛ (ПАО) - ао</t>
  </si>
  <si>
    <t>Перевод погашение купона 29006RMFS (облигации Минфин России) д.ф.31.01.23</t>
  </si>
  <si>
    <t>ПАО НК Роснефть</t>
  </si>
  <si>
    <t>Перевод погашение купона 26218RMFS (Облигации Минфин России) д.ф.28.03.23</t>
  </si>
  <si>
    <t>Комиссия депозитария за проведение депозитарной операции № ,отчет о выплаченных доходах</t>
  </si>
  <si>
    <t>Перевод погашение купона 4B02-02-00492-R-001P (Обл. ООО Брусника. Строительство и девелопмент) д.ф.31.03.23</t>
  </si>
  <si>
    <t>Перевод погашение купона 4B02-02-00492-R-001P (ООО Брусника. Строительство и девелопмент) д.ф.30.06.23</t>
  </si>
  <si>
    <t>Перевод погашение купона 29006RMFS (МинФин РФ ОФЗ) д.ф.01.08.23</t>
  </si>
  <si>
    <t>Перевод погашение купона 26218RMFS (Облигации Минфин России) д.ф.26.09.23</t>
  </si>
  <si>
    <t>ОФЗ-ПД 26233 18/07/2035</t>
  </si>
  <si>
    <t>Перевод погашение купона 4B02-02-00492-R-001P (Обл. ООО Брусника. Строительство и девелопмент) д.ф.29.09.23</t>
  </si>
  <si>
    <t>РЖД БО 001P-28R</t>
  </si>
  <si>
    <t>ОФЗ-ПД 26238 15/05/2041</t>
  </si>
  <si>
    <t>Группа Астра ао</t>
  </si>
  <si>
    <t>БПИФ Альфа Денежный рынок</t>
  </si>
  <si>
    <t>Перевод погашение купона 4B02-28-65045-D-001P (облигации ОАО РЖД) д.ф.03.11.23</t>
  </si>
  <si>
    <t>Перевод погашение купона 4B02-28-65045-D-001P (Биржевые облигации ОАО РЖД) д.ф.05.12.23</t>
  </si>
  <si>
    <t>Перевод погашение купона 26238RMFS (Облигации Минфин России) д.ф.05.12.23</t>
  </si>
  <si>
    <t>ГТЛК ЗО27-Д</t>
  </si>
  <si>
    <t>Перевод погашение купона 4B02-28-65045-D-001P (облигации ОАО РЖД) д.ф.29.12.23</t>
  </si>
  <si>
    <t>Перевод погашение купона 4B02-02-00492-R-001P (ООО Брусника. Строительство и девелопмент) д.ф.29.12.23</t>
  </si>
  <si>
    <t>Перевод погашение купона 29006RMFS (облигации МинФин РФ) д.ф.30.01.24</t>
  </si>
  <si>
    <t>Перевод погашение купона 26233RMFS (Облигации ОФЗ) д.ф.30.01.24</t>
  </si>
  <si>
    <t>Перевод погашение купона 4B02-28-65045-D-001P (Биржевые облигации ОАО РЖД) д.ф.05.02.24</t>
  </si>
  <si>
    <t>Диасофт ао</t>
  </si>
  <si>
    <t>Втб</t>
  </si>
  <si>
    <t>Перевод погашение купона 4-06-32432-H (Бездокументарные облигации АО ГТЛК) д.ф.07.03.24</t>
  </si>
  <si>
    <t>Перевод погашение купона 26218RMFS (Облигации ОФЗ) д.ф.26.03.24</t>
  </si>
  <si>
    <t>Перевод Выплата промежуточных дивидендов Fix Price Group PLC US33835G2057 TAX 0.00 RUB. (Удержан налог 13 руб.)</t>
  </si>
  <si>
    <t>Перевод погашение купона 4B02-02-00492-R-001P (Облигации ООО Брусника. Строительство и девелопмент) д.ф.29.03.24</t>
  </si>
  <si>
    <t>Перевод полное погашение номинала 4B02-02-00492-R-001P (Облигации ООО Брусника. Строительство и девелопмент) д.ф.29.03.24</t>
  </si>
  <si>
    <t>Перевод погашение купона 26238RMFS (Облигации федерального займа) д.ф.04.06.24</t>
  </si>
  <si>
    <t>Уплата налога/Списание задолженности по налогу</t>
  </si>
  <si>
    <t>МКПАО ЯНДЕКС</t>
  </si>
  <si>
    <t>Транснефть ПАО акц.пр.</t>
  </si>
  <si>
    <t>Перевод Дивиденды за 2023 г. по акциям ПАО НК Роснефть (1-02-00122-A). (Удержан налог 1093 руб.). Эмитентом уменьшена НОБ</t>
  </si>
  <si>
    <t>Т-Технологии МКПАО ао</t>
  </si>
  <si>
    <t>Перевод погашение купона 26233RMFS (Облигации ОФЗ) д.ф.30.07.24</t>
  </si>
  <si>
    <t>Перевод погашение купона 29006RMFS (Облигации МинФин РФ ОФЗ) д.ф.30.07.24</t>
  </si>
  <si>
    <t>Дивиденды ПАО Транснефть 2-01-00206-A, В563332 2023 год. НДС не обл. Удержан налог в размере 3360.00 руб.</t>
  </si>
  <si>
    <t>Перевод Дивиденды за 2023 г. по акциям ПАО Сургутнефтегаз (1-01-00155-A). (Удержан налог 298 руб.). Эмитентом уменьшена НОБ</t>
  </si>
  <si>
    <t>Россети Центр и Приволжье ао</t>
  </si>
  <si>
    <t>НМТП (ПАО) ао</t>
  </si>
  <si>
    <t>Перевод погашение купона 4-06-32432-H (облигации АО ГТЛК) д.ф.09.09.24</t>
  </si>
  <si>
    <t>Перевод погашение купона 26218RMFS (Облигации ОФЗ) д.ф.24.09.24</t>
  </si>
  <si>
    <t>МКПАО Хэдхантер</t>
  </si>
  <si>
    <t>АЛРОСА ПАО ао</t>
  </si>
  <si>
    <t>Совкомбанк ао</t>
  </si>
  <si>
    <t>ФосАгро ПАО ао</t>
  </si>
  <si>
    <t>Дивиденды МКПАО ТКС Холдинг 1-01-16784-A, В563332 9 месяцев 2024. НДС не обл. Удержан налог в размере 661.00 руб.</t>
  </si>
  <si>
    <t>Перевод Дивиденды за 9 месяцев 2024 года по акциям МКПАО Т-Технологии (1-01-16784-A). (Удержан налог 289 руб.)</t>
  </si>
  <si>
    <t>Дивиденды МКПАО Хэдхантер 1-01-16755-A, В563332 9 месяцев 2024. НДС не обл. Удержан налог в размере 4598.00 руб.</t>
  </si>
  <si>
    <t>ПИК СЗ (ПАО) ао</t>
  </si>
  <si>
    <t>Уплата налога по совокупности договоров за предыдущий год КБК201</t>
  </si>
  <si>
    <t>Перевод Дивиденды за 9 месяцев 2024 г. по акциям ПАО Диасофт (1-01-84777-H). (Удержан налог 355 руб.). Эмитентом уменьшена НОБ</t>
  </si>
  <si>
    <t>Перевод Выплата промежуточных дивидендов Fix Price Group PLC US33835G2057 TAX 0.00 RUB. (Удержан налог 46 руб.)</t>
  </si>
  <si>
    <t>СИБУР Холдинг 001Р-03</t>
  </si>
  <si>
    <t>Южуралзолото 001P-04</t>
  </si>
  <si>
    <t>Возмещение расходов НКО АО НРД за перевод ЦБ с раздела на раздел</t>
  </si>
  <si>
    <t>Перевод погашение купона 4B02-03-65134-D-001P (Биржевые облигации ПАО СИБУР Холдинг) д.ф.20.03.25</t>
  </si>
  <si>
    <t>ЕвразХолдинг Финанс 003P-03</t>
  </si>
  <si>
    <t>Перевод Дивиденды по итогам прошлых лет по акциям ПАО Диасофт (1-01-84777-H). (Удержан налог 610 руб.)</t>
  </si>
  <si>
    <t>Куп. дох. по обл. ПАО ЮГК 4B02-04-33010-D-001P, В563332. Размер куп. на 1 обл. 73.84 руб.  НДС не обл. Налог не удерживается.</t>
  </si>
  <si>
    <t>"ЭЛ5-Энерго" ПАО</t>
  </si>
  <si>
    <t>Перевод погашение купона 4B02-03-36383-R-003P (Биржевые облигации ООО ЕвразХолдинг Финанс) д.ф.16.04.25</t>
  </si>
  <si>
    <t>Перевод погашение купона 4B02-03-65134-D-001P (Биржевые облигации ПАО СИБУР Холдинг) д.ф.18.04.25</t>
  </si>
  <si>
    <t>Перевод Дивиденды за 2024 г. по акциям МКПАО ЯНДЕКС (1-01-16777-A). (Удержан налог 738 руб.)</t>
  </si>
  <si>
    <t>МКПАО «МД Медикал Груп»</t>
  </si>
  <si>
    <t>Дивиденды МКПАО ЯНДЕКС 1-01-16777-A, В563332 2024 год. НДС не обл. Удержан налог в размере 967.00 руб.</t>
  </si>
  <si>
    <t>Куп. дох. по обл. ПАО ЮГК 4B02-04-33010-D-001P, В563332. Размер куп. на 1 обл. 70.6 руб.  НДС не обл. Налог не удерживается.</t>
  </si>
  <si>
    <t>НоваБев Групп ПАО ао</t>
  </si>
  <si>
    <t>Перевод погашение купона 4B02-03-36383-R-003P (облигации ООО ЕвразХолдинг Финанс) д.ф.16.05.25</t>
  </si>
  <si>
    <t>Перевод погашение купона 4B02-03-65134-D-001P (облигации ПАО СИБУР Холдинг) д.ф.19.05.25</t>
  </si>
  <si>
    <t>Выплата купонного дохода по облигациям ООО ЕвразХолдинг Финанс ISIN RU000A10B3Z3, размер выплаты на 1 ц/б 62.64 RUB .</t>
  </si>
  <si>
    <t>Перевод Дивиденды за 2024 г. по акциям МКПАО МД Медикал Груп (1-01-16802-A). (Удержан налог 20 руб.)</t>
  </si>
  <si>
    <t>Перевод Дивиденды за 2024 г. по акциям МКПАО Т-Технологии (1-01-16784-A). (Удержан налог 100 руб.)</t>
  </si>
  <si>
    <t>Выплата дохода по акциям МКПАО Т-Технологии ISIN RU000A107UL4, размер выплаты на 1 ц/б АКЦИЯ 32 RUB .</t>
  </si>
  <si>
    <t>Выплата купонного дохода по облигациям ПАО ЮГК ISIN RU000A10B008, размер выплаты на 1 ц/б 68.4 RUB .</t>
  </si>
  <si>
    <t>Акрон (ПАО) БО-001P-09</t>
  </si>
  <si>
    <t>Выплата купонного дохода по облигациям ООО ЕвразХолдинг Финанс ISIN RU000A10B3Z3, размер выплаты на 1 ц/б 61.31 RUB .</t>
  </si>
  <si>
    <t>Перевод погашение купона 4B02-03-36383-R-003P (Биржевые облигации ООО ЕвразХолдинг Финанс) д.ф.13.06.25</t>
  </si>
  <si>
    <t>Перевод погашение купона 4B02-03-65134-D-001P (Биржевые облигации ПАО СИБУР Холдинг) д.ф.18.06.25</t>
  </si>
  <si>
    <t>Выплата дохода по акциям ПАО НоваБев Групп ISIN RU000A0HL5M1, размер выплаты на 1 ц/б АКЦИЯ 25 RUB .</t>
  </si>
  <si>
    <t>Выплата купонного дохода по облигациям ПАО ЮГК ISIN RU000A10B008, размер выплаты на 1 ц/б 68.32 RUB .</t>
  </si>
  <si>
    <t>Выплата купонного дохода по облигациям ПАО Акрон ISIN RU000A10BRM5, размер выплаты на 1 ц/б 502.18 RUB .</t>
  </si>
  <si>
    <t>ПАО Фикс Прайс</t>
  </si>
  <si>
    <t>Выплата купонного дохода по облигациям ООО ЕвразХолдинг Финанс ISIN RU000A10B3Z3, размер выплаты на 1 ц/б 61.13 RUB .</t>
  </si>
  <si>
    <t>Перевод погашение купона 4B02-03-36383-R-003P (Биржевые облигации ООО ЕвразХолдинг Финанс) д.ф.15.07.25</t>
  </si>
  <si>
    <t>Выплата дохода по акциям ПАО Диасофт ISIN RU000A107ER5, размер выплаты на 1 ц/б АКЦИЯ 80 RUB .</t>
  </si>
  <si>
    <t>Перевод Дивиденды за 1 кв 2025 г. по акциям ПАО Диасофт (1-01-84777-H). (Удержан налог 915 руб.)</t>
  </si>
  <si>
    <t>Перевод погашение купона 4B02-03-65134-D-001P (облигации ПАО СИБУР Холдинг) д.ф.18.07.25</t>
  </si>
  <si>
    <t>Перевод Дивиденды за 3 месяца 2025 г. по акциям МКПАО Т-Технологии (1-01-16784-A). (Удержан налог 103 руб.)</t>
  </si>
  <si>
    <t>Выплата дохода по акциям МКПАО Т-Технологии ISIN RU000A107UL4, размер выплаты на 1 ц/б АКЦИЯ 33 RUB .</t>
  </si>
  <si>
    <t>Выплата дохода по акциям ПАО НМТП ISIN RU0009084446, размер выплаты на 1 ц/б АКЦИЯ 0.96 RUB .</t>
  </si>
  <si>
    <t>Перевод Дивиденды за 2024 г. по акциям ПАО НМТП (1-01-30251-E). (Удержан налог 2837 руб.)</t>
  </si>
  <si>
    <t>Выплата дохода по акциям ПАО Транснефть ISIN RU0009091573, размер выплаты на 1 ц/б АКЦИЯ 198.25 RUB .</t>
  </si>
  <si>
    <t>Перевод Дивиденды за 2024 г. по акциям ПАО Транснефть (2-01-00206-A). (Удержан налог 6638 руб.). Эмитентом уменьшена НОБ</t>
  </si>
  <si>
    <t>Выплата дохода по акциям ПАО Сбербанк ISIN RU0009029540, размер выплаты на 1 ц/б АКЦИЯ 34.84 RUB .</t>
  </si>
  <si>
    <t>Перевод Дивиденды за 2024 г. по акциям ПАО Сбербанк (10301481B). (Удержан налог 6719 руб.). Эмитентом уменьшена НОБ</t>
  </si>
  <si>
    <t>Выплата купонного дохода по облигациям ПАО Акрон ISIN RU000A10BRM5, размер выплаты на 1 ц/б 511.7 RUB .</t>
  </si>
  <si>
    <t>Выплата купонного дохода по облигациям ООО ЕвразХолдинг Финанс ISIN RU000A10B3Z3, размер выплаты на 1 ц/б 62.09 RUB .</t>
  </si>
  <si>
    <t>Перевод погашение купона 4B02-03-36383-R-003P (Биржевые облигации ООО ЕвразХолдинг Финанс) д.ф.14.08.25</t>
  </si>
  <si>
    <t>Перевод погашение купона 4B02-03-65134-D-001P (облигации ПАО СИБУР Холдинг) д.ф.15.08.25</t>
  </si>
  <si>
    <t>Перевод Дивиденды за 2024 г. по акциям ПАО Ростелеком (1-01-00124-A). (Удержан налог 460 руб.). Эмитентом уменьшена НОБ</t>
  </si>
  <si>
    <t>paper_out</t>
  </si>
  <si>
    <t>Комиссии</t>
  </si>
  <si>
    <t>Выплата купонного дохода по облигациям ПАО Акрон ISIN RU000A10BRM5, размер выплаты на 1 ц/б 513.39 RUB .</t>
  </si>
  <si>
    <t>CNYRUB_TOM</t>
  </si>
  <si>
    <t>CNY/RUB_TOM - CNY/РУБ</t>
  </si>
  <si>
    <t>selt</t>
  </si>
  <si>
    <t>Выплата купонного дохода по облигациям ООО ЕвразХолдинг Финанс ISIN RU000A10B3Z3, размер выплаты на 1 ц/б 66.82 RUB .</t>
  </si>
  <si>
    <t>Перевод погашение купона 4B02-03-36383-R-003P (облигации ООО ЕвразХолдинг Финанс) д.ф.12.09.25</t>
  </si>
  <si>
    <t>Перевод погашение купона 4B02-03-65134-D-001P (облигации ПАО СИБУР Холдинг) д.ф.16.09.25</t>
  </si>
  <si>
    <t>Выплата дохода по акциям МКПАО ЯНДЕКС ISIN RU000A107T19, размер выплаты на 1 ц/б АКЦИЯ 80 RUB .</t>
  </si>
  <si>
    <t>Перевод Дивиденды за 1 полугодие 2025 г. по акциям МКПАО ЯНДЕКС (1-01-16777-A). (Удержан налог 738 руб.)</t>
  </si>
  <si>
    <t>Выплата купонного дохода по облигациям ПАО Акрон ISIN RU000A10BRM5, размер выплаты на 1 ц/б 521.68 RUB .</t>
  </si>
  <si>
    <t>Выплата дохода по акциям МКПАО Т-Технологии ISIN RU000A107UL4, размер выплаты на 1 ц/б АКЦИЯ 35 RUB .</t>
  </si>
  <si>
    <t>Перевод Дивиденды за полугодие 2025 г. по акциям МКПАО Т-Технологии (1-01-16784-A). (Удержан налог 109 руб.)</t>
  </si>
  <si>
    <t>Выплата купонного дохода по облигациям ООО ЕвразХолдинг Финанс ISIN RU000A10B3Z3, размер выплаты на 1 ц/б 63.33 RUB .</t>
  </si>
  <si>
    <t>Перевод погашение купона 4B02-03-36383-R-003P (облигации ООО ЕвразХолдинг Финанс) д.ф.13.10.25</t>
  </si>
  <si>
    <t>ЭН ПЛЮС ГИДРО 001РС-08</t>
  </si>
  <si>
    <t>Перевод погашение купона 4B02-03-65134-D-001P (облигации ПАО СИБУР Холдинг) д.ф.16.10.25</t>
  </si>
  <si>
    <t>Выплата дохода по акциям ПАО НоваБев Групп ISIN RU000A0HL5M1, размер выплаты на 1 ц/б АКЦИЯ 20 RUB .</t>
  </si>
  <si>
    <t>Перевод Дивиденды за 6 месяцев 2025 г. по акциям ПАО НоваБев Групп (1-01-55052-E). (Удержан налог 733 руб.)</t>
  </si>
  <si>
    <t>Перевод Дивиденды за 6 месяцев 2025 г. по акциям МКПАО МД Медикал Груп (1-01-16802-A). (Удержан налог 38 руб.)</t>
  </si>
  <si>
    <t>Выплата купонного дохода по облигациям ПАО Акрон ISIN RU000A10BRM5, размер выплаты на 1 ц/б 515.24 RUB .</t>
  </si>
  <si>
    <t>Выплата купонного дохода по облигациям ООО ЭН+ ГИДРО ISIN RU000A10D301, размер выплаты на 1 ц/б 72.76 RUB .</t>
  </si>
  <si>
    <t>Выплата купонного дохода по облигациям ООО ЕвразХолдинг Финанс ISIN RU000A10B3Z3, размер выплаты на 1 ц/б 63.46 RUB .</t>
  </si>
  <si>
    <t>Перевод погашение купона 4B02-03-36383-R-003P (облигации ООО ЕвразХолдинг Финанс) д.ф.12.11.25</t>
  </si>
  <si>
    <t>Перевод погашение купона 4B02-03-65134-D-001P (облигации ПАО СИБУР Холдинг) д.ф.14.11.25</t>
  </si>
  <si>
    <t>Выплата купонного дохода по облигациям ПАО Акрон ISIN RU000A10BRM5, размер выплаты на 1 ц/б 494.97 RUB .</t>
  </si>
  <si>
    <t>Выплата купонного дохода по облигациям ООО ЭН+ ГИДРО ISIN RU000A10D301, размер выплаты на 1 ц/б 70.28 RUB .</t>
  </si>
  <si>
    <t>Выплата купонного дохода по облигациям ООО ЕвразХолдинг Финанс ISIN RU000A10B3Z3, размер выплаты на 1 ц/б 61.89 RUB .</t>
  </si>
  <si>
    <t>Перевод погашение купона 4B02-03-36383-R-003P (облигации ООО ЕвразХолдинг Финанс) д.ф.12.12.25</t>
  </si>
  <si>
    <t>Перевод погашение купона 4B02-03-65134-D-001P (облигации ПАО СИБУР Холдинг) д.ф.15.12.25</t>
  </si>
  <si>
    <t>CNYRUB</t>
  </si>
  <si>
    <t>Перевод Дивиденды за 9 месяцев 2025 г. по акциям МКПАО Озон (1-01-17182-A). (Удержан налог 93 руб.). Эмитентом уменьшена НОБ</t>
  </si>
  <si>
    <t>Выплата дохода по акциям ПАО Диасофт ISIN RU000A107ER5, размер выплаты на 1 ц/б АКЦИЯ 18 RUB .</t>
  </si>
  <si>
    <t>МКПАО Озон</t>
  </si>
  <si>
    <t>Выплата купонного дохода по облигациям ООО ЕвразХолдинг Финанс ISIN RU000A10B3Z3, размер выплаты на 1 ц/б 60.41 RUB .</t>
  </si>
  <si>
    <t>Перевод погашение купона 4B02-03-36383-R-003P (облигации ООО ЕвразХолдинг Финанс) д.ф.09.01.26</t>
  </si>
  <si>
    <t>Выплата купонного дохода по облигациям ПАО Акрон ISIN RU000A10BRM5, размер выплаты на 1 ц/б 498.3 RUB .</t>
  </si>
  <si>
    <t>Выплата купонного дохода по облигациям ООО ЭН+ ГИДРО ISIN RU000A10D301, размер выплаты на 1 ц/б 70.83 RUB .</t>
  </si>
  <si>
    <t>Перевод погашение купона 4B02-03-65134-D-001P (облигации ПАО СИБУР Холдинг) д.ф.14.01.26</t>
  </si>
  <si>
    <t>Выплата дохода по акциям МКПАО Т-Технологии ISIN RU000A107UL4, размер выплаты на 1 ц/б АКЦИЯ 36 RUB .</t>
  </si>
  <si>
    <t>Выплата купонного дохода по облигациям ПАО Акрон ISIN RU000A10BRM5, размер выплаты на 1 ц/б 482.42 RUB .</t>
  </si>
  <si>
    <t>Выплата купонного дохода по облигациям ООО ЭН+ ГИДРО ISIN RU000A10D301, размер выплаты на 1 ц/б 71.19 RUB .</t>
  </si>
  <si>
    <t>Выплата купонного дохода по облигациям ООО ЕвразХолдинг Финанс ISIN RU000A10B3Z3, размер выплаты на 1 ц/б 60.57 RUB .</t>
  </si>
  <si>
    <t>Перевод погашение купона 4B02-03-36383-R-003P (облигации ООО ЕвразХолдинг Финанс) д.ф.10.02.26</t>
  </si>
  <si>
    <t>Перевод погашение купона 4B02-03-65134-D-001P (облигации ПАО СИБУР Холдинг) д.ф.13.02.26</t>
  </si>
  <si>
    <t>Газпром Нефть 006Р-03R</t>
  </si>
  <si>
    <t>Южуралзолото 001P-05</t>
  </si>
  <si>
    <t>Перевод погашение купона 4B04-03-00146-A-001P (облигации ПАО Газпром нефть) д.ф.24.02.26</t>
  </si>
  <si>
    <t>Выплата купонного дохода по облигациям ПАО Акрон ISIN RU000A10BRM5, размер выплаты на 1 ц/б 492.23 RUB .</t>
  </si>
  <si>
    <t>Выплата купонного дохода по облигациям ООО ЭН+ ГИДРО ISIN RU000A10D301, размер выплаты на 1 ц/б 73.34 RUB .</t>
  </si>
  <si>
    <t>Выплата купонного дохода по облигациям ООО ЕвразХолдинг Финанс ISIN RU000A10B3Z3, размер выплаты на 1 ц/б 61.67 RUB .</t>
  </si>
  <si>
    <t>Перевод погашение купона 4B02-03-36383-R-003P (облигации ООО ЕвразХолдинг Финанс) д.ф.12.03.26</t>
  </si>
  <si>
    <t>Перевод погашение купона 4B02-03-65134-D-001P (облигации ПАО СИБУР Холдинг) д.ф.13.03.26</t>
  </si>
  <si>
    <t>Перевод погашение купона 4B02-05-33010-D-001P (облигации ПАО ЮГК) д.ф.23.03.26</t>
  </si>
  <si>
    <t>Выплата дохода по акциям ПАО Диасофт ISIN RU000A107ER5, размер выплаты на 1 ц/б АКЦИЯ 102 RUB .</t>
  </si>
  <si>
    <t>Перевод погашение купона 4B04-03-00146-A-001P (облигации ПАО Газпром нефть) д.ф.26.03.26</t>
  </si>
  <si>
    <t>Выплата купонного дохода по облигациям ПАО Акрон ISIN RU000A10BRM5, размер выплаты на 1 ц/б 517.57 RUB .</t>
  </si>
  <si>
    <t>Выплата купонного дохода по облигациям ООО ЭН+ ГИДРО ISIN RU000A10D301, размер выплаты на 1 ц/б 72.87 RUB .</t>
  </si>
  <si>
    <t>Выплата купонного дохода по облигациям ООО ЕвразХолдинг Финанс ISIN RU000A10B3Z3, размер выплаты на 1 ц/б 60.71 RUB .</t>
  </si>
  <si>
    <t>Перевод погашение купона 4B02-03-36383-R-003P (облигации ООО ЕвразХолдинг Финанс) д.ф.10.04.26</t>
  </si>
  <si>
    <t>Перевод погашение купона 4B02-03-65134-D-001P (облигации ПАО СИБУР Холдинг) д.ф.14.04.26</t>
  </si>
  <si>
    <t>Перевод погашение купона 4B02-05-33010-D-001P (облигации ПАО ЮГК) д.ф.17.04.26</t>
  </si>
  <si>
    <t>Перевод погашение купона 4B04-03-00146-A-001P (облигации ПАО Газпром нефть) д.ф.24.04.26</t>
  </si>
  <si>
    <t>Выплата купонного дохода по облигациям ПАО Акрон ISIN RU000A10BRM5, размер выплаты на 1 ц/б 476,48 RUB .</t>
  </si>
  <si>
    <t>Выплата купонного дохода по облигациям ООО ЕвразХолдинг Финанс ISIN RU000A10B3Z3, размер выплаты на 1 ц/б 58,2 RUB .</t>
  </si>
  <si>
    <t>Выплата купонного дохода по облигациям ООО ЭН+ ГИДРО ISIN RU000A10D301, размер выплаты на 1 ц/б 70,32 RUB .</t>
  </si>
  <si>
    <t>Перевод погашение купона 4B02-03-36383-R-003P (облигации ООО ЕвразХолдинг Финанс) д.ф.11.05.26</t>
  </si>
  <si>
    <t>Перевод погашение купона 4B02-03-65134-D-001P (облигации ПАО СИБУР Холдинг) д.ф.14.05.26</t>
  </si>
  <si>
    <t>Перевод погашение купона 4B02-05-33010-D-001P (облигации ПАО ЮГК) д.ф.15.05.26</t>
  </si>
  <si>
    <t>Акрон (ПАО) БО-001P-07</t>
  </si>
  <si>
    <t>Перевод погашение купона 4B04-03-00146-A-001P (облигации ПАО Газпром нефть) д.ф.25.05.26</t>
  </si>
  <si>
    <t>Выплата купонного дохода по облигациям ПАО Акрон ISIN RU000A10BRM5, размер выплаты на 1 ц/б 452,41 RUB .</t>
  </si>
  <si>
    <t>Выплата дохода по акциям МКПАО Т-Технологии ISIN RU000A107UL4, размер выплаты на 1 ц/б АКЦИЯ 4,5 RUB .</t>
  </si>
  <si>
    <t>Перевод погашение купона 4B02-07-00207-A-001P (облигации ПАО Акрон) д.ф.05.06.26</t>
  </si>
  <si>
    <t>Выплата купонного дохода по облигациям ООО ЭН+ ГИДРО ISIN RU000A10D301, размер выплаты на 1 ц/б 69,12 RUB .</t>
  </si>
  <si>
    <t>Выплата купонного дохода по облигациям ООО ЕвразХолдинг Финанс ISIN RU000A10B3Z3, размер выплаты на 1 ц/б 55,95 RUB .</t>
  </si>
  <si>
    <t>Перевод погашение купона 4B02-03-36383-R-003P (облигации ООО ЕвразХолдинг Финанс) д.ф.10.06.26</t>
  </si>
  <si>
    <t>Перевод погашение купона 4B02-03-65134-D-001P (облигации ПАО СИБУР Холдинг) д.ф.11.06.26</t>
  </si>
  <si>
    <t>Перевод погашение купона 4B02-05-33010-D-001P (облигации ПАО ЮГК) д.ф.16.06.26</t>
  </si>
  <si>
    <t>Перевод погашение купона 4B04-03-00146-A-001P (облигации ПАО Газпром нефть) д.ф.24.06.26</t>
  </si>
  <si>
    <t>Выплата купонного дохода по облигациям ПАО Акрон ISIN RU000A10BRM5, размер выплаты на 1 ц/б 495,29 RUB .</t>
  </si>
  <si>
    <t>Газпром нефть ПАО ао</t>
  </si>
  <si>
    <t>Перевод погашение купона 4B02-07-00207-A-001P (облигации ПАО Акрон) д.ф.06.07.26</t>
  </si>
  <si>
    <t>Выплата купонного дохода по облигациям ООО ЭН+ ГИДРО ISIN RU000A10D301, размер выплаты на 1 ц/б 71,93 RUB .</t>
  </si>
  <si>
    <t>Выплата купонного дохода по облигациям ООО ЕвразХолдинг Финанс ISIN RU000A10B3Z3, размер выплаты на 1 ц/б 59,23 RUB .</t>
  </si>
  <si>
    <t>Выплата дохода по акциям ПАО НоваБев Групп ISIN RU000A0HL5M1, размер выплаты на 1 ц/б АКЦИЯ 10 RUB .</t>
  </si>
  <si>
    <t>Выплата дохода по акциям ПАО Совкомбанк ISIN RU000A0ZZAC4, размер выплаты на 1 ц/б АКЦИЯ 0,35 RUB .</t>
  </si>
  <si>
    <t>Неучтенные средства. Корректировка баланса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</si>
  <si>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</si>
  <si>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</si>
  <si>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</si>
  <si>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</si>
  <si>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</si>
  <si>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</si>
  <si>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</si>
  <si>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</si>
  <si>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</si>
  <si>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</si>
  <si>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ММК</t>
  </si>
  <si>
    <t>FIXP-гдр</t>
  </si>
  <si>
    <t>Ростел -ао</t>
  </si>
  <si>
    <t>Хэдхантер</t>
  </si>
  <si>
    <t>ФосАгро ао</t>
  </si>
  <si>
    <t>iДиасофт</t>
  </si>
  <si>
    <t>ЯНДЕКС</t>
  </si>
  <si>
    <t>MDMG-ао</t>
  </si>
  <si>
    <t>Озон</t>
  </si>
  <si>
    <t>Купон</t>
  </si>
  <si>
    <t>ОФЗ 26212</t>
  </si>
  <si>
    <t>ОФЗ 26240</t>
  </si>
  <si>
    <t>ОФЗ 26219</t>
  </si>
  <si>
    <t>ВТБ Б1-253</t>
  </si>
  <si>
    <t>ОФЗ 26218</t>
  </si>
  <si>
    <t>ОФЗ 26226</t>
  </si>
  <si>
    <t>ОФЗ 26222</t>
  </si>
  <si>
    <t>СвердлОб10</t>
  </si>
  <si>
    <t>КАМАЗ БОП3</t>
  </si>
  <si>
    <t>Брус 1P02</t>
  </si>
  <si>
    <t>ОФЗ 29006</t>
  </si>
  <si>
    <t>РЖД 1Р-28R</t>
  </si>
  <si>
    <t>ОФЗ 26238</t>
  </si>
  <si>
    <t>ОФЗ 26233</t>
  </si>
  <si>
    <t>ГТЛК ЗО27Д</t>
  </si>
  <si>
    <t>СибурХ1Р03</t>
  </si>
  <si>
    <t>ЮГК 1P4</t>
  </si>
  <si>
    <t>ЕврХол3P03</t>
  </si>
  <si>
    <t>Акрон Б1P9</t>
  </si>
  <si>
    <t>ЮГК 1P5</t>
  </si>
  <si>
    <t>Акрон Б1P7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</si>
  <si>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</si>
  <si>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</si>
  <si>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</si>
  <si>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</si>
  <si>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</si>
  <si>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</si>
  <si>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</si>
  <si>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</si>
  <si>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</si>
  <si>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</si>
  <si>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</si>
  <si>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</si>
  <si>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</si>
  <si>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</si>
  <si>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</si>
  <si>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</si>
  <si>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</si>
  <si>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OBLG ETF</t>
  </si>
  <si>
    <t>RSHE ETF</t>
  </si>
  <si>
    <t>LQDT ETF</t>
  </si>
  <si>
    <t>GOLD ETF</t>
  </si>
  <si>
    <t>Solidcore</t>
  </si>
  <si>
    <t>МосБиржа</t>
  </si>
  <si>
    <t>EQMX ETF</t>
  </si>
  <si>
    <t>Сургнфгз-п</t>
  </si>
  <si>
    <t>FXUS ETF</t>
  </si>
  <si>
    <t>RUSE ETF</t>
  </si>
  <si>
    <t>FXRL ETF</t>
  </si>
  <si>
    <t>FXCN ETF</t>
  </si>
  <si>
    <t>ВТБ ао</t>
  </si>
  <si>
    <t>Совкомфлот</t>
  </si>
  <si>
    <t>Новатэк ао</t>
  </si>
  <si>
    <t>РоссЦентр</t>
  </si>
  <si>
    <t>ИнтерРАОао</t>
  </si>
  <si>
    <t>ЛУКОЙЛ</t>
  </si>
  <si>
    <t>iАстра ао</t>
  </si>
  <si>
    <t>AKMM ETF</t>
  </si>
  <si>
    <t>РСетиЦП ао</t>
  </si>
  <si>
    <t>АЛРОСА ао</t>
  </si>
  <si>
    <t>ЭЛ5Энер ао</t>
  </si>
  <si>
    <t>Фикс Прайс</t>
  </si>
  <si>
    <t>ПИК ао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</si>
</sst>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DED8D7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307</v>
      </c>
      <c r="G2" s="6" t="n">
        <v>1668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</v>
      </c>
      <c r="M2" s="6" t="n">
        <v>1914.47</v>
      </c>
      <c r="N2" s="17" t="n">
        <v>12.61</v>
      </c>
      <c r="O2" s="16"/>
      <c r="P2" s="16" t="s">
        <v>22</v>
      </c>
      <c r="Q2" s="17" t="n">
        <v>0.218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1782</v>
      </c>
      <c r="G3" s="6" t="n">
        <v>262.5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</v>
      </c>
      <c r="M3" s="6" t="n">
        <v>245.76</v>
      </c>
      <c r="N3" s="17" t="n">
        <v>11.52</v>
      </c>
      <c r="O3" s="16"/>
      <c r="P3" s="16" t="s">
        <v>26</v>
      </c>
      <c r="Q3" s="17" t="n">
        <v>27.1575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1269</v>
      </c>
      <c r="G4" s="6" t="n">
        <v>345.95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0.642</v>
      </c>
      <c r="M4" s="6" t="n">
        <v>303.72</v>
      </c>
      <c r="N4" s="17" t="n">
        <v>10.81</v>
      </c>
      <c r="O4" s="16"/>
      <c r="P4" s="16" t="s">
        <v>30</v>
      </c>
      <c r="Q4" s="17" t="n">
        <v>55.673436057658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58400</v>
      </c>
      <c r="G5" s="6" t="n">
        <v>7.085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-0.0536</v>
      </c>
      <c r="M5" s="6" t="n">
        <v>8.87</v>
      </c>
      <c r="N5" s="17" t="n">
        <v>10.19</v>
      </c>
      <c r="O5" s="16"/>
      <c r="P5" s="16" t="s">
        <v>34</v>
      </c>
      <c r="Q5" s="17" t="n">
        <v>96.2259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41100</v>
      </c>
      <c r="G6" s="6" t="n">
        <v>9.34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-0.4631</v>
      </c>
      <c r="M6" s="6" t="n">
        <v>10.48</v>
      </c>
      <c r="N6" s="17" t="n">
        <v>9.45</v>
      </c>
      <c r="O6" s="16"/>
      <c r="P6" s="16" t="s">
        <v>38</v>
      </c>
      <c r="Q6" s="17" t="n">
        <v>11.5826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1458</v>
      </c>
      <c r="G7" s="6" t="n">
        <v>247.92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-0.0191</v>
      </c>
      <c r="M7" s="6" t="n">
        <v>256.16</v>
      </c>
      <c r="N7" s="17" t="n">
        <v>8.9</v>
      </c>
      <c r="O7" s="16"/>
      <c r="P7" s="16" t="s">
        <v>42</v>
      </c>
      <c r="Q7" s="17" t="n">
        <v>89.4443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645</v>
      </c>
      <c r="G8" s="6" t="n">
        <v>412.65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0.0039</v>
      </c>
      <c r="M8" s="6" t="n">
        <v>421.2</v>
      </c>
      <c r="N8" s="17" t="n">
        <v>6.55</v>
      </c>
      <c r="O8" s="16"/>
      <c r="P8" s="16" t="s">
        <v>46</v>
      </c>
      <c r="Q8" s="17" t="n">
        <v>104.8666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49</v>
      </c>
      <c r="F9" s="7" t="n">
        <v>811</v>
      </c>
      <c r="G9" s="6" t="n">
        <v>230.2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</v>
      </c>
      <c r="M9" s="6" t="n">
        <v>306.84</v>
      </c>
      <c r="N9" s="17" t="n">
        <v>4.6</v>
      </c>
      <c r="O9" s="16"/>
      <c r="P9" s="16" t="s">
        <v>50</v>
      </c>
      <c r="Q9" s="17" t="n">
        <v>10150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18</v>
      </c>
      <c r="C10" s="16" t="s">
        <v>52</v>
      </c>
      <c r="D10" s="16" t="s">
        <v>20</v>
      </c>
      <c r="E10" s="2" t="s">
        <v>53</v>
      </c>
      <c r="F10" s="7" t="n">
        <v>331</v>
      </c>
      <c r="G10" s="6" t="n">
        <v>548.8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0.1581</v>
      </c>
      <c r="M10" s="6" t="n">
        <v>545.58</v>
      </c>
      <c r="N10" s="17" t="n">
        <v>4.47</v>
      </c>
      <c r="O10" s="16"/>
      <c r="P10" s="16" t="s">
        <v>54</v>
      </c>
      <c r="Q10" s="17" t="n">
        <v>9.9981</v>
      </c>
      <c r="R10" s="6" t="s">
        <f>=Q10/$Q$13</f>
      </c>
    </row>
    <row collapsed="false" customFormat="false" customHeight="false" hidden="false" ht="12.1" outlineLevel="0" r="11">
      <c r="A11" s="16" t="s">
        <v>55</v>
      </c>
      <c r="B11" s="16" t="s">
        <v>18</v>
      </c>
      <c r="C11" s="16" t="s">
        <v>56</v>
      </c>
      <c r="D11" s="16" t="s">
        <v>20</v>
      </c>
      <c r="E11" s="2" t="s">
        <v>57</v>
      </c>
      <c r="F11" s="7" t="n">
        <v>2250</v>
      </c>
      <c r="G11" s="6" t="n">
        <v>61.78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-0.3131</v>
      </c>
      <c r="M11" s="6" t="n">
        <v>58.12</v>
      </c>
      <c r="N11" s="17" t="n">
        <v>3.42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18</v>
      </c>
      <c r="C12" s="16" t="s">
        <v>60</v>
      </c>
      <c r="D12" s="16" t="s">
        <v>20</v>
      </c>
      <c r="E12" s="2" t="s">
        <v>61</v>
      </c>
      <c r="F12" s="7" t="n">
        <v>9400</v>
      </c>
      <c r="G12" s="6" t="n">
        <v>14.165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0.1768</v>
      </c>
      <c r="M12" s="6" t="n">
        <v>18.29</v>
      </c>
      <c r="N12" s="17" t="n">
        <v>3.28</v>
      </c>
      <c r="O12" s="16"/>
      <c r="P12" s="16" t="s">
        <v>62</v>
      </c>
      <c r="Q12" s="17" t="n">
        <v>0.1683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18</v>
      </c>
      <c r="C13" s="16" t="s">
        <v>64</v>
      </c>
      <c r="D13" s="16" t="s">
        <v>20</v>
      </c>
      <c r="E13" s="2" t="s">
        <v>65</v>
      </c>
      <c r="F13" s="7" t="n">
        <v>96</v>
      </c>
      <c r="G13" s="6" t="n">
        <v>1035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0.2107</v>
      </c>
      <c r="M13" s="6" t="n">
        <v>1155.61</v>
      </c>
      <c r="N13" s="17" t="n">
        <v>2.45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18</v>
      </c>
      <c r="C14" s="16" t="s">
        <v>67</v>
      </c>
      <c r="D14" s="16" t="s">
        <v>20</v>
      </c>
      <c r="E14" s="2" t="s">
        <v>68</v>
      </c>
      <c r="F14" s="7" t="n">
        <v>950</v>
      </c>
      <c r="G14" s="6" t="n">
        <v>89.36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-0.037</v>
      </c>
      <c r="M14" s="6" t="n">
        <v>120.26</v>
      </c>
      <c r="N14" s="17" t="n">
        <v>2.09</v>
      </c>
      <c r="O14" s="16"/>
      <c r="P14" s="16" t="s">
        <v>69</v>
      </c>
      <c r="Q14" s="17" t="n">
        <v>142.65</v>
      </c>
      <c r="R14" s="6" t="s">
        <f>=Q14/$Q$13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4"/>
      <c r="I15" s="4" t="s">
        <v>70</v>
      </c>
      <c r="J15" s="4"/>
      <c r="K15" s="5" t="s">
        <f>=SUM(K2:K14)</f>
      </c>
      <c r="L15" s="4"/>
      <c r="M15" s="4"/>
      <c r="N15" s="10" t="s">
        <f>=K15/K21</f>
      </c>
      <c r="O15" s="16"/>
      <c r="P15" s="16" t="s">
        <v>71</v>
      </c>
      <c r="Q15" s="17" t="n">
        <v>1.71</v>
      </c>
      <c r="R15" s="6" t="s">
        <f>=Q15/$Q$13</f>
      </c>
    </row>
    <row collapsed="false" customFormat="false" customHeight="false" hidden="false" ht="12.1" outlineLevel="0" r="16">
      <c r="A16" s="16" t="s">
        <v>72</v>
      </c>
      <c r="B16" s="16" t="s">
        <v>73</v>
      </c>
      <c r="C16" s="16" t="s">
        <v>74</v>
      </c>
      <c r="D16" s="16" t="s">
        <v>38</v>
      </c>
      <c r="E16" s="2" t="s">
        <v>75</v>
      </c>
      <c r="F16" s="7" t="n">
        <v>34</v>
      </c>
      <c r="G16" s="6" t="n">
        <v>99.3422</v>
      </c>
      <c r="H16" s="17" t="n">
        <v>1000</v>
      </c>
      <c r="I16" s="6" t="n">
        <v>42.04</v>
      </c>
      <c r="J16" s="16" t="s">
        <v>76</v>
      </c>
      <c r="K16" s="6" t="s">
        <f>=F16*((G16/100*H16)*Портфель!$R$6 + I16*Портфель!$R$13) </f>
      </c>
      <c r="L16" s="9" t="n">
        <v>0.0543</v>
      </c>
      <c r="M16" s="6" t="n">
        <v>11345.15</v>
      </c>
      <c r="N16" s="17" t="n">
        <v>9.67</v>
      </c>
      <c r="O16" s="16"/>
      <c r="P16" s="16" t="s">
        <v>77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4"/>
      <c r="I17" s="4" t="s">
        <v>78</v>
      </c>
      <c r="J17" s="4"/>
      <c r="K17" s="5" t="s">
        <f>=SUM(K16:K16)</f>
      </c>
      <c r="L17" s="4"/>
      <c r="M17" s="4"/>
      <c r="N17" s="10" t="s">
        <f>=K17/K21</f>
      </c>
      <c r="O17" s="16"/>
      <c r="P17" s="16" t="s">
        <v>79</v>
      </c>
      <c r="Q17" s="17" t="n">
        <v>78.4049</v>
      </c>
      <c r="R17" s="6" t="s">
        <f>=Q17/$Q$13</f>
      </c>
    </row>
    <row collapsed="false" customFormat="false" customHeight="false" hidden="false" ht="12.1" outlineLevel="0" r="18">
      <c r="A18" s="16" t="s">
        <v>20</v>
      </c>
      <c r="B18" s="16" t="s">
        <v>3</v>
      </c>
      <c r="C18" s="16" t="s">
        <v>80</v>
      </c>
      <c r="D18" s="16" t="s">
        <v>20</v>
      </c>
      <c r="E18" s="16"/>
      <c r="F18" s="7" t="n">
        <v>0.06</v>
      </c>
      <c r="G18" s="6" t="n">
        <v>1</v>
      </c>
      <c r="H18" s="17" t="n">
        <v>0</v>
      </c>
      <c r="I18" s="6" t="n">
        <v>0</v>
      </c>
      <c r="J18" s="16"/>
      <c r="K18" s="6" t="s">
        <f>=F18*G18</f>
      </c>
      <c r="L18" s="17"/>
      <c r="M18" s="6"/>
      <c r="N18" s="17"/>
      <c r="O18" s="16"/>
      <c r="P18" s="16"/>
      <c r="Q18" s="17"/>
      <c r="R18" s="17"/>
    </row>
    <row collapsed="false" customFormat="false" customHeight="false" hidden="false" ht="12.1" outlineLevel="0" r="19">
      <c r="A19" s="16" t="s">
        <v>38</v>
      </c>
      <c r="B19" s="16" t="s">
        <v>3</v>
      </c>
      <c r="C19" s="16" t="s">
        <v>81</v>
      </c>
      <c r="D19" s="16" t="s">
        <v>20</v>
      </c>
      <c r="E19" s="16"/>
      <c r="F19" s="7" t="n">
        <v>14.48</v>
      </c>
      <c r="G19" s="6" t="n">
        <v>11.5826</v>
      </c>
      <c r="H19" s="17" t="n">
        <v>0</v>
      </c>
      <c r="I19" s="6" t="n">
        <v>0</v>
      </c>
      <c r="J19" s="16"/>
      <c r="K19" s="6" t="s">
        <f>=F19*G19</f>
      </c>
      <c r="L19" s="17"/>
      <c r="M19" s="6"/>
      <c r="N19" s="17"/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82</v>
      </c>
      <c r="J20" s="4"/>
      <c r="K20" s="5" t="s">
        <f>=SUM(K18:K19)</f>
      </c>
      <c r="L20" s="4"/>
      <c r="M20" s="4"/>
      <c r="N20" s="10" t="s">
        <f>=K20/K21</f>
      </c>
      <c r="O20" s="16"/>
      <c r="P20" s="16"/>
      <c r="Q20" s="17"/>
      <c r="R20" s="17"/>
    </row>
    <row collapsed="false" customFormat="false" customHeight="false" hidden="false" ht="12.1" outlineLevel="0" r="21">
      <c r="A21" s="16"/>
      <c r="B21" s="16"/>
      <c r="C21" s="16"/>
      <c r="D21" s="16"/>
      <c r="E21" s="16"/>
      <c r="F21" s="7"/>
      <c r="G21" s="6"/>
      <c r="H21" s="4"/>
      <c r="I21" s="4" t="s">
        <v>83</v>
      </c>
      <c r="J21" s="4"/>
      <c r="K21" s="5" t="s">
        <f>=K15+K17+K20</f>
      </c>
      <c r="L21" s="17"/>
      <c r="M21" s="6"/>
      <c r="N21" s="17"/>
      <c r="O21" s="16"/>
      <c r="P21" s="16"/>
      <c r="Q21" s="17"/>
      <c r="R21" s="17"/>
    </row>
  </sheetData>
  <mergeCells>
    <mergeCell ref="I15:J15"/>
    <mergeCell ref="I17:J17"/>
    <mergeCell ref="I20:J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6" t="s">
        <v>0</v>
      </c>
      <c r="B1" s="46" t="s">
        <v>2</v>
      </c>
      <c r="C1" s="46" t="s">
        <v>873</v>
      </c>
      <c r="D1" s="46" t="s">
        <v>874</v>
      </c>
      <c r="E1" s="46" t="s">
        <v>827</v>
      </c>
      <c r="F1" s="46" t="s">
        <v>875</v>
      </c>
      <c r="G1" s="46" t="s">
        <v>824</v>
      </c>
      <c r="H1" s="46" t="s">
        <v>876</v>
      </c>
      <c r="I1" s="46" t="s">
        <v>877</v>
      </c>
      <c r="J1" s="46" t="s">
        <v>878</v>
      </c>
      <c r="K1" s="46" t="s">
        <v>879</v>
      </c>
    </row>
    <row collapsed="false" customFormat="false" customHeight="false" hidden="false" ht="12.1" outlineLevel="0" r="2">
      <c r="A2" s="16" t="s">
        <v>474</v>
      </c>
      <c r="B2" s="16" t="s">
        <v>880</v>
      </c>
      <c r="C2" s="49" t="n">
        <v>44557</v>
      </c>
      <c r="D2" s="50" t="n">
        <v>45481</v>
      </c>
      <c r="E2" s="17" t="n">
        <v>4449.468</v>
      </c>
      <c r="F2" s="17" t="n">
        <v>4250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</v>
      </c>
      <c r="B3" s="16" t="s">
        <v>24</v>
      </c>
      <c r="C3" s="49" t="n">
        <v>44557</v>
      </c>
      <c r="D3" s="50" t="n">
        <v>44861</v>
      </c>
      <c r="E3" s="17" t="n">
        <v>294.947</v>
      </c>
      <c r="F3" s="17" t="n">
        <v>126.1416</v>
      </c>
      <c r="G3" s="17" t="n">
        <v>70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49" t="n">
        <v>44574</v>
      </c>
      <c r="D4" s="50" t="n">
        <v>44861</v>
      </c>
      <c r="E4" s="17" t="n">
        <v>272.3532</v>
      </c>
      <c r="F4" s="17" t="n">
        <v>126.1416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</v>
      </c>
      <c r="B5" s="16" t="s">
        <v>24</v>
      </c>
      <c r="C5" s="49" t="n">
        <v>44575</v>
      </c>
      <c r="D5" s="50" t="n">
        <v>44861</v>
      </c>
      <c r="E5" s="17" t="n">
        <v>255.3031</v>
      </c>
      <c r="F5" s="17" t="n">
        <v>126.1416</v>
      </c>
      <c r="G5" s="17" t="n">
        <v>70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</v>
      </c>
      <c r="B6" s="16" t="s">
        <v>24</v>
      </c>
      <c r="C6" s="49" t="n">
        <v>44613</v>
      </c>
      <c r="D6" s="50" t="n">
        <v>44861</v>
      </c>
      <c r="E6" s="17" t="n">
        <v>214.2485</v>
      </c>
      <c r="F6" s="17" t="n">
        <v>126.1416</v>
      </c>
      <c r="G6" s="17" t="n">
        <v>220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23</v>
      </c>
      <c r="B7" s="16" t="s">
        <v>24</v>
      </c>
      <c r="C7" s="49" t="n">
        <v>44616</v>
      </c>
      <c r="D7" s="50" t="n">
        <v>44861</v>
      </c>
      <c r="E7" s="17" t="n">
        <v>130.1518</v>
      </c>
      <c r="F7" s="17" t="n">
        <v>126.1416</v>
      </c>
      <c r="G7" s="17" t="n">
        <v>770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23</v>
      </c>
      <c r="B8" s="16" t="s">
        <v>24</v>
      </c>
      <c r="C8" s="49" t="n">
        <v>44617</v>
      </c>
      <c r="D8" s="50" t="n">
        <v>44861</v>
      </c>
      <c r="E8" s="17" t="n">
        <v>131.2987</v>
      </c>
      <c r="F8" s="17" t="n">
        <v>126.1416</v>
      </c>
      <c r="G8" s="17" t="n">
        <v>760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475</v>
      </c>
      <c r="B9" s="16" t="s">
        <v>844</v>
      </c>
      <c r="C9" s="49" t="n">
        <v>44557</v>
      </c>
      <c r="D9" s="50" t="n">
        <v>44966</v>
      </c>
      <c r="E9" s="17" t="n">
        <v>932.9995</v>
      </c>
      <c r="F9" s="17" t="n">
        <v>798.9095</v>
      </c>
      <c r="G9" s="17" t="n">
        <v>21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476</v>
      </c>
      <c r="B10" s="16" t="s">
        <v>847</v>
      </c>
      <c r="C10" s="49" t="n">
        <v>44557</v>
      </c>
      <c r="D10" s="50" t="n">
        <v>45604</v>
      </c>
      <c r="E10" s="17" t="n">
        <v>1039.561</v>
      </c>
      <c r="F10" s="17" t="n">
        <v>668.5194</v>
      </c>
      <c r="G10" s="17" t="n">
        <v>20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476</v>
      </c>
      <c r="B11" s="16" t="s">
        <v>847</v>
      </c>
      <c r="C11" s="49" t="n">
        <v>44579</v>
      </c>
      <c r="D11" s="50" t="n">
        <v>45604</v>
      </c>
      <c r="E11" s="17" t="n">
        <v>978.02</v>
      </c>
      <c r="F11" s="17" t="n">
        <v>668.5194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476</v>
      </c>
      <c r="B12" s="16" t="s">
        <v>847</v>
      </c>
      <c r="C12" s="49" t="n">
        <v>44582</v>
      </c>
      <c r="D12" s="50" t="n">
        <v>45604</v>
      </c>
      <c r="E12" s="17" t="n">
        <v>985.915</v>
      </c>
      <c r="F12" s="17" t="n">
        <v>668.5194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477</v>
      </c>
      <c r="B13" s="16" t="s">
        <v>843</v>
      </c>
      <c r="C13" s="49" t="n">
        <v>44557</v>
      </c>
      <c r="D13" s="50" t="n">
        <v>44966</v>
      </c>
      <c r="E13" s="17" t="n">
        <v>973.4855</v>
      </c>
      <c r="F13" s="17" t="n">
        <v>920.947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478</v>
      </c>
      <c r="B14" s="16" t="s">
        <v>845</v>
      </c>
      <c r="C14" s="49" t="n">
        <v>44557</v>
      </c>
      <c r="D14" s="50" t="n">
        <v>44966</v>
      </c>
      <c r="E14" s="17" t="n">
        <v>1002.1785</v>
      </c>
      <c r="F14" s="17" t="n">
        <v>1010.6655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479</v>
      </c>
      <c r="B15" s="16" t="s">
        <v>848</v>
      </c>
      <c r="C15" s="49" t="n">
        <v>44557</v>
      </c>
      <c r="D15" s="50" t="n">
        <v>44966</v>
      </c>
      <c r="E15" s="17" t="n">
        <v>1004.1425</v>
      </c>
      <c r="F15" s="17" t="n">
        <v>1011.225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480</v>
      </c>
      <c r="B16" s="16" t="s">
        <v>881</v>
      </c>
      <c r="C16" s="49" t="n">
        <v>44557</v>
      </c>
      <c r="D16" s="50" t="n">
        <v>44613</v>
      </c>
      <c r="E16" s="17" t="n">
        <v>121.4322</v>
      </c>
      <c r="F16" s="17" t="n">
        <v>118.7281</v>
      </c>
      <c r="G16" s="17" t="n">
        <v>400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481</v>
      </c>
      <c r="B17" s="16" t="s">
        <v>882</v>
      </c>
      <c r="C17" s="49" t="n">
        <v>44558</v>
      </c>
      <c r="D17" s="50" t="n">
        <v>45902</v>
      </c>
      <c r="E17" s="17" t="n">
        <v>90.4784</v>
      </c>
      <c r="F17" s="17" t="n">
        <v>93.7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482</v>
      </c>
      <c r="B18" s="16" t="s">
        <v>849</v>
      </c>
      <c r="C18" s="49" t="n">
        <v>44558</v>
      </c>
      <c r="D18" s="50" t="n">
        <v>44966</v>
      </c>
      <c r="E18" s="17" t="n">
        <v>987.784</v>
      </c>
      <c r="F18" s="17" t="n">
        <v>1011.737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483</v>
      </c>
      <c r="B19" s="16" t="s">
        <v>835</v>
      </c>
      <c r="C19" s="49" t="n">
        <v>44558</v>
      </c>
      <c r="D19" s="50" t="n">
        <v>44763</v>
      </c>
      <c r="E19" s="17" t="n">
        <v>83.1399</v>
      </c>
      <c r="F19" s="17" t="n">
        <v>60.4237</v>
      </c>
      <c r="G19" s="17" t="n">
        <v>150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483</v>
      </c>
      <c r="B20" s="16" t="s">
        <v>835</v>
      </c>
      <c r="C20" s="49" t="n">
        <v>45754</v>
      </c>
      <c r="D20" s="50" t="n">
        <v>46165</v>
      </c>
      <c r="E20" s="17" t="n">
        <v>56.6196</v>
      </c>
      <c r="F20" s="17" t="n">
        <v>52.5732</v>
      </c>
      <c r="G20" s="17" t="n">
        <v>1460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484</v>
      </c>
      <c r="B21" s="16" t="s">
        <v>841</v>
      </c>
      <c r="C21" s="49" t="n">
        <v>44558</v>
      </c>
      <c r="D21" s="50" t="n">
        <v>46018</v>
      </c>
      <c r="E21" s="17" t="n">
        <v>2295.378</v>
      </c>
      <c r="F21" s="17" t="n">
        <v>4507.842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485</v>
      </c>
      <c r="B22" s="16" t="s">
        <v>846</v>
      </c>
      <c r="C22" s="49" t="n">
        <v>44558</v>
      </c>
      <c r="D22" s="50" t="n">
        <v>44920</v>
      </c>
      <c r="E22" s="17" t="n">
        <v>1000.8653</v>
      </c>
      <c r="F22" s="17" t="n">
        <v>1000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17</v>
      </c>
      <c r="B23" s="16" t="s">
        <v>19</v>
      </c>
      <c r="C23" s="49" t="n">
        <v>44559</v>
      </c>
      <c r="D23" s="50" t="n">
        <v>44771</v>
      </c>
      <c r="E23" s="17" t="n">
        <v>5428.7</v>
      </c>
      <c r="F23" s="17" t="n">
        <v>4875.5733</v>
      </c>
      <c r="G23" s="17" t="n">
        <v>9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55</v>
      </c>
      <c r="B24" s="16" t="s">
        <v>56</v>
      </c>
      <c r="C24" s="49" t="n">
        <v>44560</v>
      </c>
      <c r="D24" s="50" t="n">
        <v>44861</v>
      </c>
      <c r="E24" s="17" t="n">
        <v>213.4278</v>
      </c>
      <c r="F24" s="17" t="n">
        <v>103.4276</v>
      </c>
      <c r="G24" s="17" t="n">
        <v>50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55</v>
      </c>
      <c r="B25" s="16" t="s">
        <v>56</v>
      </c>
      <c r="C25" s="49" t="n">
        <v>44789</v>
      </c>
      <c r="D25" s="50" t="n">
        <v>44861</v>
      </c>
      <c r="E25" s="17" t="n">
        <v>117.9201</v>
      </c>
      <c r="F25" s="17" t="n">
        <v>103.4276</v>
      </c>
      <c r="G25" s="17" t="n">
        <v>170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55</v>
      </c>
      <c r="B26" s="16" t="s">
        <v>56</v>
      </c>
      <c r="C26" s="49" t="n">
        <v>44827</v>
      </c>
      <c r="D26" s="50" t="n">
        <v>44861</v>
      </c>
      <c r="E26" s="17" t="n">
        <v>93.7895</v>
      </c>
      <c r="F26" s="17" t="n">
        <v>103.4276</v>
      </c>
      <c r="G26" s="17" t="n">
        <v>270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473</v>
      </c>
      <c r="B27" s="16" t="s">
        <v>883</v>
      </c>
      <c r="C27" s="49" t="n">
        <v>44560</v>
      </c>
      <c r="D27" s="50" t="n">
        <v>44587</v>
      </c>
      <c r="E27" s="17" t="n">
        <v>1.0976</v>
      </c>
      <c r="F27" s="17" t="n">
        <v>1.1039</v>
      </c>
      <c r="G27" s="17" t="n">
        <v>1500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473</v>
      </c>
      <c r="B28" s="16" t="s">
        <v>883</v>
      </c>
      <c r="C28" s="49" t="n">
        <v>44575</v>
      </c>
      <c r="D28" s="50" t="n">
        <v>44587</v>
      </c>
      <c r="E28" s="17" t="n">
        <v>1.1015</v>
      </c>
      <c r="F28" s="17" t="n">
        <v>1.1039</v>
      </c>
      <c r="G28" s="17" t="n">
        <v>17800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486</v>
      </c>
      <c r="B29" s="16" t="s">
        <v>884</v>
      </c>
      <c r="C29" s="49" t="n">
        <v>44560</v>
      </c>
      <c r="D29" s="50" t="n">
        <v>44601</v>
      </c>
      <c r="E29" s="17" t="n">
        <v>1.1091</v>
      </c>
      <c r="F29" s="17" t="n">
        <v>1.1328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487</v>
      </c>
      <c r="B30" s="16" t="s">
        <v>834</v>
      </c>
      <c r="C30" s="49" t="n">
        <v>44560</v>
      </c>
      <c r="D30" s="50" t="n">
        <v>45847</v>
      </c>
      <c r="E30" s="17" t="n">
        <v>548.227</v>
      </c>
      <c r="F30" s="17" t="n">
        <v>150.811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488</v>
      </c>
      <c r="B31" s="16" t="s">
        <v>833</v>
      </c>
      <c r="C31" s="49" t="n">
        <v>44565</v>
      </c>
      <c r="D31" s="50" t="n">
        <v>44861</v>
      </c>
      <c r="E31" s="17" t="n">
        <v>71.5729</v>
      </c>
      <c r="F31" s="17" t="n">
        <v>31.9426</v>
      </c>
      <c r="G31" s="17" t="n">
        <v>100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488</v>
      </c>
      <c r="B32" s="16" t="s">
        <v>833</v>
      </c>
      <c r="C32" s="49" t="n">
        <v>44573</v>
      </c>
      <c r="D32" s="50" t="n">
        <v>44861</v>
      </c>
      <c r="E32" s="17" t="n">
        <v>67.4155</v>
      </c>
      <c r="F32" s="17" t="n">
        <v>31.9426</v>
      </c>
      <c r="G32" s="17" t="n">
        <v>100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489</v>
      </c>
      <c r="B33" s="16" t="s">
        <v>885</v>
      </c>
      <c r="C33" s="49" t="n">
        <v>44565</v>
      </c>
      <c r="D33" s="50" t="n">
        <v>44971</v>
      </c>
      <c r="E33" s="17" t="n">
        <v>1302.782</v>
      </c>
      <c r="F33" s="17" t="n">
        <v>510.242</v>
      </c>
      <c r="G33" s="17" t="n">
        <v>5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490</v>
      </c>
      <c r="B34" s="16" t="s">
        <v>886</v>
      </c>
      <c r="C34" s="49" t="n">
        <v>44566</v>
      </c>
      <c r="D34" s="50" t="n">
        <v>44972</v>
      </c>
      <c r="E34" s="17" t="n">
        <v>150.5802</v>
      </c>
      <c r="F34" s="17" t="n">
        <v>103.895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490</v>
      </c>
      <c r="B35" s="16" t="s">
        <v>886</v>
      </c>
      <c r="C35" s="49" t="n">
        <v>44566</v>
      </c>
      <c r="D35" s="50" t="n">
        <v>45091</v>
      </c>
      <c r="E35" s="17" t="n">
        <v>150.5802</v>
      </c>
      <c r="F35" s="17" t="n">
        <v>126.843</v>
      </c>
      <c r="G35" s="17" t="n">
        <v>48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490</v>
      </c>
      <c r="B36" s="16" t="s">
        <v>886</v>
      </c>
      <c r="C36" s="49" t="n">
        <v>44972</v>
      </c>
      <c r="D36" s="50" t="n">
        <v>45091</v>
      </c>
      <c r="E36" s="17" t="n">
        <v>103.955</v>
      </c>
      <c r="F36" s="17" t="n">
        <v>126.843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490</v>
      </c>
      <c r="B37" s="16" t="s">
        <v>886</v>
      </c>
      <c r="C37" s="49" t="n">
        <v>45002</v>
      </c>
      <c r="D37" s="50" t="n">
        <v>45091</v>
      </c>
      <c r="E37" s="17" t="n">
        <v>113.0633</v>
      </c>
      <c r="F37" s="17" t="n">
        <v>126.843</v>
      </c>
      <c r="G37" s="17" t="n">
        <v>120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490</v>
      </c>
      <c r="B38" s="16" t="s">
        <v>886</v>
      </c>
      <c r="C38" s="49" t="n">
        <v>45007</v>
      </c>
      <c r="D38" s="50" t="n">
        <v>45091</v>
      </c>
      <c r="E38" s="17" t="n">
        <v>112.8789</v>
      </c>
      <c r="F38" s="17" t="n">
        <v>126.843</v>
      </c>
      <c r="G38" s="17" t="n">
        <v>160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491</v>
      </c>
      <c r="B39" s="16" t="s">
        <v>887</v>
      </c>
      <c r="C39" s="49" t="n">
        <v>44566</v>
      </c>
      <c r="D39" s="50" t="n">
        <v>44760</v>
      </c>
      <c r="E39" s="17" t="n">
        <v>149.165</v>
      </c>
      <c r="F39" s="17" t="n">
        <v>82.0505</v>
      </c>
      <c r="G39" s="17" t="n">
        <v>20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59</v>
      </c>
      <c r="B40" s="16" t="s">
        <v>60</v>
      </c>
      <c r="C40" s="49" t="n">
        <v>44571</v>
      </c>
      <c r="D40" s="50" t="n">
        <v>44572</v>
      </c>
      <c r="E40" s="17" t="n">
        <v>39.7638</v>
      </c>
      <c r="F40" s="17" t="n">
        <v>40.0859</v>
      </c>
      <c r="G40" s="17" t="n">
        <v>500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59</v>
      </c>
      <c r="B41" s="16" t="s">
        <v>60</v>
      </c>
      <c r="C41" s="49" t="n">
        <v>44672</v>
      </c>
      <c r="D41" s="50" t="n">
        <v>44747</v>
      </c>
      <c r="E41" s="17" t="n">
        <v>23.1272</v>
      </c>
      <c r="F41" s="17" t="n">
        <v>26.8339</v>
      </c>
      <c r="G41" s="17" t="n">
        <v>1500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59</v>
      </c>
      <c r="B42" s="16" t="s">
        <v>60</v>
      </c>
      <c r="C42" s="49" t="n">
        <v>45387</v>
      </c>
      <c r="D42" s="50" t="n">
        <v>45419</v>
      </c>
      <c r="E42" s="17" t="n">
        <v>31.0217</v>
      </c>
      <c r="F42" s="17" t="n">
        <v>36.3745</v>
      </c>
      <c r="G42" s="17" t="n">
        <v>1200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59</v>
      </c>
      <c r="B43" s="16" t="s">
        <v>60</v>
      </c>
      <c r="C43" s="49" t="n">
        <v>45448</v>
      </c>
      <c r="D43" s="50" t="n">
        <v>45684</v>
      </c>
      <c r="E43" s="17" t="n">
        <v>28.9503</v>
      </c>
      <c r="F43" s="17" t="n">
        <v>27.3408</v>
      </c>
      <c r="G43" s="17" t="n">
        <v>400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60</v>
      </c>
      <c r="C44" s="49" t="n">
        <v>45450</v>
      </c>
      <c r="D44" s="50" t="n">
        <v>45684</v>
      </c>
      <c r="E44" s="17" t="n">
        <v>29.5257</v>
      </c>
      <c r="F44" s="17" t="n">
        <v>27.3408</v>
      </c>
      <c r="G44" s="17" t="n">
        <v>800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</v>
      </c>
      <c r="B45" s="16" t="s">
        <v>60</v>
      </c>
      <c r="C45" s="49" t="n">
        <v>45462</v>
      </c>
      <c r="D45" s="50" t="n">
        <v>45684</v>
      </c>
      <c r="E45" s="17" t="n">
        <v>26.8638</v>
      </c>
      <c r="F45" s="17" t="n">
        <v>27.3408</v>
      </c>
      <c r="G45" s="17" t="n">
        <v>1500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</v>
      </c>
      <c r="B46" s="16" t="s">
        <v>60</v>
      </c>
      <c r="C46" s="49" t="n">
        <v>45524</v>
      </c>
      <c r="D46" s="50" t="n">
        <v>45684</v>
      </c>
      <c r="E46" s="17" t="n">
        <v>25.5579</v>
      </c>
      <c r="F46" s="17" t="n">
        <v>27.3408</v>
      </c>
      <c r="G46" s="17" t="n">
        <v>100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</v>
      </c>
      <c r="B47" s="16" t="s">
        <v>60</v>
      </c>
      <c r="C47" s="49" t="n">
        <v>45537</v>
      </c>
      <c r="D47" s="50" t="n">
        <v>45684</v>
      </c>
      <c r="E47" s="17" t="n">
        <v>22.1154</v>
      </c>
      <c r="F47" s="17" t="n">
        <v>27.3408</v>
      </c>
      <c r="G47" s="17" t="n">
        <v>8700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</v>
      </c>
      <c r="B48" s="16" t="s">
        <v>60</v>
      </c>
      <c r="C48" s="49" t="n">
        <v>45595</v>
      </c>
      <c r="D48" s="50" t="n">
        <v>45684</v>
      </c>
      <c r="E48" s="17" t="n">
        <v>23.0561</v>
      </c>
      <c r="F48" s="17" t="n">
        <v>27.3408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472</v>
      </c>
      <c r="B49" s="16" t="s">
        <v>888</v>
      </c>
      <c r="C49" s="49" t="n">
        <v>44571</v>
      </c>
      <c r="D49" s="50" t="n">
        <v>44748</v>
      </c>
      <c r="E49" s="17" t="n">
        <v>38.8983</v>
      </c>
      <c r="F49" s="17" t="n">
        <v>36.2333</v>
      </c>
      <c r="G49" s="17" t="n">
        <v>500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472</v>
      </c>
      <c r="B50" s="16" t="s">
        <v>888</v>
      </c>
      <c r="C50" s="49" t="n">
        <v>44701</v>
      </c>
      <c r="D50" s="50" t="n">
        <v>44748</v>
      </c>
      <c r="E50" s="17" t="n">
        <v>34.3006</v>
      </c>
      <c r="F50" s="17" t="n">
        <v>36.2333</v>
      </c>
      <c r="G50" s="17" t="n">
        <v>100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472</v>
      </c>
      <c r="B51" s="16" t="s">
        <v>888</v>
      </c>
      <c r="C51" s="49" t="n">
        <v>44761</v>
      </c>
      <c r="D51" s="50" t="n">
        <v>44861</v>
      </c>
      <c r="E51" s="17" t="n">
        <v>29.1075</v>
      </c>
      <c r="F51" s="17" t="n">
        <v>24.9825</v>
      </c>
      <c r="G51" s="17" t="n">
        <v>200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472</v>
      </c>
      <c r="B52" s="16" t="s">
        <v>888</v>
      </c>
      <c r="C52" s="49" t="n">
        <v>44763</v>
      </c>
      <c r="D52" s="50" t="n">
        <v>44861</v>
      </c>
      <c r="E52" s="17" t="n">
        <v>29.1137</v>
      </c>
      <c r="F52" s="17" t="n">
        <v>24.9825</v>
      </c>
      <c r="G52" s="17" t="n">
        <v>400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472</v>
      </c>
      <c r="B53" s="16" t="s">
        <v>888</v>
      </c>
      <c r="C53" s="49" t="n">
        <v>44783</v>
      </c>
      <c r="D53" s="50" t="n">
        <v>44861</v>
      </c>
      <c r="E53" s="17" t="n">
        <v>28.8073</v>
      </c>
      <c r="F53" s="17" t="n">
        <v>24.9825</v>
      </c>
      <c r="G53" s="17" t="n">
        <v>100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472</v>
      </c>
      <c r="B54" s="16" t="s">
        <v>888</v>
      </c>
      <c r="C54" s="49" t="n">
        <v>44789</v>
      </c>
      <c r="D54" s="50" t="n">
        <v>44861</v>
      </c>
      <c r="E54" s="17" t="n">
        <v>29.3076</v>
      </c>
      <c r="F54" s="17" t="n">
        <v>24.9825</v>
      </c>
      <c r="G54" s="17" t="n">
        <v>400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472</v>
      </c>
      <c r="B55" s="16" t="s">
        <v>888</v>
      </c>
      <c r="C55" s="49" t="n">
        <v>44796</v>
      </c>
      <c r="D55" s="50" t="n">
        <v>44861</v>
      </c>
      <c r="E55" s="17" t="n">
        <v>29.0524</v>
      </c>
      <c r="F55" s="17" t="n">
        <v>24.9825</v>
      </c>
      <c r="G55" s="17" t="n">
        <v>200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472</v>
      </c>
      <c r="B56" s="16" t="s">
        <v>888</v>
      </c>
      <c r="C56" s="49" t="n">
        <v>44804</v>
      </c>
      <c r="D56" s="50" t="n">
        <v>44861</v>
      </c>
      <c r="E56" s="17" t="n">
        <v>29.1375</v>
      </c>
      <c r="F56" s="17" t="n">
        <v>24.9825</v>
      </c>
      <c r="G56" s="17" t="n">
        <v>300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472</v>
      </c>
      <c r="B57" s="16" t="s">
        <v>888</v>
      </c>
      <c r="C57" s="49" t="n">
        <v>44834</v>
      </c>
      <c r="D57" s="50" t="n">
        <v>44861</v>
      </c>
      <c r="E57" s="17" t="n">
        <v>20.8889</v>
      </c>
      <c r="F57" s="17" t="n">
        <v>24.9825</v>
      </c>
      <c r="G57" s="17" t="n">
        <v>1500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472</v>
      </c>
      <c r="B58" s="16" t="s">
        <v>888</v>
      </c>
      <c r="C58" s="49" t="n">
        <v>44915</v>
      </c>
      <c r="D58" s="50" t="n">
        <v>45026</v>
      </c>
      <c r="E58" s="17" t="n">
        <v>24.9475</v>
      </c>
      <c r="F58" s="17" t="n">
        <v>34.1331</v>
      </c>
      <c r="G58" s="17" t="n">
        <v>500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472</v>
      </c>
      <c r="B59" s="16" t="s">
        <v>888</v>
      </c>
      <c r="C59" s="49" t="n">
        <v>44937</v>
      </c>
      <c r="D59" s="50" t="n">
        <v>45026</v>
      </c>
      <c r="E59" s="17" t="n">
        <v>26.2684</v>
      </c>
      <c r="F59" s="17" t="n">
        <v>34.1331</v>
      </c>
      <c r="G59" s="17" t="n">
        <v>1500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472</v>
      </c>
      <c r="B60" s="16" t="s">
        <v>888</v>
      </c>
      <c r="C60" s="49" t="n">
        <v>44937</v>
      </c>
      <c r="D60" s="50" t="n">
        <v>45027</v>
      </c>
      <c r="E60" s="17" t="n">
        <v>26.2684</v>
      </c>
      <c r="F60" s="17" t="n">
        <v>34.226</v>
      </c>
      <c r="G60" s="17" t="n">
        <v>1500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472</v>
      </c>
      <c r="B61" s="16" t="s">
        <v>888</v>
      </c>
      <c r="C61" s="49" t="n">
        <v>44972</v>
      </c>
      <c r="D61" s="50" t="n">
        <v>45027</v>
      </c>
      <c r="E61" s="17" t="n">
        <v>26.7938</v>
      </c>
      <c r="F61" s="17" t="n">
        <v>34.226</v>
      </c>
      <c r="G61" s="17" t="n">
        <v>400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472</v>
      </c>
      <c r="B62" s="16" t="s">
        <v>888</v>
      </c>
      <c r="C62" s="49" t="n">
        <v>45064</v>
      </c>
      <c r="D62" s="50" t="n">
        <v>45091</v>
      </c>
      <c r="E62" s="17" t="n">
        <v>31.9219</v>
      </c>
      <c r="F62" s="17" t="n">
        <v>36.9241</v>
      </c>
      <c r="G62" s="17" t="n">
        <v>2300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472</v>
      </c>
      <c r="B63" s="16" t="s">
        <v>888</v>
      </c>
      <c r="C63" s="49" t="n">
        <v>45904</v>
      </c>
      <c r="D63" s="50" t="n">
        <v>46101</v>
      </c>
      <c r="E63" s="17" t="n">
        <v>42.905</v>
      </c>
      <c r="F63" s="17" t="n">
        <v>48.8508</v>
      </c>
      <c r="G63" s="17" t="n">
        <v>80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472</v>
      </c>
      <c r="B64" s="16" t="s">
        <v>888</v>
      </c>
      <c r="C64" s="49" t="n">
        <v>45933</v>
      </c>
      <c r="D64" s="50" t="n">
        <v>46101</v>
      </c>
      <c r="E64" s="17" t="n">
        <v>38.4919</v>
      </c>
      <c r="F64" s="17" t="n">
        <v>48.8508</v>
      </c>
      <c r="G64" s="17" t="n">
        <v>130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492</v>
      </c>
      <c r="B65" s="16" t="s">
        <v>889</v>
      </c>
      <c r="C65" s="49" t="n">
        <v>44575</v>
      </c>
      <c r="D65" s="50" t="n">
        <v>45516</v>
      </c>
      <c r="E65" s="17" t="n">
        <v>64.2642</v>
      </c>
      <c r="F65" s="17" t="n">
        <v>87.64</v>
      </c>
      <c r="G65" s="17" t="n">
        <v>72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492</v>
      </c>
      <c r="B66" s="16" t="s">
        <v>889</v>
      </c>
      <c r="C66" s="49" t="n">
        <v>44575</v>
      </c>
      <c r="D66" s="50" t="n">
        <v>45576</v>
      </c>
      <c r="E66" s="17" t="n">
        <v>64.2642</v>
      </c>
      <c r="F66" s="17" t="n">
        <v>92.02</v>
      </c>
      <c r="G66" s="17" t="n">
        <v>24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492</v>
      </c>
      <c r="B67" s="16" t="s">
        <v>889</v>
      </c>
      <c r="C67" s="49" t="n">
        <v>44575</v>
      </c>
      <c r="D67" s="50" t="n">
        <v>45902</v>
      </c>
      <c r="E67" s="17" t="n">
        <v>64.2642</v>
      </c>
      <c r="F67" s="17" t="n">
        <v>94.9834</v>
      </c>
      <c r="G67" s="17" t="n">
        <v>110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492</v>
      </c>
      <c r="B68" s="16" t="s">
        <v>889</v>
      </c>
      <c r="C68" s="49" t="n">
        <v>44582</v>
      </c>
      <c r="D68" s="50" t="n">
        <v>45902</v>
      </c>
      <c r="E68" s="17" t="n">
        <v>62.298</v>
      </c>
      <c r="F68" s="17" t="n">
        <v>94.9834</v>
      </c>
      <c r="G68" s="17" t="n">
        <v>5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492</v>
      </c>
      <c r="B69" s="16" t="s">
        <v>889</v>
      </c>
      <c r="C69" s="49" t="n">
        <v>44589</v>
      </c>
      <c r="D69" s="50" t="n">
        <v>45902</v>
      </c>
      <c r="E69" s="17" t="n">
        <v>60.4863</v>
      </c>
      <c r="F69" s="17" t="n">
        <v>94.9834</v>
      </c>
      <c r="G69" s="17" t="n">
        <v>580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492</v>
      </c>
      <c r="B70" s="16" t="s">
        <v>889</v>
      </c>
      <c r="C70" s="49" t="n">
        <v>44608</v>
      </c>
      <c r="D70" s="50" t="n">
        <v>45902</v>
      </c>
      <c r="E70" s="17" t="n">
        <v>61.0067</v>
      </c>
      <c r="F70" s="17" t="n">
        <v>94.9834</v>
      </c>
      <c r="G70" s="17" t="n">
        <v>15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493</v>
      </c>
      <c r="B71" s="16" t="s">
        <v>890</v>
      </c>
      <c r="C71" s="49" t="n">
        <v>44587</v>
      </c>
      <c r="D71" s="50" t="n">
        <v>45902</v>
      </c>
      <c r="E71" s="17" t="n">
        <v>2099.259</v>
      </c>
      <c r="F71" s="17" t="n">
        <v>1699.5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494</v>
      </c>
      <c r="B72" s="16" t="s">
        <v>891</v>
      </c>
      <c r="C72" s="49" t="n">
        <v>44587</v>
      </c>
      <c r="D72" s="50" t="n">
        <v>45902</v>
      </c>
      <c r="E72" s="17" t="n">
        <v>37.0822</v>
      </c>
      <c r="F72" s="17" t="n">
        <v>27.4374</v>
      </c>
      <c r="G72" s="17" t="n">
        <v>27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494</v>
      </c>
      <c r="B73" s="16" t="s">
        <v>891</v>
      </c>
      <c r="C73" s="49" t="n">
        <v>44593</v>
      </c>
      <c r="D73" s="50" t="n">
        <v>45902</v>
      </c>
      <c r="E73" s="17" t="n">
        <v>39.5087</v>
      </c>
      <c r="F73" s="17" t="n">
        <v>27.4374</v>
      </c>
      <c r="G73" s="17" t="n">
        <v>100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494</v>
      </c>
      <c r="B74" s="16" t="s">
        <v>891</v>
      </c>
      <c r="C74" s="49" t="n">
        <v>44601</v>
      </c>
      <c r="D74" s="50" t="n">
        <v>45902</v>
      </c>
      <c r="E74" s="17" t="n">
        <v>40.08</v>
      </c>
      <c r="F74" s="17" t="n">
        <v>27.4374</v>
      </c>
      <c r="G74" s="17" t="n">
        <v>9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495</v>
      </c>
      <c r="B75" s="16" t="s">
        <v>892</v>
      </c>
      <c r="C75" s="49" t="n">
        <v>44601</v>
      </c>
      <c r="D75" s="50" t="n">
        <v>45516</v>
      </c>
      <c r="E75" s="17" t="n">
        <v>3049.33</v>
      </c>
      <c r="F75" s="17" t="n">
        <v>2448.42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496</v>
      </c>
      <c r="B76" s="16" t="s">
        <v>893</v>
      </c>
      <c r="C76" s="49" t="n">
        <v>44652</v>
      </c>
      <c r="D76" s="50" t="n">
        <v>45070</v>
      </c>
      <c r="E76" s="17" t="n">
        <v>0.0203</v>
      </c>
      <c r="F76" s="17" t="n">
        <v>0.0236</v>
      </c>
      <c r="G76" s="17" t="n">
        <v>10000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496</v>
      </c>
      <c r="B77" s="16" t="s">
        <v>893</v>
      </c>
      <c r="C77" s="49" t="n">
        <v>44659</v>
      </c>
      <c r="D77" s="50" t="n">
        <v>45070</v>
      </c>
      <c r="E77" s="17" t="n">
        <v>0.023</v>
      </c>
      <c r="F77" s="17" t="n">
        <v>0.0236</v>
      </c>
      <c r="G77" s="17" t="n">
        <v>440000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496</v>
      </c>
      <c r="B78" s="16" t="s">
        <v>893</v>
      </c>
      <c r="C78" s="49" t="n">
        <v>44677</v>
      </c>
      <c r="D78" s="50" t="n">
        <v>45070</v>
      </c>
      <c r="E78" s="17" t="n">
        <v>0.0185</v>
      </c>
      <c r="F78" s="17" t="n">
        <v>0.0236</v>
      </c>
      <c r="G78" s="17" t="n">
        <v>30000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496</v>
      </c>
      <c r="B79" s="16" t="s">
        <v>893</v>
      </c>
      <c r="C79" s="49" t="n">
        <v>44942</v>
      </c>
      <c r="D79" s="50" t="n">
        <v>45070</v>
      </c>
      <c r="E79" s="17" t="n">
        <v>0.0167</v>
      </c>
      <c r="F79" s="17" t="n">
        <v>0.0236</v>
      </c>
      <c r="G79" s="17" t="n">
        <v>2520000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496</v>
      </c>
      <c r="B80" s="16" t="s">
        <v>893</v>
      </c>
      <c r="C80" s="49" t="n">
        <v>44942</v>
      </c>
      <c r="D80" s="50" t="n">
        <v>45071</v>
      </c>
      <c r="E80" s="17" t="n">
        <v>0.0167</v>
      </c>
      <c r="F80" s="17" t="n">
        <v>0.0231</v>
      </c>
      <c r="G80" s="17" t="n">
        <v>2480000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496</v>
      </c>
      <c r="B81" s="16" t="s">
        <v>893</v>
      </c>
      <c r="C81" s="49" t="n">
        <v>44956</v>
      </c>
      <c r="D81" s="50" t="n">
        <v>45071</v>
      </c>
      <c r="E81" s="17" t="n">
        <v>0.0166</v>
      </c>
      <c r="F81" s="17" t="n">
        <v>0.0231</v>
      </c>
      <c r="G81" s="17" t="n">
        <v>160000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496</v>
      </c>
      <c r="B82" s="16" t="s">
        <v>893</v>
      </c>
      <c r="C82" s="49" t="n">
        <v>44964</v>
      </c>
      <c r="D82" s="50" t="n">
        <v>45071</v>
      </c>
      <c r="E82" s="17" t="n">
        <v>0.0171</v>
      </c>
      <c r="F82" s="17" t="n">
        <v>0.0231</v>
      </c>
      <c r="G82" s="17" t="n">
        <v>40000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496</v>
      </c>
      <c r="B83" s="16" t="s">
        <v>893</v>
      </c>
      <c r="C83" s="49" t="n">
        <v>44966</v>
      </c>
      <c r="D83" s="50" t="n">
        <v>45071</v>
      </c>
      <c r="E83" s="17" t="n">
        <v>0.0171</v>
      </c>
      <c r="F83" s="17" t="n">
        <v>0.0231</v>
      </c>
      <c r="G83" s="17" t="n">
        <v>1020000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496</v>
      </c>
      <c r="B84" s="16" t="s">
        <v>893</v>
      </c>
      <c r="C84" s="49" t="n">
        <v>44966</v>
      </c>
      <c r="D84" s="50" t="n">
        <v>45076</v>
      </c>
      <c r="E84" s="17" t="n">
        <v>0.0171</v>
      </c>
      <c r="F84" s="17" t="n">
        <v>0.023</v>
      </c>
      <c r="G84" s="17" t="n">
        <v>180000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496</v>
      </c>
      <c r="B85" s="16" t="s">
        <v>893</v>
      </c>
      <c r="C85" s="49" t="n">
        <v>44970</v>
      </c>
      <c r="D85" s="50" t="n">
        <v>45076</v>
      </c>
      <c r="E85" s="17" t="n">
        <v>0.0169</v>
      </c>
      <c r="F85" s="17" t="n">
        <v>0.023</v>
      </c>
      <c r="G85" s="17" t="n">
        <v>20000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496</v>
      </c>
      <c r="B86" s="16" t="s">
        <v>893</v>
      </c>
      <c r="C86" s="49" t="n">
        <v>44972</v>
      </c>
      <c r="D86" s="50" t="n">
        <v>45076</v>
      </c>
      <c r="E86" s="17" t="n">
        <v>0.0161</v>
      </c>
      <c r="F86" s="17" t="n">
        <v>0.023</v>
      </c>
      <c r="G86" s="17" t="n">
        <v>630000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496</v>
      </c>
      <c r="B87" s="16" t="s">
        <v>893</v>
      </c>
      <c r="C87" s="49" t="n">
        <v>44973</v>
      </c>
      <c r="D87" s="50" t="n">
        <v>45076</v>
      </c>
      <c r="E87" s="17" t="n">
        <v>0.0162</v>
      </c>
      <c r="F87" s="17" t="n">
        <v>0.023</v>
      </c>
      <c r="G87" s="17" t="n">
        <v>1420000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496</v>
      </c>
      <c r="B88" s="16" t="s">
        <v>893</v>
      </c>
      <c r="C88" s="49" t="n">
        <v>45006</v>
      </c>
      <c r="D88" s="50" t="n">
        <v>45076</v>
      </c>
      <c r="E88" s="17" t="n">
        <v>0.0184</v>
      </c>
      <c r="F88" s="17" t="n">
        <v>0.023</v>
      </c>
      <c r="G88" s="17" t="n">
        <v>1100000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496</v>
      </c>
      <c r="B89" s="16" t="s">
        <v>893</v>
      </c>
      <c r="C89" s="49" t="n">
        <v>45020</v>
      </c>
      <c r="D89" s="50" t="n">
        <v>45076</v>
      </c>
      <c r="E89" s="17" t="n">
        <v>0.0207</v>
      </c>
      <c r="F89" s="17" t="n">
        <v>0.023</v>
      </c>
      <c r="G89" s="17" t="n">
        <v>60000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496</v>
      </c>
      <c r="B90" s="16" t="s">
        <v>893</v>
      </c>
      <c r="C90" s="49" t="n">
        <v>45436</v>
      </c>
      <c r="D90" s="50" t="n">
        <v>45715</v>
      </c>
      <c r="E90" s="17" t="n">
        <v>110.805</v>
      </c>
      <c r="F90" s="17" t="n">
        <v>90.5466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496</v>
      </c>
      <c r="B91" s="16" t="s">
        <v>893</v>
      </c>
      <c r="C91" s="49" t="n">
        <v>45637</v>
      </c>
      <c r="D91" s="50" t="n">
        <v>45715</v>
      </c>
      <c r="E91" s="17" t="n">
        <v>67.2067</v>
      </c>
      <c r="F91" s="17" t="n">
        <v>90.5466</v>
      </c>
      <c r="G91" s="17" t="n">
        <v>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496</v>
      </c>
      <c r="B92" s="16" t="s">
        <v>893</v>
      </c>
      <c r="C92" s="49" t="n">
        <v>45702</v>
      </c>
      <c r="D92" s="50" t="n">
        <v>45715</v>
      </c>
      <c r="E92" s="17" t="n">
        <v>91.8843</v>
      </c>
      <c r="F92" s="17" t="n">
        <v>90.5466</v>
      </c>
      <c r="G92" s="17" t="n">
        <v>2287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496</v>
      </c>
      <c r="B93" s="16" t="s">
        <v>893</v>
      </c>
      <c r="C93" s="49" t="n">
        <v>46037</v>
      </c>
      <c r="D93" s="50" t="n">
        <v>46076</v>
      </c>
      <c r="E93" s="17" t="n">
        <v>71.15</v>
      </c>
      <c r="F93" s="17" t="n">
        <v>88.3291</v>
      </c>
      <c r="G93" s="17" t="n">
        <v>11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497</v>
      </c>
      <c r="B94" s="16" t="s">
        <v>894</v>
      </c>
      <c r="C94" s="49" t="n">
        <v>44656</v>
      </c>
      <c r="D94" s="50" t="n">
        <v>44971</v>
      </c>
      <c r="E94" s="17" t="n">
        <v>52.9818</v>
      </c>
      <c r="F94" s="17" t="n">
        <v>47.017</v>
      </c>
      <c r="G94" s="17" t="n">
        <v>40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498</v>
      </c>
      <c r="B95" s="16" t="s">
        <v>850</v>
      </c>
      <c r="C95" s="49" t="n">
        <v>44669</v>
      </c>
      <c r="D95" s="50" t="n">
        <v>44860</v>
      </c>
      <c r="E95" s="17" t="n">
        <v>909.34</v>
      </c>
      <c r="F95" s="17" t="n">
        <v>971.26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66</v>
      </c>
      <c r="B96" s="16" t="s">
        <v>67</v>
      </c>
      <c r="C96" s="49" t="n">
        <v>44672</v>
      </c>
      <c r="D96" s="50" t="n">
        <v>44701</v>
      </c>
      <c r="E96" s="17" t="n">
        <v>216.2998</v>
      </c>
      <c r="F96" s="17" t="n">
        <v>261.9626</v>
      </c>
      <c r="G96" s="17" t="n">
        <v>80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66</v>
      </c>
      <c r="B97" s="16" t="s">
        <v>67</v>
      </c>
      <c r="C97" s="49" t="n">
        <v>44789</v>
      </c>
      <c r="D97" s="50" t="n">
        <v>44804</v>
      </c>
      <c r="E97" s="17" t="n">
        <v>181.3388</v>
      </c>
      <c r="F97" s="17" t="n">
        <v>260.4537</v>
      </c>
      <c r="G97" s="17" t="n">
        <v>40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66</v>
      </c>
      <c r="B98" s="16" t="s">
        <v>67</v>
      </c>
      <c r="C98" s="49" t="n">
        <v>44797</v>
      </c>
      <c r="D98" s="50" t="n">
        <v>44804</v>
      </c>
      <c r="E98" s="17" t="n">
        <v>184.891</v>
      </c>
      <c r="F98" s="17" t="n">
        <v>260.4537</v>
      </c>
      <c r="G98" s="17" t="n">
        <v>20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66</v>
      </c>
      <c r="B99" s="16" t="s">
        <v>67</v>
      </c>
      <c r="C99" s="49" t="n">
        <v>44854</v>
      </c>
      <c r="D99" s="50" t="n">
        <v>44860</v>
      </c>
      <c r="E99" s="17" t="n">
        <v>160.672</v>
      </c>
      <c r="F99" s="17" t="n">
        <v>172.779</v>
      </c>
      <c r="G99" s="17" t="n">
        <v>10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66</v>
      </c>
      <c r="B100" s="16" t="s">
        <v>67</v>
      </c>
      <c r="C100" s="49" t="n">
        <v>44924</v>
      </c>
      <c r="D100" s="50" t="n">
        <v>45231</v>
      </c>
      <c r="E100" s="17" t="n">
        <v>162.5534</v>
      </c>
      <c r="F100" s="17" t="n">
        <v>169.7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66</v>
      </c>
      <c r="B101" s="16" t="s">
        <v>67</v>
      </c>
      <c r="C101" s="49" t="n">
        <v>44924</v>
      </c>
      <c r="D101" s="50" t="n">
        <v>45537</v>
      </c>
      <c r="E101" s="17" t="n">
        <v>162.5534</v>
      </c>
      <c r="F101" s="17" t="n">
        <v>122.5542</v>
      </c>
      <c r="G101" s="17" t="n">
        <v>1600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66</v>
      </c>
      <c r="B102" s="16" t="s">
        <v>67</v>
      </c>
      <c r="C102" s="49" t="n">
        <v>44924</v>
      </c>
      <c r="D102" s="50" t="n">
        <v>45560</v>
      </c>
      <c r="E102" s="17" t="n">
        <v>162.5534</v>
      </c>
      <c r="F102" s="17" t="n">
        <v>138.9711</v>
      </c>
      <c r="G102" s="17" t="n">
        <v>399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66</v>
      </c>
      <c r="B103" s="16" t="s">
        <v>67</v>
      </c>
      <c r="C103" s="49" t="n">
        <v>44970</v>
      </c>
      <c r="D103" s="50" t="n">
        <v>45560</v>
      </c>
      <c r="E103" s="17" t="n">
        <v>158.1468</v>
      </c>
      <c r="F103" s="17" t="n">
        <v>138.9711</v>
      </c>
      <c r="G103" s="17" t="n">
        <v>210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66</v>
      </c>
      <c r="B104" s="16" t="s">
        <v>67</v>
      </c>
      <c r="C104" s="49" t="n">
        <v>44972</v>
      </c>
      <c r="D104" s="50" t="n">
        <v>45560</v>
      </c>
      <c r="E104" s="17" t="n">
        <v>153.1971</v>
      </c>
      <c r="F104" s="17" t="n">
        <v>138.9711</v>
      </c>
      <c r="G104" s="17" t="n">
        <v>70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66</v>
      </c>
      <c r="B105" s="16" t="s">
        <v>67</v>
      </c>
      <c r="C105" s="49" t="n">
        <v>45043</v>
      </c>
      <c r="D105" s="50" t="n">
        <v>45560</v>
      </c>
      <c r="E105" s="17" t="n">
        <v>179.0152</v>
      </c>
      <c r="F105" s="17" t="n">
        <v>138.9711</v>
      </c>
      <c r="G105" s="17" t="n">
        <v>150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66</v>
      </c>
      <c r="B106" s="16" t="s">
        <v>67</v>
      </c>
      <c r="C106" s="49" t="n">
        <v>45086</v>
      </c>
      <c r="D106" s="50" t="n">
        <v>45560</v>
      </c>
      <c r="E106" s="17" t="n">
        <v>166.7166</v>
      </c>
      <c r="F106" s="17" t="n">
        <v>138.9711</v>
      </c>
      <c r="G106" s="17" t="n">
        <v>600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66</v>
      </c>
      <c r="B107" s="16" t="s">
        <v>67</v>
      </c>
      <c r="C107" s="49" t="n">
        <v>45231</v>
      </c>
      <c r="D107" s="50" t="n">
        <v>45560</v>
      </c>
      <c r="E107" s="17" t="n">
        <v>169.81</v>
      </c>
      <c r="F107" s="17" t="n">
        <v>138.9711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66</v>
      </c>
      <c r="B108" s="16" t="s">
        <v>67</v>
      </c>
      <c r="C108" s="49" t="n">
        <v>45267</v>
      </c>
      <c r="D108" s="50" t="n">
        <v>45560</v>
      </c>
      <c r="E108" s="17" t="n">
        <v>157.9405</v>
      </c>
      <c r="F108" s="17" t="n">
        <v>138.9711</v>
      </c>
      <c r="G108" s="17" t="n">
        <v>40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66</v>
      </c>
      <c r="B109" s="16" t="s">
        <v>67</v>
      </c>
      <c r="C109" s="49" t="n">
        <v>45436</v>
      </c>
      <c r="D109" s="50" t="n">
        <v>45560</v>
      </c>
      <c r="E109" s="17" t="n">
        <v>134.4485</v>
      </c>
      <c r="F109" s="17" t="n">
        <v>138.9711</v>
      </c>
      <c r="G109" s="17" t="n">
        <v>690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66</v>
      </c>
      <c r="B110" s="16" t="s">
        <v>67</v>
      </c>
      <c r="C110" s="49" t="n">
        <v>45616</v>
      </c>
      <c r="D110" s="50" t="n">
        <v>45701</v>
      </c>
      <c r="E110" s="17" t="n">
        <v>125.4277</v>
      </c>
      <c r="F110" s="17" t="n">
        <v>165.2773</v>
      </c>
      <c r="G110" s="17" t="n">
        <v>1300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499</v>
      </c>
      <c r="B111" s="16" t="s">
        <v>895</v>
      </c>
      <c r="C111" s="49" t="n">
        <v>44698</v>
      </c>
      <c r="D111" s="50" t="n">
        <v>44733</v>
      </c>
      <c r="E111" s="17" t="n">
        <v>1008.9757</v>
      </c>
      <c r="F111" s="17" t="n">
        <v>1004.7971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499</v>
      </c>
      <c r="B112" s="16" t="s">
        <v>895</v>
      </c>
      <c r="C112" s="49" t="n">
        <v>44963</v>
      </c>
      <c r="D112" s="50" t="n">
        <v>45034</v>
      </c>
      <c r="E112" s="17" t="n">
        <v>1046.1314</v>
      </c>
      <c r="F112" s="17" t="n">
        <v>1301.4884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499</v>
      </c>
      <c r="B113" s="16" t="s">
        <v>895</v>
      </c>
      <c r="C113" s="49" t="n">
        <v>44966</v>
      </c>
      <c r="D113" s="50" t="n">
        <v>45034</v>
      </c>
      <c r="E113" s="17" t="n">
        <v>1066.346</v>
      </c>
      <c r="F113" s="17" t="n">
        <v>1301.4884</v>
      </c>
      <c r="G113" s="17" t="n">
        <v>30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499</v>
      </c>
      <c r="B114" s="16" t="s">
        <v>895</v>
      </c>
      <c r="C114" s="49" t="n">
        <v>44970</v>
      </c>
      <c r="D114" s="50" t="n">
        <v>45034</v>
      </c>
      <c r="E114" s="17" t="n">
        <v>1074.972</v>
      </c>
      <c r="F114" s="17" t="n">
        <v>1301.4884</v>
      </c>
      <c r="G114" s="17" t="n">
        <v>49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499</v>
      </c>
      <c r="B115" s="16" t="s">
        <v>895</v>
      </c>
      <c r="C115" s="49" t="n">
        <v>44971</v>
      </c>
      <c r="D115" s="50" t="n">
        <v>45034</v>
      </c>
      <c r="E115" s="17" t="n">
        <v>1064.745</v>
      </c>
      <c r="F115" s="17" t="n">
        <v>1301.4884</v>
      </c>
      <c r="G115" s="17" t="n">
        <v>4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499</v>
      </c>
      <c r="B116" s="16" t="s">
        <v>895</v>
      </c>
      <c r="C116" s="49" t="n">
        <v>44973</v>
      </c>
      <c r="D116" s="50" t="n">
        <v>45034</v>
      </c>
      <c r="E116" s="17" t="n">
        <v>1033.72</v>
      </c>
      <c r="F116" s="17" t="n">
        <v>1301.4884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499</v>
      </c>
      <c r="B117" s="16" t="s">
        <v>895</v>
      </c>
      <c r="C117" s="49" t="n">
        <v>45524</v>
      </c>
      <c r="D117" s="50" t="n">
        <v>45558</v>
      </c>
      <c r="E117" s="17" t="n">
        <v>1001.3667</v>
      </c>
      <c r="F117" s="17" t="n">
        <v>1002.2986</v>
      </c>
      <c r="G117" s="17" t="n">
        <v>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499</v>
      </c>
      <c r="B118" s="16" t="s">
        <v>895</v>
      </c>
      <c r="C118" s="49" t="n">
        <v>45537</v>
      </c>
      <c r="D118" s="50" t="n">
        <v>45558</v>
      </c>
      <c r="E118" s="17" t="n">
        <v>951.665</v>
      </c>
      <c r="F118" s="17" t="n">
        <v>1002.2986</v>
      </c>
      <c r="G118" s="17" t="n">
        <v>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500</v>
      </c>
      <c r="B119" s="16" t="s">
        <v>851</v>
      </c>
      <c r="C119" s="49" t="n">
        <v>44701</v>
      </c>
      <c r="D119" s="50" t="n">
        <v>44721</v>
      </c>
      <c r="E119" s="17" t="n">
        <v>405.559</v>
      </c>
      <c r="F119" s="17" t="n">
        <v>400</v>
      </c>
      <c r="G119" s="17" t="n">
        <v>21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501</v>
      </c>
      <c r="B120" s="16" t="s">
        <v>896</v>
      </c>
      <c r="C120" s="49" t="n">
        <v>44746</v>
      </c>
      <c r="D120" s="50" t="n">
        <v>44860</v>
      </c>
      <c r="E120" s="17" t="n">
        <v>0.247</v>
      </c>
      <c r="F120" s="17" t="n">
        <v>0.2352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51</v>
      </c>
      <c r="B121" s="16" t="s">
        <v>52</v>
      </c>
      <c r="C121" s="49" t="n">
        <v>44777</v>
      </c>
      <c r="D121" s="50" t="n">
        <v>44860</v>
      </c>
      <c r="E121" s="17" t="n">
        <v>696.4175</v>
      </c>
      <c r="F121" s="17" t="n">
        <v>752.2733</v>
      </c>
      <c r="G121" s="17" t="n">
        <v>12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51</v>
      </c>
      <c r="B122" s="16" t="s">
        <v>52</v>
      </c>
      <c r="C122" s="49" t="n">
        <v>44804</v>
      </c>
      <c r="D122" s="50" t="n">
        <v>44860</v>
      </c>
      <c r="E122" s="17" t="n">
        <v>755.4533</v>
      </c>
      <c r="F122" s="17" t="n">
        <v>752.2733</v>
      </c>
      <c r="G122" s="17" t="n">
        <v>12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502</v>
      </c>
      <c r="B123" s="16" t="s">
        <v>897</v>
      </c>
      <c r="C123" s="49" t="n">
        <v>44831</v>
      </c>
      <c r="D123" s="50" t="n">
        <v>44860</v>
      </c>
      <c r="E123" s="17" t="n">
        <v>2.572</v>
      </c>
      <c r="F123" s="17" t="n">
        <v>2.9619</v>
      </c>
      <c r="G123" s="17" t="n">
        <v>4100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502</v>
      </c>
      <c r="B124" s="16" t="s">
        <v>897</v>
      </c>
      <c r="C124" s="49" t="n">
        <v>44834</v>
      </c>
      <c r="D124" s="50" t="n">
        <v>44860</v>
      </c>
      <c r="E124" s="17" t="n">
        <v>2.4682</v>
      </c>
      <c r="F124" s="17" t="n">
        <v>2.9619</v>
      </c>
      <c r="G124" s="17" t="n">
        <v>10000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503</v>
      </c>
      <c r="B125" s="16" t="s">
        <v>852</v>
      </c>
      <c r="C125" s="49" t="n">
        <v>44924</v>
      </c>
      <c r="D125" s="50" t="n">
        <v>45382</v>
      </c>
      <c r="E125" s="17" t="n">
        <v>1002.8191</v>
      </c>
      <c r="F125" s="17" t="n">
        <v>1000</v>
      </c>
      <c r="G125" s="17" t="n">
        <v>123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503</v>
      </c>
      <c r="B126" s="16" t="s">
        <v>852</v>
      </c>
      <c r="C126" s="49" t="n">
        <v>45020</v>
      </c>
      <c r="D126" s="50" t="n">
        <v>45382</v>
      </c>
      <c r="E126" s="17" t="n">
        <v>991.1233</v>
      </c>
      <c r="F126" s="17" t="n">
        <v>1000</v>
      </c>
      <c r="G126" s="17" t="n">
        <v>3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504</v>
      </c>
      <c r="B127" s="16" t="s">
        <v>853</v>
      </c>
      <c r="C127" s="49" t="n">
        <v>44945</v>
      </c>
      <c r="D127" s="50" t="n">
        <v>45523</v>
      </c>
      <c r="E127" s="17" t="n">
        <v>1085.8906</v>
      </c>
      <c r="F127" s="17" t="n">
        <v>1009.04</v>
      </c>
      <c r="G127" s="17" t="n">
        <v>20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504</v>
      </c>
      <c r="B128" s="16" t="s">
        <v>853</v>
      </c>
      <c r="C128" s="49" t="n">
        <v>44945</v>
      </c>
      <c r="D128" s="50" t="n">
        <v>45524</v>
      </c>
      <c r="E128" s="17" t="n">
        <v>1085.8906</v>
      </c>
      <c r="F128" s="17" t="n">
        <v>1009.1573</v>
      </c>
      <c r="G128" s="17" t="n">
        <v>91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505</v>
      </c>
      <c r="B129" s="16" t="s">
        <v>898</v>
      </c>
      <c r="C129" s="49" t="n">
        <v>44956</v>
      </c>
      <c r="D129" s="50" t="n">
        <v>45027</v>
      </c>
      <c r="E129" s="17" t="n">
        <v>3932.3409</v>
      </c>
      <c r="F129" s="17" t="n">
        <v>4643.7471</v>
      </c>
      <c r="G129" s="17" t="n">
        <v>11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505</v>
      </c>
      <c r="B130" s="16" t="s">
        <v>898</v>
      </c>
      <c r="C130" s="49" t="n">
        <v>44970</v>
      </c>
      <c r="D130" s="50" t="n">
        <v>45027</v>
      </c>
      <c r="E130" s="17" t="n">
        <v>3938.7554</v>
      </c>
      <c r="F130" s="17" t="n">
        <v>4643.7471</v>
      </c>
      <c r="G130" s="17" t="n">
        <v>13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505</v>
      </c>
      <c r="B131" s="16" t="s">
        <v>898</v>
      </c>
      <c r="C131" s="49" t="n">
        <v>45524</v>
      </c>
      <c r="D131" s="50" t="n">
        <v>45573</v>
      </c>
      <c r="E131" s="17" t="n">
        <v>6138.7945</v>
      </c>
      <c r="F131" s="17" t="n">
        <v>6988.1045</v>
      </c>
      <c r="G131" s="17" t="n">
        <v>11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27</v>
      </c>
      <c r="B132" s="16" t="s">
        <v>28</v>
      </c>
      <c r="C132" s="49" t="n">
        <v>45007</v>
      </c>
      <c r="D132" s="50" t="n">
        <v>45071</v>
      </c>
      <c r="E132" s="17" t="n">
        <v>376.8173</v>
      </c>
      <c r="F132" s="17" t="n">
        <v>430.7482</v>
      </c>
      <c r="G132" s="17" t="n">
        <v>11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27</v>
      </c>
      <c r="B133" s="16" t="s">
        <v>28</v>
      </c>
      <c r="C133" s="49" t="n">
        <v>45302</v>
      </c>
      <c r="D133" s="50" t="n">
        <v>45649</v>
      </c>
      <c r="E133" s="17" t="n">
        <v>579.9063</v>
      </c>
      <c r="F133" s="17" t="n">
        <v>574.4476</v>
      </c>
      <c r="G133" s="17" t="n">
        <v>8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27</v>
      </c>
      <c r="B134" s="16" t="s">
        <v>28</v>
      </c>
      <c r="C134" s="49" t="n">
        <v>45380</v>
      </c>
      <c r="D134" s="50" t="n">
        <v>45649</v>
      </c>
      <c r="E134" s="17" t="n">
        <v>565.695</v>
      </c>
      <c r="F134" s="17" t="n">
        <v>574.4476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27</v>
      </c>
      <c r="B135" s="16" t="s">
        <v>28</v>
      </c>
      <c r="C135" s="49" t="n">
        <v>45425</v>
      </c>
      <c r="D135" s="50" t="n">
        <v>45649</v>
      </c>
      <c r="E135" s="17" t="n">
        <v>579.8056</v>
      </c>
      <c r="F135" s="17" t="n">
        <v>574.4476</v>
      </c>
      <c r="G135" s="17" t="n">
        <v>75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27</v>
      </c>
      <c r="B136" s="16" t="s">
        <v>28</v>
      </c>
      <c r="C136" s="49" t="n">
        <v>45448</v>
      </c>
      <c r="D136" s="50" t="n">
        <v>45649</v>
      </c>
      <c r="E136" s="17" t="n">
        <v>567.72</v>
      </c>
      <c r="F136" s="17" t="n">
        <v>574.4476</v>
      </c>
      <c r="G136" s="17" t="n">
        <v>20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27</v>
      </c>
      <c r="B137" s="16" t="s">
        <v>28</v>
      </c>
      <c r="C137" s="49" t="n">
        <v>45449</v>
      </c>
      <c r="D137" s="50" t="n">
        <v>45649</v>
      </c>
      <c r="E137" s="17" t="n">
        <v>566.096</v>
      </c>
      <c r="F137" s="17" t="n">
        <v>574.4476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27</v>
      </c>
      <c r="B138" s="16" t="s">
        <v>28</v>
      </c>
      <c r="C138" s="49" t="n">
        <v>45463</v>
      </c>
      <c r="D138" s="50" t="n">
        <v>45649</v>
      </c>
      <c r="E138" s="17" t="n">
        <v>537.9765</v>
      </c>
      <c r="F138" s="17" t="n">
        <v>574.4476</v>
      </c>
      <c r="G138" s="17" t="n">
        <v>48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27</v>
      </c>
      <c r="B139" s="16" t="s">
        <v>28</v>
      </c>
      <c r="C139" s="49" t="n">
        <v>45464</v>
      </c>
      <c r="D139" s="50" t="n">
        <v>45649</v>
      </c>
      <c r="E139" s="17" t="n">
        <v>553.5873</v>
      </c>
      <c r="F139" s="17" t="n">
        <v>574.4476</v>
      </c>
      <c r="G139" s="17" t="n">
        <v>37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27</v>
      </c>
      <c r="B140" s="16" t="s">
        <v>28</v>
      </c>
      <c r="C140" s="49" t="n">
        <v>45516</v>
      </c>
      <c r="D140" s="50" t="n">
        <v>45649</v>
      </c>
      <c r="E140" s="17" t="n">
        <v>501</v>
      </c>
      <c r="F140" s="17" t="n">
        <v>574.4476</v>
      </c>
      <c r="G140" s="17" t="n">
        <v>2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27</v>
      </c>
      <c r="B141" s="16" t="s">
        <v>28</v>
      </c>
      <c r="C141" s="49" t="n">
        <v>45523</v>
      </c>
      <c r="D141" s="50" t="n">
        <v>45649</v>
      </c>
      <c r="E141" s="17" t="n">
        <v>482.9875</v>
      </c>
      <c r="F141" s="17" t="n">
        <v>574.4476</v>
      </c>
      <c r="G141" s="17" t="n">
        <v>4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27</v>
      </c>
      <c r="B142" s="16" t="s">
        <v>28</v>
      </c>
      <c r="C142" s="49" t="n">
        <v>45524</v>
      </c>
      <c r="D142" s="50" t="n">
        <v>45649</v>
      </c>
      <c r="E142" s="17" t="n">
        <v>481.5117</v>
      </c>
      <c r="F142" s="17" t="n">
        <v>574.4476</v>
      </c>
      <c r="G142" s="17" t="n">
        <v>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27</v>
      </c>
      <c r="B143" s="16" t="s">
        <v>28</v>
      </c>
      <c r="C143" s="49" t="n">
        <v>45546</v>
      </c>
      <c r="D143" s="50" t="n">
        <v>45649</v>
      </c>
      <c r="E143" s="17" t="n">
        <v>480.4856</v>
      </c>
      <c r="F143" s="17" t="n">
        <v>574.4476</v>
      </c>
      <c r="G143" s="17" t="n">
        <v>9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27</v>
      </c>
      <c r="B144" s="16" t="s">
        <v>28</v>
      </c>
      <c r="C144" s="49" t="n">
        <v>45595</v>
      </c>
      <c r="D144" s="50" t="n">
        <v>45649</v>
      </c>
      <c r="E144" s="17" t="n">
        <v>444.6111</v>
      </c>
      <c r="F144" s="17" t="n">
        <v>574.4476</v>
      </c>
      <c r="G144" s="17" t="n">
        <v>90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27</v>
      </c>
      <c r="B145" s="16" t="s">
        <v>28</v>
      </c>
      <c r="C145" s="49" t="n">
        <v>45610</v>
      </c>
      <c r="D145" s="50" t="n">
        <v>45649</v>
      </c>
      <c r="E145" s="17" t="n">
        <v>473.13</v>
      </c>
      <c r="F145" s="17" t="n">
        <v>574.4476</v>
      </c>
      <c r="G145" s="17" t="n">
        <v>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27</v>
      </c>
      <c r="B146" s="16" t="s">
        <v>28</v>
      </c>
      <c r="C146" s="49" t="n">
        <v>45637</v>
      </c>
      <c r="D146" s="50" t="n">
        <v>45649</v>
      </c>
      <c r="E146" s="17" t="n">
        <v>485.14</v>
      </c>
      <c r="F146" s="17" t="n">
        <v>574.4476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506</v>
      </c>
      <c r="B147" s="16" t="s">
        <v>856</v>
      </c>
      <c r="C147" s="49" t="n">
        <v>45197</v>
      </c>
      <c r="D147" s="50" t="n">
        <v>45604</v>
      </c>
      <c r="E147" s="17" t="n">
        <v>660.145</v>
      </c>
      <c r="F147" s="17" t="n">
        <v>527.469</v>
      </c>
      <c r="G147" s="17" t="n">
        <v>160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506</v>
      </c>
      <c r="B148" s="16" t="s">
        <v>856</v>
      </c>
      <c r="C148" s="49" t="n">
        <v>45271</v>
      </c>
      <c r="D148" s="50" t="n">
        <v>45604</v>
      </c>
      <c r="E148" s="17" t="n">
        <v>665.87</v>
      </c>
      <c r="F148" s="17" t="n">
        <v>527.469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506</v>
      </c>
      <c r="B149" s="16" t="s">
        <v>856</v>
      </c>
      <c r="C149" s="49" t="n">
        <v>45387</v>
      </c>
      <c r="D149" s="50" t="n">
        <v>45604</v>
      </c>
      <c r="E149" s="17" t="n">
        <v>604.7751</v>
      </c>
      <c r="F149" s="17" t="n">
        <v>527.469</v>
      </c>
      <c r="G149" s="17" t="n">
        <v>150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507</v>
      </c>
      <c r="B150" s="16" t="s">
        <v>854</v>
      </c>
      <c r="C150" s="49" t="n">
        <v>45204</v>
      </c>
      <c r="D150" s="50" t="n">
        <v>45330</v>
      </c>
      <c r="E150" s="17" t="n">
        <v>1001</v>
      </c>
      <c r="F150" s="17" t="n">
        <v>1005.8764</v>
      </c>
      <c r="G150" s="17" t="n">
        <v>100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508</v>
      </c>
      <c r="B151" s="16" t="s">
        <v>855</v>
      </c>
      <c r="C151" s="49" t="n">
        <v>45208</v>
      </c>
      <c r="D151" s="50" t="n">
        <v>45603</v>
      </c>
      <c r="E151" s="17" t="n">
        <v>673.264</v>
      </c>
      <c r="F151" s="17" t="n">
        <v>540.1829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508</v>
      </c>
      <c r="B152" s="16" t="s">
        <v>855</v>
      </c>
      <c r="C152" s="49" t="n">
        <v>45390</v>
      </c>
      <c r="D152" s="50" t="n">
        <v>45603</v>
      </c>
      <c r="E152" s="17" t="n">
        <v>618.125</v>
      </c>
      <c r="F152" s="17" t="n">
        <v>540.1829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508</v>
      </c>
      <c r="B153" s="16" t="s">
        <v>855</v>
      </c>
      <c r="C153" s="49" t="n">
        <v>45392</v>
      </c>
      <c r="D153" s="50" t="n">
        <v>45603</v>
      </c>
      <c r="E153" s="17" t="n">
        <v>621.0171</v>
      </c>
      <c r="F153" s="17" t="n">
        <v>540.1829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508</v>
      </c>
      <c r="B154" s="16" t="s">
        <v>855</v>
      </c>
      <c r="C154" s="49" t="n">
        <v>45392</v>
      </c>
      <c r="D154" s="50" t="n">
        <v>45604</v>
      </c>
      <c r="E154" s="17" t="n">
        <v>621.0171</v>
      </c>
      <c r="F154" s="17" t="n">
        <v>543.2991</v>
      </c>
      <c r="G154" s="17" t="n">
        <v>345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508</v>
      </c>
      <c r="B155" s="16" t="s">
        <v>855</v>
      </c>
      <c r="C155" s="49" t="n">
        <v>45448</v>
      </c>
      <c r="D155" s="50" t="n">
        <v>45604</v>
      </c>
      <c r="E155" s="17" t="n">
        <v>550.0645</v>
      </c>
      <c r="F155" s="17" t="n">
        <v>543.2991</v>
      </c>
      <c r="G155" s="17" t="n">
        <v>20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508</v>
      </c>
      <c r="B156" s="16" t="s">
        <v>855</v>
      </c>
      <c r="C156" s="49" t="n">
        <v>45453</v>
      </c>
      <c r="D156" s="50" t="n">
        <v>45604</v>
      </c>
      <c r="E156" s="17" t="n">
        <v>546.8515</v>
      </c>
      <c r="F156" s="17" t="n">
        <v>543.2991</v>
      </c>
      <c r="G156" s="17" t="n">
        <v>20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508</v>
      </c>
      <c r="B157" s="16" t="s">
        <v>855</v>
      </c>
      <c r="C157" s="49" t="n">
        <v>45460</v>
      </c>
      <c r="D157" s="50" t="n">
        <v>45604</v>
      </c>
      <c r="E157" s="17" t="n">
        <v>540.4562</v>
      </c>
      <c r="F157" s="17" t="n">
        <v>543.2991</v>
      </c>
      <c r="G157" s="17" t="n">
        <v>21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508</v>
      </c>
      <c r="B158" s="16" t="s">
        <v>855</v>
      </c>
      <c r="C158" s="49" t="n">
        <v>45481</v>
      </c>
      <c r="D158" s="50" t="n">
        <v>45604</v>
      </c>
      <c r="E158" s="17" t="n">
        <v>531.98</v>
      </c>
      <c r="F158" s="17" t="n">
        <v>543.2991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508</v>
      </c>
      <c r="B159" s="16" t="s">
        <v>855</v>
      </c>
      <c r="C159" s="49" t="n">
        <v>45483</v>
      </c>
      <c r="D159" s="50" t="n">
        <v>45604</v>
      </c>
      <c r="E159" s="17" t="n">
        <v>532.3921</v>
      </c>
      <c r="F159" s="17" t="n">
        <v>543.2991</v>
      </c>
      <c r="G159" s="17" t="n">
        <v>24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508</v>
      </c>
      <c r="B160" s="16" t="s">
        <v>855</v>
      </c>
      <c r="C160" s="49" t="n">
        <v>45558</v>
      </c>
      <c r="D160" s="50" t="n">
        <v>45604</v>
      </c>
      <c r="E160" s="17" t="n">
        <v>540.9531</v>
      </c>
      <c r="F160" s="17" t="n">
        <v>543.2991</v>
      </c>
      <c r="G160" s="17" t="n">
        <v>13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509</v>
      </c>
      <c r="B161" s="16" t="s">
        <v>899</v>
      </c>
      <c r="C161" s="49" t="n">
        <v>45212</v>
      </c>
      <c r="D161" s="50" t="n">
        <v>45215</v>
      </c>
      <c r="E161" s="17" t="n">
        <v>333.2327</v>
      </c>
      <c r="F161" s="17" t="n">
        <v>567.7564</v>
      </c>
      <c r="G161" s="17" t="n">
        <v>11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510</v>
      </c>
      <c r="B162" s="16" t="s">
        <v>900</v>
      </c>
      <c r="C162" s="49" t="n">
        <v>45230</v>
      </c>
      <c r="D162" s="50" t="n">
        <v>45330</v>
      </c>
      <c r="E162" s="17" t="n">
        <v>110.6974</v>
      </c>
      <c r="F162" s="17" t="n">
        <v>115.0647</v>
      </c>
      <c r="G162" s="17" t="n">
        <v>1841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510</v>
      </c>
      <c r="B163" s="16" t="s">
        <v>900</v>
      </c>
      <c r="C163" s="49" t="n">
        <v>45238</v>
      </c>
      <c r="D163" s="50" t="n">
        <v>45330</v>
      </c>
      <c r="E163" s="17" t="n">
        <v>111.008</v>
      </c>
      <c r="F163" s="17" t="n">
        <v>115.0647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510</v>
      </c>
      <c r="B164" s="16" t="s">
        <v>900</v>
      </c>
      <c r="C164" s="49" t="n">
        <v>45243</v>
      </c>
      <c r="D164" s="50" t="n">
        <v>45330</v>
      </c>
      <c r="E164" s="17" t="n">
        <v>111.2467</v>
      </c>
      <c r="F164" s="17" t="n">
        <v>115.0647</v>
      </c>
      <c r="G164" s="17" t="n">
        <v>3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510</v>
      </c>
      <c r="B165" s="16" t="s">
        <v>900</v>
      </c>
      <c r="C165" s="49" t="n">
        <v>45348</v>
      </c>
      <c r="D165" s="50" t="n">
        <v>45392</v>
      </c>
      <c r="E165" s="17" t="n">
        <v>116.1012</v>
      </c>
      <c r="F165" s="17" t="n">
        <v>118.0173</v>
      </c>
      <c r="G165" s="17" t="n">
        <v>2827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510</v>
      </c>
      <c r="B166" s="16" t="s">
        <v>900</v>
      </c>
      <c r="C166" s="49" t="n">
        <v>45352</v>
      </c>
      <c r="D166" s="50" t="n">
        <v>45392</v>
      </c>
      <c r="E166" s="17" t="n">
        <v>116.39</v>
      </c>
      <c r="F166" s="17" t="n">
        <v>118.0173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510</v>
      </c>
      <c r="B167" s="16" t="s">
        <v>900</v>
      </c>
      <c r="C167" s="49" t="n">
        <v>45363</v>
      </c>
      <c r="D167" s="50" t="n">
        <v>45392</v>
      </c>
      <c r="E167" s="17" t="n">
        <v>116.8218</v>
      </c>
      <c r="F167" s="17" t="n">
        <v>118.0173</v>
      </c>
      <c r="G167" s="17" t="n">
        <v>39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510</v>
      </c>
      <c r="B168" s="16" t="s">
        <v>900</v>
      </c>
      <c r="C168" s="49" t="n">
        <v>45560</v>
      </c>
      <c r="D168" s="50" t="n">
        <v>45595</v>
      </c>
      <c r="E168" s="17" t="n">
        <v>127.11</v>
      </c>
      <c r="F168" s="17" t="n">
        <v>129.3</v>
      </c>
      <c r="G168" s="17" t="n">
        <v>773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510</v>
      </c>
      <c r="B169" s="16" t="s">
        <v>900</v>
      </c>
      <c r="C169" s="49" t="n">
        <v>45560</v>
      </c>
      <c r="D169" s="50" t="n">
        <v>45610</v>
      </c>
      <c r="E169" s="17" t="n">
        <v>127.11</v>
      </c>
      <c r="F169" s="17" t="n">
        <v>130.3208</v>
      </c>
      <c r="G169" s="17" t="n">
        <v>787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510</v>
      </c>
      <c r="B170" s="16" t="s">
        <v>900</v>
      </c>
      <c r="C170" s="49" t="n">
        <v>45560</v>
      </c>
      <c r="D170" s="50" t="n">
        <v>45614</v>
      </c>
      <c r="E170" s="17" t="n">
        <v>127.11</v>
      </c>
      <c r="F170" s="17" t="n">
        <v>130.63</v>
      </c>
      <c r="G170" s="17" t="n">
        <v>765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510</v>
      </c>
      <c r="B171" s="16" t="s">
        <v>900</v>
      </c>
      <c r="C171" s="49" t="n">
        <v>45560</v>
      </c>
      <c r="D171" s="50" t="n">
        <v>45615</v>
      </c>
      <c r="E171" s="17" t="n">
        <v>127.11</v>
      </c>
      <c r="F171" s="17" t="n">
        <v>130.71</v>
      </c>
      <c r="G171" s="17" t="n">
        <v>35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510</v>
      </c>
      <c r="B172" s="16" t="s">
        <v>900</v>
      </c>
      <c r="C172" s="49" t="n">
        <v>45561</v>
      </c>
      <c r="D172" s="50" t="n">
        <v>45615</v>
      </c>
      <c r="E172" s="17" t="n">
        <v>127.18</v>
      </c>
      <c r="F172" s="17" t="n">
        <v>130.71</v>
      </c>
      <c r="G172" s="17" t="n">
        <v>12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510</v>
      </c>
      <c r="B173" s="16" t="s">
        <v>900</v>
      </c>
      <c r="C173" s="49" t="n">
        <v>45573</v>
      </c>
      <c r="D173" s="50" t="n">
        <v>45615</v>
      </c>
      <c r="E173" s="17" t="n">
        <v>127.91</v>
      </c>
      <c r="F173" s="17" t="n">
        <v>130.71</v>
      </c>
      <c r="G173" s="17" t="n">
        <v>601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510</v>
      </c>
      <c r="B174" s="16" t="s">
        <v>900</v>
      </c>
      <c r="C174" s="49" t="n">
        <v>45576</v>
      </c>
      <c r="D174" s="50" t="n">
        <v>45615</v>
      </c>
      <c r="E174" s="17" t="n">
        <v>128.22</v>
      </c>
      <c r="F174" s="17" t="n">
        <v>130.71</v>
      </c>
      <c r="G174" s="17" t="n">
        <v>17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510</v>
      </c>
      <c r="B175" s="16" t="s">
        <v>900</v>
      </c>
      <c r="C175" s="49" t="n">
        <v>45604</v>
      </c>
      <c r="D175" s="50" t="n">
        <v>45615</v>
      </c>
      <c r="E175" s="17" t="n">
        <v>130.04</v>
      </c>
      <c r="F175" s="17" t="n">
        <v>130.71</v>
      </c>
      <c r="G175" s="17" t="n">
        <v>865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510</v>
      </c>
      <c r="B176" s="16" t="s">
        <v>900</v>
      </c>
      <c r="C176" s="49" t="n">
        <v>45604</v>
      </c>
      <c r="D176" s="50" t="n">
        <v>45616</v>
      </c>
      <c r="E176" s="17" t="n">
        <v>130.04</v>
      </c>
      <c r="F176" s="17" t="n">
        <v>130.78</v>
      </c>
      <c r="G176" s="17" t="n">
        <v>2764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510</v>
      </c>
      <c r="B177" s="16" t="s">
        <v>900</v>
      </c>
      <c r="C177" s="49" t="n">
        <v>45650</v>
      </c>
      <c r="D177" s="50" t="n">
        <v>45707</v>
      </c>
      <c r="E177" s="17" t="n">
        <v>133.28</v>
      </c>
      <c r="F177" s="17" t="n">
        <v>137.49</v>
      </c>
      <c r="G177" s="17" t="n">
        <v>1342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510</v>
      </c>
      <c r="B178" s="16" t="s">
        <v>900</v>
      </c>
      <c r="C178" s="49" t="n">
        <v>45677</v>
      </c>
      <c r="D178" s="50" t="n">
        <v>45707</v>
      </c>
      <c r="E178" s="17" t="n">
        <v>135.27</v>
      </c>
      <c r="F178" s="17" t="n">
        <v>137.49</v>
      </c>
      <c r="G178" s="17" t="n">
        <v>19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510</v>
      </c>
      <c r="B179" s="16" t="s">
        <v>900</v>
      </c>
      <c r="C179" s="49" t="n">
        <v>45680</v>
      </c>
      <c r="D179" s="50" t="n">
        <v>45707</v>
      </c>
      <c r="E179" s="17" t="n">
        <v>135.5</v>
      </c>
      <c r="F179" s="17" t="n">
        <v>137.49</v>
      </c>
      <c r="G179" s="17" t="n">
        <v>639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510</v>
      </c>
      <c r="B180" s="16" t="s">
        <v>900</v>
      </c>
      <c r="C180" s="49" t="n">
        <v>45680</v>
      </c>
      <c r="D180" s="50" t="n">
        <v>45737</v>
      </c>
      <c r="E180" s="17" t="n">
        <v>135.5</v>
      </c>
      <c r="F180" s="17" t="n">
        <v>140.01</v>
      </c>
      <c r="G180" s="17" t="n">
        <v>40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510</v>
      </c>
      <c r="B181" s="16" t="s">
        <v>900</v>
      </c>
      <c r="C181" s="49" t="n">
        <v>45680</v>
      </c>
      <c r="D181" s="50" t="n">
        <v>45751</v>
      </c>
      <c r="E181" s="17" t="n">
        <v>135.5</v>
      </c>
      <c r="F181" s="17" t="n">
        <v>141.1749</v>
      </c>
      <c r="G181" s="17" t="n">
        <v>225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510</v>
      </c>
      <c r="B182" s="16" t="s">
        <v>900</v>
      </c>
      <c r="C182" s="49" t="n">
        <v>45684</v>
      </c>
      <c r="D182" s="50" t="n">
        <v>45751</v>
      </c>
      <c r="E182" s="17" t="n">
        <v>135.79</v>
      </c>
      <c r="F182" s="17" t="n">
        <v>141.1749</v>
      </c>
      <c r="G182" s="17" t="n">
        <v>770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510</v>
      </c>
      <c r="B183" s="16" t="s">
        <v>900</v>
      </c>
      <c r="C183" s="49" t="n">
        <v>45684</v>
      </c>
      <c r="D183" s="50" t="n">
        <v>45754</v>
      </c>
      <c r="E183" s="17" t="n">
        <v>135.79</v>
      </c>
      <c r="F183" s="17" t="n">
        <v>141.25</v>
      </c>
      <c r="G183" s="17" t="n">
        <v>1565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510</v>
      </c>
      <c r="B184" s="16" t="s">
        <v>900</v>
      </c>
      <c r="C184" s="49" t="n">
        <v>45979</v>
      </c>
      <c r="D184" s="50" t="n">
        <v>46000</v>
      </c>
      <c r="E184" s="17" t="n">
        <v>157.89</v>
      </c>
      <c r="F184" s="17" t="n">
        <v>159.31</v>
      </c>
      <c r="G184" s="17" t="n">
        <v>1071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510</v>
      </c>
      <c r="B185" s="16" t="s">
        <v>900</v>
      </c>
      <c r="C185" s="49" t="n">
        <v>46072</v>
      </c>
      <c r="D185" s="50" t="n">
        <v>46078</v>
      </c>
      <c r="E185" s="17" t="n">
        <v>164.18</v>
      </c>
      <c r="F185" s="17" t="n">
        <v>164.58</v>
      </c>
      <c r="G185" s="17" t="n">
        <v>2794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510</v>
      </c>
      <c r="B186" s="16" t="s">
        <v>900</v>
      </c>
      <c r="C186" s="49" t="n">
        <v>46086</v>
      </c>
      <c r="D186" s="50" t="n">
        <v>46142</v>
      </c>
      <c r="E186" s="17" t="n">
        <v>165.1</v>
      </c>
      <c r="F186" s="17" t="n">
        <v>168.91</v>
      </c>
      <c r="G186" s="17" t="n">
        <v>609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511</v>
      </c>
      <c r="B187" s="16" t="s">
        <v>857</v>
      </c>
      <c r="C187" s="49" t="n">
        <v>45280</v>
      </c>
      <c r="D187" s="50" t="n">
        <v>45617</v>
      </c>
      <c r="E187" s="17" t="n">
        <v>82220.54</v>
      </c>
      <c r="F187" s="17" t="n">
        <v>82719.26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511</v>
      </c>
      <c r="B188" s="16" t="s">
        <v>857</v>
      </c>
      <c r="C188" s="49" t="n">
        <v>45287</v>
      </c>
      <c r="D188" s="50" t="n">
        <v>45617</v>
      </c>
      <c r="E188" s="17" t="n">
        <v>84332.15</v>
      </c>
      <c r="F188" s="17" t="n">
        <v>82719.26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512</v>
      </c>
      <c r="B189" s="16" t="s">
        <v>838</v>
      </c>
      <c r="C189" s="49" t="n">
        <v>45335</v>
      </c>
      <c r="D189" s="50" t="n">
        <v>45335</v>
      </c>
      <c r="E189" s="17" t="n">
        <v>4503.15</v>
      </c>
      <c r="F189" s="17" t="n">
        <v>6295.59</v>
      </c>
      <c r="G189" s="17" t="n">
        <v>2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512</v>
      </c>
      <c r="B190" s="16" t="s">
        <v>838</v>
      </c>
      <c r="C190" s="49" t="n">
        <v>45595</v>
      </c>
      <c r="D190" s="50" t="n">
        <v>46139</v>
      </c>
      <c r="E190" s="17" t="n">
        <v>4592.6673</v>
      </c>
      <c r="F190" s="17" t="n">
        <v>1433.3827</v>
      </c>
      <c r="G190" s="17" t="n">
        <v>11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512</v>
      </c>
      <c r="B191" s="16" t="s">
        <v>838</v>
      </c>
      <c r="C191" s="49" t="n">
        <v>45604</v>
      </c>
      <c r="D191" s="50" t="n">
        <v>46139</v>
      </c>
      <c r="E191" s="17" t="n">
        <v>4551.6839</v>
      </c>
      <c r="F191" s="17" t="n">
        <v>1433.3827</v>
      </c>
      <c r="G191" s="17" t="n">
        <v>38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512</v>
      </c>
      <c r="B192" s="16" t="s">
        <v>838</v>
      </c>
      <c r="C192" s="49" t="n">
        <v>45650</v>
      </c>
      <c r="D192" s="50" t="n">
        <v>46139</v>
      </c>
      <c r="E192" s="17" t="n">
        <v>3880.7143</v>
      </c>
      <c r="F192" s="17" t="n">
        <v>1433.3827</v>
      </c>
      <c r="G192" s="17" t="n">
        <v>14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512</v>
      </c>
      <c r="B193" s="16" t="s">
        <v>838</v>
      </c>
      <c r="C193" s="49" t="n">
        <v>45716</v>
      </c>
      <c r="D193" s="50" t="n">
        <v>46139</v>
      </c>
      <c r="E193" s="17" t="n">
        <v>3887.7196</v>
      </c>
      <c r="F193" s="17" t="n">
        <v>1433.3827</v>
      </c>
      <c r="G193" s="17" t="n">
        <v>25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513</v>
      </c>
      <c r="B194" s="16" t="s">
        <v>839</v>
      </c>
      <c r="C194" s="49" t="n">
        <v>45481</v>
      </c>
      <c r="D194" s="50" t="n">
        <v>45503</v>
      </c>
      <c r="E194" s="17" t="n">
        <v>4250</v>
      </c>
      <c r="F194" s="17" t="n">
        <v>3851.802</v>
      </c>
      <c r="G194" s="17" t="n">
        <v>5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513</v>
      </c>
      <c r="B195" s="16" t="s">
        <v>839</v>
      </c>
      <c r="C195" s="49" t="n">
        <v>45610</v>
      </c>
      <c r="D195" s="50" t="n">
        <v>46055</v>
      </c>
      <c r="E195" s="17" t="n">
        <v>3671.0677</v>
      </c>
      <c r="F195" s="17" t="n">
        <v>4735.6828</v>
      </c>
      <c r="G195" s="17" t="n">
        <v>13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513</v>
      </c>
      <c r="B196" s="16" t="s">
        <v>839</v>
      </c>
      <c r="C196" s="49" t="n">
        <v>45615</v>
      </c>
      <c r="D196" s="50" t="n">
        <v>46055</v>
      </c>
      <c r="E196" s="17" t="n">
        <v>3646.5507</v>
      </c>
      <c r="F196" s="17" t="n">
        <v>4735.6828</v>
      </c>
      <c r="G196" s="17" t="n">
        <v>14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513</v>
      </c>
      <c r="B197" s="16" t="s">
        <v>839</v>
      </c>
      <c r="C197" s="49" t="n">
        <v>45617</v>
      </c>
      <c r="D197" s="50" t="n">
        <v>46055</v>
      </c>
      <c r="E197" s="17" t="n">
        <v>3400.3784</v>
      </c>
      <c r="F197" s="17" t="n">
        <v>4735.6828</v>
      </c>
      <c r="G197" s="17" t="n">
        <v>44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514</v>
      </c>
      <c r="B198" s="16" t="s">
        <v>901</v>
      </c>
      <c r="C198" s="49" t="n">
        <v>45506</v>
      </c>
      <c r="D198" s="50" t="n">
        <v>45615</v>
      </c>
      <c r="E198" s="17" t="n">
        <v>0.2978</v>
      </c>
      <c r="F198" s="17" t="n">
        <v>0.3402</v>
      </c>
      <c r="G198" s="17" t="n">
        <v>130000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63</v>
      </c>
      <c r="B199" s="16" t="s">
        <v>64</v>
      </c>
      <c r="C199" s="49" t="n">
        <v>45614</v>
      </c>
      <c r="D199" s="50" t="n">
        <v>46055</v>
      </c>
      <c r="E199" s="17" t="n">
        <v>1224.8567</v>
      </c>
      <c r="F199" s="17" t="n">
        <v>1402.4177</v>
      </c>
      <c r="G199" s="17" t="n">
        <v>49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63</v>
      </c>
      <c r="B200" s="16" t="s">
        <v>64</v>
      </c>
      <c r="C200" s="49" t="n">
        <v>45615</v>
      </c>
      <c r="D200" s="50" t="n">
        <v>46055</v>
      </c>
      <c r="E200" s="17" t="n">
        <v>1178.2108</v>
      </c>
      <c r="F200" s="17" t="n">
        <v>1402.4177</v>
      </c>
      <c r="G200" s="17" t="n">
        <v>75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63</v>
      </c>
      <c r="B201" s="16" t="s">
        <v>64</v>
      </c>
      <c r="C201" s="49" t="n">
        <v>45616</v>
      </c>
      <c r="D201" s="50" t="n">
        <v>46055</v>
      </c>
      <c r="E201" s="17" t="n">
        <v>1175.3221</v>
      </c>
      <c r="F201" s="17" t="n">
        <v>1402.4177</v>
      </c>
      <c r="G201" s="17" t="n">
        <v>76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63</v>
      </c>
      <c r="B202" s="16" t="s">
        <v>64</v>
      </c>
      <c r="C202" s="49" t="n">
        <v>45616</v>
      </c>
      <c r="D202" s="50" t="n">
        <v>46083</v>
      </c>
      <c r="E202" s="17" t="n">
        <v>1175.3221</v>
      </c>
      <c r="F202" s="17" t="n">
        <v>1437.7928</v>
      </c>
      <c r="G202" s="17" t="n">
        <v>9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63</v>
      </c>
      <c r="B203" s="16" t="s">
        <v>64</v>
      </c>
      <c r="C203" s="49" t="n">
        <v>45720</v>
      </c>
      <c r="D203" s="50" t="n">
        <v>46083</v>
      </c>
      <c r="E203" s="17" t="n">
        <v>1162.8134</v>
      </c>
      <c r="F203" s="17" t="n">
        <v>1437.7928</v>
      </c>
      <c r="G203" s="17" t="n">
        <v>56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516</v>
      </c>
      <c r="B204" s="16" t="s">
        <v>902</v>
      </c>
      <c r="C204" s="49" t="n">
        <v>45616</v>
      </c>
      <c r="D204" s="50" t="n">
        <v>45677</v>
      </c>
      <c r="E204" s="17" t="n">
        <v>50.7955</v>
      </c>
      <c r="F204" s="17" t="n">
        <v>57.09</v>
      </c>
      <c r="G204" s="17" t="n">
        <v>1970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35</v>
      </c>
      <c r="B205" s="16" t="s">
        <v>36</v>
      </c>
      <c r="C205" s="49" t="n">
        <v>45636</v>
      </c>
      <c r="D205" s="50" t="n">
        <v>45721</v>
      </c>
      <c r="E205" s="17" t="n">
        <v>12.5037</v>
      </c>
      <c r="F205" s="17" t="n">
        <v>17.7376</v>
      </c>
      <c r="G205" s="17" t="n">
        <v>100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519</v>
      </c>
      <c r="B206" s="16" t="s">
        <v>858</v>
      </c>
      <c r="C206" s="49" t="n">
        <v>45707</v>
      </c>
      <c r="D206" s="50" t="n">
        <v>46202</v>
      </c>
      <c r="E206" s="17" t="n">
        <v>9497.5241</v>
      </c>
      <c r="F206" s="17" t="n">
        <v>8116.578</v>
      </c>
      <c r="G206" s="17" t="n">
        <v>15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519</v>
      </c>
      <c r="B207" s="16" t="s">
        <v>858</v>
      </c>
      <c r="C207" s="49" t="n">
        <v>45707</v>
      </c>
      <c r="D207" s="50" t="n">
        <v>46209</v>
      </c>
      <c r="E207" s="17" t="n">
        <v>9497.5241</v>
      </c>
      <c r="F207" s="17" t="n">
        <v>7985.9814</v>
      </c>
      <c r="G207" s="17" t="n">
        <v>14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521</v>
      </c>
      <c r="B208" s="16" t="s">
        <v>860</v>
      </c>
      <c r="C208" s="49" t="n">
        <v>45737</v>
      </c>
      <c r="D208" s="50" t="n">
        <v>46197</v>
      </c>
      <c r="E208" s="17" t="n">
        <v>8648.13</v>
      </c>
      <c r="F208" s="17" t="n">
        <v>7532.1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522</v>
      </c>
      <c r="B209" s="16" t="s">
        <v>903</v>
      </c>
      <c r="C209" s="49" t="n">
        <v>45754</v>
      </c>
      <c r="D209" s="50" t="n">
        <v>45978</v>
      </c>
      <c r="E209" s="17" t="n">
        <v>0.4833</v>
      </c>
      <c r="F209" s="17" t="n">
        <v>0.52</v>
      </c>
      <c r="G209" s="17" t="n">
        <v>144000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522</v>
      </c>
      <c r="B210" s="16" t="s">
        <v>903</v>
      </c>
      <c r="C210" s="49" t="n">
        <v>45798</v>
      </c>
      <c r="D210" s="50" t="n">
        <v>45978</v>
      </c>
      <c r="E210" s="17" t="n">
        <v>0.495</v>
      </c>
      <c r="F210" s="17" t="n">
        <v>0.52</v>
      </c>
      <c r="G210" s="17" t="n">
        <v>1000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523</v>
      </c>
      <c r="B211" s="16" t="s">
        <v>840</v>
      </c>
      <c r="C211" s="49" t="n">
        <v>45777</v>
      </c>
      <c r="D211" s="50" t="n">
        <v>46002</v>
      </c>
      <c r="E211" s="17" t="n">
        <v>980.4857</v>
      </c>
      <c r="F211" s="17" t="n">
        <v>1398.92</v>
      </c>
      <c r="G211" s="17" t="n">
        <v>7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524</v>
      </c>
      <c r="B212" s="16" t="s">
        <v>904</v>
      </c>
      <c r="C212" s="49" t="n">
        <v>45847</v>
      </c>
      <c r="D212" s="50" t="n">
        <v>45978</v>
      </c>
      <c r="E212" s="17" t="n">
        <v>0.9545</v>
      </c>
      <c r="F212" s="17" t="n">
        <v>0.6149</v>
      </c>
      <c r="G212" s="17" t="n">
        <v>1000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524</v>
      </c>
      <c r="B213" s="16" t="s">
        <v>904</v>
      </c>
      <c r="C213" s="49" t="n">
        <v>45847</v>
      </c>
      <c r="D213" s="50" t="n">
        <v>45992</v>
      </c>
      <c r="E213" s="17" t="n">
        <v>0.9545</v>
      </c>
      <c r="F213" s="17" t="n">
        <v>0.6073</v>
      </c>
      <c r="G213" s="17" t="n">
        <v>580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525</v>
      </c>
      <c r="B214" s="16" t="s">
        <v>780</v>
      </c>
      <c r="C214" s="49" t="n">
        <v>46069</v>
      </c>
      <c r="D214" s="50" t="n">
        <v>46220</v>
      </c>
      <c r="E214" s="17" t="n">
        <v>7625.846</v>
      </c>
      <c r="F214" s="17" t="n">
        <v>7591.7984</v>
      </c>
      <c r="G214" s="17" t="n">
        <v>15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525</v>
      </c>
      <c r="B215" s="16" t="s">
        <v>780</v>
      </c>
      <c r="C215" s="49" t="n">
        <v>46070</v>
      </c>
      <c r="D215" s="50" t="n">
        <v>46220</v>
      </c>
      <c r="E215" s="17" t="n">
        <v>7570.135</v>
      </c>
      <c r="F215" s="17" t="n">
        <v>7591.7984</v>
      </c>
      <c r="G215" s="17" t="n">
        <v>6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525</v>
      </c>
      <c r="B216" s="16" t="s">
        <v>780</v>
      </c>
      <c r="C216" s="49" t="n">
        <v>46139</v>
      </c>
      <c r="D216" s="50" t="n">
        <v>46220</v>
      </c>
      <c r="E216" s="17" t="n">
        <v>7502.9519</v>
      </c>
      <c r="F216" s="17" t="n">
        <v>7591.7984</v>
      </c>
      <c r="G216" s="17" t="n">
        <v>16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526</v>
      </c>
      <c r="B217" s="16" t="s">
        <v>862</v>
      </c>
      <c r="C217" s="49" t="n">
        <v>46078</v>
      </c>
      <c r="D217" s="50" t="n">
        <v>46198</v>
      </c>
      <c r="E217" s="17" t="n">
        <v>7822.8455</v>
      </c>
      <c r="F217" s="17" t="n">
        <v>7609.028</v>
      </c>
      <c r="G217" s="17" t="n">
        <v>20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526</v>
      </c>
      <c r="B218" s="16" t="s">
        <v>862</v>
      </c>
      <c r="C218" s="49" t="n">
        <v>46078</v>
      </c>
      <c r="D218" s="50" t="n">
        <v>46203</v>
      </c>
      <c r="E218" s="17" t="n">
        <v>7822.8455</v>
      </c>
      <c r="F218" s="17" t="n">
        <v>7911.356</v>
      </c>
      <c r="G218" s="17" t="n">
        <v>15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526</v>
      </c>
      <c r="B219" s="16" t="s">
        <v>862</v>
      </c>
      <c r="C219" s="49" t="n">
        <v>46078</v>
      </c>
      <c r="D219" s="50" t="n">
        <v>46209</v>
      </c>
      <c r="E219" s="17" t="n">
        <v>7822.8455</v>
      </c>
      <c r="F219" s="17" t="n">
        <v>7856.5122</v>
      </c>
      <c r="G219" s="17" t="n">
        <v>23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527</v>
      </c>
      <c r="B220" s="16" t="s">
        <v>863</v>
      </c>
      <c r="C220" s="49" t="n">
        <v>46167</v>
      </c>
      <c r="D220" s="50" t="n">
        <v>46219</v>
      </c>
      <c r="E220" s="17" t="n">
        <v>10773.68</v>
      </c>
      <c r="F220" s="17" t="n">
        <v>11561.71</v>
      </c>
      <c r="G220" s="17" t="n">
        <v>7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473</v>
      </c>
      <c r="B221" s="16" t="s">
        <v>883</v>
      </c>
      <c r="C221" s="49" t="n">
        <v>45352</v>
      </c>
      <c r="D221" s="50" t="n">
        <v>45447</v>
      </c>
      <c r="E221" s="17" t="n">
        <v>1.356</v>
      </c>
      <c r="F221" s="17" t="n">
        <v>1.4098</v>
      </c>
      <c r="G221" s="17" t="n">
        <v>100000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473</v>
      </c>
      <c r="B222" s="16" t="s">
        <v>883</v>
      </c>
      <c r="C222" s="49" t="n">
        <v>45352</v>
      </c>
      <c r="D222" s="50" t="n">
        <v>45461</v>
      </c>
      <c r="E222" s="17" t="n">
        <v>1.356</v>
      </c>
      <c r="F222" s="17" t="n">
        <v>1.4185</v>
      </c>
      <c r="G222" s="17" t="n">
        <v>100000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473</v>
      </c>
      <c r="B223" s="16" t="s">
        <v>883</v>
      </c>
      <c r="C223" s="49" t="n">
        <v>45352</v>
      </c>
      <c r="D223" s="50" t="n">
        <v>45489</v>
      </c>
      <c r="E223" s="17" t="n">
        <v>1.356</v>
      </c>
      <c r="F223" s="17" t="n">
        <v>1.4352</v>
      </c>
      <c r="G223" s="17" t="n">
        <v>150000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473</v>
      </c>
      <c r="B224" s="16" t="s">
        <v>883</v>
      </c>
      <c r="C224" s="49" t="n">
        <v>45352</v>
      </c>
      <c r="D224" s="50" t="n">
        <v>45513</v>
      </c>
      <c r="E224" s="17" t="n">
        <v>1.356</v>
      </c>
      <c r="F224" s="17" t="n">
        <v>1.4521</v>
      </c>
      <c r="G224" s="17" t="n">
        <v>100000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473</v>
      </c>
      <c r="B225" s="16" t="s">
        <v>883</v>
      </c>
      <c r="C225" s="49" t="n">
        <v>45352</v>
      </c>
      <c r="D225" s="50" t="n">
        <v>45530</v>
      </c>
      <c r="E225" s="17" t="n">
        <v>1.356</v>
      </c>
      <c r="F225" s="17" t="n">
        <v>1.462</v>
      </c>
      <c r="G225" s="17" t="n">
        <v>100000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473</v>
      </c>
      <c r="B226" s="16" t="s">
        <v>883</v>
      </c>
      <c r="C226" s="49" t="n">
        <v>45352</v>
      </c>
      <c r="D226" s="50" t="n">
        <v>45537</v>
      </c>
      <c r="E226" s="17" t="n">
        <v>1.356</v>
      </c>
      <c r="F226" s="17" t="n">
        <v>1.4667</v>
      </c>
      <c r="G226" s="17" t="n">
        <v>130000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473</v>
      </c>
      <c r="B227" s="16" t="s">
        <v>883</v>
      </c>
      <c r="C227" s="49" t="n">
        <v>45352</v>
      </c>
      <c r="D227" s="50" t="n">
        <v>45561</v>
      </c>
      <c r="E227" s="17" t="n">
        <v>1.356</v>
      </c>
      <c r="F227" s="17" t="n">
        <v>1.4847</v>
      </c>
      <c r="G227" s="17" t="n">
        <v>5820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473</v>
      </c>
      <c r="B228" s="16" t="s">
        <v>883</v>
      </c>
      <c r="C228" s="49" t="n">
        <v>45358</v>
      </c>
      <c r="D228" s="50" t="n">
        <v>45561</v>
      </c>
      <c r="E228" s="17" t="n">
        <v>1.3599</v>
      </c>
      <c r="F228" s="17" t="n">
        <v>1.4847</v>
      </c>
      <c r="G228" s="17" t="n">
        <v>44300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473</v>
      </c>
      <c r="B229" s="16" t="s">
        <v>883</v>
      </c>
      <c r="C229" s="49" t="n">
        <v>45362</v>
      </c>
      <c r="D229" s="50" t="n">
        <v>45561</v>
      </c>
      <c r="E229" s="17" t="n">
        <v>1.3605</v>
      </c>
      <c r="F229" s="17" t="n">
        <v>1.4847</v>
      </c>
      <c r="G229" s="17" t="n">
        <v>49880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473</v>
      </c>
      <c r="B230" s="16" t="s">
        <v>883</v>
      </c>
      <c r="C230" s="49" t="n">
        <v>45362</v>
      </c>
      <c r="D230" s="50" t="n">
        <v>45579</v>
      </c>
      <c r="E230" s="17" t="n">
        <v>1.3605</v>
      </c>
      <c r="F230" s="17" t="n">
        <v>1.4981</v>
      </c>
      <c r="G230" s="17" t="n">
        <v>100000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473</v>
      </c>
      <c r="B231" s="16" t="s">
        <v>883</v>
      </c>
      <c r="C231" s="49" t="n">
        <v>45362</v>
      </c>
      <c r="D231" s="50" t="n">
        <v>45583</v>
      </c>
      <c r="E231" s="17" t="n">
        <v>1.3605</v>
      </c>
      <c r="F231" s="17" t="n">
        <v>1.5025</v>
      </c>
      <c r="G231" s="17" t="n">
        <v>8520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473</v>
      </c>
      <c r="B232" s="16" t="s">
        <v>883</v>
      </c>
      <c r="C232" s="49" t="n">
        <v>45366</v>
      </c>
      <c r="D232" s="50" t="n">
        <v>45583</v>
      </c>
      <c r="E232" s="17" t="n">
        <v>1.364</v>
      </c>
      <c r="F232" s="17" t="n">
        <v>1.5025</v>
      </c>
      <c r="G232" s="17" t="n">
        <v>73350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473</v>
      </c>
      <c r="B233" s="16" t="s">
        <v>883</v>
      </c>
      <c r="C233" s="49" t="n">
        <v>45436</v>
      </c>
      <c r="D233" s="50" t="n">
        <v>45583</v>
      </c>
      <c r="E233" s="17" t="n">
        <v>1.4044</v>
      </c>
      <c r="F233" s="17" t="n">
        <v>1.5025</v>
      </c>
      <c r="G233" s="17" t="n">
        <v>2520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473</v>
      </c>
      <c r="B234" s="16" t="s">
        <v>883</v>
      </c>
      <c r="C234" s="49" t="n">
        <v>45506</v>
      </c>
      <c r="D234" s="50" t="n">
        <v>45583</v>
      </c>
      <c r="E234" s="17" t="n">
        <v>1.4473</v>
      </c>
      <c r="F234" s="17" t="n">
        <v>1.5025</v>
      </c>
      <c r="G234" s="17" t="n">
        <v>17050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473</v>
      </c>
      <c r="B235" s="16" t="s">
        <v>883</v>
      </c>
      <c r="C235" s="49" t="n">
        <v>45650</v>
      </c>
      <c r="D235" s="50" t="n">
        <v>45705</v>
      </c>
      <c r="E235" s="17" t="n">
        <v>1.5571</v>
      </c>
      <c r="F235" s="17" t="n">
        <v>1.6047</v>
      </c>
      <c r="G235" s="17" t="n">
        <v>93099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473</v>
      </c>
      <c r="B236" s="16" t="s">
        <v>883</v>
      </c>
      <c r="C236" s="49" t="n">
        <v>45653</v>
      </c>
      <c r="D236" s="50" t="n">
        <v>45705</v>
      </c>
      <c r="E236" s="17" t="n">
        <v>1.5596</v>
      </c>
      <c r="F236" s="17" t="n">
        <v>1.6047</v>
      </c>
      <c r="G236" s="17" t="n">
        <v>19700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473</v>
      </c>
      <c r="B237" s="16" t="s">
        <v>883</v>
      </c>
      <c r="C237" s="49" t="n">
        <v>45656</v>
      </c>
      <c r="D237" s="50" t="n">
        <v>45705</v>
      </c>
      <c r="E237" s="17" t="n">
        <v>1.5647</v>
      </c>
      <c r="F237" s="17" t="n">
        <v>1.6047</v>
      </c>
      <c r="G237" s="17" t="n">
        <v>8172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473</v>
      </c>
      <c r="B238" s="16" t="s">
        <v>883</v>
      </c>
      <c r="C238" s="49" t="n">
        <v>45674</v>
      </c>
      <c r="D238" s="50" t="n">
        <v>45705</v>
      </c>
      <c r="E238" s="17" t="n">
        <v>1.5796</v>
      </c>
      <c r="F238" s="17" t="n">
        <v>1.6047</v>
      </c>
      <c r="G238" s="17" t="n">
        <v>79029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473</v>
      </c>
      <c r="B239" s="16" t="s">
        <v>883</v>
      </c>
      <c r="C239" s="49" t="n">
        <v>45674</v>
      </c>
      <c r="D239" s="50" t="n">
        <v>45715</v>
      </c>
      <c r="E239" s="17" t="n">
        <v>1.5796</v>
      </c>
      <c r="F239" s="17" t="n">
        <v>1.6135</v>
      </c>
      <c r="G239" s="17" t="n">
        <v>200000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473</v>
      </c>
      <c r="B240" s="16" t="s">
        <v>883</v>
      </c>
      <c r="C240" s="49" t="n">
        <v>45674</v>
      </c>
      <c r="D240" s="50" t="n">
        <v>45754</v>
      </c>
      <c r="E240" s="17" t="n">
        <v>1.5796</v>
      </c>
      <c r="F240" s="17" t="n">
        <v>1.6504</v>
      </c>
      <c r="G240" s="17" t="n">
        <v>113560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473</v>
      </c>
      <c r="B241" s="16" t="s">
        <v>883</v>
      </c>
      <c r="C241" s="49" t="n">
        <v>45688</v>
      </c>
      <c r="D241" s="50" t="n">
        <v>45754</v>
      </c>
      <c r="E241" s="17" t="n">
        <v>1.5917</v>
      </c>
      <c r="F241" s="17" t="n">
        <v>1.6504</v>
      </c>
      <c r="G241" s="17" t="n">
        <v>18970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473</v>
      </c>
      <c r="B242" s="16" t="s">
        <v>883</v>
      </c>
      <c r="C242" s="49" t="n">
        <v>45689</v>
      </c>
      <c r="D242" s="50" t="n">
        <v>45754</v>
      </c>
      <c r="E242" s="17" t="n">
        <v>1.5917</v>
      </c>
      <c r="F242" s="17" t="n">
        <v>1.6504</v>
      </c>
      <c r="G242" s="17" t="n">
        <v>17470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473</v>
      </c>
      <c r="B243" s="16" t="s">
        <v>883</v>
      </c>
      <c r="C243" s="49" t="n">
        <v>45689</v>
      </c>
      <c r="D243" s="50" t="n">
        <v>45792</v>
      </c>
      <c r="E243" s="17" t="n">
        <v>1.5917</v>
      </c>
      <c r="F243" s="17" t="n">
        <v>1.6862</v>
      </c>
      <c r="G243" s="17" t="n">
        <v>880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473</v>
      </c>
      <c r="B244" s="16" t="s">
        <v>883</v>
      </c>
      <c r="C244" s="49" t="n">
        <v>45716</v>
      </c>
      <c r="D244" s="50" t="n">
        <v>45792</v>
      </c>
      <c r="E244" s="17" t="n">
        <v>1.6164</v>
      </c>
      <c r="F244" s="17" t="n">
        <v>1.6862</v>
      </c>
      <c r="G244" s="17" t="n">
        <v>55120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473</v>
      </c>
      <c r="B245" s="16" t="s">
        <v>883</v>
      </c>
      <c r="C245" s="49" t="n">
        <v>45716</v>
      </c>
      <c r="D245" s="50" t="n">
        <v>45799</v>
      </c>
      <c r="E245" s="17" t="n">
        <v>1.6164</v>
      </c>
      <c r="F245" s="17" t="n">
        <v>1.693</v>
      </c>
      <c r="G245" s="17" t="n">
        <v>100000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473</v>
      </c>
      <c r="B246" s="16" t="s">
        <v>883</v>
      </c>
      <c r="C246" s="49" t="n">
        <v>45716</v>
      </c>
      <c r="D246" s="50" t="n">
        <v>45811</v>
      </c>
      <c r="E246" s="17" t="n">
        <v>1.6164</v>
      </c>
      <c r="F246" s="17" t="n">
        <v>1.7043</v>
      </c>
      <c r="G246" s="17" t="n">
        <v>270950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473</v>
      </c>
      <c r="B247" s="16" t="s">
        <v>883</v>
      </c>
      <c r="C247" s="49" t="n">
        <v>45877</v>
      </c>
      <c r="D247" s="50" t="n">
        <v>45899</v>
      </c>
      <c r="E247" s="17" t="n">
        <v>1.7669</v>
      </c>
      <c r="F247" s="17" t="n">
        <v>1.785</v>
      </c>
      <c r="G247" s="17" t="n">
        <v>70000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473</v>
      </c>
      <c r="B248" s="16" t="s">
        <v>883</v>
      </c>
      <c r="C248" s="49" t="n">
        <v>45877</v>
      </c>
      <c r="D248" s="50" t="n">
        <v>45904</v>
      </c>
      <c r="E248" s="17" t="n">
        <v>1.7669</v>
      </c>
      <c r="F248" s="17" t="n">
        <v>1.7886</v>
      </c>
      <c r="G248" s="17" t="n">
        <v>350000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473</v>
      </c>
      <c r="B249" s="16" t="s">
        <v>883</v>
      </c>
      <c r="C249" s="49" t="n">
        <v>45877</v>
      </c>
      <c r="D249" s="50" t="n">
        <v>45943</v>
      </c>
      <c r="E249" s="17" t="n">
        <v>1.7669</v>
      </c>
      <c r="F249" s="17" t="n">
        <v>1.821</v>
      </c>
      <c r="G249" s="17" t="n">
        <v>500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473</v>
      </c>
      <c r="B250" s="16" t="s">
        <v>883</v>
      </c>
      <c r="C250" s="49" t="n">
        <v>45877</v>
      </c>
      <c r="D250" s="50" t="n">
        <v>45995</v>
      </c>
      <c r="E250" s="17" t="n">
        <v>1.7669</v>
      </c>
      <c r="F250" s="17" t="n">
        <v>1.8632</v>
      </c>
      <c r="G250" s="17" t="n">
        <v>1000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473</v>
      </c>
      <c r="B251" s="16" t="s">
        <v>883</v>
      </c>
      <c r="C251" s="49" t="n">
        <v>45877</v>
      </c>
      <c r="D251" s="50" t="n">
        <v>46039</v>
      </c>
      <c r="E251" s="17" t="n">
        <v>1.7669</v>
      </c>
      <c r="F251" s="17" t="n">
        <v>1.9002</v>
      </c>
      <c r="G251" s="17" t="n">
        <v>157709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473</v>
      </c>
      <c r="B252" s="16" t="s">
        <v>883</v>
      </c>
      <c r="C252" s="49" t="n">
        <v>45972</v>
      </c>
      <c r="D252" s="50" t="n">
        <v>46039</v>
      </c>
      <c r="E252" s="17" t="n">
        <v>1.8444</v>
      </c>
      <c r="F252" s="17" t="n">
        <v>1.9002</v>
      </c>
      <c r="G252" s="17" t="n">
        <v>150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473</v>
      </c>
      <c r="B253" s="16" t="s">
        <v>883</v>
      </c>
      <c r="C253" s="49" t="n">
        <v>46072</v>
      </c>
      <c r="D253" s="50" t="n">
        <v>46098</v>
      </c>
      <c r="E253" s="17" t="n">
        <v>1.9252</v>
      </c>
      <c r="F253" s="17" t="n">
        <v>1.9457</v>
      </c>
      <c r="G253" s="17" t="n">
        <v>204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473</v>
      </c>
      <c r="B254" s="16" t="s">
        <v>883</v>
      </c>
      <c r="C254" s="49" t="n">
        <v>46072</v>
      </c>
      <c r="D254" s="50" t="n">
        <v>46154</v>
      </c>
      <c r="E254" s="17" t="n">
        <v>1.9252</v>
      </c>
      <c r="F254" s="17" t="n">
        <v>1.9888</v>
      </c>
      <c r="G254" s="17" t="n">
        <v>50280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473</v>
      </c>
      <c r="B255" s="16" t="s">
        <v>883</v>
      </c>
      <c r="C255" s="49" t="n">
        <v>46072</v>
      </c>
      <c r="D255" s="50" t="n">
        <v>46157</v>
      </c>
      <c r="E255" s="17" t="n">
        <v>1.9252</v>
      </c>
      <c r="F255" s="17" t="n">
        <v>1.9929</v>
      </c>
      <c r="G255" s="17" t="n">
        <v>7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473</v>
      </c>
      <c r="B256" s="16" t="s">
        <v>883</v>
      </c>
      <c r="C256" s="49" t="n">
        <v>46072</v>
      </c>
      <c r="D256" s="50" t="n">
        <v>46197</v>
      </c>
      <c r="E256" s="17" t="n">
        <v>1.9252</v>
      </c>
      <c r="F256" s="17" t="n">
        <v>2.0212</v>
      </c>
      <c r="G256" s="17" t="n">
        <v>36659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473</v>
      </c>
      <c r="B257" s="16" t="s">
        <v>883</v>
      </c>
      <c r="C257" s="49" t="n">
        <v>46086</v>
      </c>
      <c r="D257" s="50" t="n">
        <v>46197</v>
      </c>
      <c r="E257" s="17" t="n">
        <v>1.9363</v>
      </c>
      <c r="F257" s="17" t="n">
        <v>2.0212</v>
      </c>
      <c r="G257" s="17" t="n">
        <v>104300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63</v>
      </c>
      <c r="B258" s="16" t="s">
        <v>64</v>
      </c>
      <c r="C258" s="49" t="n">
        <v>45489</v>
      </c>
      <c r="D258" s="50" t="n">
        <v>45674</v>
      </c>
      <c r="E258" s="17" t="n">
        <v>1424.7883</v>
      </c>
      <c r="F258" s="17" t="n">
        <v>1188.6307</v>
      </c>
      <c r="G258" s="17" t="n">
        <v>151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63</v>
      </c>
      <c r="B259" s="16" t="s">
        <v>64</v>
      </c>
      <c r="C259" s="49" t="n">
        <v>45524</v>
      </c>
      <c r="D259" s="50" t="n">
        <v>45674</v>
      </c>
      <c r="E259" s="17" t="n">
        <v>1363.08</v>
      </c>
      <c r="F259" s="17" t="n">
        <v>1188.6307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63</v>
      </c>
      <c r="B260" s="16" t="s">
        <v>64</v>
      </c>
      <c r="C260" s="49" t="n">
        <v>45530</v>
      </c>
      <c r="D260" s="50" t="n">
        <v>45674</v>
      </c>
      <c r="E260" s="17" t="n">
        <v>1321.1706</v>
      </c>
      <c r="F260" s="17" t="n">
        <v>1188.6307</v>
      </c>
      <c r="G260" s="17" t="n">
        <v>111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63</v>
      </c>
      <c r="B261" s="16" t="s">
        <v>64</v>
      </c>
      <c r="C261" s="49" t="n">
        <v>45537</v>
      </c>
      <c r="D261" s="50" t="n">
        <v>45674</v>
      </c>
      <c r="E261" s="17" t="n">
        <v>1214.9713</v>
      </c>
      <c r="F261" s="17" t="n">
        <v>1188.6307</v>
      </c>
      <c r="G261" s="17" t="n">
        <v>63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63</v>
      </c>
      <c r="B262" s="16" t="s">
        <v>64</v>
      </c>
      <c r="C262" s="49" t="n">
        <v>45617</v>
      </c>
      <c r="D262" s="50" t="n">
        <v>45674</v>
      </c>
      <c r="E262" s="17" t="n">
        <v>1070.7002</v>
      </c>
      <c r="F262" s="17" t="n">
        <v>1188.6307</v>
      </c>
      <c r="G262" s="17" t="n">
        <v>195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63</v>
      </c>
      <c r="B263" s="16" t="s">
        <v>64</v>
      </c>
      <c r="C263" s="49" t="n">
        <v>45617</v>
      </c>
      <c r="D263" s="50" t="n">
        <v>46083</v>
      </c>
      <c r="E263" s="17" t="n">
        <v>1070.7002</v>
      </c>
      <c r="F263" s="17" t="n">
        <v>1438.0244</v>
      </c>
      <c r="G263" s="17" t="n">
        <v>115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63</v>
      </c>
      <c r="B264" s="16" t="s">
        <v>64</v>
      </c>
      <c r="C264" s="49" t="n">
        <v>45623</v>
      </c>
      <c r="D264" s="50" t="n">
        <v>46083</v>
      </c>
      <c r="E264" s="17" t="n">
        <v>1034.8276</v>
      </c>
      <c r="F264" s="17" t="n">
        <v>1438.0244</v>
      </c>
      <c r="G264" s="17" t="n">
        <v>21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63</v>
      </c>
      <c r="B265" s="16" t="s">
        <v>64</v>
      </c>
      <c r="C265" s="49" t="n">
        <v>45631</v>
      </c>
      <c r="D265" s="50" t="n">
        <v>46083</v>
      </c>
      <c r="E265" s="17" t="n">
        <v>943.7533</v>
      </c>
      <c r="F265" s="17" t="n">
        <v>1438.0244</v>
      </c>
      <c r="G265" s="17" t="n">
        <v>3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63</v>
      </c>
      <c r="B266" s="16" t="s">
        <v>64</v>
      </c>
      <c r="C266" s="49" t="n">
        <v>45637</v>
      </c>
      <c r="D266" s="50" t="n">
        <v>46083</v>
      </c>
      <c r="E266" s="17" t="n">
        <v>948.25</v>
      </c>
      <c r="F266" s="17" t="n">
        <v>1438.0244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39</v>
      </c>
      <c r="B267" s="16" t="s">
        <v>40</v>
      </c>
      <c r="C267" s="49" t="n">
        <v>45513</v>
      </c>
      <c r="D267" s="50" t="n">
        <v>46217</v>
      </c>
      <c r="E267" s="17" t="n">
        <v>260.2685</v>
      </c>
      <c r="F267" s="17" t="n">
        <v>249.1604</v>
      </c>
      <c r="G267" s="17" t="n">
        <v>130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39</v>
      </c>
      <c r="B268" s="16" t="s">
        <v>40</v>
      </c>
      <c r="C268" s="49" t="n">
        <v>45518</v>
      </c>
      <c r="D268" s="50" t="n">
        <v>46217</v>
      </c>
      <c r="E268" s="17" t="n">
        <v>264.3612</v>
      </c>
      <c r="F268" s="17" t="n">
        <v>249.1604</v>
      </c>
      <c r="G268" s="17" t="n">
        <v>50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39</v>
      </c>
      <c r="B269" s="16" t="s">
        <v>40</v>
      </c>
      <c r="C269" s="49" t="n">
        <v>45519</v>
      </c>
      <c r="D269" s="50" t="n">
        <v>46217</v>
      </c>
      <c r="E269" s="17" t="n">
        <v>258.7668</v>
      </c>
      <c r="F269" s="17" t="n">
        <v>249.1604</v>
      </c>
      <c r="G269" s="17" t="n">
        <v>180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39</v>
      </c>
      <c r="B270" s="16" t="s">
        <v>40</v>
      </c>
      <c r="C270" s="49" t="n">
        <v>45520</v>
      </c>
      <c r="D270" s="50" t="n">
        <v>46217</v>
      </c>
      <c r="E270" s="17" t="n">
        <v>258.907</v>
      </c>
      <c r="F270" s="17" t="n">
        <v>249.1604</v>
      </c>
      <c r="G270" s="17" t="n">
        <v>100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39</v>
      </c>
      <c r="B271" s="16" t="s">
        <v>40</v>
      </c>
      <c r="C271" s="49" t="n">
        <v>45523</v>
      </c>
      <c r="D271" s="50" t="n">
        <v>46217</v>
      </c>
      <c r="E271" s="17" t="n">
        <v>260.1079</v>
      </c>
      <c r="F271" s="17" t="n">
        <v>249.1604</v>
      </c>
      <c r="G271" s="17" t="n">
        <v>90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39</v>
      </c>
      <c r="B272" s="16" t="s">
        <v>40</v>
      </c>
      <c r="C272" s="49" t="n">
        <v>45754</v>
      </c>
      <c r="D272" s="50" t="n">
        <v>46217</v>
      </c>
      <c r="E272" s="17" t="n">
        <v>300.5402</v>
      </c>
      <c r="F272" s="17" t="n">
        <v>249.1604</v>
      </c>
      <c r="G272" s="17" t="n">
        <v>250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39</v>
      </c>
      <c r="B273" s="16" t="s">
        <v>40</v>
      </c>
      <c r="C273" s="49" t="n">
        <v>46154</v>
      </c>
      <c r="D273" s="50" t="n">
        <v>46217</v>
      </c>
      <c r="E273" s="17" t="n">
        <v>314.6054</v>
      </c>
      <c r="F273" s="17" t="n">
        <v>249.1604</v>
      </c>
      <c r="G273" s="17" t="n">
        <v>13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39</v>
      </c>
      <c r="B274" s="16" t="s">
        <v>40</v>
      </c>
      <c r="C274" s="49" t="n">
        <v>46175</v>
      </c>
      <c r="D274" s="50" t="n">
        <v>46217</v>
      </c>
      <c r="E274" s="17" t="n">
        <v>306.8133</v>
      </c>
      <c r="F274" s="17" t="n">
        <v>249.1604</v>
      </c>
      <c r="G274" s="17" t="n">
        <v>3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39</v>
      </c>
      <c r="B275" s="16" t="s">
        <v>40</v>
      </c>
      <c r="C275" s="49" t="n">
        <v>46184</v>
      </c>
      <c r="D275" s="50" t="n">
        <v>46217</v>
      </c>
      <c r="E275" s="17" t="n">
        <v>298.735</v>
      </c>
      <c r="F275" s="17" t="n">
        <v>249.1604</v>
      </c>
      <c r="G275" s="17" t="n">
        <v>2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27</v>
      </c>
      <c r="B276" s="16" t="s">
        <v>28</v>
      </c>
      <c r="C276" s="49" t="n">
        <v>45537</v>
      </c>
      <c r="D276" s="50" t="n">
        <v>45649</v>
      </c>
      <c r="E276" s="17" t="n">
        <v>456.9284</v>
      </c>
      <c r="F276" s="17" t="n">
        <v>577.3612</v>
      </c>
      <c r="G276" s="17" t="n">
        <v>250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515</v>
      </c>
      <c r="B277" s="16" t="s">
        <v>836</v>
      </c>
      <c r="C277" s="49" t="n">
        <v>45561</v>
      </c>
      <c r="D277" s="50" t="n">
        <v>45721</v>
      </c>
      <c r="E277" s="17" t="n">
        <v>3734.8664</v>
      </c>
      <c r="F277" s="17" t="n">
        <v>3706.3659</v>
      </c>
      <c r="G277" s="17" t="n">
        <v>39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66</v>
      </c>
      <c r="B278" s="16" t="s">
        <v>67</v>
      </c>
      <c r="C278" s="49" t="n">
        <v>45616</v>
      </c>
      <c r="D278" s="50" t="n">
        <v>45701</v>
      </c>
      <c r="E278" s="17" t="n">
        <v>121.2769</v>
      </c>
      <c r="F278" s="17" t="n">
        <v>164.6521</v>
      </c>
      <c r="G278" s="17" t="n">
        <v>820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513</v>
      </c>
      <c r="B279" s="16" t="s">
        <v>839</v>
      </c>
      <c r="C279" s="49" t="n">
        <v>45617</v>
      </c>
      <c r="D279" s="50" t="n">
        <v>46041</v>
      </c>
      <c r="E279" s="17" t="n">
        <v>3421.521</v>
      </c>
      <c r="F279" s="17" t="n">
        <v>4686.2173</v>
      </c>
      <c r="G279" s="17" t="n">
        <v>40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513</v>
      </c>
      <c r="B280" s="16" t="s">
        <v>839</v>
      </c>
      <c r="C280" s="49" t="n">
        <v>45617</v>
      </c>
      <c r="D280" s="50" t="n">
        <v>46070</v>
      </c>
      <c r="E280" s="17" t="n">
        <v>3421.521</v>
      </c>
      <c r="F280" s="17" t="n">
        <v>4813.6421</v>
      </c>
      <c r="G280" s="17" t="n">
        <v>46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513</v>
      </c>
      <c r="B281" s="16" t="s">
        <v>839</v>
      </c>
      <c r="C281" s="49" t="n">
        <v>45623</v>
      </c>
      <c r="D281" s="50" t="n">
        <v>46070</v>
      </c>
      <c r="E281" s="17" t="n">
        <v>3353.18</v>
      </c>
      <c r="F281" s="17" t="n">
        <v>4813.6421</v>
      </c>
      <c r="G281" s="17" t="n">
        <v>6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513</v>
      </c>
      <c r="B282" s="16" t="s">
        <v>839</v>
      </c>
      <c r="C282" s="49" t="n">
        <v>45636</v>
      </c>
      <c r="D282" s="50" t="n">
        <v>46070</v>
      </c>
      <c r="E282" s="17" t="n">
        <v>3402.22</v>
      </c>
      <c r="F282" s="17" t="n">
        <v>4813.6421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23</v>
      </c>
      <c r="B283" s="16" t="s">
        <v>24</v>
      </c>
      <c r="C283" s="49" t="n">
        <v>45623</v>
      </c>
      <c r="D283" s="50" t="n">
        <v>46209</v>
      </c>
      <c r="E283" s="17" t="n">
        <v>225.1996</v>
      </c>
      <c r="F283" s="17" t="n">
        <v>298.1727</v>
      </c>
      <c r="G283" s="17" t="n">
        <v>110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35</v>
      </c>
      <c r="B284" s="16" t="s">
        <v>36</v>
      </c>
      <c r="C284" s="49" t="n">
        <v>45623</v>
      </c>
      <c r="D284" s="50" t="n">
        <v>45688</v>
      </c>
      <c r="E284" s="17" t="n">
        <v>13.0004</v>
      </c>
      <c r="F284" s="17" t="n">
        <v>15.1074</v>
      </c>
      <c r="G284" s="17" t="n">
        <v>2000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35</v>
      </c>
      <c r="B285" s="16" t="s">
        <v>36</v>
      </c>
      <c r="C285" s="49" t="n">
        <v>46041</v>
      </c>
      <c r="D285" s="50" t="n">
        <v>46216</v>
      </c>
      <c r="E285" s="17" t="n">
        <v>12.595</v>
      </c>
      <c r="F285" s="17" t="n">
        <v>9.9271</v>
      </c>
      <c r="G285" s="17" t="n">
        <v>15000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35</v>
      </c>
      <c r="B286" s="16" t="s">
        <v>36</v>
      </c>
      <c r="C286" s="49" t="n">
        <v>46098</v>
      </c>
      <c r="D286" s="50" t="n">
        <v>46216</v>
      </c>
      <c r="E286" s="17" t="n">
        <v>13.3668</v>
      </c>
      <c r="F286" s="17" t="n">
        <v>9.9271</v>
      </c>
      <c r="G286" s="17" t="n">
        <v>400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35</v>
      </c>
      <c r="B287" s="16" t="s">
        <v>36</v>
      </c>
      <c r="C287" s="49" t="n">
        <v>46112</v>
      </c>
      <c r="D287" s="50" t="n">
        <v>46216</v>
      </c>
      <c r="E287" s="17" t="n">
        <v>12.6388</v>
      </c>
      <c r="F287" s="17" t="n">
        <v>9.9271</v>
      </c>
      <c r="G287" s="17" t="n">
        <v>300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35</v>
      </c>
      <c r="B288" s="16" t="s">
        <v>36</v>
      </c>
      <c r="C288" s="49" t="n">
        <v>46125</v>
      </c>
      <c r="D288" s="50" t="n">
        <v>46216</v>
      </c>
      <c r="E288" s="17" t="n">
        <v>12.1184</v>
      </c>
      <c r="F288" s="17" t="n">
        <v>9.9271</v>
      </c>
      <c r="G288" s="17" t="n">
        <v>100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35</v>
      </c>
      <c r="B289" s="16" t="s">
        <v>36</v>
      </c>
      <c r="C289" s="49" t="n">
        <v>46175</v>
      </c>
      <c r="D289" s="50" t="n">
        <v>46216</v>
      </c>
      <c r="E289" s="17" t="n">
        <v>12.0349</v>
      </c>
      <c r="F289" s="17" t="n">
        <v>9.9271</v>
      </c>
      <c r="G289" s="17" t="n">
        <v>300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55</v>
      </c>
      <c r="B290" s="16" t="s">
        <v>56</v>
      </c>
      <c r="C290" s="49" t="n">
        <v>45623</v>
      </c>
      <c r="D290" s="50" t="n">
        <v>45689</v>
      </c>
      <c r="E290" s="17" t="n">
        <v>123.5988</v>
      </c>
      <c r="F290" s="17" t="n">
        <v>146.0869</v>
      </c>
      <c r="G290" s="17" t="n">
        <v>200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55</v>
      </c>
      <c r="B291" s="16" t="s">
        <v>56</v>
      </c>
      <c r="C291" s="49" t="n">
        <v>45754</v>
      </c>
      <c r="D291" s="50" t="n">
        <v>46209</v>
      </c>
      <c r="E291" s="17" t="n">
        <v>122.375</v>
      </c>
      <c r="F291" s="17" t="n">
        <v>57.339</v>
      </c>
      <c r="G291" s="17" t="n">
        <v>700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55</v>
      </c>
      <c r="B292" s="16" t="s">
        <v>56</v>
      </c>
      <c r="C292" s="49" t="n">
        <v>45974</v>
      </c>
      <c r="D292" s="50" t="n">
        <v>46209</v>
      </c>
      <c r="E292" s="17" t="n">
        <v>100.3705</v>
      </c>
      <c r="F292" s="17" t="n">
        <v>57.339</v>
      </c>
      <c r="G292" s="17" t="n">
        <v>20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55</v>
      </c>
      <c r="B293" s="16" t="s">
        <v>56</v>
      </c>
      <c r="C293" s="49" t="n">
        <v>46115</v>
      </c>
      <c r="D293" s="50" t="n">
        <v>46209</v>
      </c>
      <c r="E293" s="17" t="n">
        <v>98.329</v>
      </c>
      <c r="F293" s="17" t="n">
        <v>57.339</v>
      </c>
      <c r="G293" s="17" t="n">
        <v>20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497</v>
      </c>
      <c r="B294" s="16" t="s">
        <v>894</v>
      </c>
      <c r="C294" s="49" t="n">
        <v>45623</v>
      </c>
      <c r="D294" s="50" t="n">
        <v>45707</v>
      </c>
      <c r="E294" s="17" t="n">
        <v>84.7114</v>
      </c>
      <c r="F294" s="17" t="n">
        <v>102.4196</v>
      </c>
      <c r="G294" s="17" t="n">
        <v>250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517</v>
      </c>
      <c r="B295" s="16" t="s">
        <v>837</v>
      </c>
      <c r="C295" s="49" t="n">
        <v>45623</v>
      </c>
      <c r="D295" s="50" t="n">
        <v>45656</v>
      </c>
      <c r="E295" s="17" t="n">
        <v>5387.31</v>
      </c>
      <c r="F295" s="17" t="n">
        <v>6385.39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518</v>
      </c>
      <c r="B296" s="16" t="s">
        <v>905</v>
      </c>
      <c r="C296" s="49" t="n">
        <v>45653</v>
      </c>
      <c r="D296" s="50" t="n">
        <v>45674</v>
      </c>
      <c r="E296" s="17" t="n">
        <v>449.26</v>
      </c>
      <c r="F296" s="17" t="n">
        <v>646.085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496</v>
      </c>
      <c r="B297" s="16" t="s">
        <v>893</v>
      </c>
      <c r="C297" s="49" t="n">
        <v>45705</v>
      </c>
      <c r="D297" s="50" t="n">
        <v>45715</v>
      </c>
      <c r="E297" s="17" t="n">
        <v>92.6092</v>
      </c>
      <c r="F297" s="17" t="n">
        <v>90.6289</v>
      </c>
      <c r="G297" s="17" t="n">
        <v>2450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496</v>
      </c>
      <c r="B298" s="16" t="s">
        <v>893</v>
      </c>
      <c r="C298" s="49" t="n">
        <v>45706</v>
      </c>
      <c r="D298" s="50" t="n">
        <v>45715</v>
      </c>
      <c r="E298" s="17" t="n">
        <v>97.4279</v>
      </c>
      <c r="F298" s="17" t="n">
        <v>90.6289</v>
      </c>
      <c r="G298" s="17" t="n">
        <v>2100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496</v>
      </c>
      <c r="B299" s="16" t="s">
        <v>893</v>
      </c>
      <c r="C299" s="49" t="n">
        <v>45994</v>
      </c>
      <c r="D299" s="50" t="n">
        <v>46072</v>
      </c>
      <c r="E299" s="17" t="n">
        <v>71.35</v>
      </c>
      <c r="F299" s="17" t="n">
        <v>85.4072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496</v>
      </c>
      <c r="B300" s="16" t="s">
        <v>893</v>
      </c>
      <c r="C300" s="49" t="n">
        <v>46035</v>
      </c>
      <c r="D300" s="50" t="n">
        <v>46072</v>
      </c>
      <c r="E300" s="17" t="n">
        <v>71.2197</v>
      </c>
      <c r="F300" s="17" t="n">
        <v>85.4072</v>
      </c>
      <c r="G300" s="17" t="n">
        <v>37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496</v>
      </c>
      <c r="B301" s="16" t="s">
        <v>893</v>
      </c>
      <c r="C301" s="49" t="n">
        <v>46037</v>
      </c>
      <c r="D301" s="50" t="n">
        <v>46072</v>
      </c>
      <c r="E301" s="17" t="n">
        <v>71.1798</v>
      </c>
      <c r="F301" s="17" t="n">
        <v>85.4072</v>
      </c>
      <c r="G301" s="17" t="n">
        <v>54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520</v>
      </c>
      <c r="B302" s="16" t="s">
        <v>859</v>
      </c>
      <c r="C302" s="49" t="n">
        <v>45720</v>
      </c>
      <c r="D302" s="50" t="n">
        <v>45840</v>
      </c>
      <c r="E302" s="17" t="n">
        <v>8994.536</v>
      </c>
      <c r="F302" s="17" t="n">
        <v>7801.0775</v>
      </c>
      <c r="G302" s="17" t="n">
        <v>20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17</v>
      </c>
      <c r="B303" s="16" t="s">
        <v>19</v>
      </c>
      <c r="C303" s="49" t="n">
        <v>45754</v>
      </c>
      <c r="D303" s="50" t="n">
        <v>46219</v>
      </c>
      <c r="E303" s="17" t="n">
        <v>4345.974</v>
      </c>
      <c r="F303" s="17" t="n">
        <v>1622.2152</v>
      </c>
      <c r="G303" s="17" t="n">
        <v>20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17</v>
      </c>
      <c r="B304" s="16" t="s">
        <v>19</v>
      </c>
      <c r="C304" s="49" t="n">
        <v>45799</v>
      </c>
      <c r="D304" s="50" t="n">
        <v>46219</v>
      </c>
      <c r="E304" s="17" t="n">
        <v>3914.4272</v>
      </c>
      <c r="F304" s="17" t="n">
        <v>1622.2152</v>
      </c>
      <c r="G304" s="17" t="n">
        <v>47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17</v>
      </c>
      <c r="B305" s="16" t="s">
        <v>19</v>
      </c>
      <c r="C305" s="49" t="n">
        <v>45818</v>
      </c>
      <c r="D305" s="50" t="n">
        <v>46219</v>
      </c>
      <c r="E305" s="17" t="n">
        <v>3747.8733</v>
      </c>
      <c r="F305" s="17" t="n">
        <v>1622.2152</v>
      </c>
      <c r="G305" s="17" t="n">
        <v>15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17</v>
      </c>
      <c r="B306" s="16" t="s">
        <v>19</v>
      </c>
      <c r="C306" s="49" t="n">
        <v>45828</v>
      </c>
      <c r="D306" s="50" t="n">
        <v>46219</v>
      </c>
      <c r="E306" s="17" t="n">
        <v>3617.39</v>
      </c>
      <c r="F306" s="17" t="n">
        <v>1622.2152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17</v>
      </c>
      <c r="B307" s="16" t="s">
        <v>19</v>
      </c>
      <c r="C307" s="49" t="n">
        <v>45852</v>
      </c>
      <c r="D307" s="50" t="n">
        <v>46219</v>
      </c>
      <c r="E307" s="17" t="n">
        <v>3387.7078</v>
      </c>
      <c r="F307" s="17" t="n">
        <v>1622.2152</v>
      </c>
      <c r="G307" s="17" t="n">
        <v>40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17</v>
      </c>
      <c r="B308" s="16" t="s">
        <v>19</v>
      </c>
      <c r="C308" s="49" t="n">
        <v>45918</v>
      </c>
      <c r="D308" s="50" t="n">
        <v>46219</v>
      </c>
      <c r="E308" s="17" t="n">
        <v>3258.28</v>
      </c>
      <c r="F308" s="17" t="n">
        <v>1622.2152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17</v>
      </c>
      <c r="B309" s="16" t="s">
        <v>19</v>
      </c>
      <c r="C309" s="49" t="n">
        <v>45933</v>
      </c>
      <c r="D309" s="50" t="n">
        <v>46219</v>
      </c>
      <c r="E309" s="17" t="n">
        <v>3013.61</v>
      </c>
      <c r="F309" s="17" t="n">
        <v>1622.2152</v>
      </c>
      <c r="G309" s="17" t="n">
        <v>2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17</v>
      </c>
      <c r="B310" s="16" t="s">
        <v>19</v>
      </c>
      <c r="C310" s="49" t="n">
        <v>45943</v>
      </c>
      <c r="D310" s="50" t="n">
        <v>46219</v>
      </c>
      <c r="E310" s="17" t="n">
        <v>2972.19</v>
      </c>
      <c r="F310" s="17" t="n">
        <v>1622.2152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17</v>
      </c>
      <c r="B311" s="16" t="s">
        <v>19</v>
      </c>
      <c r="C311" s="49" t="n">
        <v>45995</v>
      </c>
      <c r="D311" s="50" t="n">
        <v>46219</v>
      </c>
      <c r="E311" s="17" t="n">
        <v>2889.53</v>
      </c>
      <c r="F311" s="17" t="n">
        <v>1622.2152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17</v>
      </c>
      <c r="B312" s="16" t="s">
        <v>19</v>
      </c>
      <c r="C312" s="49" t="n">
        <v>46010</v>
      </c>
      <c r="D312" s="50" t="n">
        <v>46219</v>
      </c>
      <c r="E312" s="17" t="n">
        <v>3156.2</v>
      </c>
      <c r="F312" s="17" t="n">
        <v>1622.2152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17</v>
      </c>
      <c r="B313" s="16" t="s">
        <v>19</v>
      </c>
      <c r="C313" s="49" t="n">
        <v>46072</v>
      </c>
      <c r="D313" s="50" t="n">
        <v>46219</v>
      </c>
      <c r="E313" s="17" t="n">
        <v>3369.347</v>
      </c>
      <c r="F313" s="17" t="n">
        <v>1622.2152</v>
      </c>
      <c r="G313" s="17" t="n">
        <v>30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17</v>
      </c>
      <c r="B314" s="16" t="s">
        <v>19</v>
      </c>
      <c r="C314" s="49" t="n">
        <v>46121</v>
      </c>
      <c r="D314" s="50" t="n">
        <v>46219</v>
      </c>
      <c r="E314" s="17" t="n">
        <v>3916.1325</v>
      </c>
      <c r="F314" s="17" t="n">
        <v>1622.2152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31</v>
      </c>
      <c r="B315" s="16" t="s">
        <v>32</v>
      </c>
      <c r="C315" s="49" t="n">
        <v>45782</v>
      </c>
      <c r="D315" s="50" t="n">
        <v>46209</v>
      </c>
      <c r="E315" s="17" t="n">
        <v>9.0946</v>
      </c>
      <c r="F315" s="17" t="n">
        <v>8.2891</v>
      </c>
      <c r="G315" s="17" t="n">
        <v>800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31</v>
      </c>
      <c r="B316" s="16" t="s">
        <v>32</v>
      </c>
      <c r="C316" s="49" t="n">
        <v>45899</v>
      </c>
      <c r="D316" s="50" t="n">
        <v>46209</v>
      </c>
      <c r="E316" s="17" t="n">
        <v>8.7461</v>
      </c>
      <c r="F316" s="17" t="n">
        <v>8.2891</v>
      </c>
      <c r="G316" s="17" t="n">
        <v>14400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31</v>
      </c>
      <c r="B317" s="16" t="s">
        <v>32</v>
      </c>
      <c r="C317" s="49" t="n">
        <v>45937</v>
      </c>
      <c r="D317" s="50" t="n">
        <v>46209</v>
      </c>
      <c r="E317" s="17" t="n">
        <v>8.3508</v>
      </c>
      <c r="F317" s="17" t="n">
        <v>8.2891</v>
      </c>
      <c r="G317" s="17" t="n">
        <v>100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31</v>
      </c>
      <c r="B318" s="16" t="s">
        <v>32</v>
      </c>
      <c r="C318" s="49" t="n">
        <v>46139</v>
      </c>
      <c r="D318" s="50" t="n">
        <v>46209</v>
      </c>
      <c r="E318" s="17" t="n">
        <v>8.3968</v>
      </c>
      <c r="F318" s="17" t="n">
        <v>8.2891</v>
      </c>
      <c r="G318" s="17" t="n">
        <v>4600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31</v>
      </c>
      <c r="B319" s="16" t="s">
        <v>32</v>
      </c>
      <c r="C319" s="49" t="n">
        <v>46139</v>
      </c>
      <c r="D319" s="50" t="n">
        <v>46216</v>
      </c>
      <c r="E319" s="17" t="n">
        <v>8.3968</v>
      </c>
      <c r="F319" s="17" t="n">
        <v>7.2546</v>
      </c>
      <c r="G319" s="17" t="n">
        <v>2900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521</v>
      </c>
      <c r="B320" s="16" t="s">
        <v>860</v>
      </c>
      <c r="C320" s="49" t="n">
        <v>45792</v>
      </c>
      <c r="D320" s="50" t="n">
        <v>46209</v>
      </c>
      <c r="E320" s="17" t="n">
        <v>8544.1409</v>
      </c>
      <c r="F320" s="17" t="n">
        <v>7850.2833</v>
      </c>
      <c r="G320" s="17" t="n">
        <v>3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521</v>
      </c>
      <c r="B321" s="16" t="s">
        <v>860</v>
      </c>
      <c r="C321" s="49" t="n">
        <v>45792</v>
      </c>
      <c r="D321" s="50" t="n">
        <v>46224</v>
      </c>
      <c r="E321" s="17" t="n">
        <v>8544.1409</v>
      </c>
      <c r="F321" s="17" t="n">
        <v>7800.97</v>
      </c>
      <c r="G321" s="17" t="n">
        <v>8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47</v>
      </c>
      <c r="B322" s="16" t="s">
        <v>48</v>
      </c>
      <c r="C322" s="49" t="n">
        <v>45792</v>
      </c>
      <c r="D322" s="50" t="n">
        <v>46209</v>
      </c>
      <c r="E322" s="17" t="n">
        <v>470.8767</v>
      </c>
      <c r="F322" s="17" t="n">
        <v>245.311</v>
      </c>
      <c r="G322" s="17" t="n">
        <v>3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47</v>
      </c>
      <c r="B323" s="16" t="s">
        <v>48</v>
      </c>
      <c r="C323" s="49" t="n">
        <v>45852</v>
      </c>
      <c r="D323" s="50" t="n">
        <v>46209</v>
      </c>
      <c r="E323" s="17" t="n">
        <v>422.7113</v>
      </c>
      <c r="F323" s="17" t="n">
        <v>245.311</v>
      </c>
      <c r="G323" s="17" t="n">
        <v>124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47</v>
      </c>
      <c r="B324" s="16" t="s">
        <v>48</v>
      </c>
      <c r="C324" s="49" t="n">
        <v>45868</v>
      </c>
      <c r="D324" s="50" t="n">
        <v>46209</v>
      </c>
      <c r="E324" s="17" t="n">
        <v>437.2188</v>
      </c>
      <c r="F324" s="17" t="n">
        <v>245.311</v>
      </c>
      <c r="G324" s="17" t="n">
        <v>16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47</v>
      </c>
      <c r="B325" s="16" t="s">
        <v>48</v>
      </c>
      <c r="C325" s="49" t="n">
        <v>45924</v>
      </c>
      <c r="D325" s="50" t="n">
        <v>46209</v>
      </c>
      <c r="E325" s="17" t="n">
        <v>403.28</v>
      </c>
      <c r="F325" s="17" t="n">
        <v>245.311</v>
      </c>
      <c r="G325" s="17" t="n">
        <v>3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47</v>
      </c>
      <c r="B326" s="16" t="s">
        <v>48</v>
      </c>
      <c r="C326" s="49" t="n">
        <v>45937</v>
      </c>
      <c r="D326" s="50" t="n">
        <v>46209</v>
      </c>
      <c r="E326" s="17" t="n">
        <v>382.47</v>
      </c>
      <c r="F326" s="17" t="n">
        <v>245.311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47</v>
      </c>
      <c r="B327" s="16" t="s">
        <v>48</v>
      </c>
      <c r="C327" s="49" t="n">
        <v>45943</v>
      </c>
      <c r="D327" s="50" t="n">
        <v>46209</v>
      </c>
      <c r="E327" s="17" t="n">
        <v>392.68</v>
      </c>
      <c r="F327" s="17" t="n">
        <v>245.311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47</v>
      </c>
      <c r="B328" s="16" t="s">
        <v>48</v>
      </c>
      <c r="C328" s="49" t="n">
        <v>45945</v>
      </c>
      <c r="D328" s="50" t="n">
        <v>46209</v>
      </c>
      <c r="E328" s="17" t="n">
        <v>393.675</v>
      </c>
      <c r="F328" s="17" t="n">
        <v>245.311</v>
      </c>
      <c r="G328" s="17" t="n">
        <v>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47</v>
      </c>
      <c r="B329" s="16" t="s">
        <v>48</v>
      </c>
      <c r="C329" s="49" t="n">
        <v>45961</v>
      </c>
      <c r="D329" s="50" t="n">
        <v>46209</v>
      </c>
      <c r="E329" s="17" t="n">
        <v>376.46</v>
      </c>
      <c r="F329" s="17" t="n">
        <v>245.311</v>
      </c>
      <c r="G329" s="17" t="n">
        <v>3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47</v>
      </c>
      <c r="B330" s="16" t="s">
        <v>48</v>
      </c>
      <c r="C330" s="49" t="n">
        <v>45967</v>
      </c>
      <c r="D330" s="50" t="n">
        <v>46209</v>
      </c>
      <c r="E330" s="17" t="n">
        <v>382.67</v>
      </c>
      <c r="F330" s="17" t="n">
        <v>245.311</v>
      </c>
      <c r="G330" s="17" t="n">
        <v>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47</v>
      </c>
      <c r="B331" s="16" t="s">
        <v>48</v>
      </c>
      <c r="C331" s="49" t="n">
        <v>45974</v>
      </c>
      <c r="D331" s="50" t="n">
        <v>46209</v>
      </c>
      <c r="E331" s="17" t="n">
        <v>403.56</v>
      </c>
      <c r="F331" s="17" t="n">
        <v>245.311</v>
      </c>
      <c r="G331" s="17" t="n">
        <v>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47</v>
      </c>
      <c r="B332" s="16" t="s">
        <v>48</v>
      </c>
      <c r="C332" s="49" t="n">
        <v>46010</v>
      </c>
      <c r="D332" s="50" t="n">
        <v>46209</v>
      </c>
      <c r="E332" s="17" t="n">
        <v>421.09</v>
      </c>
      <c r="F332" s="17" t="n">
        <v>245.311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47</v>
      </c>
      <c r="B333" s="16" t="s">
        <v>48</v>
      </c>
      <c r="C333" s="49" t="n">
        <v>46115</v>
      </c>
      <c r="D333" s="50" t="n">
        <v>46209</v>
      </c>
      <c r="E333" s="17" t="n">
        <v>403.68</v>
      </c>
      <c r="F333" s="17" t="n">
        <v>245.311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47</v>
      </c>
      <c r="B334" s="16" t="s">
        <v>48</v>
      </c>
      <c r="C334" s="49" t="n">
        <v>46121</v>
      </c>
      <c r="D334" s="50" t="n">
        <v>46209</v>
      </c>
      <c r="E334" s="17" t="n">
        <v>422.7113</v>
      </c>
      <c r="F334" s="17" t="n">
        <v>245.311</v>
      </c>
      <c r="G334" s="17" t="n">
        <v>6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512</v>
      </c>
      <c r="B335" s="16" t="s">
        <v>838</v>
      </c>
      <c r="C335" s="49" t="n">
        <v>45811</v>
      </c>
      <c r="D335" s="50" t="n">
        <v>46139</v>
      </c>
      <c r="E335" s="17" t="n">
        <v>3141.5114</v>
      </c>
      <c r="F335" s="17" t="n">
        <v>1428.9264</v>
      </c>
      <c r="G335" s="17" t="n">
        <v>44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471</v>
      </c>
      <c r="B336" s="16" t="s">
        <v>861</v>
      </c>
      <c r="C336" s="49" t="n">
        <v>45814</v>
      </c>
      <c r="D336" s="50" t="n">
        <v>46209</v>
      </c>
      <c r="E336" s="17" t="n">
        <v>79267.6967</v>
      </c>
      <c r="F336" s="17" t="n">
        <v>78008.6533</v>
      </c>
      <c r="G336" s="17" t="n">
        <v>3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472</v>
      </c>
      <c r="B337" s="16" t="s">
        <v>888</v>
      </c>
      <c r="C337" s="49" t="n">
        <v>45904</v>
      </c>
      <c r="D337" s="50" t="n">
        <v>46209</v>
      </c>
      <c r="E337" s="17" t="n">
        <v>42.7971</v>
      </c>
      <c r="F337" s="17" t="n">
        <v>38.0945</v>
      </c>
      <c r="G337" s="17" t="n">
        <v>100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472</v>
      </c>
      <c r="B338" s="16" t="s">
        <v>888</v>
      </c>
      <c r="C338" s="49" t="n">
        <v>45933</v>
      </c>
      <c r="D338" s="50" t="n">
        <v>46209</v>
      </c>
      <c r="E338" s="17" t="n">
        <v>38.515</v>
      </c>
      <c r="F338" s="17" t="n">
        <v>38.0945</v>
      </c>
      <c r="G338" s="17" t="n">
        <v>20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472</v>
      </c>
      <c r="B339" s="16" t="s">
        <v>888</v>
      </c>
      <c r="C339" s="49" t="n">
        <v>45937</v>
      </c>
      <c r="D339" s="50" t="n">
        <v>46209</v>
      </c>
      <c r="E339" s="17" t="n">
        <v>38.971</v>
      </c>
      <c r="F339" s="17" t="n">
        <v>38.0945</v>
      </c>
      <c r="G339" s="17" t="n">
        <v>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472</v>
      </c>
      <c r="B340" s="16" t="s">
        <v>888</v>
      </c>
      <c r="C340" s="49" t="n">
        <v>45974</v>
      </c>
      <c r="D340" s="50" t="n">
        <v>46209</v>
      </c>
      <c r="E340" s="17" t="n">
        <v>38.0315</v>
      </c>
      <c r="F340" s="17" t="n">
        <v>38.0945</v>
      </c>
      <c r="G340" s="17" t="n">
        <v>60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472</v>
      </c>
      <c r="B341" s="16" t="s">
        <v>888</v>
      </c>
      <c r="C341" s="49" t="n">
        <v>45994</v>
      </c>
      <c r="D341" s="50" t="n">
        <v>46209</v>
      </c>
      <c r="E341" s="17" t="n">
        <v>38.062</v>
      </c>
      <c r="F341" s="17" t="n">
        <v>38.0945</v>
      </c>
      <c r="G341" s="17" t="n">
        <v>10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72</v>
      </c>
      <c r="B342" s="16" t="s">
        <v>74</v>
      </c>
      <c r="C342" s="49" t="n">
        <v>45944</v>
      </c>
      <c r="D342" s="50" t="n">
        <v>46197</v>
      </c>
      <c r="E342" s="17" t="n">
        <v>11290.7607</v>
      </c>
      <c r="F342" s="17" t="n">
        <v>10979.9795</v>
      </c>
      <c r="G342" s="17" t="n">
        <v>22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84</v>
      </c>
      <c r="B1" s="18" t="s">
        <v>10</v>
      </c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</row>
    <row collapsed="false" customFormat="false" customHeight="false" hidden="false" ht="12.1" outlineLevel="0" r="2">
      <c r="A2" s="13" t="n">
        <v>44557</v>
      </c>
      <c r="B2" s="6" t="n">
        <v>400000</v>
      </c>
      <c r="C2" s="16" t="s">
        <v>91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44574</v>
      </c>
      <c r="B3" s="6" t="n">
        <v>-231.3</v>
      </c>
      <c r="C3" s="16" t="s">
        <v>92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44575</v>
      </c>
      <c r="B4" s="6" t="n">
        <v>40000</v>
      </c>
      <c r="C4" s="16" t="s">
        <v>91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44581</v>
      </c>
      <c r="B5" s="6" t="n">
        <v>10000</v>
      </c>
      <c r="C5" s="16" t="s">
        <v>91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44585</v>
      </c>
      <c r="B6" s="6" t="n">
        <v>5.56</v>
      </c>
      <c r="C6" s="16" t="s">
        <v>93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44587</v>
      </c>
      <c r="B7" s="6" t="n">
        <v>-612</v>
      </c>
      <c r="C7" s="16" t="s">
        <v>94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44587</v>
      </c>
      <c r="B8" s="6" t="n">
        <v>703</v>
      </c>
      <c r="C8" s="16" t="s">
        <v>95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44589</v>
      </c>
      <c r="B9" s="6" t="n">
        <v>231.3</v>
      </c>
      <c r="C9" s="16" t="s">
        <v>96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44589</v>
      </c>
      <c r="B10" s="6" t="n">
        <v>35000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44593</v>
      </c>
      <c r="B11" s="6" t="n">
        <v>3800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44608</v>
      </c>
      <c r="B12" s="6" t="n">
        <v>-809.3</v>
      </c>
      <c r="C12" s="16" t="s">
        <v>97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44608</v>
      </c>
      <c r="B13" s="6" t="n">
        <v>930.3</v>
      </c>
      <c r="C13" s="16" t="s">
        <v>98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44616</v>
      </c>
      <c r="B14" s="6" t="n">
        <v>96000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44617</v>
      </c>
      <c r="B15" s="6" t="n">
        <v>100000</v>
      </c>
      <c r="C15" s="16" t="s">
        <v>91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44641</v>
      </c>
      <c r="B16" s="6" t="n">
        <v>-377.23</v>
      </c>
      <c r="C16" s="16" t="s">
        <v>99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44643</v>
      </c>
      <c r="B17" s="6" t="n">
        <v>-672.8</v>
      </c>
      <c r="C17" s="16" t="s">
        <v>100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44648</v>
      </c>
      <c r="B18" s="6" t="n">
        <v>-354.36</v>
      </c>
      <c r="C18" s="16" t="s">
        <v>101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44650</v>
      </c>
      <c r="B19" s="6" t="n">
        <v>-1180.16</v>
      </c>
      <c r="C19" s="16" t="s">
        <v>102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44652.600914352</v>
      </c>
      <c r="B20" s="6" t="n">
        <v>354.36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44655.665972222</v>
      </c>
      <c r="B21" s="6" t="n">
        <v>672.8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44655.677916667</v>
      </c>
      <c r="B22" s="6" t="n">
        <v>1179.16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44659</v>
      </c>
      <c r="B23" s="6" t="n">
        <v>10000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44664</v>
      </c>
      <c r="B24" s="6" t="n">
        <v>-689.8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44665.698923611</v>
      </c>
      <c r="B25" s="6" t="n">
        <v>792.8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44671</v>
      </c>
      <c r="B26" s="6" t="n">
        <v>-308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44672</v>
      </c>
      <c r="B27" s="6" t="n">
        <v>52000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44672.657280093</v>
      </c>
      <c r="B28" s="6" t="n">
        <v>354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44698.714606481</v>
      </c>
      <c r="B29" s="6" t="n">
        <v>65000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44705</v>
      </c>
      <c r="B30" s="6" t="n">
        <v>-12.46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44705.719907407</v>
      </c>
      <c r="B31" s="6" t="n">
        <v>14.46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44708</v>
      </c>
      <c r="B32" s="6" t="n">
        <v>-59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44721</v>
      </c>
      <c r="B33" s="6" t="n">
        <v>-8400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44722</v>
      </c>
      <c r="B34" s="6" t="n">
        <v>-159.33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44726.649247685</v>
      </c>
      <c r="B35" s="6" t="n">
        <v>8400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44726.65693287</v>
      </c>
      <c r="B36" s="6" t="n">
        <v>183.33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44736.583310185</v>
      </c>
      <c r="B37" s="6" t="n">
        <v>400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44739</v>
      </c>
      <c r="B38" s="6" t="n">
        <v>-354.36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44739.761319444</v>
      </c>
      <c r="B39" s="6" t="n">
        <v>407.36</v>
      </c>
      <c r="C39" s="16" t="s">
        <v>120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44762</v>
      </c>
      <c r="B40" s="6" t="n">
        <v>-595</v>
      </c>
      <c r="C40" s="16" t="s">
        <v>121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44769</v>
      </c>
      <c r="B41" s="6" t="n">
        <v>-612</v>
      </c>
      <c r="C41" s="16" t="s">
        <v>94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44769.698668981</v>
      </c>
      <c r="B42" s="6" t="n">
        <v>703</v>
      </c>
      <c r="C42" s="16" t="s">
        <v>122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44770.78625</v>
      </c>
      <c r="B43" s="6" t="n">
        <v>1873.73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44778.469560185</v>
      </c>
      <c r="B44" s="6" t="n">
        <v>595</v>
      </c>
      <c r="C44" s="16" t="s">
        <v>123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44783.431921296</v>
      </c>
      <c r="B45" s="6" t="n">
        <v>2000</v>
      </c>
      <c r="C45" s="16" t="s">
        <v>112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44789.772939815</v>
      </c>
      <c r="B46" s="6" t="n">
        <v>50000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44790</v>
      </c>
      <c r="B47" s="6" t="n">
        <v>-637.9</v>
      </c>
      <c r="C47" s="16" t="s">
        <v>124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44791.709108796</v>
      </c>
      <c r="B48" s="6" t="n">
        <v>732.9</v>
      </c>
      <c r="C48" s="16" t="s">
        <v>125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44796</v>
      </c>
      <c r="B49" s="6" t="n">
        <v>-12.46</v>
      </c>
      <c r="C49" s="16" t="s">
        <v>113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44796.667789352</v>
      </c>
      <c r="B50" s="6" t="n">
        <v>14.46</v>
      </c>
      <c r="C50" s="16" t="s">
        <v>126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44825</v>
      </c>
      <c r="B51" s="6" t="n">
        <v>-672.8</v>
      </c>
      <c r="C51" s="16" t="s">
        <v>100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44827</v>
      </c>
      <c r="B52" s="6" t="n">
        <v>25000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44827.553171296</v>
      </c>
      <c r="B53" s="6" t="n">
        <v>772.8</v>
      </c>
      <c r="C53" s="16" t="s">
        <v>127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44830</v>
      </c>
      <c r="B54" s="6" t="n">
        <v>-354.36</v>
      </c>
      <c r="C54" s="16" t="s">
        <v>101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44831.422581019</v>
      </c>
      <c r="B55" s="6" t="n">
        <v>10000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44831.740196759</v>
      </c>
      <c r="B56" s="6" t="n">
        <v>407.36</v>
      </c>
      <c r="C56" s="16" t="s">
        <v>128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44832</v>
      </c>
      <c r="B57" s="6" t="n">
        <v>-1180.16</v>
      </c>
      <c r="C57" s="16" t="s">
        <v>102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44833.564722222</v>
      </c>
      <c r="B58" s="6" t="n">
        <v>1356.16</v>
      </c>
      <c r="C58" s="16" t="s">
        <v>129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44834.468055556</v>
      </c>
      <c r="B59" s="6" t="n">
        <v>54800</v>
      </c>
      <c r="C59" s="16" t="s">
        <v>112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44846</v>
      </c>
      <c r="B60" s="6" t="n">
        <v>-689.8</v>
      </c>
      <c r="C60" s="16" t="s">
        <v>107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44846.709074074</v>
      </c>
      <c r="B61" s="6" t="n">
        <v>792.8</v>
      </c>
      <c r="C61" s="16" t="s">
        <v>130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44853</v>
      </c>
      <c r="B62" s="6" t="n">
        <v>-308</v>
      </c>
      <c r="C62" s="16" t="s">
        <v>109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44853.688402778</v>
      </c>
      <c r="B63" s="6" t="n">
        <v>354</v>
      </c>
      <c r="C63" s="16" t="s">
        <v>131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44920</v>
      </c>
      <c r="B64" s="6" t="n">
        <v>-19000</v>
      </c>
      <c r="C64" s="16" t="s">
        <v>132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44921</v>
      </c>
      <c r="B65" s="6" t="n">
        <v>-354.36</v>
      </c>
      <c r="C65" s="16" t="s">
        <v>101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44922.570011574</v>
      </c>
      <c r="B66" s="6" t="n">
        <v>19000</v>
      </c>
      <c r="C66" s="16" t="s">
        <v>133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44922.584259259</v>
      </c>
      <c r="B67" s="6" t="n">
        <v>407.36</v>
      </c>
      <c r="C67" s="16" t="s">
        <v>134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44928</v>
      </c>
      <c r="B68" s="6" t="n">
        <v>-2560.39</v>
      </c>
      <c r="C68" s="16" t="s">
        <v>135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44935.739884259</v>
      </c>
      <c r="B69" s="6" t="n">
        <v>2943.39</v>
      </c>
      <c r="C69" s="16" t="s">
        <v>136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44937.756782407</v>
      </c>
      <c r="B70" s="6" t="n">
        <v>10410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44939.996712963</v>
      </c>
      <c r="B71" s="6" t="n">
        <v>50000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44945.512152778</v>
      </c>
      <c r="B72" s="6" t="n">
        <v>45000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44951</v>
      </c>
      <c r="B73" s="6" t="n">
        <v>-612</v>
      </c>
      <c r="C73" s="16" t="s">
        <v>94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44952.646273148</v>
      </c>
      <c r="B74" s="6" t="n">
        <v>703</v>
      </c>
      <c r="C74" s="16" t="s">
        <v>137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44958</v>
      </c>
      <c r="B75" s="6" t="n">
        <v>-6942.9</v>
      </c>
      <c r="C75" s="16" t="s">
        <v>138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44959.500428241</v>
      </c>
      <c r="B76" s="6" t="n">
        <v>7980.9</v>
      </c>
      <c r="C76" s="16" t="s">
        <v>139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44970.913206019</v>
      </c>
      <c r="B77" s="6" t="n">
        <v>50054.8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44972.944618056</v>
      </c>
      <c r="B78" s="6" t="n">
        <v>50000</v>
      </c>
      <c r="C78" s="16" t="s">
        <v>112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44973.597962963</v>
      </c>
      <c r="B79" s="6" t="n">
        <v>5670.17</v>
      </c>
      <c r="C79" s="16" t="s">
        <v>112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45002</v>
      </c>
      <c r="B80" s="6" t="n">
        <v>56030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45014</v>
      </c>
      <c r="B81" s="6" t="n">
        <v>-1180.16</v>
      </c>
      <c r="C81" s="16" t="s">
        <v>102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45014.698645833</v>
      </c>
      <c r="B82" s="6" t="n">
        <v>1356.16</v>
      </c>
      <c r="C82" s="16" t="s">
        <v>140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45019</v>
      </c>
      <c r="B83" s="6" t="n">
        <v>-2560.39</v>
      </c>
      <c r="C83" s="16" t="s">
        <v>135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45020.48005787</v>
      </c>
      <c r="B84" s="6" t="n">
        <v>2943.39</v>
      </c>
      <c r="C84" s="16" t="s">
        <v>141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45110</v>
      </c>
      <c r="B85" s="6" t="n">
        <v>-2623.18</v>
      </c>
      <c r="C85" s="16" t="s">
        <v>142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45111.437592593</v>
      </c>
      <c r="B86" s="6" t="n">
        <v>3015.18</v>
      </c>
      <c r="C86" s="16" t="s">
        <v>143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45140</v>
      </c>
      <c r="B87" s="6" t="n">
        <v>-4203.83</v>
      </c>
      <c r="C87" s="16" t="s">
        <v>144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45142.434155093</v>
      </c>
      <c r="B88" s="6" t="n">
        <v>4831.83</v>
      </c>
      <c r="C88" s="16" t="s">
        <v>145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45196</v>
      </c>
      <c r="B89" s="6" t="n">
        <v>-1180.16</v>
      </c>
      <c r="C89" s="16" t="s">
        <v>102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45197.434108796</v>
      </c>
      <c r="B90" s="6" t="n">
        <v>1356.16</v>
      </c>
      <c r="C90" s="16" t="s">
        <v>146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45201</v>
      </c>
      <c r="B91" s="6" t="n">
        <v>-2623.18</v>
      </c>
      <c r="C91" s="16" t="s">
        <v>142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45202.468854167</v>
      </c>
      <c r="B92" s="6" t="n">
        <v>3015.18</v>
      </c>
      <c r="C92" s="16" t="s">
        <v>147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45232.474166667</v>
      </c>
      <c r="B93" s="6" t="n">
        <v>507.03</v>
      </c>
      <c r="C93" s="16" t="s">
        <v>112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45235</v>
      </c>
      <c r="B94" s="6" t="n">
        <v>-988</v>
      </c>
      <c r="C94" s="16" t="s">
        <v>148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45238.652939815</v>
      </c>
      <c r="B95" s="6" t="n">
        <v>1136</v>
      </c>
      <c r="C95" s="16" t="s">
        <v>149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45266</v>
      </c>
      <c r="B96" s="6" t="n">
        <v>-1036</v>
      </c>
      <c r="C96" s="16" t="s">
        <v>150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45266</v>
      </c>
      <c r="B97" s="6" t="n">
        <v>-6160</v>
      </c>
      <c r="C97" s="16" t="s">
        <v>151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45267.465381944</v>
      </c>
      <c r="B98" s="6" t="n">
        <v>1191</v>
      </c>
      <c r="C98" s="16" t="s">
        <v>152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45267.482743056</v>
      </c>
      <c r="B99" s="6" t="n">
        <v>7080</v>
      </c>
      <c r="C99" s="16" t="s">
        <v>153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45275.474155093</v>
      </c>
      <c r="B100" s="6" t="n">
        <v>131468.47</v>
      </c>
      <c r="C100" s="16" t="s">
        <v>112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45287.687175926</v>
      </c>
      <c r="B101" s="6" t="n">
        <v>35325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45292</v>
      </c>
      <c r="B102" s="6" t="n">
        <v>-2623.18</v>
      </c>
      <c r="C102" s="16" t="s">
        <v>142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45297</v>
      </c>
      <c r="B103" s="6" t="n">
        <v>-1180</v>
      </c>
      <c r="C103" s="16" t="s">
        <v>154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45302.514027778</v>
      </c>
      <c r="B104" s="6" t="n">
        <v>1356</v>
      </c>
      <c r="C104" s="16" t="s">
        <v>155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45302.541840278</v>
      </c>
      <c r="B105" s="6" t="n">
        <v>3015.18</v>
      </c>
      <c r="C105" s="16" t="s">
        <v>156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45317</v>
      </c>
      <c r="B106" s="6" t="n">
        <v>-85.4</v>
      </c>
      <c r="C106" s="16" t="s">
        <v>157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45322</v>
      </c>
      <c r="B107" s="6" t="n">
        <v>-4106.83</v>
      </c>
      <c r="C107" s="16" t="s">
        <v>158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45322</v>
      </c>
      <c r="B108" s="6" t="n">
        <v>-4313.46</v>
      </c>
      <c r="C108" s="16" t="s">
        <v>159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45322.576608796</v>
      </c>
      <c r="B109" s="6" t="n">
        <v>4720.83</v>
      </c>
      <c r="C109" s="16" t="s">
        <v>160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45322.583784722</v>
      </c>
      <c r="B110" s="6" t="n">
        <v>4958.46</v>
      </c>
      <c r="C110" s="16" t="s">
        <v>161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45328</v>
      </c>
      <c r="B111" s="6" t="n">
        <v>-1207</v>
      </c>
      <c r="C111" s="16" t="s">
        <v>162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45329.513993056</v>
      </c>
      <c r="B112" s="6" t="n">
        <v>1387</v>
      </c>
      <c r="C112" s="16" t="s">
        <v>163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45352</v>
      </c>
      <c r="B113" s="6" t="n">
        <v>930272.19</v>
      </c>
      <c r="C113" s="16" t="s">
        <v>91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45358</v>
      </c>
      <c r="B114" s="6" t="n">
        <v>60000</v>
      </c>
      <c r="C114" s="16" t="s">
        <v>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45361</v>
      </c>
      <c r="B115" s="6" t="n">
        <v>-3670.84</v>
      </c>
      <c r="C115" s="16" t="s">
        <v>164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45362</v>
      </c>
      <c r="B116" s="6" t="n">
        <v>215554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45363.437592593</v>
      </c>
      <c r="B117" s="6" t="n">
        <v>4219.84</v>
      </c>
      <c r="C117" s="16" t="s">
        <v>165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45366</v>
      </c>
      <c r="B118" s="6" t="n">
        <v>100000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45378</v>
      </c>
      <c r="B119" s="6" t="n">
        <v>-1180.16</v>
      </c>
      <c r="C119" s="16" t="s">
        <v>102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45379.458460648</v>
      </c>
      <c r="B120" s="6" t="n">
        <v>1356.16</v>
      </c>
      <c r="C120" s="16" t="s">
        <v>166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45382</v>
      </c>
      <c r="B121" s="6" t="n">
        <v>-126000</v>
      </c>
      <c r="C121" s="16" t="s">
        <v>167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45383</v>
      </c>
      <c r="B122" s="6" t="n">
        <v>-2623.18</v>
      </c>
      <c r="C122" s="16" t="s">
        <v>142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45384.520011574</v>
      </c>
      <c r="B123" s="6" t="n">
        <v>85.4</v>
      </c>
      <c r="C123" s="16" t="s">
        <v>168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45385.434155093</v>
      </c>
      <c r="B124" s="6" t="n">
        <v>3015.18</v>
      </c>
      <c r="C124" s="16" t="s">
        <v>169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45385.434155093</v>
      </c>
      <c r="B125" s="6" t="n">
        <v>126000</v>
      </c>
      <c r="C125" s="16" t="s">
        <v>170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45436</v>
      </c>
      <c r="B126" s="6" t="n">
        <v>3563.4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45436.723993056</v>
      </c>
      <c r="B127" s="6" t="n">
        <v>93000</v>
      </c>
      <c r="C127" s="16" t="s">
        <v>112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45448</v>
      </c>
      <c r="B128" s="6" t="n">
        <v>-23005.8</v>
      </c>
      <c r="C128" s="16" t="s">
        <v>171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45448</v>
      </c>
      <c r="B129" s="6" t="n">
        <v>-141000</v>
      </c>
      <c r="C129" s="16" t="s">
        <v>172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45448.464259259</v>
      </c>
      <c r="B130" s="6" t="n">
        <v>110000</v>
      </c>
      <c r="C130" s="16" t="s">
        <v>112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45449.427627315</v>
      </c>
      <c r="B131" s="6" t="n">
        <v>26443.8</v>
      </c>
      <c r="C131" s="16" t="s">
        <v>173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45462</v>
      </c>
      <c r="B132" s="6" t="n">
        <v>-140000</v>
      </c>
      <c r="C132" s="16" t="s">
        <v>174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45462.734398148</v>
      </c>
      <c r="B133" s="6" t="n">
        <v>100000</v>
      </c>
      <c r="C133" s="16" t="s">
        <v>112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45482</v>
      </c>
      <c r="B134" s="6" t="n">
        <v>-7318.9</v>
      </c>
      <c r="C134" s="16" t="s">
        <v>175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45491</v>
      </c>
      <c r="B135" s="6" t="n">
        <v>-1997</v>
      </c>
      <c r="C135" s="16" t="s">
        <v>176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45491</v>
      </c>
      <c r="B136" s="6" t="n">
        <v>-23279.2</v>
      </c>
      <c r="C136" s="16" t="s">
        <v>177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45497.468946759</v>
      </c>
      <c r="B137" s="6" t="n">
        <v>7319.9</v>
      </c>
      <c r="C137" s="16" t="s">
        <v>178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45502.470115741</v>
      </c>
      <c r="B138" s="6" t="n">
        <v>300</v>
      </c>
      <c r="C138" s="16" t="s">
        <v>112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45504</v>
      </c>
      <c r="B139" s="6" t="n">
        <v>-7010.6</v>
      </c>
      <c r="C139" s="16" t="s">
        <v>179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45504</v>
      </c>
      <c r="B140" s="6" t="n">
        <v>-8283.46</v>
      </c>
      <c r="C140" s="16" t="s">
        <v>180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45504.590543981</v>
      </c>
      <c r="B141" s="6" t="n">
        <v>9521.46</v>
      </c>
      <c r="C141" s="16" t="s">
        <v>181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45504.590543981</v>
      </c>
      <c r="B142" s="6" t="n">
        <v>8058.6</v>
      </c>
      <c r="C142" s="16" t="s">
        <v>182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45506</v>
      </c>
      <c r="B143" s="6" t="n">
        <v>23397.2</v>
      </c>
      <c r="C143" s="16" t="s">
        <v>183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45506.434201389</v>
      </c>
      <c r="B144" s="6" t="n">
        <v>1997</v>
      </c>
      <c r="C144" s="16" t="s">
        <v>184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45545</v>
      </c>
      <c r="B145" s="6" t="n">
        <v>-3656.92</v>
      </c>
      <c r="C145" s="16" t="s">
        <v>185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45546.468842593</v>
      </c>
      <c r="B146" s="6" t="n">
        <v>4202.92</v>
      </c>
      <c r="C146" s="16" t="s">
        <v>186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45560</v>
      </c>
      <c r="B147" s="6" t="n">
        <v>-1180.16</v>
      </c>
      <c r="C147" s="16" t="s">
        <v>102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45560.566168981</v>
      </c>
      <c r="B148" s="6" t="n">
        <v>1356.16</v>
      </c>
      <c r="C148" s="16" t="s">
        <v>187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45580</v>
      </c>
      <c r="B149" s="6" t="n">
        <v>-144575</v>
      </c>
      <c r="C149" s="16" t="s">
        <v>188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45586</v>
      </c>
      <c r="B150" s="6" t="n">
        <v>-150625.21</v>
      </c>
      <c r="C150" s="16" t="s">
        <v>189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45616</v>
      </c>
      <c r="B151" s="6" t="n">
        <v>100000</v>
      </c>
      <c r="C151" s="16" t="s">
        <v>91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45617</v>
      </c>
      <c r="B152" s="6" t="n">
        <v>629000</v>
      </c>
      <c r="C152" s="16" t="s">
        <v>91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45617.77306713</v>
      </c>
      <c r="B153" s="6" t="n">
        <v>150000</v>
      </c>
      <c r="C153" s="16" t="s">
        <v>112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45621</v>
      </c>
      <c r="B154" s="6" t="n">
        <v>-1931</v>
      </c>
      <c r="C154" s="16" t="s">
        <v>190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45621</v>
      </c>
      <c r="B155" s="6" t="n">
        <v>-4426.5</v>
      </c>
      <c r="C155" s="16" t="s">
        <v>191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45623</v>
      </c>
      <c r="B156" s="6" t="n">
        <v>150000</v>
      </c>
      <c r="C156" s="16" t="s">
        <v>91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45636</v>
      </c>
      <c r="B157" s="6" t="n">
        <v>4426.5</v>
      </c>
      <c r="C157" s="16" t="s">
        <v>192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45636.548877315</v>
      </c>
      <c r="B158" s="6" t="n">
        <v>1931</v>
      </c>
      <c r="C158" s="16" t="s">
        <v>193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45639</v>
      </c>
      <c r="B159" s="6" t="n">
        <v>-307.14</v>
      </c>
      <c r="C159" s="16" t="s">
        <v>194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45643</v>
      </c>
      <c r="B160" s="6" t="n">
        <v>-30775</v>
      </c>
      <c r="C160" s="16" t="s">
        <v>195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45648</v>
      </c>
      <c r="B161" s="6" t="n">
        <v>-219</v>
      </c>
      <c r="C161" s="16" t="s">
        <v>196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45653</v>
      </c>
      <c r="B162" s="6" t="n">
        <v>30775</v>
      </c>
      <c r="C162" s="16" t="s">
        <v>197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45653</v>
      </c>
      <c r="B163" s="6" t="n">
        <v>219</v>
      </c>
      <c r="C163" s="16" t="s">
        <v>198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45653</v>
      </c>
      <c r="B164" s="6" t="n">
        <v>-219</v>
      </c>
      <c r="C164" s="16" t="s">
        <v>199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45665</v>
      </c>
      <c r="B165" s="6" t="n">
        <v>-2466</v>
      </c>
      <c r="C165" s="16" t="s">
        <v>200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45666</v>
      </c>
      <c r="B166" s="6" t="n">
        <v>-9.09</v>
      </c>
      <c r="C166" s="16" t="s">
        <v>201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45666</v>
      </c>
      <c r="B167" s="6" t="n">
        <v>9.09</v>
      </c>
      <c r="C167" s="16" t="s">
        <v>201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45677</v>
      </c>
      <c r="B168" s="6" t="n">
        <v>-47.7</v>
      </c>
      <c r="C168" s="16" t="s">
        <v>201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45677</v>
      </c>
      <c r="B169" s="6" t="n">
        <v>47.7</v>
      </c>
      <c r="C169" s="16" t="s">
        <v>201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45677.542094907</v>
      </c>
      <c r="B170" s="6" t="n">
        <v>2480</v>
      </c>
      <c r="C170" s="16" t="s">
        <v>202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45679.700902778</v>
      </c>
      <c r="B171" s="6" t="n">
        <v>10000</v>
      </c>
      <c r="C171" s="16" t="s">
        <v>112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45699.437650463</v>
      </c>
      <c r="B172" s="6" t="n">
        <v>307.14</v>
      </c>
      <c r="C172" s="16" t="s">
        <v>203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45703.805555556</v>
      </c>
      <c r="B173" s="6" t="n">
        <v>4000</v>
      </c>
      <c r="C173" s="16" t="s">
        <v>204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45715</v>
      </c>
      <c r="B174" s="6" t="n">
        <v>250000</v>
      </c>
      <c r="C174" s="16" t="s">
        <v>91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45726</v>
      </c>
      <c r="B175" s="6" t="n">
        <v>-291955</v>
      </c>
      <c r="C175" s="16" t="s">
        <v>205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45727</v>
      </c>
      <c r="B176" s="6" t="n">
        <v>-454.22</v>
      </c>
      <c r="C176" s="16" t="s">
        <v>206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45727</v>
      </c>
      <c r="B177" s="6" t="n">
        <v>454.22</v>
      </c>
      <c r="C177" s="16" t="s">
        <v>201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45737</v>
      </c>
      <c r="B178" s="6" t="n">
        <v>-1651.05</v>
      </c>
      <c r="C178" s="16" t="s">
        <v>207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45737</v>
      </c>
      <c r="B179" s="6" t="n">
        <v>-4080.4</v>
      </c>
      <c r="C179" s="16" t="s">
        <v>208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45737.611273148</v>
      </c>
      <c r="B180" s="6" t="n">
        <v>1898.05</v>
      </c>
      <c r="C180" s="16" t="s">
        <v>209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45747.489756944</v>
      </c>
      <c r="B181" s="6" t="n">
        <v>4080.4</v>
      </c>
      <c r="C181" s="16" t="s">
        <v>210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45750</v>
      </c>
      <c r="B182" s="6" t="n">
        <v>-1284.8</v>
      </c>
      <c r="C182" s="16" t="s">
        <v>211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45750</v>
      </c>
      <c r="B183" s="6" t="n">
        <v>73.84</v>
      </c>
      <c r="C183" s="16" t="s">
        <v>201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45750</v>
      </c>
      <c r="B184" s="6" t="n">
        <v>-1476.8</v>
      </c>
      <c r="C184" s="16" t="s">
        <v>212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45750</v>
      </c>
      <c r="B185" s="6" t="n">
        <v>1476.8</v>
      </c>
      <c r="C185" s="16" t="s">
        <v>213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45764</v>
      </c>
      <c r="B186" s="6" t="n">
        <v>-56.19</v>
      </c>
      <c r="C186" s="16" t="s">
        <v>214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45764.62525463</v>
      </c>
      <c r="B187" s="6" t="n">
        <v>64.19</v>
      </c>
      <c r="C187" s="16" t="s">
        <v>215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45767</v>
      </c>
      <c r="B188" s="6" t="n">
        <v>-1616.9</v>
      </c>
      <c r="C188" s="16" t="s">
        <v>216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45769.434166667</v>
      </c>
      <c r="B189" s="6" t="n">
        <v>1858.9</v>
      </c>
      <c r="C189" s="16" t="s">
        <v>217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45772</v>
      </c>
      <c r="B190" s="6" t="n">
        <v>100000</v>
      </c>
      <c r="C190" s="16" t="s">
        <v>218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45773</v>
      </c>
      <c r="B191" s="6" t="n">
        <v>-100000</v>
      </c>
      <c r="C191" s="16" t="s">
        <v>219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-4942</v>
      </c>
      <c r="C192" s="16" t="s">
        <v>220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45775</v>
      </c>
      <c r="B193" s="6" t="n">
        <v>-6473</v>
      </c>
      <c r="C193" s="16" t="s">
        <v>221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45777.507233796</v>
      </c>
      <c r="B194" s="6" t="n">
        <v>4942</v>
      </c>
      <c r="C194" s="16" t="s">
        <v>222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45779</v>
      </c>
      <c r="B195" s="6" t="n">
        <v>417.62</v>
      </c>
      <c r="C195" s="16" t="s">
        <v>201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45779</v>
      </c>
      <c r="B196" s="6" t="n">
        <v>6473</v>
      </c>
      <c r="C196" s="16" t="s">
        <v>223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45779</v>
      </c>
      <c r="B197" s="6" t="n">
        <v>-6473</v>
      </c>
      <c r="C197" s="16" t="s">
        <v>224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45780</v>
      </c>
      <c r="B198" s="6" t="n">
        <v>-1228</v>
      </c>
      <c r="C198" s="16" t="s">
        <v>225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45782</v>
      </c>
      <c r="B199" s="6" t="n">
        <v>70.6</v>
      </c>
      <c r="C199" s="16" t="s">
        <v>201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45782</v>
      </c>
      <c r="B200" s="6" t="n">
        <v>1412</v>
      </c>
      <c r="C200" s="16" t="s">
        <v>226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45782</v>
      </c>
      <c r="B201" s="6" t="n">
        <v>-1412</v>
      </c>
      <c r="C201" s="16" t="s">
        <v>227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45793</v>
      </c>
      <c r="B202" s="6" t="n">
        <v>-668</v>
      </c>
      <c r="C202" s="16" t="s">
        <v>228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45793</v>
      </c>
      <c r="B203" s="6" t="n">
        <v>-2227</v>
      </c>
      <c r="C203" s="16" t="s">
        <v>229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45794</v>
      </c>
      <c r="B204" s="6" t="n">
        <v>-54.64</v>
      </c>
      <c r="C204" s="16" t="s">
        <v>230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45794</v>
      </c>
      <c r="B205" s="6" t="n">
        <v>-599.04</v>
      </c>
      <c r="C205" s="16" t="s">
        <v>231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45796</v>
      </c>
      <c r="B206" s="6" t="n">
        <v>-134</v>
      </c>
      <c r="C206" s="16" t="s">
        <v>232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45796.580092593</v>
      </c>
      <c r="B207" s="6" t="n">
        <v>62.64</v>
      </c>
      <c r="C207" s="16" t="s">
        <v>233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45797</v>
      </c>
      <c r="B208" s="6" t="n">
        <v>-1609.49</v>
      </c>
      <c r="C208" s="16" t="s">
        <v>234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45797.597465278</v>
      </c>
      <c r="B209" s="6" t="n">
        <v>1850.49</v>
      </c>
      <c r="C209" s="16" t="s">
        <v>235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45798</v>
      </c>
      <c r="B210" s="6" t="n">
        <v>689.04</v>
      </c>
      <c r="C210" s="16" t="s">
        <v>236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45800.45869213</v>
      </c>
      <c r="B211" s="6" t="n">
        <v>134</v>
      </c>
      <c r="C211" s="16" t="s">
        <v>237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45803.569733796</v>
      </c>
      <c r="B212" s="6" t="n">
        <v>668</v>
      </c>
      <c r="C212" s="16" t="s">
        <v>238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45805</v>
      </c>
      <c r="B213" s="6" t="n">
        <v>2227</v>
      </c>
      <c r="C213" s="16" t="s">
        <v>239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45810</v>
      </c>
      <c r="B214" s="6" t="n">
        <v>-1190</v>
      </c>
      <c r="C214" s="16" t="s">
        <v>240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45810</v>
      </c>
      <c r="B215" s="6" t="n">
        <v>68.4</v>
      </c>
      <c r="C215" s="16" t="s">
        <v>241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45810</v>
      </c>
      <c r="B216" s="6" t="n">
        <v>1299.6</v>
      </c>
      <c r="C216" s="16" t="s">
        <v>241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45817</v>
      </c>
      <c r="B217" s="6" t="n">
        <v>-65</v>
      </c>
      <c r="C217" s="16" t="s">
        <v>242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45824</v>
      </c>
      <c r="B218" s="6" t="n">
        <v>-53.31</v>
      </c>
      <c r="C218" s="16" t="s">
        <v>243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45824</v>
      </c>
      <c r="B219" s="6" t="n">
        <v>-586.41</v>
      </c>
      <c r="C219" s="16" t="s">
        <v>244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45824</v>
      </c>
      <c r="B220" s="6" t="n">
        <v>674.41</v>
      </c>
      <c r="C220" s="16" t="s">
        <v>245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45824.719143519</v>
      </c>
      <c r="B221" s="6" t="n">
        <v>61.31</v>
      </c>
      <c r="C221" s="16" t="s">
        <v>246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45827</v>
      </c>
      <c r="B222" s="6" t="n">
        <v>-1569.22</v>
      </c>
      <c r="C222" s="16" t="s">
        <v>247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45827.691354167</v>
      </c>
      <c r="B223" s="6" t="n">
        <v>1803.22</v>
      </c>
      <c r="C223" s="16" t="s">
        <v>248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45835</v>
      </c>
      <c r="B224" s="6" t="n">
        <v>65</v>
      </c>
      <c r="C224" s="16" t="s">
        <v>249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45840</v>
      </c>
      <c r="B225" s="6" t="n">
        <v>-1188.4</v>
      </c>
      <c r="C225" s="16" t="s">
        <v>250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45841</v>
      </c>
      <c r="B226" s="6" t="n">
        <v>68.32</v>
      </c>
      <c r="C226" s="16" t="s">
        <v>251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45841</v>
      </c>
      <c r="B227" s="6" t="n">
        <v>1298.08</v>
      </c>
      <c r="C227" s="16" t="s">
        <v>251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45844</v>
      </c>
      <c r="B228" s="6" t="n">
        <v>-1310.54</v>
      </c>
      <c r="C228" s="16" t="s">
        <v>252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45845</v>
      </c>
      <c r="B229" s="6" t="n">
        <v>502.18</v>
      </c>
      <c r="C229" s="16" t="s">
        <v>253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45845</v>
      </c>
      <c r="B230" s="6" t="n">
        <v>1004.36</v>
      </c>
      <c r="C230" s="16" t="s">
        <v>253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45846</v>
      </c>
      <c r="B231" s="6" t="n">
        <v>-6125</v>
      </c>
      <c r="C231" s="16" t="s">
        <v>254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45846</v>
      </c>
      <c r="B232" s="6" t="n">
        <v>-3062</v>
      </c>
      <c r="C232" s="16" t="s">
        <v>255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45852</v>
      </c>
      <c r="B233" s="6" t="n">
        <v>-18989.44</v>
      </c>
      <c r="C233" s="16" t="s">
        <v>256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45852</v>
      </c>
      <c r="B234" s="6" t="n">
        <v>-665.84</v>
      </c>
      <c r="C234" s="16" t="s">
        <v>257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45854</v>
      </c>
      <c r="B235" s="6" t="n">
        <v>-53.13</v>
      </c>
      <c r="C235" s="16" t="s">
        <v>258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45854</v>
      </c>
      <c r="B236" s="6" t="n">
        <v>-585.43</v>
      </c>
      <c r="C236" s="16" t="s">
        <v>259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45854</v>
      </c>
      <c r="B237" s="6" t="n">
        <v>672.43</v>
      </c>
      <c r="C237" s="16" t="s">
        <v>260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45854.59744213</v>
      </c>
      <c r="B238" s="6" t="n">
        <v>61.13</v>
      </c>
      <c r="C238" s="16" t="s">
        <v>261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45855</v>
      </c>
      <c r="B239" s="6" t="n">
        <v>-45706.25</v>
      </c>
      <c r="C239" s="16" t="s">
        <v>262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45855</v>
      </c>
      <c r="B240" s="6" t="n">
        <v>-24147</v>
      </c>
      <c r="C240" s="16" t="s">
        <v>263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45855</v>
      </c>
      <c r="B241" s="6" t="n">
        <v>-689</v>
      </c>
      <c r="C241" s="16" t="s">
        <v>264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45855</v>
      </c>
      <c r="B242" s="6" t="n">
        <v>-2297</v>
      </c>
      <c r="C242" s="16" t="s">
        <v>265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45856</v>
      </c>
      <c r="B243" s="6" t="n">
        <v>-45162.6</v>
      </c>
      <c r="C243" s="16" t="s">
        <v>266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45856</v>
      </c>
      <c r="B244" s="6" t="n">
        <v>-3334.4</v>
      </c>
      <c r="C244" s="16" t="s">
        <v>267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45856</v>
      </c>
      <c r="B245" s="6" t="n">
        <v>3062</v>
      </c>
      <c r="C245" s="16" t="s">
        <v>268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45856.486342593</v>
      </c>
      <c r="B246" s="6" t="n">
        <v>6125</v>
      </c>
      <c r="C246" s="16" t="s">
        <v>269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45857</v>
      </c>
      <c r="B247" s="6" t="n">
        <v>-1558.33</v>
      </c>
      <c r="C247" s="16" t="s">
        <v>270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45859.660011574</v>
      </c>
      <c r="B248" s="6" t="n">
        <v>1791.33</v>
      </c>
      <c r="C248" s="16" t="s">
        <v>271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45862.667025463</v>
      </c>
      <c r="B249" s="6" t="n">
        <v>689</v>
      </c>
      <c r="C249" s="16" t="s">
        <v>272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45866</v>
      </c>
      <c r="B250" s="6" t="n">
        <v>2297</v>
      </c>
      <c r="C250" s="16" t="s">
        <v>273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45867</v>
      </c>
      <c r="B251" s="6" t="n">
        <v>665.84</v>
      </c>
      <c r="C251" s="16" t="s">
        <v>274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45867.465416667</v>
      </c>
      <c r="B252" s="6" t="n">
        <v>18989.44</v>
      </c>
      <c r="C252" s="16" t="s">
        <v>275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45870</v>
      </c>
      <c r="B253" s="6" t="n">
        <v>24248</v>
      </c>
      <c r="C253" s="16" t="s">
        <v>276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45870.521157407</v>
      </c>
      <c r="B254" s="6" t="n">
        <v>45898.25</v>
      </c>
      <c r="C254" s="16" t="s">
        <v>277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45873</v>
      </c>
      <c r="B255" s="6" t="n">
        <v>3336.4</v>
      </c>
      <c r="C255" s="16" t="s">
        <v>278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45873.469178241</v>
      </c>
      <c r="B256" s="6" t="n">
        <v>45192.6</v>
      </c>
      <c r="C256" s="16" t="s">
        <v>279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45874</v>
      </c>
      <c r="B257" s="6" t="n">
        <v>-1335.1</v>
      </c>
      <c r="C257" s="16" t="s">
        <v>280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45874</v>
      </c>
      <c r="B258" s="6" t="n">
        <v>511.7</v>
      </c>
      <c r="C258" s="16" t="s">
        <v>281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45874</v>
      </c>
      <c r="B259" s="6" t="n">
        <v>1023.4</v>
      </c>
      <c r="C259" s="16" t="s">
        <v>281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45877</v>
      </c>
      <c r="B260" s="6" t="n">
        <v>1000000</v>
      </c>
      <c r="C260" s="16" t="s">
        <v>282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45882</v>
      </c>
      <c r="B261" s="6" t="n">
        <v>-3442.6</v>
      </c>
      <c r="C261" s="16" t="s">
        <v>283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45884</v>
      </c>
      <c r="B262" s="6" t="n">
        <v>-54.09</v>
      </c>
      <c r="C262" s="16" t="s">
        <v>284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45884</v>
      </c>
      <c r="B263" s="6" t="n">
        <v>-593.99</v>
      </c>
      <c r="C263" s="16" t="s">
        <v>285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45884</v>
      </c>
      <c r="B264" s="6" t="n">
        <v>682.99</v>
      </c>
      <c r="C264" s="16" t="s">
        <v>286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45884.619074074</v>
      </c>
      <c r="B265" s="6" t="n">
        <v>62.09</v>
      </c>
      <c r="C265" s="16" t="s">
        <v>287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45887</v>
      </c>
      <c r="B266" s="6" t="n">
        <v>-1595.38</v>
      </c>
      <c r="C266" s="16" t="s">
        <v>288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45887.587175926</v>
      </c>
      <c r="B267" s="6" t="n">
        <v>1833.38</v>
      </c>
      <c r="C267" s="16" t="s">
        <v>289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45897.486342593</v>
      </c>
      <c r="B268" s="6" t="n">
        <v>3496.6</v>
      </c>
      <c r="C268" s="16" t="s">
        <v>290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45898.978530093</v>
      </c>
      <c r="B269" s="6" t="n">
        <v>200000</v>
      </c>
      <c r="C269" s="16" t="s">
        <v>112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45902</v>
      </c>
      <c r="B270" s="6" t="n">
        <v>-67438.203316062</v>
      </c>
      <c r="C270" s="16" t="s">
        <v>291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45902</v>
      </c>
      <c r="B271" s="6" t="n">
        <v>-16995</v>
      </c>
      <c r="C271" s="16" t="s">
        <v>292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45902</v>
      </c>
      <c r="B272" s="6" t="n">
        <v>-9370</v>
      </c>
      <c r="C272" s="16" t="s">
        <v>293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45902</v>
      </c>
      <c r="B273" s="6" t="n">
        <v>-3731.48669784</v>
      </c>
      <c r="C273" s="16" t="s">
        <v>294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45902.941666667</v>
      </c>
      <c r="B274" s="6" t="n">
        <v>4500</v>
      </c>
      <c r="C274" s="16" t="s">
        <v>204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45904</v>
      </c>
      <c r="B275" s="6" t="n">
        <v>-1340.17</v>
      </c>
      <c r="C275" s="16" t="s">
        <v>295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45904</v>
      </c>
      <c r="B276" s="6" t="n">
        <v>513.39</v>
      </c>
      <c r="C276" s="16" t="s">
        <v>296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45904</v>
      </c>
      <c r="B277" s="6" t="n">
        <v>1026.78</v>
      </c>
      <c r="C277" s="16" t="s">
        <v>296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45914</v>
      </c>
      <c r="B278" s="6" t="n">
        <v>-57.82</v>
      </c>
      <c r="C278" s="16" t="s">
        <v>297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45914</v>
      </c>
      <c r="B279" s="6" t="n">
        <v>-639.02</v>
      </c>
      <c r="C279" s="16" t="s">
        <v>298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45915</v>
      </c>
      <c r="B280" s="6" t="n">
        <v>735.02</v>
      </c>
      <c r="C280" s="16" t="s">
        <v>299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45915.708715278</v>
      </c>
      <c r="B281" s="6" t="n">
        <v>66.82</v>
      </c>
      <c r="C281" s="16" t="s">
        <v>300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45917</v>
      </c>
      <c r="B282" s="6" t="n">
        <v>-1656.27</v>
      </c>
      <c r="C282" s="16" t="s">
        <v>301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45917.607881944</v>
      </c>
      <c r="B283" s="6" t="n">
        <v>1903.27</v>
      </c>
      <c r="C283" s="16" t="s">
        <v>302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45929</v>
      </c>
      <c r="B284" s="6" t="n">
        <v>-4942</v>
      </c>
      <c r="C284" s="16" t="s">
        <v>220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45929</v>
      </c>
      <c r="B285" s="6" t="n">
        <v>-6473</v>
      </c>
      <c r="C285" s="16" t="s">
        <v>221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45933</v>
      </c>
      <c r="B286" s="6" t="n">
        <v>417.61</v>
      </c>
      <c r="C286" s="16" t="s">
        <v>303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45933</v>
      </c>
      <c r="B287" s="6" t="n">
        <v>6055.39</v>
      </c>
      <c r="C287" s="16" t="s">
        <v>303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45933.469050926</v>
      </c>
      <c r="B288" s="6" t="n">
        <v>4942</v>
      </c>
      <c r="C288" s="16" t="s">
        <v>304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45934</v>
      </c>
      <c r="B289" s="6" t="n">
        <v>-1362.04</v>
      </c>
      <c r="C289" s="16" t="s">
        <v>305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45936</v>
      </c>
      <c r="B290" s="6" t="n">
        <v>-731</v>
      </c>
      <c r="C290" s="16" t="s">
        <v>306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45936</v>
      </c>
      <c r="B291" s="6" t="n">
        <v>-2436</v>
      </c>
      <c r="C291" s="16" t="s">
        <v>307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45936</v>
      </c>
      <c r="B292" s="6" t="n">
        <v>521.68</v>
      </c>
      <c r="C292" s="16" t="s">
        <v>308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45936</v>
      </c>
      <c r="B293" s="6" t="n">
        <v>1043.36</v>
      </c>
      <c r="C293" s="16" t="s">
        <v>308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45943</v>
      </c>
      <c r="B294" s="6" t="n">
        <v>2436</v>
      </c>
      <c r="C294" s="16" t="s">
        <v>309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45943.479664352</v>
      </c>
      <c r="B295" s="6" t="n">
        <v>731</v>
      </c>
      <c r="C295" s="16" t="s">
        <v>310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45944</v>
      </c>
      <c r="B296" s="6" t="n">
        <v>-55.33</v>
      </c>
      <c r="C296" s="16" t="s">
        <v>311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45944</v>
      </c>
      <c r="B297" s="6" t="n">
        <v>-605.63</v>
      </c>
      <c r="C297" s="16" t="s">
        <v>312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45944</v>
      </c>
      <c r="B298" s="6" t="n">
        <v>696.63</v>
      </c>
      <c r="C298" s="16" t="s">
        <v>313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45944.635694444</v>
      </c>
      <c r="B299" s="6" t="n">
        <v>63.33</v>
      </c>
      <c r="C299" s="16" t="s">
        <v>314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45947</v>
      </c>
      <c r="B300" s="6" t="n">
        <v>-1571.12</v>
      </c>
      <c r="C300" s="16" t="s">
        <v>315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45947.594039352</v>
      </c>
      <c r="B301" s="6" t="n">
        <v>1806.12</v>
      </c>
      <c r="C301" s="16" t="s">
        <v>316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45948</v>
      </c>
      <c r="B302" s="6" t="n">
        <v>-4907</v>
      </c>
      <c r="C302" s="16" t="s">
        <v>317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45948</v>
      </c>
      <c r="B303" s="6" t="n">
        <v>-2610</v>
      </c>
      <c r="C303" s="16" t="s">
        <v>318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45950</v>
      </c>
      <c r="B304" s="6" t="n">
        <v>-256</v>
      </c>
      <c r="C304" s="16" t="s">
        <v>319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45955.432627315</v>
      </c>
      <c r="B305" s="6" t="n">
        <v>190000</v>
      </c>
      <c r="C305" s="16" t="s">
        <v>112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45961</v>
      </c>
      <c r="B306" s="6" t="n">
        <v>1461.6</v>
      </c>
      <c r="C306" s="16" t="s">
        <v>320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45961</v>
      </c>
      <c r="B307" s="6" t="n">
        <v>1148.4</v>
      </c>
      <c r="C307" s="16" t="s">
        <v>320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45961.489791667</v>
      </c>
      <c r="B308" s="6" t="n">
        <v>4907</v>
      </c>
      <c r="C308" s="16" t="s">
        <v>321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45961.510729167</v>
      </c>
      <c r="B309" s="6" t="n">
        <v>256</v>
      </c>
      <c r="C309" s="16" t="s">
        <v>322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45964</v>
      </c>
      <c r="B310" s="6" t="n">
        <v>-1344.72</v>
      </c>
      <c r="C310" s="16" t="s">
        <v>323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45966</v>
      </c>
      <c r="B311" s="6" t="n">
        <v>515.24</v>
      </c>
      <c r="C311" s="16" t="s">
        <v>324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45966</v>
      </c>
      <c r="B312" s="6" t="n">
        <v>1030.48</v>
      </c>
      <c r="C312" s="16" t="s">
        <v>324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45973</v>
      </c>
      <c r="B313" s="6" t="n">
        <v>-1898.8</v>
      </c>
      <c r="C313" s="16" t="s">
        <v>325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45973</v>
      </c>
      <c r="B314" s="6" t="n">
        <v>2182.8</v>
      </c>
      <c r="C314" s="16" t="s">
        <v>326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45974</v>
      </c>
      <c r="B315" s="6" t="n">
        <v>-55.46</v>
      </c>
      <c r="C315" s="16" t="s">
        <v>327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45974</v>
      </c>
      <c r="B316" s="6" t="n">
        <v>-607.06</v>
      </c>
      <c r="C316" s="16" t="s">
        <v>328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45974</v>
      </c>
      <c r="B317" s="6" t="n">
        <v>698.06</v>
      </c>
      <c r="C317" s="16" t="s">
        <v>329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45974.635706019</v>
      </c>
      <c r="B318" s="6" t="n">
        <v>63.46</v>
      </c>
      <c r="C318" s="16" t="s">
        <v>330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45977</v>
      </c>
      <c r="B319" s="6" t="n">
        <v>-1616.61</v>
      </c>
      <c r="C319" s="16" t="s">
        <v>331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45978.628935185</v>
      </c>
      <c r="B320" s="6" t="n">
        <v>1858.61</v>
      </c>
      <c r="C320" s="16" t="s">
        <v>332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45992</v>
      </c>
      <c r="B321" s="6" t="n">
        <v>-352.234</v>
      </c>
      <c r="C321" s="16" t="s">
        <v>333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45994</v>
      </c>
      <c r="B322" s="6" t="n">
        <v>-1291.91</v>
      </c>
      <c r="C322" s="16" t="s">
        <v>334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45994</v>
      </c>
      <c r="B323" s="6" t="n">
        <v>494.97</v>
      </c>
      <c r="C323" s="16" t="s">
        <v>335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45994</v>
      </c>
      <c r="B324" s="6" t="n">
        <v>989.94</v>
      </c>
      <c r="C324" s="16" t="s">
        <v>335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46003</v>
      </c>
      <c r="B325" s="6" t="n">
        <v>-3302.12</v>
      </c>
      <c r="C325" s="16" t="s">
        <v>336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46003</v>
      </c>
      <c r="B326" s="6" t="n">
        <v>3795.12</v>
      </c>
      <c r="C326" s="16" t="s">
        <v>337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46004</v>
      </c>
      <c r="B327" s="6" t="n">
        <v>-53.89</v>
      </c>
      <c r="C327" s="16" t="s">
        <v>338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46004</v>
      </c>
      <c r="B328" s="6" t="n">
        <v>-591.79</v>
      </c>
      <c r="C328" s="16" t="s">
        <v>339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46006</v>
      </c>
      <c r="B329" s="6" t="n">
        <v>680.79</v>
      </c>
      <c r="C329" s="16" t="s">
        <v>340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46006.6740625</v>
      </c>
      <c r="B330" s="6" t="n">
        <v>61.89</v>
      </c>
      <c r="C330" s="16" t="s">
        <v>341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46007</v>
      </c>
      <c r="B331" s="6" t="n">
        <v>-1589.71</v>
      </c>
      <c r="C331" s="16" t="s">
        <v>342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46007.621909722</v>
      </c>
      <c r="B332" s="6" t="n">
        <v>1826.71</v>
      </c>
      <c r="C332" s="16" t="s">
        <v>343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46013</v>
      </c>
      <c r="B333" s="6" t="n">
        <v>-624.75</v>
      </c>
      <c r="C333" s="16" t="s">
        <v>344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46013</v>
      </c>
      <c r="B334" s="6" t="n">
        <v>-1378</v>
      </c>
      <c r="C334" s="16" t="s">
        <v>345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46013</v>
      </c>
      <c r="B335" s="6" t="n">
        <v>-689</v>
      </c>
      <c r="C335" s="16" t="s">
        <v>346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46016.733136574</v>
      </c>
      <c r="B336" s="6" t="n">
        <v>624.75</v>
      </c>
      <c r="C336" s="16" t="s">
        <v>347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46017</v>
      </c>
      <c r="B337" s="6" t="n">
        <v>689</v>
      </c>
      <c r="C337" s="16" t="s">
        <v>348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46024</v>
      </c>
      <c r="B338" s="6" t="n">
        <v>-1300.9</v>
      </c>
      <c r="C338" s="16" t="s">
        <v>349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46030</v>
      </c>
      <c r="B339" s="6" t="n">
        <v>-752</v>
      </c>
      <c r="C339" s="16" t="s">
        <v>350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46030</v>
      </c>
      <c r="B340" s="6" t="n">
        <v>-2506</v>
      </c>
      <c r="C340" s="16" t="s">
        <v>351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46033</v>
      </c>
      <c r="B341" s="6" t="n">
        <v>-3351.2</v>
      </c>
      <c r="C341" s="16" t="s">
        <v>352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46034</v>
      </c>
      <c r="B342" s="6" t="n">
        <v>-52.41</v>
      </c>
      <c r="C342" s="16" t="s">
        <v>353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46034</v>
      </c>
      <c r="B343" s="6" t="n">
        <v>-578.51</v>
      </c>
      <c r="C343" s="16" t="s">
        <v>354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46034</v>
      </c>
      <c r="B344" s="6" t="n">
        <v>664.51</v>
      </c>
      <c r="C344" s="16" t="s">
        <v>355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46034.67755787</v>
      </c>
      <c r="B345" s="6" t="n">
        <v>60.41</v>
      </c>
      <c r="C345" s="16" t="s">
        <v>356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46035</v>
      </c>
      <c r="B346" s="6" t="n">
        <v>996.6</v>
      </c>
      <c r="C346" s="16" t="s">
        <v>357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46035</v>
      </c>
      <c r="B347" s="6" t="n">
        <v>3895.65</v>
      </c>
      <c r="C347" s="16" t="s">
        <v>358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46035</v>
      </c>
      <c r="B348" s="6" t="n">
        <v>498.3</v>
      </c>
      <c r="C348" s="16" t="s">
        <v>357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46037</v>
      </c>
      <c r="B349" s="6" t="n">
        <v>-1571.41</v>
      </c>
      <c r="C349" s="16" t="s">
        <v>359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46037.642662037</v>
      </c>
      <c r="B350" s="6" t="n">
        <v>1806.41</v>
      </c>
      <c r="C350" s="16" t="s">
        <v>360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46041</v>
      </c>
      <c r="B351" s="6" t="n">
        <v>2506</v>
      </c>
      <c r="C351" s="16" t="s">
        <v>361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46042</v>
      </c>
      <c r="B352" s="6" t="n">
        <v>-300000</v>
      </c>
      <c r="C352" s="16" t="s">
        <v>362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46054</v>
      </c>
      <c r="B353" s="6" t="n">
        <v>-1238.02</v>
      </c>
      <c r="C353" s="16" t="s">
        <v>363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46056</v>
      </c>
      <c r="B354" s="6" t="n">
        <v>964.84</v>
      </c>
      <c r="C354" s="16" t="s">
        <v>364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46056</v>
      </c>
      <c r="B355" s="6" t="n">
        <v>482.42</v>
      </c>
      <c r="C355" s="16" t="s">
        <v>364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46063</v>
      </c>
      <c r="B356" s="6" t="n">
        <v>-3406.45</v>
      </c>
      <c r="C356" s="16" t="s">
        <v>365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46063</v>
      </c>
      <c r="B357" s="6" t="n">
        <v>3915.45</v>
      </c>
      <c r="C357" s="16" t="s">
        <v>366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46064</v>
      </c>
      <c r="B358" s="6" t="n">
        <v>-52.57</v>
      </c>
      <c r="C358" s="16" t="s">
        <v>367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46064</v>
      </c>
      <c r="B359" s="6" t="n">
        <v>-579.27</v>
      </c>
      <c r="C359" s="16" t="s">
        <v>368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46064</v>
      </c>
      <c r="B360" s="6" t="n">
        <v>666.27</v>
      </c>
      <c r="C360" s="16" t="s">
        <v>369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46064.625428241</v>
      </c>
      <c r="B361" s="6" t="n">
        <v>60.57</v>
      </c>
      <c r="C361" s="16" t="s">
        <v>370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46067</v>
      </c>
      <c r="B362" s="6" t="n">
        <v>-1538.42</v>
      </c>
      <c r="C362" s="16" t="s">
        <v>371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46069.649675926</v>
      </c>
      <c r="B363" s="6" t="n">
        <v>1768.42</v>
      </c>
      <c r="C363" s="16" t="s">
        <v>372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46078</v>
      </c>
      <c r="B364" s="6" t="n">
        <v>-839.91</v>
      </c>
      <c r="C364" s="16" t="s">
        <v>373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46079.694733796</v>
      </c>
      <c r="B365" s="6" t="n">
        <v>965.58</v>
      </c>
      <c r="C365" s="16" t="s">
        <v>374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46084</v>
      </c>
      <c r="B366" s="6" t="n">
        <v>-1284.69</v>
      </c>
      <c r="C366" s="16" t="s">
        <v>375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46084</v>
      </c>
      <c r="B367" s="6" t="n">
        <v>984.46</v>
      </c>
      <c r="C367" s="16" t="s">
        <v>376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46084</v>
      </c>
      <c r="B368" s="6" t="n">
        <v>492.23</v>
      </c>
      <c r="C368" s="16" t="s">
        <v>376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46093</v>
      </c>
      <c r="B369" s="6" t="n">
        <v>-3509.7</v>
      </c>
      <c r="C369" s="16" t="s">
        <v>377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46093</v>
      </c>
      <c r="B370" s="6" t="n">
        <v>4033.7</v>
      </c>
      <c r="C370" s="16" t="s">
        <v>378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46094</v>
      </c>
      <c r="B371" s="6" t="n">
        <v>-53.67</v>
      </c>
      <c r="C371" s="16" t="s">
        <v>379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46094</v>
      </c>
      <c r="B372" s="6" t="n">
        <v>-590.37</v>
      </c>
      <c r="C372" s="16" t="s">
        <v>380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46094</v>
      </c>
      <c r="B373" s="6" t="n">
        <v>678.37</v>
      </c>
      <c r="C373" s="16" t="s">
        <v>381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46094.590509259</v>
      </c>
      <c r="B374" s="6" t="n">
        <v>61.67</v>
      </c>
      <c r="C374" s="16" t="s">
        <v>382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46097</v>
      </c>
      <c r="B375" s="6" t="n">
        <v>-1599.02</v>
      </c>
      <c r="C375" s="16" t="s">
        <v>383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46097.611469907</v>
      </c>
      <c r="B376" s="6" t="n">
        <v>1838.02</v>
      </c>
      <c r="C376" s="16" t="s">
        <v>384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46100</v>
      </c>
      <c r="B377" s="6" t="n">
        <v>-3105.32</v>
      </c>
      <c r="C377" s="16" t="s">
        <v>385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46104</v>
      </c>
      <c r="B378" s="6" t="n">
        <v>-7809</v>
      </c>
      <c r="C378" s="16" t="s">
        <v>386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46104</v>
      </c>
      <c r="B379" s="6" t="n">
        <v>-3905</v>
      </c>
      <c r="C379" s="16" t="s">
        <v>387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46105.635740741</v>
      </c>
      <c r="B380" s="6" t="n">
        <v>3515.38</v>
      </c>
      <c r="C380" s="16" t="s">
        <v>388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46108</v>
      </c>
      <c r="B381" s="6" t="n">
        <v>-900.16</v>
      </c>
      <c r="C381" s="16" t="s">
        <v>389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46111</v>
      </c>
      <c r="B382" s="6" t="n">
        <v>3905</v>
      </c>
      <c r="C382" s="16" t="s">
        <v>390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46111.677430556</v>
      </c>
      <c r="B383" s="6" t="n">
        <v>1034.88</v>
      </c>
      <c r="C383" s="16" t="s">
        <v>391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46114</v>
      </c>
      <c r="B384" s="6" t="n">
        <v>-1350.71</v>
      </c>
      <c r="C384" s="16" t="s">
        <v>392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46114</v>
      </c>
      <c r="B385" s="6" t="n">
        <v>1035.14</v>
      </c>
      <c r="C385" s="16" t="s">
        <v>393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46114</v>
      </c>
      <c r="B386" s="6" t="n">
        <v>517.57</v>
      </c>
      <c r="C386" s="16" t="s">
        <v>393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46115</v>
      </c>
      <c r="B387" s="6" t="n">
        <v>1096.41</v>
      </c>
      <c r="C387" s="16" t="s">
        <v>394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46115</v>
      </c>
      <c r="B388" s="6" t="n">
        <v>-1096.41</v>
      </c>
      <c r="C388" s="16" t="s">
        <v>394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46123</v>
      </c>
      <c r="B389" s="6" t="n">
        <v>-3486.85</v>
      </c>
      <c r="C389" s="16" t="s">
        <v>395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46124</v>
      </c>
      <c r="B390" s="6" t="n">
        <v>-52.71</v>
      </c>
      <c r="C390" s="16" t="s">
        <v>396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46124</v>
      </c>
      <c r="B391" s="6" t="n">
        <v>-580.81</v>
      </c>
      <c r="C391" s="16" t="s">
        <v>397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46125</v>
      </c>
      <c r="B392" s="6" t="n">
        <v>4007.85</v>
      </c>
      <c r="C392" s="16" t="s">
        <v>398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46125</v>
      </c>
      <c r="B393" s="6" t="n">
        <v>667.81</v>
      </c>
      <c r="C393" s="16" t="s">
        <v>399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46125.60806713</v>
      </c>
      <c r="B394" s="6" t="n">
        <v>60.71</v>
      </c>
      <c r="C394" s="16" t="s">
        <v>400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46127</v>
      </c>
      <c r="B395" s="6" t="n">
        <v>-1519.96</v>
      </c>
      <c r="C395" s="16" t="s">
        <v>401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46127.573217593</v>
      </c>
      <c r="B396" s="6" t="n">
        <v>1746.96</v>
      </c>
      <c r="C396" s="16" t="s">
        <v>402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46130</v>
      </c>
      <c r="B397" s="6" t="n">
        <v>-2840.4</v>
      </c>
      <c r="C397" s="16" t="s">
        <v>403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46132.601041667</v>
      </c>
      <c r="B398" s="6" t="n">
        <v>3265.4</v>
      </c>
      <c r="C398" s="16" t="s">
        <v>404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46138</v>
      </c>
      <c r="B399" s="6" t="n">
        <v>-827.78</v>
      </c>
      <c r="C399" s="16" t="s">
        <v>405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46140.684351852</v>
      </c>
      <c r="B400" s="6" t="n">
        <v>951.72</v>
      </c>
      <c r="C400" s="16" t="s">
        <v>406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46144</v>
      </c>
      <c r="B401" s="6" t="n">
        <v>-1233.35</v>
      </c>
      <c r="C401" s="16" t="s">
        <v>407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46147</v>
      </c>
      <c r="B402" s="6" t="n">
        <v>1429.44</v>
      </c>
      <c r="C402" s="16" t="s">
        <v>408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46153</v>
      </c>
      <c r="B403" s="6" t="n">
        <v>-3364.6</v>
      </c>
      <c r="C403" s="16" t="s">
        <v>409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46154</v>
      </c>
      <c r="B404" s="6" t="n">
        <v>-50.2</v>
      </c>
      <c r="C404" s="16" t="s">
        <v>410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46154</v>
      </c>
      <c r="B405" s="6" t="n">
        <v>-557.2</v>
      </c>
      <c r="C405" s="16" t="s">
        <v>411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46154</v>
      </c>
      <c r="B406" s="6" t="n">
        <v>640.2</v>
      </c>
      <c r="C406" s="16" t="s">
        <v>412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46154</v>
      </c>
      <c r="B407" s="6" t="n">
        <v>3867.6</v>
      </c>
      <c r="C407" s="16" t="s">
        <v>413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46154.698344907</v>
      </c>
      <c r="B408" s="6" t="n">
        <v>58.2</v>
      </c>
      <c r="C408" s="16" t="s">
        <v>414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46157</v>
      </c>
      <c r="B409" s="6" t="n">
        <v>-1462.26</v>
      </c>
      <c r="C409" s="16" t="s">
        <v>415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46157.594212963</v>
      </c>
      <c r="B410" s="6" t="n">
        <v>1680.26</v>
      </c>
      <c r="C410" s="16" t="s">
        <v>416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46160</v>
      </c>
      <c r="B411" s="6" t="n">
        <v>-2760.02</v>
      </c>
      <c r="C411" s="16" t="s">
        <v>417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46161.5940625</v>
      </c>
      <c r="B412" s="6" t="n">
        <v>3138.38</v>
      </c>
      <c r="C412" s="16" t="s">
        <v>418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46167</v>
      </c>
      <c r="B413" s="6" t="n">
        <v>-940</v>
      </c>
      <c r="C413" s="16" t="s">
        <v>419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46167</v>
      </c>
      <c r="B414" s="6" t="n">
        <v>-3182.5</v>
      </c>
      <c r="C414" s="16" t="s">
        <v>420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46168</v>
      </c>
      <c r="B415" s="6" t="n">
        <v>-1381.55</v>
      </c>
      <c r="C415" s="16" t="s">
        <v>421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46169.673831019</v>
      </c>
      <c r="B416" s="6" t="n">
        <v>1588.41</v>
      </c>
      <c r="C416" s="16" t="s">
        <v>422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46174</v>
      </c>
      <c r="B417" s="6" t="n">
        <v>-1172.15</v>
      </c>
      <c r="C417" s="16" t="s">
        <v>423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46175</v>
      </c>
      <c r="B418" s="6" t="n">
        <v>1357.23</v>
      </c>
      <c r="C418" s="16" t="s">
        <v>424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46175</v>
      </c>
      <c r="B419" s="6" t="n">
        <v>3182.5</v>
      </c>
      <c r="C419" s="16" t="s">
        <v>425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46179</v>
      </c>
      <c r="B420" s="6" t="n">
        <v>8</v>
      </c>
      <c r="C420" s="16" t="s">
        <v>282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46180</v>
      </c>
      <c r="B421" s="6" t="n">
        <v>-573.89</v>
      </c>
      <c r="C421" s="16" t="s">
        <v>426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46182.673958333</v>
      </c>
      <c r="B422" s="6" t="n">
        <v>655.62</v>
      </c>
      <c r="C422" s="16" t="s">
        <v>427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46183</v>
      </c>
      <c r="B423" s="6" t="n">
        <v>-3367.72</v>
      </c>
      <c r="C423" s="16" t="s">
        <v>428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46183</v>
      </c>
      <c r="B424" s="6" t="n">
        <v>3870.72</v>
      </c>
      <c r="C424" s="16" t="s">
        <v>429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46184</v>
      </c>
      <c r="B425" s="6" t="n">
        <v>-48.95</v>
      </c>
      <c r="C425" s="16" t="s">
        <v>430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46184</v>
      </c>
      <c r="B426" s="6" t="n">
        <v>-535.45</v>
      </c>
      <c r="C426" s="16" t="s">
        <v>431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46184</v>
      </c>
      <c r="B427" s="6" t="n">
        <v>615.45</v>
      </c>
      <c r="C427" s="16" t="s">
        <v>432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46184.639270833</v>
      </c>
      <c r="B428" s="6" t="n">
        <v>55.95</v>
      </c>
      <c r="C428" s="16" t="s">
        <v>433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46187</v>
      </c>
      <c r="B429" s="6" t="n">
        <v>-1433.49</v>
      </c>
      <c r="C429" s="16" t="s">
        <v>434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46188.649699074</v>
      </c>
      <c r="B430" s="6" t="n">
        <v>1647.49</v>
      </c>
      <c r="C430" s="16" t="s">
        <v>435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46190</v>
      </c>
      <c r="B431" s="6" t="n">
        <v>-2705.38</v>
      </c>
      <c r="C431" s="16" t="s">
        <v>436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46190.62537037</v>
      </c>
      <c r="B432" s="6" t="n">
        <v>3109.38</v>
      </c>
      <c r="C432" s="16" t="s">
        <v>437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46197.838194444</v>
      </c>
      <c r="B433" s="6" t="n">
        <v>221535.83</v>
      </c>
      <c r="C433" s="16" t="s">
        <v>112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46198</v>
      </c>
      <c r="B434" s="6" t="n">
        <v>-524687</v>
      </c>
      <c r="C434" s="16" t="s">
        <v>438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46198</v>
      </c>
      <c r="B435" s="6" t="n">
        <v>-1443.88</v>
      </c>
      <c r="C435" s="16" t="s">
        <v>439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46199.687673611</v>
      </c>
      <c r="B436" s="6" t="n">
        <v>1659.82</v>
      </c>
      <c r="C436" s="16" t="s">
        <v>440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46202</v>
      </c>
      <c r="B437" s="6" t="n">
        <v>-2653</v>
      </c>
      <c r="C437" s="16" t="s">
        <v>441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46202</v>
      </c>
      <c r="B438" s="6" t="n">
        <v>-1435</v>
      </c>
      <c r="C438" s="16" t="s">
        <v>442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46204</v>
      </c>
      <c r="B439" s="6" t="n">
        <v>-1301.74</v>
      </c>
      <c r="C439" s="16" t="s">
        <v>443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46204</v>
      </c>
      <c r="B440" s="6" t="n">
        <v>1485.87</v>
      </c>
      <c r="C440" s="16" t="s">
        <v>444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46209</v>
      </c>
      <c r="B441" s="6" t="n">
        <v>-6529.37</v>
      </c>
      <c r="C441" s="16" t="s">
        <v>445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46209</v>
      </c>
      <c r="B442" s="6" t="n">
        <v>-0.63</v>
      </c>
      <c r="C442" s="16" t="s">
        <v>438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46209.646006944</v>
      </c>
      <c r="B443" s="6" t="n">
        <v>544464</v>
      </c>
      <c r="C443" s="16" t="s">
        <v>112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46210</v>
      </c>
      <c r="B444" s="6" t="n">
        <v>-602.02</v>
      </c>
      <c r="C444" s="16" t="s">
        <v>446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46210</v>
      </c>
      <c r="B445" s="6" t="n">
        <v>-544463.37</v>
      </c>
      <c r="C445" s="16" t="s">
        <v>438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46211.559259259</v>
      </c>
      <c r="B446" s="6" t="n">
        <v>692.02</v>
      </c>
      <c r="C446" s="16" t="s">
        <v>447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46212</v>
      </c>
      <c r="B447" s="6" t="n">
        <v>-2506.63</v>
      </c>
      <c r="C447" s="16" t="s">
        <v>448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46213</v>
      </c>
      <c r="B448" s="6" t="n">
        <v>-2116.7</v>
      </c>
      <c r="C448" s="16" t="s">
        <v>449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46213</v>
      </c>
      <c r="B449" s="6" t="n">
        <v>2445.62</v>
      </c>
      <c r="C449" s="16" t="s">
        <v>450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46214</v>
      </c>
      <c r="B450" s="6" t="n">
        <v>-416.4</v>
      </c>
      <c r="C450" s="16" t="s">
        <v>451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46216</v>
      </c>
      <c r="B451" s="6" t="n">
        <v>-58165.32</v>
      </c>
      <c r="C451" s="16" t="s">
        <v>452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46216</v>
      </c>
      <c r="B452" s="6" t="n">
        <v>-2887.92</v>
      </c>
      <c r="C452" s="16" t="s">
        <v>453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46216</v>
      </c>
      <c r="B453" s="6" t="n">
        <v>-6882</v>
      </c>
      <c r="C453" s="16" t="s">
        <v>454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46216</v>
      </c>
      <c r="B454" s="6" t="n">
        <v>-4902</v>
      </c>
      <c r="C454" s="16" t="s">
        <v>455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46216</v>
      </c>
      <c r="B455" s="6" t="n">
        <v>-473.99</v>
      </c>
      <c r="C455" s="16" t="s">
        <v>438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46216</v>
      </c>
      <c r="B456" s="6" t="n">
        <v>473.84</v>
      </c>
      <c r="C456" s="16" t="s">
        <v>456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46216.671388889</v>
      </c>
      <c r="B457" s="6" t="n">
        <v>100000</v>
      </c>
      <c r="C457" s="16" t="s">
        <v>112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46217</v>
      </c>
      <c r="B458" s="6" t="n">
        <v>1435</v>
      </c>
      <c r="C458" s="16" t="s">
        <v>457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46217</v>
      </c>
      <c r="B459" s="6" t="n">
        <v>-182808</v>
      </c>
      <c r="C459" s="16" t="s">
        <v>458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46217.614189815</v>
      </c>
      <c r="B460" s="6" t="n">
        <v>207000</v>
      </c>
      <c r="C460" s="16" t="s">
        <v>112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46218</v>
      </c>
      <c r="B461" s="6" t="n">
        <v>-203305.01</v>
      </c>
      <c r="C461" s="16" t="s">
        <v>438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46219</v>
      </c>
      <c r="B462" s="6" t="n">
        <v>5558</v>
      </c>
      <c r="C462" s="16" t="s">
        <v>459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46219</v>
      </c>
      <c r="B463" s="6" t="n">
        <v>-5558.32</v>
      </c>
      <c r="C463" s="16" t="s">
        <v>438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46219.836886574</v>
      </c>
      <c r="B464" s="6" t="n">
        <v>286093</v>
      </c>
      <c r="C464" s="16" t="s">
        <v>112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46220</v>
      </c>
      <c r="B465" s="6" t="n">
        <v>-261175.68</v>
      </c>
      <c r="C465" s="16" t="s">
        <v>438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46223</v>
      </c>
      <c r="B466" s="6" t="n">
        <v>-0.96</v>
      </c>
      <c r="C466" s="16" t="s">
        <v>438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46223.983368056</v>
      </c>
      <c r="B467" s="6" t="n">
        <v>60000</v>
      </c>
      <c r="C467" s="16" t="s">
        <v>112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46224</v>
      </c>
      <c r="B468" s="6" t="n">
        <v>-62407.04</v>
      </c>
      <c r="C468" s="16" t="s">
        <v>438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46227</v>
      </c>
      <c r="B469" s="6" t="n">
        <v>-72732</v>
      </c>
      <c r="C469" s="16" t="s">
        <v>460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2" t="n">
        <v>46227</v>
      </c>
      <c r="B470" s="5" t="n">
        <v>-4061694.39</v>
      </c>
      <c r="C470" s="14" t="s">
        <v>461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/>
      <c r="B471" s="9" t="s">
        <f>=XIRR(B2:B470,A2:A470)</f>
      </c>
      <c r="C471" s="16" t="s">
        <v>462</v>
      </c>
      <c r="D471" s="16"/>
      <c r="E471" s="16"/>
      <c r="F471" s="7"/>
      <c r="G471" s="2" t="s">
        <v>463</v>
      </c>
      <c r="H471" s="6" t="s">
        <f>=SUM(I2:H470)/365</f>
      </c>
    </row>
    <row collapsed="false" customFormat="false" customHeight="false" hidden="false" ht="12.1" outlineLevel="0" r="472">
      <c r="A472" s="13"/>
      <c r="B472" s="5" t="s">
        <f>=-SUM(B2:B470)</f>
      </c>
      <c r="C472" s="16" t="s">
        <v>464</v>
      </c>
      <c r="D472" s="16"/>
      <c r="E472" s="16"/>
      <c r="F472" s="7"/>
      <c r="G472" s="14" t="s">
        <v>465</v>
      </c>
      <c r="H472" s="9" t="s">
        <f>=B472/H471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  <c r="AN1" s="0"/>
      <c r="AO1" s="4" t="s">
        <v>72</v>
      </c>
      <c r="AP1" s="0"/>
    </row>
    <row collapsed="false" customFormat="false" customHeight="false" hidden="false" ht="12.1" outlineLevel="0" r="2">
      <c r="A2" s="11" t="n">
        <v>44559</v>
      </c>
      <c r="B2" s="6" t="n">
        <v>48858.3</v>
      </c>
      <c r="C2" s="0" t="s">
        <v>466</v>
      </c>
      <c r="D2" s="11" t="n">
        <v>44557</v>
      </c>
      <c r="E2" s="6" t="n">
        <v>20646.29</v>
      </c>
      <c r="F2" s="0" t="s">
        <v>466</v>
      </c>
      <c r="G2" s="11" t="n">
        <v>45007</v>
      </c>
      <c r="H2" s="6" t="n">
        <v>4144.99</v>
      </c>
      <c r="I2" s="0" t="s">
        <v>466</v>
      </c>
      <c r="J2" s="11" t="n">
        <v>45532</v>
      </c>
      <c r="K2" s="6" t="n">
        <v>1639.14</v>
      </c>
      <c r="L2" s="0" t="s">
        <v>466</v>
      </c>
      <c r="M2" s="11" t="n">
        <v>45623</v>
      </c>
      <c r="N2" s="6" t="n">
        <v>26000.78</v>
      </c>
      <c r="O2" s="0" t="s">
        <v>466</v>
      </c>
      <c r="P2" s="11" t="n">
        <v>45502</v>
      </c>
      <c r="Q2" s="6" t="n">
        <v>7752.93</v>
      </c>
      <c r="R2" s="0" t="s">
        <v>466</v>
      </c>
      <c r="S2" s="11" t="n">
        <v>46205</v>
      </c>
      <c r="T2" s="6" t="n">
        <v>118550.83</v>
      </c>
      <c r="U2" s="0" t="s">
        <v>466</v>
      </c>
      <c r="V2" s="11" t="n">
        <v>45792</v>
      </c>
      <c r="W2" s="6" t="n">
        <v>1412.63</v>
      </c>
      <c r="X2" s="0" t="s">
        <v>466</v>
      </c>
      <c r="Y2" s="11" t="n">
        <v>44777</v>
      </c>
      <c r="Z2" s="6" t="n">
        <v>8357.01</v>
      </c>
      <c r="AA2" s="0" t="s">
        <v>466</v>
      </c>
      <c r="AB2" s="11" t="n">
        <v>44560</v>
      </c>
      <c r="AC2" s="6" t="n">
        <v>10671.39</v>
      </c>
      <c r="AD2" s="0" t="s">
        <v>466</v>
      </c>
      <c r="AE2" s="11" t="n">
        <v>44571</v>
      </c>
      <c r="AF2" s="6" t="n">
        <v>19881.92</v>
      </c>
      <c r="AG2" s="0" t="s">
        <v>466</v>
      </c>
      <c r="AH2" s="11" t="n">
        <v>45489</v>
      </c>
      <c r="AI2" s="6" t="n">
        <v>215143.04</v>
      </c>
      <c r="AJ2" s="0" t="s">
        <v>466</v>
      </c>
      <c r="AK2" s="11" t="n">
        <v>44672</v>
      </c>
      <c r="AL2" s="6" t="n">
        <v>17303.98</v>
      </c>
      <c r="AM2" s="0" t="s">
        <v>466</v>
      </c>
      <c r="AN2" s="11" t="n">
        <v>45944</v>
      </c>
      <c r="AO2" s="6" t="s">
        <f>=338722.819776</f>
      </c>
      <c r="AP2" s="0" t="s">
        <v>466</v>
      </c>
    </row>
    <row collapsed="false" customFormat="false" customHeight="false" hidden="false" ht="12.1" outlineLevel="0" r="3">
      <c r="A3" s="11" t="n">
        <v>44771</v>
      </c>
      <c r="B3" s="6" t="n">
        <v>-43880.16</v>
      </c>
      <c r="C3" s="0" t="s">
        <v>467</v>
      </c>
      <c r="D3" s="11" t="n">
        <v>44574</v>
      </c>
      <c r="E3" s="6" t="n">
        <v>13617.66</v>
      </c>
      <c r="F3" s="0" t="s">
        <v>466</v>
      </c>
      <c r="G3" s="11" t="n">
        <v>45071</v>
      </c>
      <c r="H3" s="6" t="n">
        <v>-4738.23</v>
      </c>
      <c r="I3" s="0" t="s">
        <v>467</v>
      </c>
      <c r="J3" s="11" t="n">
        <v>45751</v>
      </c>
      <c r="K3" s="6" t="n">
        <v>140188.07</v>
      </c>
      <c r="L3" s="0" t="s">
        <v>466</v>
      </c>
      <c r="M3" s="11" t="n">
        <v>45636</v>
      </c>
      <c r="N3" s="6" t="n">
        <v>1250.37</v>
      </c>
      <c r="O3" s="0" t="s">
        <v>466</v>
      </c>
      <c r="P3" s="11" t="n">
        <v>45513</v>
      </c>
      <c r="Q3" s="6" t="n">
        <v>33834.91</v>
      </c>
      <c r="R3" s="0" t="s">
        <v>466</v>
      </c>
      <c r="S3" s="11" t="n">
        <v>46209</v>
      </c>
      <c r="T3" s="6" t="n">
        <v>-6529.37</v>
      </c>
      <c r="U3" s="0" t="s">
        <v>445</v>
      </c>
      <c r="V3" s="11" t="n">
        <v>45817</v>
      </c>
      <c r="W3" s="6" t="n">
        <v>-65</v>
      </c>
      <c r="X3" s="0" t="s">
        <v>242</v>
      </c>
      <c r="Y3" s="11" t="n">
        <v>44804</v>
      </c>
      <c r="Z3" s="6" t="n">
        <v>9065.44</v>
      </c>
      <c r="AA3" s="0" t="s">
        <v>466</v>
      </c>
      <c r="AB3" s="11" t="n">
        <v>44789</v>
      </c>
      <c r="AC3" s="6" t="n">
        <v>20046.42</v>
      </c>
      <c r="AD3" s="0" t="s">
        <v>466</v>
      </c>
      <c r="AE3" s="11" t="n">
        <v>44572</v>
      </c>
      <c r="AF3" s="6" t="n">
        <v>-20042.97</v>
      </c>
      <c r="AG3" s="0" t="s">
        <v>467</v>
      </c>
      <c r="AH3" s="11" t="n">
        <v>45491</v>
      </c>
      <c r="AI3" s="6" t="n">
        <v>-23279.2</v>
      </c>
      <c r="AJ3" s="0" t="s">
        <v>177</v>
      </c>
      <c r="AK3" s="11" t="n">
        <v>44701</v>
      </c>
      <c r="AL3" s="6" t="n">
        <v>-20957.01</v>
      </c>
      <c r="AM3" s="0" t="s">
        <v>467</v>
      </c>
      <c r="AN3" s="11" t="n">
        <v>45972</v>
      </c>
      <c r="AO3" s="6" t="s">
        <f>=113526.771598</f>
      </c>
      <c r="AP3" s="0" t="s">
        <v>466</v>
      </c>
    </row>
    <row collapsed="false" customFormat="false" customHeight="false" hidden="false" ht="12.1" outlineLevel="0" r="4">
      <c r="A4" s="11" t="n">
        <v>45719</v>
      </c>
      <c r="B4" s="6" t="n">
        <v>49234.43</v>
      </c>
      <c r="C4" s="0" t="s">
        <v>466</v>
      </c>
      <c r="D4" s="11" t="n">
        <v>44575</v>
      </c>
      <c r="E4" s="6" t="n">
        <v>17871.22</v>
      </c>
      <c r="F4" s="0" t="s">
        <v>466</v>
      </c>
      <c r="G4" s="11" t="n">
        <v>45302</v>
      </c>
      <c r="H4" s="6" t="n">
        <v>4639.25</v>
      </c>
      <c r="I4" s="0" t="s">
        <v>466</v>
      </c>
      <c r="J4" s="11" t="n">
        <v>45754</v>
      </c>
      <c r="K4" s="6" t="n">
        <v>69468.59</v>
      </c>
      <c r="L4" s="0" t="s">
        <v>466</v>
      </c>
      <c r="M4" s="11" t="n">
        <v>45688</v>
      </c>
      <c r="N4" s="6" t="n">
        <v>-30214.87</v>
      </c>
      <c r="O4" s="0" t="s">
        <v>467</v>
      </c>
      <c r="P4" s="11" t="n">
        <v>45516</v>
      </c>
      <c r="Q4" s="6" t="n">
        <v>7873.01</v>
      </c>
      <c r="R4" s="0" t="s">
        <v>466</v>
      </c>
      <c r="S4" s="11" t="n">
        <v>46209</v>
      </c>
      <c r="T4" s="6" t="n">
        <v>93233.72</v>
      </c>
      <c r="U4" s="0" t="s">
        <v>466</v>
      </c>
      <c r="V4" s="11" t="n">
        <v>45852</v>
      </c>
      <c r="W4" s="6" t="n">
        <v>35507.75</v>
      </c>
      <c r="X4" s="0" t="s">
        <v>468</v>
      </c>
      <c r="Y4" s="11" t="n">
        <v>44860</v>
      </c>
      <c r="Z4" s="6" t="n">
        <v>-18054.56</v>
      </c>
      <c r="AA4" s="0" t="s">
        <v>467</v>
      </c>
      <c r="AB4" s="11" t="n">
        <v>44827</v>
      </c>
      <c r="AC4" s="6" t="n">
        <v>25323.17</v>
      </c>
      <c r="AD4" s="0" t="s">
        <v>466</v>
      </c>
      <c r="AE4" s="11" t="n">
        <v>44672</v>
      </c>
      <c r="AF4" s="6" t="n">
        <v>34690.8</v>
      </c>
      <c r="AG4" s="0" t="s">
        <v>466</v>
      </c>
      <c r="AH4" s="11" t="n">
        <v>45524</v>
      </c>
      <c r="AI4" s="6" t="n">
        <v>1363.08</v>
      </c>
      <c r="AJ4" s="0" t="s">
        <v>466</v>
      </c>
      <c r="AK4" s="11" t="n">
        <v>44789</v>
      </c>
      <c r="AL4" s="6" t="n">
        <v>7253.55</v>
      </c>
      <c r="AM4" s="0" t="s">
        <v>466</v>
      </c>
      <c r="AN4" s="11" t="n">
        <v>45973</v>
      </c>
      <c r="AO4" s="6" t="s">
        <f>=-1898.8</f>
      </c>
      <c r="AP4" s="0" t="s">
        <v>325</v>
      </c>
    </row>
    <row collapsed="false" customFormat="false" customHeight="false" hidden="false" ht="12.1" outlineLevel="0" r="5">
      <c r="A5" s="11" t="n">
        <v>45747</v>
      </c>
      <c r="B5" s="6" t="n">
        <v>4376.06</v>
      </c>
      <c r="C5" s="0" t="s">
        <v>466</v>
      </c>
      <c r="D5" s="11" t="n">
        <v>44613</v>
      </c>
      <c r="E5" s="6" t="n">
        <v>47134.66</v>
      </c>
      <c r="F5" s="0" t="s">
        <v>466</v>
      </c>
      <c r="G5" s="11" t="n">
        <v>45380</v>
      </c>
      <c r="H5" s="6" t="n">
        <v>1131.39</v>
      </c>
      <c r="I5" s="0" t="s">
        <v>466</v>
      </c>
      <c r="J5" s="11" t="n">
        <v>45782</v>
      </c>
      <c r="K5" s="6" t="n">
        <v>7275.64</v>
      </c>
      <c r="L5" s="0" t="s">
        <v>466</v>
      </c>
      <c r="M5" s="11" t="n">
        <v>45721</v>
      </c>
      <c r="N5" s="6" t="n">
        <v>-1773.76</v>
      </c>
      <c r="O5" s="0" t="s">
        <v>467</v>
      </c>
      <c r="P5" s="11" t="n">
        <v>45518</v>
      </c>
      <c r="Q5" s="6" t="n">
        <v>13218.06</v>
      </c>
      <c r="R5" s="0" t="s">
        <v>466</v>
      </c>
      <c r="S5" s="11" t="n">
        <v>46223</v>
      </c>
      <c r="T5" s="6" t="n">
        <v>59891.9</v>
      </c>
      <c r="U5" s="0" t="s">
        <v>466</v>
      </c>
      <c r="V5" s="11" t="n">
        <v>45852</v>
      </c>
      <c r="W5" s="6" t="n">
        <v>52416.2</v>
      </c>
      <c r="X5" s="0" t="s">
        <v>466</v>
      </c>
      <c r="Y5" s="11" t="n">
        <v>46209</v>
      </c>
      <c r="Z5" s="6" t="n">
        <v>180587.51</v>
      </c>
      <c r="AA5" s="0" t="s">
        <v>466</v>
      </c>
      <c r="AB5" s="11" t="n">
        <v>44861</v>
      </c>
      <c r="AC5" s="6" t="n">
        <v>-50679.5</v>
      </c>
      <c r="AD5" s="0" t="s">
        <v>467</v>
      </c>
      <c r="AE5" s="11" t="n">
        <v>44747</v>
      </c>
      <c r="AF5" s="6" t="n">
        <v>-40250.83</v>
      </c>
      <c r="AG5" s="0" t="s">
        <v>467</v>
      </c>
      <c r="AH5" s="11" t="n">
        <v>45530</v>
      </c>
      <c r="AI5" s="6" t="n">
        <v>146649.94</v>
      </c>
      <c r="AJ5" s="0" t="s">
        <v>466</v>
      </c>
      <c r="AK5" s="11" t="n">
        <v>44797</v>
      </c>
      <c r="AL5" s="6" t="n">
        <v>3697.82</v>
      </c>
      <c r="AM5" s="0" t="s">
        <v>466</v>
      </c>
      <c r="AN5" s="11" t="n">
        <v>45974</v>
      </c>
      <c r="AO5" s="6" t="s">
        <f>=113834.950134</f>
      </c>
      <c r="AP5" s="0" t="s">
        <v>466</v>
      </c>
    </row>
    <row collapsed="false" customFormat="false" customHeight="false" hidden="false" ht="12.1" outlineLevel="0" r="6">
      <c r="A6" s="11" t="n">
        <v>45754</v>
      </c>
      <c r="B6" s="6" t="n">
        <v>86919.48</v>
      </c>
      <c r="C6" s="0" t="s">
        <v>466</v>
      </c>
      <c r="D6" s="11" t="n">
        <v>44616</v>
      </c>
      <c r="E6" s="6" t="n">
        <v>100216.88</v>
      </c>
      <c r="F6" s="0" t="s">
        <v>466</v>
      </c>
      <c r="G6" s="11" t="n">
        <v>45425</v>
      </c>
      <c r="H6" s="6" t="n">
        <v>43485.42</v>
      </c>
      <c r="I6" s="0" t="s">
        <v>466</v>
      </c>
      <c r="J6" s="11" t="n">
        <v>45798</v>
      </c>
      <c r="K6" s="6" t="n">
        <v>1829.28</v>
      </c>
      <c r="L6" s="0" t="s">
        <v>466</v>
      </c>
      <c r="M6" s="11" t="n">
        <v>46006</v>
      </c>
      <c r="N6" s="6" t="n">
        <v>8976.78</v>
      </c>
      <c r="O6" s="0" t="s">
        <v>466</v>
      </c>
      <c r="P6" s="11" t="n">
        <v>45519</v>
      </c>
      <c r="Q6" s="6" t="n">
        <v>46578.02</v>
      </c>
      <c r="R6" s="0" t="s">
        <v>466</v>
      </c>
      <c r="S6" s="11" t="n">
        <v>46570</v>
      </c>
      <c r="T6" s="8" t="s">
        <f>=-Портфель!K8</f>
      </c>
      <c r="U6" s="0" t="s">
        <v>469</v>
      </c>
      <c r="V6" s="11" t="n">
        <v>45868</v>
      </c>
      <c r="W6" s="6" t="n">
        <v>29736.8</v>
      </c>
      <c r="X6" s="0" t="s">
        <v>466</v>
      </c>
      <c r="Y6" s="11" t="n">
        <v>46227</v>
      </c>
      <c r="Z6" s="8" t="s">
        <f>=-Портфель!K10</f>
      </c>
      <c r="AA6" s="0" t="s">
        <v>469</v>
      </c>
      <c r="AB6" s="11" t="n">
        <v>45623</v>
      </c>
      <c r="AC6" s="6" t="n">
        <v>24719.76</v>
      </c>
      <c r="AD6" s="0" t="s">
        <v>466</v>
      </c>
      <c r="AE6" s="11" t="n">
        <v>45387</v>
      </c>
      <c r="AF6" s="6" t="n">
        <v>37226.04</v>
      </c>
      <c r="AG6" s="0" t="s">
        <v>466</v>
      </c>
      <c r="AH6" s="11" t="n">
        <v>45537</v>
      </c>
      <c r="AI6" s="6" t="n">
        <v>76543.19</v>
      </c>
      <c r="AJ6" s="0" t="s">
        <v>466</v>
      </c>
      <c r="AK6" s="11" t="n">
        <v>44804</v>
      </c>
      <c r="AL6" s="6" t="n">
        <v>-15627.22</v>
      </c>
      <c r="AM6" s="0" t="s">
        <v>467</v>
      </c>
      <c r="AN6" s="11" t="n">
        <v>45978</v>
      </c>
      <c r="AO6" s="6" t="s">
        <f>=45666.094626</f>
      </c>
      <c r="AP6" s="0" t="s">
        <v>466</v>
      </c>
    </row>
    <row collapsed="false" customFormat="false" customHeight="false" hidden="false" ht="12.1" outlineLevel="0" r="7">
      <c r="A7" s="11" t="n">
        <v>45799</v>
      </c>
      <c r="B7" s="6" t="n">
        <v>183978.08</v>
      </c>
      <c r="C7" s="0" t="s">
        <v>466</v>
      </c>
      <c r="D7" s="11" t="n">
        <v>44617</v>
      </c>
      <c r="E7" s="6" t="n">
        <v>99787.03</v>
      </c>
      <c r="F7" s="0" t="s">
        <v>466</v>
      </c>
      <c r="G7" s="11" t="n">
        <v>45448</v>
      </c>
      <c r="H7" s="6" t="n">
        <v>11354.4</v>
      </c>
      <c r="I7" s="0" t="s">
        <v>466</v>
      </c>
      <c r="J7" s="11" t="n">
        <v>45852</v>
      </c>
      <c r="K7" s="6" t="n">
        <v>-18989.44</v>
      </c>
      <c r="L7" s="0" t="s">
        <v>256</v>
      </c>
      <c r="M7" s="11" t="n">
        <v>46018</v>
      </c>
      <c r="N7" s="6" t="n">
        <v>24051.82</v>
      </c>
      <c r="O7" s="0" t="s">
        <v>466</v>
      </c>
      <c r="P7" s="11" t="n">
        <v>45520</v>
      </c>
      <c r="Q7" s="6" t="n">
        <v>25890.7</v>
      </c>
      <c r="R7" s="0" t="s">
        <v>466</v>
      </c>
      <c r="S7" s="0"/>
      <c r="T7" s="10" t="s">
        <f>=XIRR(T2:T6,S2:S6)</f>
      </c>
      <c r="U7" s="0"/>
      <c r="V7" s="11" t="n">
        <v>45868</v>
      </c>
      <c r="W7" s="6" t="n">
        <v>6995.5</v>
      </c>
      <c r="X7" s="0" t="s">
        <v>466</v>
      </c>
      <c r="Y7" s="0"/>
      <c r="Z7" s="10" t="s">
        <f>=XIRR(Z2:Z6,Y2:Y6)</f>
      </c>
      <c r="AA7" s="0"/>
      <c r="AB7" s="11" t="n">
        <v>45689</v>
      </c>
      <c r="AC7" s="6" t="n">
        <v>-29217.38</v>
      </c>
      <c r="AD7" s="0" t="s">
        <v>467</v>
      </c>
      <c r="AE7" s="11" t="n">
        <v>45419</v>
      </c>
      <c r="AF7" s="6" t="n">
        <v>-43649.42</v>
      </c>
      <c r="AG7" s="0" t="s">
        <v>467</v>
      </c>
      <c r="AH7" s="11" t="n">
        <v>45614</v>
      </c>
      <c r="AI7" s="6" t="n">
        <v>60017.98</v>
      </c>
      <c r="AJ7" s="0" t="s">
        <v>466</v>
      </c>
      <c r="AK7" s="11" t="n">
        <v>44854</v>
      </c>
      <c r="AL7" s="6" t="n">
        <v>1606.72</v>
      </c>
      <c r="AM7" s="0" t="s">
        <v>466</v>
      </c>
      <c r="AN7" s="11" t="n">
        <v>46003</v>
      </c>
      <c r="AO7" s="6" t="s">
        <f>=-3302.12</f>
      </c>
      <c r="AP7" s="0" t="s">
        <v>336</v>
      </c>
    </row>
    <row collapsed="false" customFormat="false" customHeight="false" hidden="false" ht="12.1" outlineLevel="0" r="8">
      <c r="A8" s="11" t="n">
        <v>45799</v>
      </c>
      <c r="B8" s="6" t="n">
        <v>15664.53</v>
      </c>
      <c r="C8" s="0" t="s">
        <v>468</v>
      </c>
      <c r="D8" s="11" t="n">
        <v>44861</v>
      </c>
      <c r="E8" s="6" t="n">
        <v>-244714.78</v>
      </c>
      <c r="F8" s="0" t="s">
        <v>467</v>
      </c>
      <c r="G8" s="11" t="n">
        <v>45449</v>
      </c>
      <c r="H8" s="6" t="n">
        <v>56609.6</v>
      </c>
      <c r="I8" s="0" t="s">
        <v>466</v>
      </c>
      <c r="J8" s="11" t="n">
        <v>45852</v>
      </c>
      <c r="K8" s="6" t="n">
        <v>-665.84</v>
      </c>
      <c r="L8" s="0" t="s">
        <v>257</v>
      </c>
      <c r="M8" s="11" t="n">
        <v>46037</v>
      </c>
      <c r="N8" s="6" t="n">
        <v>1229.36</v>
      </c>
      <c r="O8" s="0" t="s">
        <v>466</v>
      </c>
      <c r="P8" s="11" t="n">
        <v>45523</v>
      </c>
      <c r="Q8" s="6" t="n">
        <v>18205.74</v>
      </c>
      <c r="R8" s="0" t="s">
        <v>466</v>
      </c>
      <c r="S8" s="0"/>
      <c r="T8" s="8" t="s">
        <f>=-SUM(T2:T6)</f>
      </c>
      <c r="U8" s="0" t="s">
        <v>470</v>
      </c>
      <c r="V8" s="11" t="n">
        <v>45875</v>
      </c>
      <c r="W8" s="6" t="n">
        <v>91462.78</v>
      </c>
      <c r="X8" s="0" t="s">
        <v>466</v>
      </c>
      <c r="Y8" s="0"/>
      <c r="Z8" s="8" t="s">
        <f>=-SUM(Z2:Z6)</f>
      </c>
      <c r="AA8" s="0" t="s">
        <v>470</v>
      </c>
      <c r="AB8" s="11" t="n">
        <v>45754</v>
      </c>
      <c r="AC8" s="6" t="n">
        <v>85662.47</v>
      </c>
      <c r="AD8" s="0" t="s">
        <v>466</v>
      </c>
      <c r="AE8" s="11" t="n">
        <v>45448</v>
      </c>
      <c r="AF8" s="6" t="n">
        <v>11580.1</v>
      </c>
      <c r="AG8" s="0" t="s">
        <v>466</v>
      </c>
      <c r="AH8" s="11" t="n">
        <v>45615</v>
      </c>
      <c r="AI8" s="6" t="n">
        <v>88365.81</v>
      </c>
      <c r="AJ8" s="0" t="s">
        <v>466</v>
      </c>
      <c r="AK8" s="11" t="n">
        <v>44860</v>
      </c>
      <c r="AL8" s="6" t="n">
        <v>-1727.79</v>
      </c>
      <c r="AM8" s="0" t="s">
        <v>467</v>
      </c>
      <c r="AN8" s="11" t="n">
        <v>46010</v>
      </c>
      <c r="AO8" s="6" t="s">
        <f>=11390.937264</f>
      </c>
      <c r="AP8" s="0" t="s">
        <v>466</v>
      </c>
    </row>
    <row collapsed="false" customFormat="false" customHeight="false" hidden="false" ht="12.1" outlineLevel="0" r="9">
      <c r="A9" s="11" t="n">
        <v>45818</v>
      </c>
      <c r="B9" s="6" t="n">
        <v>56218.1</v>
      </c>
      <c r="C9" s="0" t="s">
        <v>466</v>
      </c>
      <c r="D9" s="11" t="n">
        <v>45610</v>
      </c>
      <c r="E9" s="6" t="n">
        <v>49964.95</v>
      </c>
      <c r="F9" s="0" t="s">
        <v>466</v>
      </c>
      <c r="G9" s="11" t="n">
        <v>45463</v>
      </c>
      <c r="H9" s="6" t="n">
        <v>25822.87</v>
      </c>
      <c r="I9" s="0" t="s">
        <v>466</v>
      </c>
      <c r="J9" s="11" t="n">
        <v>45888</v>
      </c>
      <c r="K9" s="6" t="n">
        <v>1777.24</v>
      </c>
      <c r="L9" s="0" t="s">
        <v>466</v>
      </c>
      <c r="M9" s="11" t="n">
        <v>46041</v>
      </c>
      <c r="N9" s="6" t="n">
        <v>188925.54</v>
      </c>
      <c r="O9" s="0" t="s">
        <v>466</v>
      </c>
      <c r="P9" s="11" t="n">
        <v>45523</v>
      </c>
      <c r="Q9" s="6" t="n">
        <v>23409.71</v>
      </c>
      <c r="R9" s="0" t="s">
        <v>466</v>
      </c>
      <c r="S9" s="0"/>
      <c r="T9" s="0"/>
      <c r="U9" s="0"/>
      <c r="V9" s="11" t="n">
        <v>45917</v>
      </c>
      <c r="W9" s="6" t="n">
        <v>2065.45</v>
      </c>
      <c r="X9" s="0" t="s">
        <v>466</v>
      </c>
      <c r="Y9" s="0"/>
      <c r="Z9" s="0"/>
      <c r="AA9" s="0"/>
      <c r="AB9" s="11" t="n">
        <v>45974</v>
      </c>
      <c r="AC9" s="6" t="n">
        <v>2007.41</v>
      </c>
      <c r="AD9" s="0" t="s">
        <v>466</v>
      </c>
      <c r="AE9" s="11" t="n">
        <v>45450</v>
      </c>
      <c r="AF9" s="6" t="n">
        <v>23620.53</v>
      </c>
      <c r="AG9" s="0" t="s">
        <v>466</v>
      </c>
      <c r="AH9" s="11" t="n">
        <v>45616</v>
      </c>
      <c r="AI9" s="6" t="n">
        <v>99902.38</v>
      </c>
      <c r="AJ9" s="0" t="s">
        <v>466</v>
      </c>
      <c r="AK9" s="11" t="n">
        <v>44924</v>
      </c>
      <c r="AL9" s="6" t="n">
        <v>325106.72</v>
      </c>
      <c r="AM9" s="0" t="s">
        <v>466</v>
      </c>
      <c r="AN9" s="11" t="n">
        <v>46033</v>
      </c>
      <c r="AO9" s="6" t="s">
        <f>=-3351.2</f>
      </c>
      <c r="AP9" s="0" t="s">
        <v>352</v>
      </c>
    </row>
    <row collapsed="false" customFormat="false" customHeight="false" hidden="false" ht="12.1" outlineLevel="0" r="10">
      <c r="A10" s="11" t="n">
        <v>45828</v>
      </c>
      <c r="B10" s="6" t="n">
        <v>7234.78</v>
      </c>
      <c r="C10" s="0" t="s">
        <v>466</v>
      </c>
      <c r="D10" s="11" t="n">
        <v>45615</v>
      </c>
      <c r="E10" s="6" t="n">
        <v>143126.22</v>
      </c>
      <c r="F10" s="0" t="s">
        <v>466</v>
      </c>
      <c r="G10" s="11" t="n">
        <v>45464</v>
      </c>
      <c r="H10" s="6" t="n">
        <v>20482.73</v>
      </c>
      <c r="I10" s="0" t="s">
        <v>466</v>
      </c>
      <c r="J10" s="11" t="n">
        <v>45898</v>
      </c>
      <c r="K10" s="6" t="n">
        <v>200212.54</v>
      </c>
      <c r="L10" s="0" t="s">
        <v>466</v>
      </c>
      <c r="M10" s="11" t="n">
        <v>46098</v>
      </c>
      <c r="N10" s="6" t="n">
        <v>5346.73</v>
      </c>
      <c r="O10" s="0" t="s">
        <v>466</v>
      </c>
      <c r="P10" s="11" t="n">
        <v>45524</v>
      </c>
      <c r="Q10" s="6" t="n">
        <v>15740.01</v>
      </c>
      <c r="R10" s="0" t="s">
        <v>466</v>
      </c>
      <c r="S10" s="0"/>
      <c r="T10" s="0"/>
      <c r="U10" s="0"/>
      <c r="V10" s="11" t="n">
        <v>45924</v>
      </c>
      <c r="W10" s="6" t="n">
        <v>1209.84</v>
      </c>
      <c r="X10" s="0" t="s">
        <v>466</v>
      </c>
      <c r="Y10" s="0"/>
      <c r="Z10" s="0"/>
      <c r="AA10" s="0"/>
      <c r="AB10" s="11" t="n">
        <v>46115</v>
      </c>
      <c r="AC10" s="6" t="n">
        <v>1966.58</v>
      </c>
      <c r="AD10" s="0" t="s">
        <v>466</v>
      </c>
      <c r="AE10" s="11" t="n">
        <v>45462</v>
      </c>
      <c r="AF10" s="6" t="n">
        <v>40295.69</v>
      </c>
      <c r="AG10" s="0" t="s">
        <v>466</v>
      </c>
      <c r="AH10" s="11" t="n">
        <v>45617</v>
      </c>
      <c r="AI10" s="6" t="n">
        <v>331917.05</v>
      </c>
      <c r="AJ10" s="0" t="s">
        <v>466</v>
      </c>
      <c r="AK10" s="11" t="n">
        <v>44970</v>
      </c>
      <c r="AL10" s="6" t="n">
        <v>33210.83</v>
      </c>
      <c r="AM10" s="0" t="s">
        <v>466</v>
      </c>
      <c r="AN10" s="11" t="n">
        <v>46063</v>
      </c>
      <c r="AO10" s="6" t="s">
        <f>=-3406.45</f>
      </c>
      <c r="AP10" s="0" t="s">
        <v>365</v>
      </c>
    </row>
    <row collapsed="false" customFormat="false" customHeight="false" hidden="false" ht="12.1" outlineLevel="0" r="11">
      <c r="A11" s="11" t="n">
        <v>45852</v>
      </c>
      <c r="B11" s="6" t="n">
        <v>135508.31</v>
      </c>
      <c r="C11" s="0" t="s">
        <v>466</v>
      </c>
      <c r="D11" s="11" t="n">
        <v>45617</v>
      </c>
      <c r="E11" s="6" t="n">
        <v>166210.46</v>
      </c>
      <c r="F11" s="0" t="s">
        <v>466</v>
      </c>
      <c r="G11" s="11" t="n">
        <v>45482</v>
      </c>
      <c r="H11" s="6" t="n">
        <v>-7318.9</v>
      </c>
      <c r="I11" s="0" t="s">
        <v>175</v>
      </c>
      <c r="J11" s="11" t="n">
        <v>45899</v>
      </c>
      <c r="K11" s="6" t="n">
        <v>125944.1</v>
      </c>
      <c r="L11" s="0" t="s">
        <v>466</v>
      </c>
      <c r="M11" s="11" t="n">
        <v>46101</v>
      </c>
      <c r="N11" s="6" t="n">
        <v>11942.35</v>
      </c>
      <c r="O11" s="0" t="s">
        <v>466</v>
      </c>
      <c r="P11" s="11" t="n">
        <v>45532</v>
      </c>
      <c r="Q11" s="6" t="n">
        <v>2523.27</v>
      </c>
      <c r="R11" s="0" t="s">
        <v>466</v>
      </c>
      <c r="S11" s="0"/>
      <c r="T11" s="0"/>
      <c r="U11" s="0"/>
      <c r="V11" s="11" t="n">
        <v>45937</v>
      </c>
      <c r="W11" s="6" t="n">
        <v>382.47</v>
      </c>
      <c r="X11" s="0" t="s">
        <v>466</v>
      </c>
      <c r="Y11" s="0"/>
      <c r="Z11" s="0"/>
      <c r="AA11" s="0"/>
      <c r="AB11" s="11" t="n">
        <v>46132</v>
      </c>
      <c r="AC11" s="6" t="n">
        <v>2779.95</v>
      </c>
      <c r="AD11" s="0" t="s">
        <v>466</v>
      </c>
      <c r="AE11" s="11" t="n">
        <v>45491</v>
      </c>
      <c r="AF11" s="6" t="n">
        <v>-1997</v>
      </c>
      <c r="AG11" s="0" t="s">
        <v>176</v>
      </c>
      <c r="AH11" s="11" t="n">
        <v>45623</v>
      </c>
      <c r="AI11" s="6" t="n">
        <v>21731.38</v>
      </c>
      <c r="AJ11" s="0" t="s">
        <v>466</v>
      </c>
      <c r="AK11" s="11" t="n">
        <v>44972</v>
      </c>
      <c r="AL11" s="6" t="n">
        <v>10723.8</v>
      </c>
      <c r="AM11" s="0" t="s">
        <v>466</v>
      </c>
      <c r="AN11" s="11" t="n">
        <v>46093</v>
      </c>
      <c r="AO11" s="6" t="s">
        <f>=-3509.7</f>
      </c>
      <c r="AP11" s="0" t="s">
        <v>377</v>
      </c>
    </row>
    <row collapsed="false" customFormat="false" customHeight="false" hidden="false" ht="12.1" outlineLevel="0" r="12">
      <c r="A12" s="11" t="n">
        <v>45918</v>
      </c>
      <c r="B12" s="6" t="n">
        <v>3258.28</v>
      </c>
      <c r="C12" s="0" t="s">
        <v>466</v>
      </c>
      <c r="D12" s="11" t="n">
        <v>45623</v>
      </c>
      <c r="E12" s="6" t="n">
        <v>2252.03</v>
      </c>
      <c r="F12" s="0" t="s">
        <v>468</v>
      </c>
      <c r="G12" s="11" t="n">
        <v>45516</v>
      </c>
      <c r="H12" s="6" t="n">
        <v>1002</v>
      </c>
      <c r="I12" s="0" t="s">
        <v>466</v>
      </c>
      <c r="J12" s="11" t="n">
        <v>45937</v>
      </c>
      <c r="K12" s="6" t="n">
        <v>835.08</v>
      </c>
      <c r="L12" s="0" t="s">
        <v>466</v>
      </c>
      <c r="M12" s="11" t="n">
        <v>46105</v>
      </c>
      <c r="N12" s="6" t="n">
        <v>3845.69</v>
      </c>
      <c r="O12" s="0" t="s">
        <v>466</v>
      </c>
      <c r="P12" s="11" t="n">
        <v>45595</v>
      </c>
      <c r="Q12" s="6" t="n">
        <v>7166.01</v>
      </c>
      <c r="R12" s="0" t="s">
        <v>466</v>
      </c>
      <c r="S12" s="0"/>
      <c r="T12" s="0"/>
      <c r="U12" s="0"/>
      <c r="V12" s="11" t="n">
        <v>45943</v>
      </c>
      <c r="W12" s="6" t="n">
        <v>392.68</v>
      </c>
      <c r="X12" s="0" t="s">
        <v>466</v>
      </c>
      <c r="Y12" s="0"/>
      <c r="Z12" s="0"/>
      <c r="AA12" s="0"/>
      <c r="AB12" s="11" t="n">
        <v>46209</v>
      </c>
      <c r="AC12" s="6" t="n">
        <v>128000.34</v>
      </c>
      <c r="AD12" s="0" t="s">
        <v>466</v>
      </c>
      <c r="AE12" s="11" t="n">
        <v>45524</v>
      </c>
      <c r="AF12" s="6" t="n">
        <v>2555.79</v>
      </c>
      <c r="AG12" s="0" t="s">
        <v>466</v>
      </c>
      <c r="AH12" s="11" t="n">
        <v>45631</v>
      </c>
      <c r="AI12" s="6" t="n">
        <v>2831.26</v>
      </c>
      <c r="AJ12" s="0" t="s">
        <v>466</v>
      </c>
      <c r="AK12" s="11" t="n">
        <v>45043</v>
      </c>
      <c r="AL12" s="6" t="n">
        <v>26852.28</v>
      </c>
      <c r="AM12" s="0" t="s">
        <v>466</v>
      </c>
      <c r="AN12" s="11" t="n">
        <v>46123</v>
      </c>
      <c r="AO12" s="6" t="s">
        <f>=-3486.85</f>
      </c>
      <c r="AP12" s="0" t="s">
        <v>395</v>
      </c>
    </row>
    <row collapsed="false" customFormat="false" customHeight="false" hidden="false" ht="12.1" outlineLevel="0" r="13">
      <c r="A13" s="11" t="n">
        <v>45933</v>
      </c>
      <c r="B13" s="6" t="n">
        <v>6027.22</v>
      </c>
      <c r="C13" s="0" t="s">
        <v>466</v>
      </c>
      <c r="D13" s="11" t="n">
        <v>45623</v>
      </c>
      <c r="E13" s="6" t="n">
        <v>24771.96</v>
      </c>
      <c r="F13" s="0" t="s">
        <v>466</v>
      </c>
      <c r="G13" s="11" t="n">
        <v>45523</v>
      </c>
      <c r="H13" s="6" t="n">
        <v>1931.95</v>
      </c>
      <c r="I13" s="0" t="s">
        <v>466</v>
      </c>
      <c r="J13" s="11" t="n">
        <v>45943</v>
      </c>
      <c r="K13" s="6" t="n">
        <v>816.07</v>
      </c>
      <c r="L13" s="0" t="s">
        <v>466</v>
      </c>
      <c r="M13" s="11" t="n">
        <v>46112</v>
      </c>
      <c r="N13" s="6" t="n">
        <v>3791.65</v>
      </c>
      <c r="O13" s="0" t="s">
        <v>466</v>
      </c>
      <c r="P13" s="11" t="n">
        <v>45610</v>
      </c>
      <c r="Q13" s="6" t="n">
        <v>2542.78</v>
      </c>
      <c r="R13" s="0" t="s">
        <v>466</v>
      </c>
      <c r="S13" s="0"/>
      <c r="T13" s="0"/>
      <c r="U13" s="0"/>
      <c r="V13" s="11" t="n">
        <v>45945</v>
      </c>
      <c r="W13" s="6" t="n">
        <v>787.35</v>
      </c>
      <c r="X13" s="0" t="s">
        <v>466</v>
      </c>
      <c r="Y13" s="0"/>
      <c r="Z13" s="0"/>
      <c r="AA13" s="0"/>
      <c r="AB13" s="11" t="n">
        <v>46209</v>
      </c>
      <c r="AC13" s="6" t="n">
        <v>-42430.85</v>
      </c>
      <c r="AD13" s="0" t="s">
        <v>467</v>
      </c>
      <c r="AE13" s="11" t="n">
        <v>45537</v>
      </c>
      <c r="AF13" s="6" t="n">
        <v>192404.1</v>
      </c>
      <c r="AG13" s="0" t="s">
        <v>466</v>
      </c>
      <c r="AH13" s="11" t="n">
        <v>45637</v>
      </c>
      <c r="AI13" s="6" t="n">
        <v>948.25</v>
      </c>
      <c r="AJ13" s="0" t="s">
        <v>466</v>
      </c>
      <c r="AK13" s="11" t="n">
        <v>45086</v>
      </c>
      <c r="AL13" s="6" t="n">
        <v>100029.97</v>
      </c>
      <c r="AM13" s="0" t="s">
        <v>466</v>
      </c>
      <c r="AN13" s="11" t="n">
        <v>46153</v>
      </c>
      <c r="AO13" s="6" t="s">
        <f>=-3364.6</f>
      </c>
      <c r="AP13" s="0" t="s">
        <v>409</v>
      </c>
    </row>
    <row collapsed="false" customFormat="false" customHeight="false" hidden="false" ht="12.1" outlineLevel="0" r="14">
      <c r="A14" s="11" t="n">
        <v>45943</v>
      </c>
      <c r="B14" s="6" t="n">
        <v>2972.19</v>
      </c>
      <c r="C14" s="0" t="s">
        <v>466</v>
      </c>
      <c r="D14" s="11" t="n">
        <v>45623</v>
      </c>
      <c r="E14" s="6" t="n">
        <v>20268.23</v>
      </c>
      <c r="F14" s="0" t="s">
        <v>468</v>
      </c>
      <c r="G14" s="11" t="n">
        <v>45524</v>
      </c>
      <c r="H14" s="6" t="n">
        <v>2889.07</v>
      </c>
      <c r="I14" s="0" t="s">
        <v>466</v>
      </c>
      <c r="J14" s="11" t="n">
        <v>45947</v>
      </c>
      <c r="K14" s="6" t="n">
        <v>1723.21</v>
      </c>
      <c r="L14" s="0" t="s">
        <v>466</v>
      </c>
      <c r="M14" s="11" t="n">
        <v>46125</v>
      </c>
      <c r="N14" s="6" t="n">
        <v>1211.84</v>
      </c>
      <c r="O14" s="0" t="s">
        <v>466</v>
      </c>
      <c r="P14" s="11" t="n">
        <v>45621</v>
      </c>
      <c r="Q14" s="6" t="n">
        <v>-1931</v>
      </c>
      <c r="R14" s="0" t="s">
        <v>190</v>
      </c>
      <c r="S14" s="0"/>
      <c r="T14" s="0"/>
      <c r="U14" s="0"/>
      <c r="V14" s="11" t="n">
        <v>45948</v>
      </c>
      <c r="W14" s="6" t="n">
        <v>-4907</v>
      </c>
      <c r="X14" s="0" t="s">
        <v>317</v>
      </c>
      <c r="Y14" s="0"/>
      <c r="Z14" s="0"/>
      <c r="AA14" s="0"/>
      <c r="AB14" s="11" t="n">
        <v>46227</v>
      </c>
      <c r="AC14" s="8" t="s">
        <f>=-Портфель!K11</f>
      </c>
      <c r="AD14" s="0" t="s">
        <v>469</v>
      </c>
      <c r="AE14" s="11" t="n">
        <v>45595</v>
      </c>
      <c r="AF14" s="6" t="n">
        <v>2305.61</v>
      </c>
      <c r="AG14" s="0" t="s">
        <v>466</v>
      </c>
      <c r="AH14" s="11" t="n">
        <v>45674</v>
      </c>
      <c r="AI14" s="6" t="n">
        <v>-619276.57</v>
      </c>
      <c r="AJ14" s="0" t="s">
        <v>467</v>
      </c>
      <c r="AK14" s="11" t="n">
        <v>45231</v>
      </c>
      <c r="AL14" s="6" t="n">
        <v>-169.7</v>
      </c>
      <c r="AM14" s="0" t="s">
        <v>467</v>
      </c>
      <c r="AN14" s="11" t="n">
        <v>46155</v>
      </c>
      <c r="AO14" s="6" t="s">
        <f>=10990.11</f>
      </c>
      <c r="AP14" s="0" t="s">
        <v>466</v>
      </c>
    </row>
    <row collapsed="false" customFormat="false" customHeight="false" hidden="false" ht="12.1" outlineLevel="0" r="15">
      <c r="A15" s="11" t="n">
        <v>45961</v>
      </c>
      <c r="B15" s="6" t="n">
        <v>5826.08</v>
      </c>
      <c r="C15" s="0" t="s">
        <v>466</v>
      </c>
      <c r="D15" s="11" t="n">
        <v>45623</v>
      </c>
      <c r="E15" s="6" t="n">
        <v>2251.7</v>
      </c>
      <c r="F15" s="0" t="s">
        <v>468</v>
      </c>
      <c r="G15" s="11" t="n">
        <v>45537</v>
      </c>
      <c r="H15" s="6" t="n">
        <v>114232.09</v>
      </c>
      <c r="I15" s="0" t="s">
        <v>466</v>
      </c>
      <c r="J15" s="11" t="n">
        <v>45957</v>
      </c>
      <c r="K15" s="6" t="n">
        <v>81657.12</v>
      </c>
      <c r="L15" s="0" t="s">
        <v>466</v>
      </c>
      <c r="M15" s="11" t="n">
        <v>46175</v>
      </c>
      <c r="N15" s="6" t="n">
        <v>3610.48</v>
      </c>
      <c r="O15" s="0" t="s">
        <v>466</v>
      </c>
      <c r="P15" s="11" t="n">
        <v>45621</v>
      </c>
      <c r="Q15" s="6" t="n">
        <v>-4426.5</v>
      </c>
      <c r="R15" s="0" t="s">
        <v>191</v>
      </c>
      <c r="S15" s="0"/>
      <c r="T15" s="0"/>
      <c r="U15" s="0"/>
      <c r="V15" s="11" t="n">
        <v>45948</v>
      </c>
      <c r="W15" s="6" t="n">
        <v>-2610</v>
      </c>
      <c r="X15" s="0" t="s">
        <v>318</v>
      </c>
      <c r="Y15" s="0"/>
      <c r="Z15" s="0"/>
      <c r="AA15" s="0"/>
      <c r="AB15" s="0"/>
      <c r="AC15" s="10" t="s">
        <f>=XIRR(AC2:AC14,AB2:AB14)</f>
      </c>
      <c r="AD15" s="0"/>
      <c r="AE15" s="11" t="n">
        <v>45684</v>
      </c>
      <c r="AF15" s="6" t="n">
        <v>-317153.84</v>
      </c>
      <c r="AG15" s="0" t="s">
        <v>467</v>
      </c>
      <c r="AH15" s="11" t="n">
        <v>45720</v>
      </c>
      <c r="AI15" s="6" t="n">
        <v>65117.55</v>
      </c>
      <c r="AJ15" s="0" t="s">
        <v>466</v>
      </c>
      <c r="AK15" s="11" t="n">
        <v>45231</v>
      </c>
      <c r="AL15" s="6" t="n">
        <v>169.81</v>
      </c>
      <c r="AM15" s="0" t="s">
        <v>466</v>
      </c>
      <c r="AN15" s="11" t="n">
        <v>46183</v>
      </c>
      <c r="AO15" s="6" t="s">
        <f>=-3367.72</f>
      </c>
      <c r="AP15" s="0" t="s">
        <v>428</v>
      </c>
    </row>
    <row collapsed="false" customFormat="false" customHeight="false" hidden="false" ht="12.1" outlineLevel="0" r="16">
      <c r="A16" s="11" t="n">
        <v>45995</v>
      </c>
      <c r="B16" s="6" t="n">
        <v>2889.53</v>
      </c>
      <c r="C16" s="0" t="s">
        <v>466</v>
      </c>
      <c r="D16" s="11" t="n">
        <v>45856</v>
      </c>
      <c r="E16" s="6" t="n">
        <v>-45162.6</v>
      </c>
      <c r="F16" s="0" t="s">
        <v>266</v>
      </c>
      <c r="G16" s="11" t="n">
        <v>45546</v>
      </c>
      <c r="H16" s="6" t="n">
        <v>4324.37</v>
      </c>
      <c r="I16" s="0" t="s">
        <v>466</v>
      </c>
      <c r="J16" s="11" t="n">
        <v>45974</v>
      </c>
      <c r="K16" s="6" t="n">
        <v>16741.71</v>
      </c>
      <c r="L16" s="0" t="s">
        <v>466</v>
      </c>
      <c r="M16" s="11" t="n">
        <v>46198</v>
      </c>
      <c r="N16" s="6" t="n">
        <v>54963.45</v>
      </c>
      <c r="O16" s="0" t="s">
        <v>466</v>
      </c>
      <c r="P16" s="11" t="n">
        <v>45754</v>
      </c>
      <c r="Q16" s="6" t="n">
        <v>75135.06</v>
      </c>
      <c r="R16" s="0" t="s">
        <v>466</v>
      </c>
      <c r="S16" s="0"/>
      <c r="T16" s="0"/>
      <c r="U16" s="0"/>
      <c r="V16" s="11" t="n">
        <v>45961</v>
      </c>
      <c r="W16" s="6" t="n">
        <v>1129.38</v>
      </c>
      <c r="X16" s="0" t="s">
        <v>466</v>
      </c>
      <c r="Y16" s="0"/>
      <c r="Z16" s="0"/>
      <c r="AA16" s="0"/>
      <c r="AB16" s="0"/>
      <c r="AC16" s="8" t="s">
        <f>=-SUM(AC2:AC14)</f>
      </c>
      <c r="AD16" s="0" t="s">
        <v>470</v>
      </c>
      <c r="AE16" s="11" t="n">
        <v>46000</v>
      </c>
      <c r="AF16" s="6" t="n">
        <v>91855.25</v>
      </c>
      <c r="AG16" s="0" t="s">
        <v>466</v>
      </c>
      <c r="AH16" s="11" t="n">
        <v>45855</v>
      </c>
      <c r="AI16" s="6" t="n">
        <v>-45706.25</v>
      </c>
      <c r="AJ16" s="0" t="s">
        <v>262</v>
      </c>
      <c r="AK16" s="11" t="n">
        <v>45267</v>
      </c>
      <c r="AL16" s="6" t="n">
        <v>6317.62</v>
      </c>
      <c r="AM16" s="0" t="s">
        <v>466</v>
      </c>
      <c r="AN16" s="11" t="n">
        <v>46197</v>
      </c>
      <c r="AO16" s="6" t="s">
        <f>=-241559.55</f>
      </c>
      <c r="AP16" s="0" t="s">
        <v>467</v>
      </c>
    </row>
    <row collapsed="false" customFormat="false" customHeight="false" hidden="false" ht="12.1" outlineLevel="0" r="17">
      <c r="A17" s="11" t="n">
        <v>46000</v>
      </c>
      <c r="B17" s="6" t="n">
        <v>75888.09</v>
      </c>
      <c r="C17" s="0" t="s">
        <v>466</v>
      </c>
      <c r="D17" s="11" t="n">
        <v>45856</v>
      </c>
      <c r="E17" s="6" t="n">
        <v>-3334.4</v>
      </c>
      <c r="F17" s="0" t="s">
        <v>267</v>
      </c>
      <c r="G17" s="11" t="n">
        <v>45595</v>
      </c>
      <c r="H17" s="6" t="n">
        <v>40015</v>
      </c>
      <c r="I17" s="0" t="s">
        <v>466</v>
      </c>
      <c r="J17" s="11" t="n">
        <v>46076</v>
      </c>
      <c r="K17" s="6" t="n">
        <v>887.12</v>
      </c>
      <c r="L17" s="0" t="s">
        <v>466</v>
      </c>
      <c r="M17" s="11" t="n">
        <v>46199</v>
      </c>
      <c r="N17" s="6" t="n">
        <v>49599.68</v>
      </c>
      <c r="O17" s="0" t="s">
        <v>466</v>
      </c>
      <c r="P17" s="11" t="n">
        <v>45793</v>
      </c>
      <c r="Q17" s="6" t="n">
        <v>-668</v>
      </c>
      <c r="R17" s="0" t="s">
        <v>228</v>
      </c>
      <c r="S17" s="0"/>
      <c r="T17" s="0"/>
      <c r="U17" s="0"/>
      <c r="V17" s="11" t="n">
        <v>45967</v>
      </c>
      <c r="W17" s="6" t="n">
        <v>765.34</v>
      </c>
      <c r="X17" s="0" t="s">
        <v>466</v>
      </c>
      <c r="Y17" s="0"/>
      <c r="Z17" s="0"/>
      <c r="AA17" s="0"/>
      <c r="AB17" s="0"/>
      <c r="AC17" s="0"/>
      <c r="AD17" s="0"/>
      <c r="AE17" s="11" t="n">
        <v>46139</v>
      </c>
      <c r="AF17" s="6" t="n">
        <v>4079.85</v>
      </c>
      <c r="AG17" s="0" t="s">
        <v>466</v>
      </c>
      <c r="AH17" s="11" t="n">
        <v>45855</v>
      </c>
      <c r="AI17" s="6" t="n">
        <v>-24147</v>
      </c>
      <c r="AJ17" s="0" t="s">
        <v>263</v>
      </c>
      <c r="AK17" s="11" t="n">
        <v>45436</v>
      </c>
      <c r="AL17" s="6" t="n">
        <v>92769.49</v>
      </c>
      <c r="AM17" s="0" t="s">
        <v>466</v>
      </c>
      <c r="AN17" s="11" t="n">
        <v>46213</v>
      </c>
      <c r="AO17" s="6" t="s">
        <f>=-2116.7</f>
      </c>
      <c r="AP17" s="0" t="s">
        <v>449</v>
      </c>
    </row>
    <row collapsed="false" customFormat="false" customHeight="false" hidden="false" ht="12.1" outlineLevel="0" r="18">
      <c r="A18" s="11" t="n">
        <v>46010</v>
      </c>
      <c r="B18" s="6" t="n">
        <v>3156.2</v>
      </c>
      <c r="C18" s="0" t="s">
        <v>466</v>
      </c>
      <c r="D18" s="11" t="n">
        <v>46209</v>
      </c>
      <c r="E18" s="6" t="n">
        <v>-32799</v>
      </c>
      <c r="F18" s="0" t="s">
        <v>467</v>
      </c>
      <c r="G18" s="11" t="n">
        <v>45610</v>
      </c>
      <c r="H18" s="6" t="n">
        <v>1892.52</v>
      </c>
      <c r="I18" s="0" t="s">
        <v>466</v>
      </c>
      <c r="J18" s="11" t="n">
        <v>46112</v>
      </c>
      <c r="K18" s="6" t="n">
        <v>849.59</v>
      </c>
      <c r="L18" s="0" t="s">
        <v>466</v>
      </c>
      <c r="M18" s="11" t="n">
        <v>46203</v>
      </c>
      <c r="N18" s="6" t="n">
        <v>72135.46</v>
      </c>
      <c r="O18" s="0" t="s">
        <v>466</v>
      </c>
      <c r="P18" s="11" t="n">
        <v>45793</v>
      </c>
      <c r="Q18" s="6" t="n">
        <v>-2227</v>
      </c>
      <c r="R18" s="0" t="s">
        <v>229</v>
      </c>
      <c r="S18" s="0"/>
      <c r="T18" s="0"/>
      <c r="U18" s="0"/>
      <c r="V18" s="11" t="n">
        <v>45974</v>
      </c>
      <c r="W18" s="6" t="n">
        <v>807.12</v>
      </c>
      <c r="X18" s="0" t="s">
        <v>466</v>
      </c>
      <c r="Y18" s="0"/>
      <c r="Z18" s="0"/>
      <c r="AA18" s="0"/>
      <c r="AB18" s="0"/>
      <c r="AC18" s="0"/>
      <c r="AD18" s="0"/>
      <c r="AE18" s="11" t="n">
        <v>46209</v>
      </c>
      <c r="AF18" s="6" t="n">
        <v>75953.15</v>
      </c>
      <c r="AG18" s="0" t="s">
        <v>466</v>
      </c>
      <c r="AH18" s="11" t="n">
        <v>46055</v>
      </c>
      <c r="AI18" s="6" t="n">
        <v>-280483.54</v>
      </c>
      <c r="AJ18" s="0" t="s">
        <v>467</v>
      </c>
      <c r="AK18" s="11" t="n">
        <v>45537</v>
      </c>
      <c r="AL18" s="6" t="n">
        <v>-196086.64</v>
      </c>
      <c r="AM18" s="0" t="s">
        <v>467</v>
      </c>
      <c r="AN18" s="11" t="n">
        <v>46309</v>
      </c>
      <c r="AO18" s="8" t="s">
        <f>=-Портфель!K16</f>
      </c>
      <c r="AP18" s="0" t="s">
        <v>469</v>
      </c>
    </row>
    <row collapsed="false" customFormat="false" customHeight="false" hidden="false" ht="12.1" outlineLevel="0" r="19">
      <c r="A19" s="11" t="n">
        <v>46072</v>
      </c>
      <c r="B19" s="6" t="n">
        <v>101080.41</v>
      </c>
      <c r="C19" s="0" t="s">
        <v>466</v>
      </c>
      <c r="D19" s="11" t="n">
        <v>46219</v>
      </c>
      <c r="E19" s="6" t="n">
        <v>80902.63</v>
      </c>
      <c r="F19" s="0" t="s">
        <v>466</v>
      </c>
      <c r="G19" s="11" t="n">
        <v>45637</v>
      </c>
      <c r="H19" s="6" t="n">
        <v>485.14</v>
      </c>
      <c r="I19" s="0" t="s">
        <v>466</v>
      </c>
      <c r="J19" s="11" t="n">
        <v>46139</v>
      </c>
      <c r="K19" s="6" t="n">
        <v>62976.33</v>
      </c>
      <c r="L19" s="0" t="s">
        <v>466</v>
      </c>
      <c r="M19" s="11" t="n">
        <v>46209</v>
      </c>
      <c r="N19" s="6" t="n">
        <v>27241.06</v>
      </c>
      <c r="O19" s="0" t="s">
        <v>466</v>
      </c>
      <c r="P19" s="11" t="n">
        <v>45855</v>
      </c>
      <c r="Q19" s="6" t="n">
        <v>-689</v>
      </c>
      <c r="R19" s="0" t="s">
        <v>264</v>
      </c>
      <c r="S19" s="0"/>
      <c r="T19" s="0"/>
      <c r="U19" s="0"/>
      <c r="V19" s="11" t="n">
        <v>46000</v>
      </c>
      <c r="W19" s="6" t="n">
        <v>2903.23</v>
      </c>
      <c r="X19" s="0" t="s">
        <v>466</v>
      </c>
      <c r="Y19" s="0"/>
      <c r="Z19" s="0"/>
      <c r="AA19" s="0"/>
      <c r="AB19" s="0"/>
      <c r="AC19" s="0"/>
      <c r="AD19" s="0"/>
      <c r="AE19" s="11" t="n">
        <v>46227</v>
      </c>
      <c r="AF19" s="8" t="s">
        <f>=-Портфель!K12</f>
      </c>
      <c r="AG19" s="0" t="s">
        <v>469</v>
      </c>
      <c r="AH19" s="11" t="n">
        <v>46083</v>
      </c>
      <c r="AI19" s="6" t="n">
        <v>-93456.53</v>
      </c>
      <c r="AJ19" s="0" t="s">
        <v>467</v>
      </c>
      <c r="AK19" s="11" t="n">
        <v>45560</v>
      </c>
      <c r="AL19" s="6" t="n">
        <v>-300177.54</v>
      </c>
      <c r="AM19" s="0" t="s">
        <v>467</v>
      </c>
      <c r="AN19" s="0"/>
      <c r="AO19" s="10" t="s">
        <f>=XIRR(AO2:AO18,AN2:AN18)</f>
      </c>
      <c r="AP19" s="0"/>
    </row>
    <row collapsed="false" customFormat="false" customHeight="false" hidden="false" ht="12.1" outlineLevel="0" r="20">
      <c r="A20" s="11" t="n">
        <v>46125</v>
      </c>
      <c r="B20" s="6" t="n">
        <v>2847.99</v>
      </c>
      <c r="C20" s="0" t="s">
        <v>466</v>
      </c>
      <c r="D20" s="11" t="n">
        <v>46227</v>
      </c>
      <c r="E20" s="8" t="s">
        <f>=-Портфель!K3</f>
      </c>
      <c r="F20" s="0" t="s">
        <v>469</v>
      </c>
      <c r="G20" s="11" t="n">
        <v>45649</v>
      </c>
      <c r="H20" s="6" t="n">
        <v>-233225.73</v>
      </c>
      <c r="I20" s="0" t="s">
        <v>467</v>
      </c>
      <c r="J20" s="11" t="n">
        <v>46209</v>
      </c>
      <c r="K20" s="6" t="n">
        <v>-164954.02</v>
      </c>
      <c r="L20" s="0" t="s">
        <v>467</v>
      </c>
      <c r="M20" s="11" t="n">
        <v>46216</v>
      </c>
      <c r="N20" s="6" t="n">
        <v>-6882</v>
      </c>
      <c r="O20" s="0" t="s">
        <v>454</v>
      </c>
      <c r="P20" s="11" t="n">
        <v>45855</v>
      </c>
      <c r="Q20" s="6" t="n">
        <v>-2297</v>
      </c>
      <c r="R20" s="0" t="s">
        <v>265</v>
      </c>
      <c r="S20" s="0"/>
      <c r="T20" s="0"/>
      <c r="U20" s="0"/>
      <c r="V20" s="11" t="n">
        <v>46007</v>
      </c>
      <c r="W20" s="6" t="n">
        <v>844.59</v>
      </c>
      <c r="X20" s="0" t="s">
        <v>466</v>
      </c>
      <c r="Y20" s="0"/>
      <c r="Z20" s="0"/>
      <c r="AA20" s="0"/>
      <c r="AB20" s="0"/>
      <c r="AC20" s="0"/>
      <c r="AD20" s="0"/>
      <c r="AE20" s="0"/>
      <c r="AF20" s="10" t="s">
        <f>=XIRR(AF2:AF19,AE2:AE19)</f>
      </c>
      <c r="AG20" s="0"/>
      <c r="AH20" s="11" t="n">
        <v>46083</v>
      </c>
      <c r="AI20" s="6" t="n">
        <v>-201323.41</v>
      </c>
      <c r="AJ20" s="0" t="s">
        <v>467</v>
      </c>
      <c r="AK20" s="11" t="n">
        <v>45616</v>
      </c>
      <c r="AL20" s="6" t="n">
        <v>163056.06</v>
      </c>
      <c r="AM20" s="0" t="s">
        <v>466</v>
      </c>
      <c r="AN20" s="0"/>
      <c r="AO20" s="8" t="s">
        <f>=-SUM(AO2:AO18)</f>
      </c>
      <c r="AP20" s="0" t="s">
        <v>470</v>
      </c>
    </row>
    <row collapsed="false" customFormat="false" customHeight="false" hidden="false" ht="12.1" outlineLevel="0" r="21">
      <c r="A21" s="11" t="n">
        <v>46199</v>
      </c>
      <c r="B21" s="6" t="n">
        <v>62991.56</v>
      </c>
      <c r="C21" s="0" t="s">
        <v>466</v>
      </c>
      <c r="D21" s="0"/>
      <c r="E21" s="10" t="s">
        <f>=XIRR(E2:E20,D2:D20)</f>
      </c>
      <c r="F21" s="0"/>
      <c r="G21" s="11" t="n">
        <v>45649</v>
      </c>
      <c r="H21" s="6" t="n">
        <v>-144340.29</v>
      </c>
      <c r="I21" s="0" t="s">
        <v>467</v>
      </c>
      <c r="J21" s="11" t="n">
        <v>46216</v>
      </c>
      <c r="K21" s="6" t="n">
        <v>-58165.32</v>
      </c>
      <c r="L21" s="0" t="s">
        <v>452</v>
      </c>
      <c r="M21" s="11" t="n">
        <v>46216</v>
      </c>
      <c r="N21" s="6" t="n">
        <v>-4902</v>
      </c>
      <c r="O21" s="0" t="s">
        <v>455</v>
      </c>
      <c r="P21" s="11" t="n">
        <v>45936</v>
      </c>
      <c r="Q21" s="6" t="n">
        <v>-731</v>
      </c>
      <c r="R21" s="0" t="s">
        <v>306</v>
      </c>
      <c r="S21" s="0"/>
      <c r="T21" s="0"/>
      <c r="U21" s="0"/>
      <c r="V21" s="11" t="n">
        <v>46010</v>
      </c>
      <c r="W21" s="6" t="n">
        <v>421.09</v>
      </c>
      <c r="X21" s="0" t="s">
        <v>466</v>
      </c>
      <c r="Y21" s="0"/>
      <c r="Z21" s="0"/>
      <c r="AA21" s="0"/>
      <c r="AB21" s="0"/>
      <c r="AC21" s="0"/>
      <c r="AD21" s="0"/>
      <c r="AE21" s="0"/>
      <c r="AF21" s="8" t="s">
        <f>=-SUM(AF2:AF19)</f>
      </c>
      <c r="AG21" s="0" t="s">
        <v>470</v>
      </c>
      <c r="AH21" s="11" t="n">
        <v>46209</v>
      </c>
      <c r="AI21" s="6" t="n">
        <v>110938.4</v>
      </c>
      <c r="AJ21" s="0" t="s">
        <v>466</v>
      </c>
      <c r="AK21" s="11" t="n">
        <v>45616</v>
      </c>
      <c r="AL21" s="6" t="n">
        <v>99447.09</v>
      </c>
      <c r="AM21" s="0" t="s">
        <v>466</v>
      </c>
    </row>
    <row collapsed="false" customFormat="false" customHeight="false" hidden="false" ht="12.1" outlineLevel="0" r="22">
      <c r="A22" s="11" t="n">
        <v>46219</v>
      </c>
      <c r="B22" s="6" t="n">
        <v>286112.13</v>
      </c>
      <c r="C22" s="0" t="s">
        <v>466</v>
      </c>
      <c r="D22" s="0"/>
      <c r="E22" s="8" t="s">
        <f>=-SUM(E2:E20)</f>
      </c>
      <c r="F22" s="0" t="s">
        <v>470</v>
      </c>
      <c r="G22" s="11" t="n">
        <v>46190</v>
      </c>
      <c r="H22" s="6" t="n">
        <v>3035.12</v>
      </c>
      <c r="I22" s="0" t="s">
        <v>466</v>
      </c>
      <c r="J22" s="11" t="n">
        <v>46216</v>
      </c>
      <c r="K22" s="6" t="n">
        <v>-2887.92</v>
      </c>
      <c r="L22" s="0" t="s">
        <v>453</v>
      </c>
      <c r="M22" s="11" t="n">
        <v>46216</v>
      </c>
      <c r="N22" s="6" t="n">
        <v>99719.75</v>
      </c>
      <c r="O22" s="0" t="s">
        <v>466</v>
      </c>
      <c r="P22" s="11" t="n">
        <v>45936</v>
      </c>
      <c r="Q22" s="6" t="n">
        <v>-2436</v>
      </c>
      <c r="R22" s="0" t="s">
        <v>307</v>
      </c>
      <c r="S22" s="0"/>
      <c r="T22" s="0"/>
      <c r="U22" s="0"/>
      <c r="V22" s="11" t="n">
        <v>46035</v>
      </c>
      <c r="W22" s="6" t="n">
        <v>815.77</v>
      </c>
      <c r="X22" s="0" t="s">
        <v>466</v>
      </c>
      <c r="Y22" s="0"/>
      <c r="Z22" s="0"/>
      <c r="AA22" s="0"/>
      <c r="AB22" s="0"/>
      <c r="AC22" s="0"/>
      <c r="AD22" s="0"/>
      <c r="AE22" s="0"/>
      <c r="AF22" s="0"/>
      <c r="AG22" s="0"/>
      <c r="AH22" s="11" t="n">
        <v>46227</v>
      </c>
      <c r="AI22" s="8" t="s">
        <f>=-Портфель!K13</f>
      </c>
      <c r="AJ22" s="0" t="s">
        <v>469</v>
      </c>
      <c r="AK22" s="11" t="n">
        <v>45701</v>
      </c>
      <c r="AL22" s="6" t="n">
        <v>-214860.49</v>
      </c>
      <c r="AM22" s="0" t="s">
        <v>467</v>
      </c>
    </row>
    <row collapsed="false" customFormat="false" customHeight="false" hidden="false" ht="12.1" outlineLevel="0" r="23">
      <c r="A23" s="11" t="n">
        <v>46219</v>
      </c>
      <c r="B23" s="6" t="n">
        <v>-261176.64</v>
      </c>
      <c r="C23" s="0" t="s">
        <v>467</v>
      </c>
      <c r="D23" s="0"/>
      <c r="E23" s="0"/>
      <c r="F23" s="0"/>
      <c r="G23" s="11" t="n">
        <v>46197</v>
      </c>
      <c r="H23" s="6" t="n">
        <v>111279.84</v>
      </c>
      <c r="I23" s="0" t="s">
        <v>466</v>
      </c>
      <c r="J23" s="11" t="n">
        <v>46216</v>
      </c>
      <c r="K23" s="6" t="n">
        <v>-21038.42</v>
      </c>
      <c r="L23" s="0" t="s">
        <v>467</v>
      </c>
      <c r="M23" s="11" t="n">
        <v>46216</v>
      </c>
      <c r="N23" s="6" t="n">
        <v>-159826.72</v>
      </c>
      <c r="O23" s="0" t="s">
        <v>467</v>
      </c>
      <c r="P23" s="11" t="n">
        <v>46030</v>
      </c>
      <c r="Q23" s="6" t="n">
        <v>-752</v>
      </c>
      <c r="R23" s="0" t="s">
        <v>350</v>
      </c>
      <c r="S23" s="0"/>
      <c r="T23" s="0"/>
      <c r="U23" s="0"/>
      <c r="V23" s="11" t="n">
        <v>46115</v>
      </c>
      <c r="W23" s="6" t="n">
        <v>403.68</v>
      </c>
      <c r="X23" s="0" t="s">
        <v>466</v>
      </c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10" t="s">
        <f>=XIRR(AI2:AI22,AH2:AH22)</f>
      </c>
      <c r="AJ23" s="0"/>
      <c r="AK23" s="11" t="n">
        <v>45701</v>
      </c>
      <c r="AL23" s="6" t="n">
        <v>-135014.7</v>
      </c>
      <c r="AM23" s="0" t="s">
        <v>467</v>
      </c>
    </row>
    <row collapsed="false" customFormat="false" customHeight="false" hidden="false" ht="12.1" outlineLevel="0" r="24">
      <c r="A24" s="11" t="n">
        <v>46223</v>
      </c>
      <c r="B24" s="6" t="n">
        <v>96376.41</v>
      </c>
      <c r="C24" s="0" t="s">
        <v>466</v>
      </c>
      <c r="D24" s="0"/>
      <c r="E24" s="0"/>
      <c r="F24" s="0"/>
      <c r="G24" s="11" t="n">
        <v>46199</v>
      </c>
      <c r="H24" s="6" t="n">
        <v>50027.09</v>
      </c>
      <c r="I24" s="0" t="s">
        <v>466</v>
      </c>
      <c r="J24" s="11" t="n">
        <v>46227</v>
      </c>
      <c r="K24" s="8" t="s">
        <f>=-Портфель!K5</f>
      </c>
      <c r="L24" s="0" t="s">
        <v>469</v>
      </c>
      <c r="M24" s="11" t="n">
        <v>46220</v>
      </c>
      <c r="N24" s="6" t="n">
        <v>77148.97</v>
      </c>
      <c r="O24" s="0" t="s">
        <v>466</v>
      </c>
      <c r="P24" s="11" t="n">
        <v>46030</v>
      </c>
      <c r="Q24" s="6" t="n">
        <v>-2506</v>
      </c>
      <c r="R24" s="0" t="s">
        <v>351</v>
      </c>
      <c r="S24" s="0"/>
      <c r="T24" s="0"/>
      <c r="U24" s="0"/>
      <c r="V24" s="11" t="n">
        <v>46127</v>
      </c>
      <c r="W24" s="6" t="n">
        <v>382.87</v>
      </c>
      <c r="X24" s="0" t="s">
        <v>466</v>
      </c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8" t="s">
        <f>=-SUM(AI2:AI22)</f>
      </c>
      <c r="AJ24" s="0" t="s">
        <v>470</v>
      </c>
      <c r="AK24" s="11" t="n">
        <v>46127</v>
      </c>
      <c r="AL24" s="6" t="n">
        <v>1282.4</v>
      </c>
      <c r="AM24" s="0" t="s">
        <v>466</v>
      </c>
    </row>
    <row collapsed="false" customFormat="false" customHeight="false" hidden="false" ht="12.1" outlineLevel="0" r="25">
      <c r="A25" s="11" t="n">
        <v>46227</v>
      </c>
      <c r="B25" s="8" t="s">
        <f>=-Портфель!K2</f>
      </c>
      <c r="C25" s="0" t="s">
        <v>469</v>
      </c>
      <c r="D25" s="0"/>
      <c r="E25" s="0"/>
      <c r="F25" s="0"/>
      <c r="G25" s="11" t="n">
        <v>46209</v>
      </c>
      <c r="H25" s="6" t="n">
        <v>221084.85</v>
      </c>
      <c r="I25" s="0" t="s">
        <v>466</v>
      </c>
      <c r="J25" s="0"/>
      <c r="K25" s="10" t="s">
        <f>=XIRR(K2:K24,J2:J24)</f>
      </c>
      <c r="L25" s="0"/>
      <c r="M25" s="11" t="n">
        <v>46227</v>
      </c>
      <c r="N25" s="8" t="s">
        <f>=-Портфель!K6</f>
      </c>
      <c r="O25" s="0" t="s">
        <v>469</v>
      </c>
      <c r="P25" s="11" t="n">
        <v>46154</v>
      </c>
      <c r="Q25" s="6" t="n">
        <v>4089.87</v>
      </c>
      <c r="R25" s="0" t="s">
        <v>466</v>
      </c>
      <c r="S25" s="0"/>
      <c r="T25" s="0"/>
      <c r="U25" s="0"/>
      <c r="V25" s="11" t="n">
        <v>46129</v>
      </c>
      <c r="W25" s="6" t="n">
        <v>385.67</v>
      </c>
      <c r="X25" s="0" t="s">
        <v>466</v>
      </c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46142</v>
      </c>
      <c r="AL25" s="6" t="n">
        <v>104760.38</v>
      </c>
      <c r="AM25" s="0" t="s">
        <v>466</v>
      </c>
    </row>
    <row collapsed="false" customFormat="false" customHeight="false" hidden="false" ht="12.1" outlineLevel="0" r="26">
      <c r="A26" s="0"/>
      <c r="B26" s="10" t="s">
        <f>=XIRR(B2:B25,A2:A25)</f>
      </c>
      <c r="C26" s="0"/>
      <c r="D26" s="0"/>
      <c r="E26" s="0"/>
      <c r="F26" s="0"/>
      <c r="G26" s="11" t="n">
        <v>46212</v>
      </c>
      <c r="H26" s="6" t="n">
        <v>-2506.63</v>
      </c>
      <c r="I26" s="0" t="s">
        <v>448</v>
      </c>
      <c r="J26" s="0"/>
      <c r="K26" s="8" t="s">
        <f>=-SUM(K2:K24)</f>
      </c>
      <c r="L26" s="0" t="s">
        <v>470</v>
      </c>
      <c r="M26" s="0"/>
      <c r="N26" s="10" t="s">
        <f>=XIRR(N2:N25,M2:M25)</f>
      </c>
      <c r="O26" s="0"/>
      <c r="P26" s="11" t="n">
        <v>46167</v>
      </c>
      <c r="Q26" s="6" t="n">
        <v>-940</v>
      </c>
      <c r="R26" s="0" t="s">
        <v>419</v>
      </c>
      <c r="S26" s="0"/>
      <c r="T26" s="0"/>
      <c r="U26" s="0"/>
      <c r="V26" s="11" t="n">
        <v>46132</v>
      </c>
      <c r="W26" s="6" t="n">
        <v>770.54</v>
      </c>
      <c r="X26" s="0" t="s">
        <v>466</v>
      </c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46162</v>
      </c>
      <c r="AL26" s="6" t="n">
        <v>3703.99</v>
      </c>
      <c r="AM26" s="0" t="s">
        <v>466</v>
      </c>
    </row>
    <row collapsed="false" customFormat="false" customHeight="false" hidden="false" ht="12.1" outlineLevel="0" r="27">
      <c r="A27" s="0"/>
      <c r="B27" s="8" t="s">
        <f>=-SUM(B2:B25)</f>
      </c>
      <c r="C27" s="0" t="s">
        <v>470</v>
      </c>
      <c r="D27" s="0"/>
      <c r="E27" s="0"/>
      <c r="F27" s="0"/>
      <c r="G27" s="11" t="n">
        <v>46227</v>
      </c>
      <c r="H27" s="8" t="s">
        <f>=-Портфель!K4</f>
      </c>
      <c r="I27" s="0" t="s">
        <v>469</v>
      </c>
      <c r="J27" s="0"/>
      <c r="K27" s="0"/>
      <c r="L27" s="0"/>
      <c r="M27" s="0"/>
      <c r="N27" s="8" t="s">
        <f>=-SUM(N2:N25)</f>
      </c>
      <c r="O27" s="0" t="s">
        <v>470</v>
      </c>
      <c r="P27" s="11" t="n">
        <v>46167</v>
      </c>
      <c r="Q27" s="6" t="n">
        <v>-3182.5</v>
      </c>
      <c r="R27" s="0" t="s">
        <v>420</v>
      </c>
      <c r="S27" s="0"/>
      <c r="T27" s="0"/>
      <c r="U27" s="0"/>
      <c r="V27" s="11" t="n">
        <v>46142</v>
      </c>
      <c r="W27" s="6" t="n">
        <v>1107.17</v>
      </c>
      <c r="X27" s="0" t="s">
        <v>466</v>
      </c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46165</v>
      </c>
      <c r="AL27" s="6" t="n">
        <v>1177.32</v>
      </c>
      <c r="AM27" s="0" t="s">
        <v>466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10" t="s">
        <f>=XIRR(H2:H27,G2:G27)</f>
      </c>
      <c r="I28" s="0"/>
      <c r="J28" s="0"/>
      <c r="K28" s="0"/>
      <c r="L28" s="0"/>
      <c r="M28" s="0"/>
      <c r="N28" s="0"/>
      <c r="O28" s="0"/>
      <c r="P28" s="11" t="n">
        <v>46175</v>
      </c>
      <c r="Q28" s="6" t="n">
        <v>920.44</v>
      </c>
      <c r="R28" s="0" t="s">
        <v>466</v>
      </c>
      <c r="S28" s="0"/>
      <c r="T28" s="0"/>
      <c r="U28" s="0"/>
      <c r="V28" s="11" t="n">
        <v>46149</v>
      </c>
      <c r="W28" s="6" t="n">
        <v>1423.17</v>
      </c>
      <c r="X28" s="0" t="s">
        <v>466</v>
      </c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46168</v>
      </c>
      <c r="AL28" s="6" t="n">
        <v>1167.42</v>
      </c>
      <c r="AM28" s="0" t="s">
        <v>466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8" t="s">
        <f>=-SUM(H2:H27)</f>
      </c>
      <c r="I29" s="0" t="s">
        <v>470</v>
      </c>
      <c r="J29" s="0"/>
      <c r="K29" s="0"/>
      <c r="L29" s="0"/>
      <c r="M29" s="0"/>
      <c r="N29" s="0"/>
      <c r="O29" s="0"/>
      <c r="P29" s="11" t="n">
        <v>46184</v>
      </c>
      <c r="Q29" s="6" t="n">
        <v>890.9</v>
      </c>
      <c r="R29" s="0" t="s">
        <v>466</v>
      </c>
      <c r="S29" s="0"/>
      <c r="T29" s="0"/>
      <c r="U29" s="0"/>
      <c r="V29" s="11" t="n">
        <v>46154</v>
      </c>
      <c r="W29" s="6" t="n">
        <v>354.79</v>
      </c>
      <c r="X29" s="0" t="s">
        <v>466</v>
      </c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46169</v>
      </c>
      <c r="AL29" s="6" t="n">
        <v>1157.71</v>
      </c>
      <c r="AM29" s="0" t="s">
        <v>466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46184</v>
      </c>
      <c r="Q30" s="6" t="n">
        <v>597.47</v>
      </c>
      <c r="R30" s="0" t="s">
        <v>466</v>
      </c>
      <c r="S30" s="0"/>
      <c r="T30" s="0"/>
      <c r="U30" s="0"/>
      <c r="V30" s="11" t="n">
        <v>46169</v>
      </c>
      <c r="W30" s="6" t="n">
        <v>313.02</v>
      </c>
      <c r="X30" s="0" t="s">
        <v>466</v>
      </c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46200</v>
      </c>
      <c r="AL30" s="6" t="n">
        <v>994.1</v>
      </c>
      <c r="AM30" s="0" t="s">
        <v>466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46191</v>
      </c>
      <c r="Q31" s="6" t="n">
        <v>295.51</v>
      </c>
      <c r="R31" s="0" t="s">
        <v>466</v>
      </c>
      <c r="S31" s="0"/>
      <c r="T31" s="0"/>
      <c r="U31" s="0"/>
      <c r="V31" s="11" t="n">
        <v>46188</v>
      </c>
      <c r="W31" s="6" t="n">
        <v>1526.07</v>
      </c>
      <c r="X31" s="0" t="s">
        <v>466</v>
      </c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46227</v>
      </c>
      <c r="AL31" s="8" t="s">
        <f>=-Портфель!K14</f>
      </c>
      <c r="AM31" s="0" t="s">
        <v>469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46199</v>
      </c>
      <c r="Q32" s="6" t="n">
        <v>52921.02</v>
      </c>
      <c r="R32" s="0" t="s">
        <v>466</v>
      </c>
      <c r="S32" s="0"/>
      <c r="T32" s="0"/>
      <c r="U32" s="0"/>
      <c r="V32" s="11" t="n">
        <v>46202</v>
      </c>
      <c r="W32" s="6" t="n">
        <v>-2653</v>
      </c>
      <c r="X32" s="0" t="s">
        <v>441</v>
      </c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10" t="s">
        <f>=XIRR(AL2:AL31,AK2:AK31)</f>
      </c>
      <c r="AM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46202</v>
      </c>
      <c r="Q33" s="6" t="n">
        <v>48664.76</v>
      </c>
      <c r="R33" s="0" t="s">
        <v>466</v>
      </c>
      <c r="S33" s="0"/>
      <c r="T33" s="0"/>
      <c r="U33" s="0"/>
      <c r="V33" s="11" t="n">
        <v>46202</v>
      </c>
      <c r="W33" s="6" t="n">
        <v>-1435</v>
      </c>
      <c r="X33" s="0" t="s">
        <v>442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8" t="s">
        <f>=-SUM(AL2:AL31)</f>
      </c>
      <c r="AM33" s="0" t="s">
        <v>470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46203</v>
      </c>
      <c r="Q34" s="6" t="n">
        <v>819.57</v>
      </c>
      <c r="R34" s="0" t="s">
        <v>466</v>
      </c>
      <c r="S34" s="0"/>
      <c r="T34" s="0"/>
      <c r="U34" s="0"/>
      <c r="V34" s="11" t="n">
        <v>46209</v>
      </c>
      <c r="W34" s="6" t="n">
        <v>-40476.32</v>
      </c>
      <c r="X34" s="0" t="s">
        <v>467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46209</v>
      </c>
      <c r="Q35" s="6" t="n">
        <v>247.83</v>
      </c>
      <c r="R35" s="0" t="s">
        <v>466</v>
      </c>
      <c r="S35" s="0"/>
      <c r="T35" s="0"/>
      <c r="U35" s="0"/>
      <c r="V35" s="11" t="n">
        <v>46220</v>
      </c>
      <c r="W35" s="6" t="n">
        <v>106174.27</v>
      </c>
      <c r="X35" s="0" t="s">
        <v>466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11" t="n">
        <v>46211</v>
      </c>
      <c r="Q36" s="6" t="n">
        <v>765.12</v>
      </c>
      <c r="R36" s="0" t="s">
        <v>466</v>
      </c>
      <c r="S36" s="0"/>
      <c r="T36" s="0"/>
      <c r="U36" s="0"/>
      <c r="V36" s="11" t="n">
        <v>46223</v>
      </c>
      <c r="W36" s="6" t="n">
        <v>1380.97</v>
      </c>
      <c r="X36" s="0" t="s">
        <v>466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11" t="n">
        <v>46217</v>
      </c>
      <c r="Q37" s="6" t="n">
        <v>207078.61</v>
      </c>
      <c r="R37" s="0" t="s">
        <v>466</v>
      </c>
      <c r="S37" s="0"/>
      <c r="T37" s="0"/>
      <c r="U37" s="0"/>
      <c r="V37" s="11" t="n">
        <v>46227</v>
      </c>
      <c r="W37" s="8" t="s">
        <f>=-Портфель!K9</f>
      </c>
      <c r="X37" s="0" t="s">
        <v>469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11" t="n">
        <v>46217</v>
      </c>
      <c r="Q38" s="6" t="n">
        <v>-203813.19</v>
      </c>
      <c r="R38" s="0" t="s">
        <v>467</v>
      </c>
      <c r="S38" s="0"/>
      <c r="T38" s="0"/>
      <c r="U38" s="0"/>
      <c r="V38" s="0"/>
      <c r="W38" s="10" t="s">
        <f>=XIRR(W2:W37,V2:V37)</f>
      </c>
      <c r="X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11" t="n">
        <v>46227</v>
      </c>
      <c r="Q39" s="8" t="s">
        <f>=-Портфель!K7</f>
      </c>
      <c r="R39" s="0" t="s">
        <v>469</v>
      </c>
      <c r="S39" s="0"/>
      <c r="T39" s="0"/>
      <c r="U39" s="0"/>
      <c r="V39" s="0"/>
      <c r="W39" s="8" t="s">
        <f>=-SUM(W2:W37)</f>
      </c>
      <c r="X39" s="0" t="s">
        <v>470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10" t="s">
        <f>=XIRR(Q2:Q39,P2:P39)</f>
      </c>
      <c r="R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8" t="s">
        <f>=-SUM(Q2:Q39)</f>
      </c>
      <c r="R41" s="0" t="s">
        <v>470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O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471</v>
      </c>
      <c r="C1" s="0"/>
      <c r="D1" s="0"/>
      <c r="E1" s="4" t="s">
        <v>472</v>
      </c>
      <c r="F1" s="0"/>
      <c r="G1" s="0"/>
      <c r="H1" s="4" t="s">
        <v>473</v>
      </c>
      <c r="I1" s="0"/>
      <c r="J1" s="0"/>
      <c r="K1" s="4" t="s">
        <v>474</v>
      </c>
      <c r="L1" s="0"/>
      <c r="M1" s="0"/>
      <c r="N1" s="4" t="s">
        <v>475</v>
      </c>
      <c r="O1" s="0"/>
      <c r="P1" s="0"/>
      <c r="Q1" s="4" t="s">
        <v>476</v>
      </c>
      <c r="R1" s="0"/>
      <c r="S1" s="0"/>
      <c r="T1" s="4" t="s">
        <v>477</v>
      </c>
      <c r="U1" s="0"/>
      <c r="V1" s="0"/>
      <c r="W1" s="4" t="s">
        <v>478</v>
      </c>
      <c r="X1" s="0"/>
      <c r="Y1" s="0"/>
      <c r="Z1" s="4" t="s">
        <v>479</v>
      </c>
      <c r="AA1" s="0"/>
      <c r="AB1" s="0"/>
      <c r="AC1" s="4" t="s">
        <v>480</v>
      </c>
      <c r="AD1" s="0"/>
      <c r="AE1" s="0"/>
      <c r="AF1" s="4" t="s">
        <v>481</v>
      </c>
      <c r="AG1" s="0"/>
      <c r="AH1" s="0"/>
      <c r="AI1" s="4" t="s">
        <v>482</v>
      </c>
      <c r="AJ1" s="0"/>
      <c r="AK1" s="0"/>
      <c r="AL1" s="4" t="s">
        <v>483</v>
      </c>
      <c r="AM1" s="0"/>
      <c r="AN1" s="0"/>
      <c r="AO1" s="4" t="s">
        <v>484</v>
      </c>
      <c r="AP1" s="0"/>
      <c r="AQ1" s="0"/>
      <c r="AR1" s="4" t="s">
        <v>485</v>
      </c>
      <c r="AS1" s="0"/>
      <c r="AT1" s="0"/>
      <c r="AU1" s="4" t="s">
        <v>486</v>
      </c>
      <c r="AV1" s="0"/>
      <c r="AW1" s="0"/>
      <c r="AX1" s="4" t="s">
        <v>487</v>
      </c>
      <c r="AY1" s="0"/>
      <c r="AZ1" s="0"/>
      <c r="BA1" s="4" t="s">
        <v>488</v>
      </c>
      <c r="BB1" s="0"/>
      <c r="BC1" s="0"/>
      <c r="BD1" s="4" t="s">
        <v>489</v>
      </c>
      <c r="BE1" s="0"/>
      <c r="BF1" s="0"/>
      <c r="BG1" s="4" t="s">
        <v>490</v>
      </c>
      <c r="BH1" s="0"/>
      <c r="BI1" s="0"/>
      <c r="BJ1" s="4" t="s">
        <v>491</v>
      </c>
      <c r="BK1" s="0"/>
      <c r="BL1" s="0"/>
      <c r="BM1" s="4" t="s">
        <v>492</v>
      </c>
      <c r="BN1" s="0"/>
      <c r="BO1" s="0"/>
      <c r="BP1" s="4" t="s">
        <v>493</v>
      </c>
      <c r="BQ1" s="0"/>
      <c r="BR1" s="0"/>
      <c r="BS1" s="4" t="s">
        <v>494</v>
      </c>
      <c r="BT1" s="0"/>
      <c r="BU1" s="0"/>
      <c r="BV1" s="4" t="s">
        <v>495</v>
      </c>
      <c r="BW1" s="0"/>
      <c r="BX1" s="0"/>
      <c r="BY1" s="4" t="s">
        <v>496</v>
      </c>
      <c r="BZ1" s="0"/>
      <c r="CA1" s="0"/>
      <c r="CB1" s="4" t="s">
        <v>497</v>
      </c>
      <c r="CC1" s="0"/>
      <c r="CD1" s="0"/>
      <c r="CE1" s="4" t="s">
        <v>498</v>
      </c>
      <c r="CF1" s="0"/>
      <c r="CG1" s="0"/>
      <c r="CH1" s="4" t="s">
        <v>499</v>
      </c>
      <c r="CI1" s="0"/>
      <c r="CJ1" s="0"/>
      <c r="CK1" s="4" t="s">
        <v>500</v>
      </c>
      <c r="CL1" s="0"/>
      <c r="CM1" s="0"/>
      <c r="CN1" s="4" t="s">
        <v>501</v>
      </c>
      <c r="CO1" s="0"/>
      <c r="CP1" s="0"/>
      <c r="CQ1" s="4" t="s">
        <v>502</v>
      </c>
      <c r="CR1" s="0"/>
      <c r="CS1" s="0"/>
      <c r="CT1" s="4" t="s">
        <v>503</v>
      </c>
      <c r="CU1" s="0"/>
      <c r="CV1" s="0"/>
      <c r="CW1" s="4" t="s">
        <v>504</v>
      </c>
      <c r="CX1" s="0"/>
      <c r="CY1" s="0"/>
      <c r="CZ1" s="4" t="s">
        <v>505</v>
      </c>
      <c r="DA1" s="0"/>
      <c r="DB1" s="0"/>
      <c r="DC1" s="4" t="s">
        <v>506</v>
      </c>
      <c r="DD1" s="0"/>
      <c r="DE1" s="0"/>
      <c r="DF1" s="4" t="s">
        <v>507</v>
      </c>
      <c r="DG1" s="0"/>
      <c r="DH1" s="0"/>
      <c r="DI1" s="4" t="s">
        <v>508</v>
      </c>
      <c r="DJ1" s="0"/>
      <c r="DK1" s="0"/>
      <c r="DL1" s="4" t="s">
        <v>509</v>
      </c>
      <c r="DM1" s="0"/>
      <c r="DN1" s="0"/>
      <c r="DO1" s="4" t="s">
        <v>510</v>
      </c>
      <c r="DP1" s="0"/>
      <c r="DQ1" s="0"/>
      <c r="DR1" s="4" t="s">
        <v>511</v>
      </c>
      <c r="DS1" s="0"/>
      <c r="DT1" s="0"/>
      <c r="DU1" s="4" t="s">
        <v>512</v>
      </c>
      <c r="DV1" s="0"/>
      <c r="DW1" s="0"/>
      <c r="DX1" s="4" t="s">
        <v>513</v>
      </c>
      <c r="DY1" s="0"/>
      <c r="DZ1" s="0"/>
      <c r="EA1" s="4" t="s">
        <v>514</v>
      </c>
      <c r="EB1" s="0"/>
      <c r="EC1" s="0"/>
      <c r="ED1" s="4" t="s">
        <v>515</v>
      </c>
      <c r="EE1" s="0"/>
      <c r="EF1" s="0"/>
      <c r="EG1" s="4" t="s">
        <v>516</v>
      </c>
      <c r="EH1" s="0"/>
      <c r="EI1" s="0"/>
      <c r="EJ1" s="4" t="s">
        <v>517</v>
      </c>
      <c r="EK1" s="0"/>
      <c r="EL1" s="0"/>
      <c r="EM1" s="4" t="s">
        <v>518</v>
      </c>
      <c r="EN1" s="0"/>
      <c r="EO1" s="0"/>
      <c r="EP1" s="4" t="s">
        <v>519</v>
      </c>
      <c r="EQ1" s="0"/>
      <c r="ER1" s="0"/>
      <c r="ES1" s="4" t="s">
        <v>520</v>
      </c>
      <c r="ET1" s="0"/>
      <c r="EU1" s="0"/>
      <c r="EV1" s="4" t="s">
        <v>521</v>
      </c>
      <c r="EW1" s="0"/>
      <c r="EX1" s="0"/>
      <c r="EY1" s="4" t="s">
        <v>522</v>
      </c>
      <c r="EZ1" s="0"/>
      <c r="FA1" s="0"/>
      <c r="FB1" s="4" t="s">
        <v>523</v>
      </c>
      <c r="FC1" s="0"/>
      <c r="FD1" s="0"/>
      <c r="FE1" s="4" t="s">
        <v>524</v>
      </c>
      <c r="FF1" s="0"/>
      <c r="FG1" s="0"/>
      <c r="FH1" s="4" t="s">
        <v>525</v>
      </c>
      <c r="FI1" s="0"/>
      <c r="FJ1" s="0"/>
      <c r="FK1" s="4" t="s">
        <v>526</v>
      </c>
      <c r="FL1" s="0"/>
      <c r="FM1" s="0"/>
      <c r="FN1" s="4" t="s">
        <v>527</v>
      </c>
      <c r="FO1" s="0"/>
    </row>
    <row collapsed="false" customFormat="false" customHeight="false" hidden="false" ht="12.1" outlineLevel="0" r="2">
      <c r="A2" s="11" t="n">
        <v>45814</v>
      </c>
      <c r="B2" s="6" t="n">
        <v>79445.82</v>
      </c>
      <c r="C2" s="0" t="s">
        <v>468</v>
      </c>
      <c r="D2" s="11" t="n">
        <v>45904</v>
      </c>
      <c r="E2" s="6" t="n">
        <v>4279.71</v>
      </c>
      <c r="F2" s="0" t="s">
        <v>468</v>
      </c>
      <c r="G2" s="11" t="n">
        <v>46072</v>
      </c>
      <c r="H2" s="6" t="n">
        <v>29551.82</v>
      </c>
      <c r="I2" s="0" t="s">
        <v>468</v>
      </c>
      <c r="J2" s="11" t="n">
        <v>44557</v>
      </c>
      <c r="K2" s="6" t="n">
        <v>22247.34</v>
      </c>
      <c r="L2" s="0" t="s">
        <v>466</v>
      </c>
      <c r="M2" s="11" t="n">
        <v>44557</v>
      </c>
      <c r="N2" s="6" t="n">
        <v>19592.99</v>
      </c>
      <c r="O2" s="0" t="s">
        <v>466</v>
      </c>
      <c r="P2" s="11" t="n">
        <v>44557</v>
      </c>
      <c r="Q2" s="6" t="n">
        <v>20791.22</v>
      </c>
      <c r="R2" s="0" t="s">
        <v>466</v>
      </c>
      <c r="S2" s="11" t="n">
        <v>44557</v>
      </c>
      <c r="T2" s="6" t="n">
        <v>19469.71</v>
      </c>
      <c r="U2" s="0" t="s">
        <v>466</v>
      </c>
      <c r="V2" s="11" t="n">
        <v>44557</v>
      </c>
      <c r="W2" s="6" t="n">
        <v>20043.57</v>
      </c>
      <c r="X2" s="0" t="s">
        <v>466</v>
      </c>
      <c r="Y2" s="11" t="n">
        <v>44557</v>
      </c>
      <c r="Z2" s="6" t="n">
        <v>20082.85</v>
      </c>
      <c r="AA2" s="0" t="s">
        <v>466</v>
      </c>
      <c r="AB2" s="11" t="n">
        <v>44557</v>
      </c>
      <c r="AC2" s="6" t="n">
        <v>48572.86</v>
      </c>
      <c r="AD2" s="0" t="s">
        <v>466</v>
      </c>
      <c r="AE2" s="11" t="n">
        <v>44558</v>
      </c>
      <c r="AF2" s="6" t="n">
        <v>9047.84</v>
      </c>
      <c r="AG2" s="0" t="s">
        <v>466</v>
      </c>
      <c r="AH2" s="11" t="n">
        <v>44558</v>
      </c>
      <c r="AI2" s="6" t="n">
        <v>9877.84</v>
      </c>
      <c r="AJ2" s="0" t="s">
        <v>466</v>
      </c>
      <c r="AK2" s="11" t="n">
        <v>44558</v>
      </c>
      <c r="AL2" s="6" t="n">
        <v>12470.98</v>
      </c>
      <c r="AM2" s="0" t="s">
        <v>466</v>
      </c>
      <c r="AN2" s="11" t="n">
        <v>44558</v>
      </c>
      <c r="AO2" s="6" t="n">
        <v>11476.89</v>
      </c>
      <c r="AP2" s="0" t="s">
        <v>466</v>
      </c>
      <c r="AQ2" s="11" t="n">
        <v>44558</v>
      </c>
      <c r="AR2" s="6" t="n">
        <v>19016.44</v>
      </c>
      <c r="AS2" s="0" t="s">
        <v>466</v>
      </c>
      <c r="AT2" s="11" t="n">
        <v>44560</v>
      </c>
      <c r="AU2" s="6" t="n">
        <v>3327.33</v>
      </c>
      <c r="AV2" s="0" t="s">
        <v>466</v>
      </c>
      <c r="AW2" s="11" t="n">
        <v>44560</v>
      </c>
      <c r="AX2" s="6" t="n">
        <v>5482.27</v>
      </c>
      <c r="AY2" s="0" t="s">
        <v>466</v>
      </c>
      <c r="AZ2" s="11" t="n">
        <v>44565</v>
      </c>
      <c r="BA2" s="6" t="n">
        <v>7157.29</v>
      </c>
      <c r="BB2" s="0" t="s">
        <v>466</v>
      </c>
      <c r="BC2" s="11" t="n">
        <v>44565</v>
      </c>
      <c r="BD2" s="6" t="n">
        <v>6513.91</v>
      </c>
      <c r="BE2" s="0" t="s">
        <v>466</v>
      </c>
      <c r="BF2" s="11" t="n">
        <v>44566</v>
      </c>
      <c r="BG2" s="6" t="n">
        <v>7529.01</v>
      </c>
      <c r="BH2" s="0" t="s">
        <v>466</v>
      </c>
      <c r="BI2" s="11" t="n">
        <v>44566</v>
      </c>
      <c r="BJ2" s="6" t="n">
        <v>2983.3</v>
      </c>
      <c r="BK2" s="0" t="s">
        <v>466</v>
      </c>
      <c r="BL2" s="11" t="n">
        <v>44575</v>
      </c>
      <c r="BM2" s="6" t="n">
        <v>13238.43</v>
      </c>
      <c r="BN2" s="0" t="s">
        <v>466</v>
      </c>
      <c r="BO2" s="11" t="n">
        <v>44587</v>
      </c>
      <c r="BP2" s="6" t="n">
        <v>20992.59</v>
      </c>
      <c r="BQ2" s="0" t="s">
        <v>466</v>
      </c>
      <c r="BR2" s="11" t="n">
        <v>44587</v>
      </c>
      <c r="BS2" s="6" t="n">
        <v>1001.22</v>
      </c>
      <c r="BT2" s="0" t="s">
        <v>466</v>
      </c>
      <c r="BU2" s="11" t="n">
        <v>44601</v>
      </c>
      <c r="BV2" s="6" t="n">
        <v>3049.33</v>
      </c>
      <c r="BW2" s="0" t="s">
        <v>466</v>
      </c>
      <c r="BX2" s="11" t="n">
        <v>44652</v>
      </c>
      <c r="BY2" s="6" t="n">
        <v>203.32</v>
      </c>
      <c r="BZ2" s="0" t="s">
        <v>466</v>
      </c>
      <c r="CA2" s="11" t="n">
        <v>44656</v>
      </c>
      <c r="CB2" s="6" t="n">
        <v>2119.27</v>
      </c>
      <c r="CC2" s="0" t="s">
        <v>466</v>
      </c>
      <c r="CD2" s="11" t="n">
        <v>44669</v>
      </c>
      <c r="CE2" s="6" t="n">
        <v>909.34</v>
      </c>
      <c r="CF2" s="0" t="s">
        <v>466</v>
      </c>
      <c r="CG2" s="11" t="n">
        <v>44698</v>
      </c>
      <c r="CH2" s="6" t="n">
        <v>7062.83</v>
      </c>
      <c r="CI2" s="0" t="s">
        <v>466</v>
      </c>
      <c r="CJ2" s="11" t="n">
        <v>44701</v>
      </c>
      <c r="CK2" s="6" t="n">
        <v>8516.74</v>
      </c>
      <c r="CL2" s="0" t="s">
        <v>466</v>
      </c>
      <c r="CM2" s="11" t="n">
        <v>44746</v>
      </c>
      <c r="CN2" s="6" t="n">
        <v>246.95</v>
      </c>
      <c r="CO2" s="0" t="s">
        <v>466</v>
      </c>
      <c r="CP2" s="11" t="n">
        <v>44831</v>
      </c>
      <c r="CQ2" s="6" t="n">
        <v>10545.37</v>
      </c>
      <c r="CR2" s="0" t="s">
        <v>466</v>
      </c>
      <c r="CS2" s="11" t="n">
        <v>44924</v>
      </c>
      <c r="CT2" s="6" t="n">
        <v>123346.75</v>
      </c>
      <c r="CU2" s="0" t="s">
        <v>466</v>
      </c>
      <c r="CV2" s="11" t="n">
        <v>44945</v>
      </c>
      <c r="CW2" s="6" t="n">
        <v>120533.86</v>
      </c>
      <c r="CX2" s="0" t="s">
        <v>466</v>
      </c>
      <c r="CY2" s="11" t="n">
        <v>44956</v>
      </c>
      <c r="CZ2" s="6" t="n">
        <v>43255.75</v>
      </c>
      <c r="DA2" s="0" t="s">
        <v>466</v>
      </c>
      <c r="DB2" s="11" t="n">
        <v>45197</v>
      </c>
      <c r="DC2" s="6" t="n">
        <v>105623.2</v>
      </c>
      <c r="DD2" s="0" t="s">
        <v>466</v>
      </c>
      <c r="DE2" s="11" t="n">
        <v>45204</v>
      </c>
      <c r="DF2" s="6" t="n">
        <v>100100</v>
      </c>
      <c r="DG2" s="0" t="s">
        <v>466</v>
      </c>
      <c r="DH2" s="11" t="n">
        <v>45208</v>
      </c>
      <c r="DI2" s="6" t="n">
        <v>134652.79</v>
      </c>
      <c r="DJ2" s="0" t="s">
        <v>466</v>
      </c>
      <c r="DK2" s="11" t="n">
        <v>45212</v>
      </c>
      <c r="DL2" s="6" t="n">
        <v>3665.56</v>
      </c>
      <c r="DM2" s="0" t="s">
        <v>466</v>
      </c>
      <c r="DN2" s="11" t="n">
        <v>45230</v>
      </c>
      <c r="DO2" s="6" t="n">
        <v>203793.97</v>
      </c>
      <c r="DP2" s="0" t="s">
        <v>466</v>
      </c>
      <c r="DQ2" s="11" t="n">
        <v>45280</v>
      </c>
      <c r="DR2" s="6" t="n">
        <v>82220.54</v>
      </c>
      <c r="DS2" s="0" t="s">
        <v>466</v>
      </c>
      <c r="DT2" s="11" t="n">
        <v>45335</v>
      </c>
      <c r="DU2" s="6" t="n">
        <v>9006.3</v>
      </c>
      <c r="DV2" s="0" t="s">
        <v>466</v>
      </c>
      <c r="DW2" s="11" t="n">
        <v>45481</v>
      </c>
      <c r="DX2" s="6" t="n">
        <v>21250</v>
      </c>
      <c r="DY2" s="0" t="s">
        <v>466</v>
      </c>
      <c r="DZ2" s="11" t="n">
        <v>45506</v>
      </c>
      <c r="EA2" s="6" t="n">
        <v>38718.08</v>
      </c>
      <c r="EB2" s="0" t="s">
        <v>466</v>
      </c>
      <c r="EC2" s="11" t="n">
        <v>45561</v>
      </c>
      <c r="ED2" s="6" t="n">
        <v>145659.79</v>
      </c>
      <c r="EE2" s="0" t="s">
        <v>466</v>
      </c>
      <c r="EF2" s="11" t="n">
        <v>45616</v>
      </c>
      <c r="EG2" s="6" t="n">
        <v>100067.2</v>
      </c>
      <c r="EH2" s="0" t="s">
        <v>466</v>
      </c>
      <c r="EI2" s="11" t="n">
        <v>45623</v>
      </c>
      <c r="EJ2" s="6" t="n">
        <v>10774.62</v>
      </c>
      <c r="EK2" s="0" t="s">
        <v>466</v>
      </c>
      <c r="EL2" s="11" t="n">
        <v>45653</v>
      </c>
      <c r="EM2" s="6" t="n">
        <v>898.52</v>
      </c>
      <c r="EN2" s="0" t="s">
        <v>466</v>
      </c>
      <c r="EO2" s="11" t="n">
        <v>45707</v>
      </c>
      <c r="EP2" s="6" t="n">
        <v>275428.2</v>
      </c>
      <c r="EQ2" s="0" t="s">
        <v>466</v>
      </c>
      <c r="ER2" s="11" t="n">
        <v>45720</v>
      </c>
      <c r="ES2" s="6" t="n">
        <v>179890.72</v>
      </c>
      <c r="ET2" s="0" t="s">
        <v>466</v>
      </c>
      <c r="EU2" s="11" t="n">
        <v>45737</v>
      </c>
      <c r="EV2" s="6" t="n">
        <v>8648.13</v>
      </c>
      <c r="EW2" s="0" t="s">
        <v>466</v>
      </c>
      <c r="EX2" s="11" t="n">
        <v>45754</v>
      </c>
      <c r="EY2" s="6" t="n">
        <v>69600.69</v>
      </c>
      <c r="EZ2" s="0" t="s">
        <v>466</v>
      </c>
      <c r="FA2" s="11" t="n">
        <v>45777</v>
      </c>
      <c r="FB2" s="6" t="n">
        <v>6863.4</v>
      </c>
      <c r="FC2" s="0" t="s">
        <v>466</v>
      </c>
      <c r="FD2" s="11" t="n">
        <v>45847</v>
      </c>
      <c r="FE2" s="6" t="n">
        <v>1508.11</v>
      </c>
      <c r="FF2" s="0" t="s">
        <v>466</v>
      </c>
      <c r="FG2" s="11" t="n">
        <v>46069</v>
      </c>
      <c r="FH2" s="6" t="n">
        <v>114387.69</v>
      </c>
      <c r="FI2" s="0" t="s">
        <v>466</v>
      </c>
      <c r="FJ2" s="11" t="n">
        <v>46078</v>
      </c>
      <c r="FK2" s="6" t="n">
        <v>453725.04</v>
      </c>
      <c r="FL2" s="0" t="s">
        <v>466</v>
      </c>
      <c r="FM2" s="11" t="n">
        <v>46167</v>
      </c>
      <c r="FN2" s="6" t="n">
        <v>75415.76</v>
      </c>
      <c r="FO2" s="0" t="s">
        <v>466</v>
      </c>
    </row>
    <row collapsed="false" customFormat="false" customHeight="false" hidden="false" ht="12.1" outlineLevel="0" r="3">
      <c r="A3" s="11" t="n">
        <v>45814</v>
      </c>
      <c r="B3" s="6" t="n">
        <v>237803.09</v>
      </c>
      <c r="C3" s="0" t="s">
        <v>466</v>
      </c>
      <c r="D3" s="11" t="n">
        <v>45933</v>
      </c>
      <c r="E3" s="6" t="n">
        <v>385.15</v>
      </c>
      <c r="F3" s="0" t="s">
        <v>468</v>
      </c>
      <c r="G3" s="11" t="n">
        <v>44560</v>
      </c>
      <c r="H3" s="6" t="n">
        <v>1646.4</v>
      </c>
      <c r="I3" s="0" t="s">
        <v>466</v>
      </c>
      <c r="J3" s="11" t="n">
        <v>45481</v>
      </c>
      <c r="K3" s="6" t="n">
        <v>-21250</v>
      </c>
      <c r="L3" s="0" t="s">
        <v>467</v>
      </c>
      <c r="M3" s="11" t="n">
        <v>44608</v>
      </c>
      <c r="N3" s="6" t="n">
        <v>-809.3</v>
      </c>
      <c r="O3" s="0" t="s">
        <v>97</v>
      </c>
      <c r="P3" s="11" t="n">
        <v>44579</v>
      </c>
      <c r="Q3" s="6" t="n">
        <v>1956.04</v>
      </c>
      <c r="R3" s="0" t="s">
        <v>466</v>
      </c>
      <c r="S3" s="11" t="n">
        <v>44587</v>
      </c>
      <c r="T3" s="6" t="n">
        <v>-612</v>
      </c>
      <c r="U3" s="0" t="s">
        <v>94</v>
      </c>
      <c r="V3" s="11" t="n">
        <v>44643</v>
      </c>
      <c r="W3" s="6" t="n">
        <v>-672.8</v>
      </c>
      <c r="X3" s="0" t="s">
        <v>100</v>
      </c>
      <c r="Y3" s="11" t="n">
        <v>44664</v>
      </c>
      <c r="Z3" s="6" t="n">
        <v>-689.8</v>
      </c>
      <c r="AA3" s="0" t="s">
        <v>107</v>
      </c>
      <c r="AB3" s="11" t="n">
        <v>44613</v>
      </c>
      <c r="AC3" s="6" t="n">
        <v>-47491.25</v>
      </c>
      <c r="AD3" s="0" t="s">
        <v>467</v>
      </c>
      <c r="AE3" s="11" t="n">
        <v>44558</v>
      </c>
      <c r="AF3" s="6" t="n">
        <v>-9047.84</v>
      </c>
      <c r="AG3" s="0" t="s">
        <v>528</v>
      </c>
      <c r="AH3" s="11" t="n">
        <v>44671</v>
      </c>
      <c r="AI3" s="6" t="n">
        <v>-308</v>
      </c>
      <c r="AJ3" s="0" t="s">
        <v>109</v>
      </c>
      <c r="AK3" s="11" t="n">
        <v>44762</v>
      </c>
      <c r="AL3" s="6" t="n">
        <v>-595</v>
      </c>
      <c r="AM3" s="0" t="s">
        <v>121</v>
      </c>
      <c r="AN3" s="11" t="n">
        <v>46013</v>
      </c>
      <c r="AO3" s="6" t="n">
        <v>-624.75</v>
      </c>
      <c r="AP3" s="0" t="s">
        <v>344</v>
      </c>
      <c r="AQ3" s="11" t="n">
        <v>44648</v>
      </c>
      <c r="AR3" s="6" t="n">
        <v>-354.36</v>
      </c>
      <c r="AS3" s="0" t="s">
        <v>101</v>
      </c>
      <c r="AT3" s="11" t="n">
        <v>44601</v>
      </c>
      <c r="AU3" s="6" t="n">
        <v>-3398.36</v>
      </c>
      <c r="AV3" s="0" t="s">
        <v>467</v>
      </c>
      <c r="AW3" s="11" t="n">
        <v>44708</v>
      </c>
      <c r="AX3" s="6" t="n">
        <v>-59</v>
      </c>
      <c r="AY3" s="0" t="s">
        <v>115</v>
      </c>
      <c r="AZ3" s="11" t="n">
        <v>44574</v>
      </c>
      <c r="BA3" s="6" t="n">
        <v>-231.3</v>
      </c>
      <c r="BB3" s="0" t="s">
        <v>92</v>
      </c>
      <c r="BC3" s="11" t="n">
        <v>44971</v>
      </c>
      <c r="BD3" s="6" t="n">
        <v>-2551.21</v>
      </c>
      <c r="BE3" s="0" t="s">
        <v>467</v>
      </c>
      <c r="BF3" s="11" t="n">
        <v>44972</v>
      </c>
      <c r="BG3" s="6" t="n">
        <v>-207.79</v>
      </c>
      <c r="BH3" s="0" t="s">
        <v>467</v>
      </c>
      <c r="BI3" s="11" t="n">
        <v>44760</v>
      </c>
      <c r="BJ3" s="6" t="n">
        <v>-1641.01</v>
      </c>
      <c r="BK3" s="0" t="s">
        <v>467</v>
      </c>
      <c r="BL3" s="11" t="n">
        <v>44582</v>
      </c>
      <c r="BM3" s="6" t="n">
        <v>311.49</v>
      </c>
      <c r="BN3" s="0" t="s">
        <v>466</v>
      </c>
      <c r="BO3" s="11" t="n">
        <v>44587</v>
      </c>
      <c r="BP3" s="6" t="n">
        <v>-20992.59</v>
      </c>
      <c r="BQ3" s="0" t="s">
        <v>528</v>
      </c>
      <c r="BR3" s="11" t="n">
        <v>44593</v>
      </c>
      <c r="BS3" s="6" t="n">
        <v>3950.87</v>
      </c>
      <c r="BT3" s="0" t="s">
        <v>466</v>
      </c>
      <c r="BU3" s="11" t="n">
        <v>45516</v>
      </c>
      <c r="BV3" s="6" t="n">
        <v>-2448.42</v>
      </c>
      <c r="BW3" s="0" t="s">
        <v>467</v>
      </c>
      <c r="BX3" s="11" t="n">
        <v>44659</v>
      </c>
      <c r="BY3" s="6" t="n">
        <v>10128.27</v>
      </c>
      <c r="BZ3" s="0" t="s">
        <v>466</v>
      </c>
      <c r="CA3" s="11" t="n">
        <v>44971</v>
      </c>
      <c r="CB3" s="6" t="n">
        <v>-1880.68</v>
      </c>
      <c r="CC3" s="0" t="s">
        <v>467</v>
      </c>
      <c r="CD3" s="11" t="n">
        <v>44705</v>
      </c>
      <c r="CE3" s="6" t="n">
        <v>-12.46</v>
      </c>
      <c r="CF3" s="0" t="s">
        <v>113</v>
      </c>
      <c r="CG3" s="11" t="n">
        <v>44733</v>
      </c>
      <c r="CH3" s="6" t="n">
        <v>-7033.58</v>
      </c>
      <c r="CI3" s="0" t="s">
        <v>467</v>
      </c>
      <c r="CJ3" s="11" t="n">
        <v>44722</v>
      </c>
      <c r="CK3" s="6" t="n">
        <v>-159.33</v>
      </c>
      <c r="CL3" s="0" t="s">
        <v>117</v>
      </c>
      <c r="CM3" s="11" t="n">
        <v>44860</v>
      </c>
      <c r="CN3" s="6" t="n">
        <v>-235.24</v>
      </c>
      <c r="CO3" s="0" t="s">
        <v>467</v>
      </c>
      <c r="CP3" s="11" t="n">
        <v>44834</v>
      </c>
      <c r="CQ3" s="6" t="n">
        <v>24682.25</v>
      </c>
      <c r="CR3" s="0" t="s">
        <v>466</v>
      </c>
      <c r="CS3" s="11" t="n">
        <v>44928</v>
      </c>
      <c r="CT3" s="6" t="n">
        <v>-2560.39</v>
      </c>
      <c r="CU3" s="0" t="s">
        <v>135</v>
      </c>
      <c r="CV3" s="11" t="n">
        <v>44958</v>
      </c>
      <c r="CW3" s="6" t="n">
        <v>-6942.9</v>
      </c>
      <c r="CX3" s="0" t="s">
        <v>138</v>
      </c>
      <c r="CY3" s="11" t="n">
        <v>44970</v>
      </c>
      <c r="CZ3" s="6" t="n">
        <v>51203.82</v>
      </c>
      <c r="DA3" s="0" t="s">
        <v>466</v>
      </c>
      <c r="DB3" s="11" t="n">
        <v>45271</v>
      </c>
      <c r="DC3" s="6" t="n">
        <v>1997.61</v>
      </c>
      <c r="DD3" s="0" t="s">
        <v>466</v>
      </c>
      <c r="DE3" s="11" t="n">
        <v>45235</v>
      </c>
      <c r="DF3" s="6" t="n">
        <v>-988</v>
      </c>
      <c r="DG3" s="0" t="s">
        <v>148</v>
      </c>
      <c r="DH3" s="11" t="n">
        <v>45266</v>
      </c>
      <c r="DI3" s="6" t="n">
        <v>-6160</v>
      </c>
      <c r="DJ3" s="0" t="s">
        <v>151</v>
      </c>
      <c r="DK3" s="11" t="n">
        <v>45215</v>
      </c>
      <c r="DL3" s="6" t="n">
        <v>-6245.32</v>
      </c>
      <c r="DM3" s="0" t="s">
        <v>467</v>
      </c>
      <c r="DN3" s="11" t="n">
        <v>45238</v>
      </c>
      <c r="DO3" s="6" t="n">
        <v>1110.08</v>
      </c>
      <c r="DP3" s="0" t="s">
        <v>466</v>
      </c>
      <c r="DQ3" s="11" t="n">
        <v>45287</v>
      </c>
      <c r="DR3" s="6" t="n">
        <v>84332.15</v>
      </c>
      <c r="DS3" s="0" t="s">
        <v>466</v>
      </c>
      <c r="DT3" s="11" t="n">
        <v>45335</v>
      </c>
      <c r="DU3" s="6" t="n">
        <v>-12591.18</v>
      </c>
      <c r="DV3" s="0" t="s">
        <v>467</v>
      </c>
      <c r="DW3" s="11" t="n">
        <v>45503</v>
      </c>
      <c r="DX3" s="6" t="n">
        <v>-19259.01</v>
      </c>
      <c r="DY3" s="0" t="s">
        <v>467</v>
      </c>
      <c r="DZ3" s="11" t="n">
        <v>45615</v>
      </c>
      <c r="EA3" s="6" t="n">
        <v>-44221.02</v>
      </c>
      <c r="EB3" s="0" t="s">
        <v>467</v>
      </c>
      <c r="EC3" s="11" t="n">
        <v>45643</v>
      </c>
      <c r="ED3" s="6" t="n">
        <v>-30775</v>
      </c>
      <c r="EE3" s="0" t="s">
        <v>195</v>
      </c>
      <c r="EF3" s="11" t="n">
        <v>45677</v>
      </c>
      <c r="EG3" s="6" t="n">
        <v>-112467.22</v>
      </c>
      <c r="EH3" s="0" t="s">
        <v>467</v>
      </c>
      <c r="EI3" s="11" t="n">
        <v>45648</v>
      </c>
      <c r="EJ3" s="6" t="n">
        <v>-219</v>
      </c>
      <c r="EK3" s="0" t="s">
        <v>196</v>
      </c>
      <c r="EL3" s="11" t="n">
        <v>45674</v>
      </c>
      <c r="EM3" s="6" t="n">
        <v>-1292.17</v>
      </c>
      <c r="EN3" s="0" t="s">
        <v>467</v>
      </c>
      <c r="EO3" s="11" t="n">
        <v>45737</v>
      </c>
      <c r="EP3" s="6" t="n">
        <v>-1651.05</v>
      </c>
      <c r="EQ3" s="0" t="s">
        <v>207</v>
      </c>
      <c r="ER3" s="11" t="n">
        <v>45750</v>
      </c>
      <c r="ES3" s="6" t="n">
        <v>-1284.8</v>
      </c>
      <c r="ET3" s="0" t="s">
        <v>211</v>
      </c>
      <c r="EU3" s="11" t="n">
        <v>45764</v>
      </c>
      <c r="EV3" s="6" t="n">
        <v>-56.19</v>
      </c>
      <c r="EW3" s="0" t="s">
        <v>214</v>
      </c>
      <c r="EX3" s="11" t="n">
        <v>45798</v>
      </c>
      <c r="EY3" s="6" t="n">
        <v>494.95</v>
      </c>
      <c r="EZ3" s="0" t="s">
        <v>466</v>
      </c>
      <c r="FA3" s="11" t="n">
        <v>45796</v>
      </c>
      <c r="FB3" s="6" t="n">
        <v>-134</v>
      </c>
      <c r="FC3" s="0" t="s">
        <v>232</v>
      </c>
      <c r="FD3" s="11" t="n">
        <v>45978</v>
      </c>
      <c r="FE3" s="6" t="n">
        <v>-614.87</v>
      </c>
      <c r="FF3" s="0" t="s">
        <v>467</v>
      </c>
      <c r="FG3" s="11" t="n">
        <v>46070</v>
      </c>
      <c r="FH3" s="6" t="n">
        <v>45420.81</v>
      </c>
      <c r="FI3" s="0" t="s">
        <v>466</v>
      </c>
      <c r="FJ3" s="11" t="n">
        <v>46100</v>
      </c>
      <c r="FK3" s="6" t="n">
        <v>-3105.32</v>
      </c>
      <c r="FL3" s="0" t="s">
        <v>385</v>
      </c>
      <c r="FM3" s="11" t="n">
        <v>46180</v>
      </c>
      <c r="FN3" s="6" t="n">
        <v>-573.89</v>
      </c>
      <c r="FO3" s="0" t="s">
        <v>426</v>
      </c>
    </row>
    <row collapsed="false" customFormat="false" customHeight="false" hidden="false" ht="12.1" outlineLevel="0" r="4">
      <c r="A4" s="11" t="n">
        <v>45844</v>
      </c>
      <c r="B4" s="6" t="n">
        <v>-1310.54</v>
      </c>
      <c r="C4" s="0" t="s">
        <v>252</v>
      </c>
      <c r="D4" s="11" t="n">
        <v>45933</v>
      </c>
      <c r="E4" s="6" t="n">
        <v>385.15</v>
      </c>
      <c r="F4" s="0" t="s">
        <v>468</v>
      </c>
      <c r="G4" s="11" t="n">
        <v>44575</v>
      </c>
      <c r="H4" s="6" t="n">
        <v>19606.7</v>
      </c>
      <c r="I4" s="0" t="s">
        <v>466</v>
      </c>
      <c r="J4" s="0"/>
      <c r="K4" s="10" t="s">
        <f>=XIRR(K2:K3,J2:J3)</f>
      </c>
      <c r="L4" s="0"/>
      <c r="M4" s="11" t="n">
        <v>44790</v>
      </c>
      <c r="N4" s="6" t="n">
        <v>-637.9</v>
      </c>
      <c r="O4" s="0" t="s">
        <v>124</v>
      </c>
      <c r="P4" s="11" t="n">
        <v>44582</v>
      </c>
      <c r="Q4" s="6" t="n">
        <v>9859.15</v>
      </c>
      <c r="R4" s="0" t="s">
        <v>466</v>
      </c>
      <c r="S4" s="11" t="n">
        <v>44769</v>
      </c>
      <c r="T4" s="6" t="n">
        <v>-612</v>
      </c>
      <c r="U4" s="0" t="s">
        <v>94</v>
      </c>
      <c r="V4" s="11" t="n">
        <v>44825</v>
      </c>
      <c r="W4" s="6" t="n">
        <v>-672.8</v>
      </c>
      <c r="X4" s="0" t="s">
        <v>100</v>
      </c>
      <c r="Y4" s="11" t="n">
        <v>44846</v>
      </c>
      <c r="Z4" s="6" t="n">
        <v>-689.8</v>
      </c>
      <c r="AA4" s="0" t="s">
        <v>107</v>
      </c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44853</v>
      </c>
      <c r="AI4" s="6" t="n">
        <v>-308</v>
      </c>
      <c r="AJ4" s="0" t="s">
        <v>109</v>
      </c>
      <c r="AK4" s="11" t="n">
        <v>44763</v>
      </c>
      <c r="AL4" s="6" t="n">
        <v>-9063.56</v>
      </c>
      <c r="AM4" s="0" t="s">
        <v>467</v>
      </c>
      <c r="AN4" s="11" t="n">
        <v>46018</v>
      </c>
      <c r="AO4" s="6" t="n">
        <v>-22539.21</v>
      </c>
      <c r="AP4" s="0" t="s">
        <v>467</v>
      </c>
      <c r="AQ4" s="11" t="n">
        <v>44739</v>
      </c>
      <c r="AR4" s="6" t="n">
        <v>-354.36</v>
      </c>
      <c r="AS4" s="0" t="s">
        <v>101</v>
      </c>
      <c r="AT4" s="0"/>
      <c r="AU4" s="10" t="s">
        <f>=XIRR(AU2:AU3,AT2:AT3)</f>
      </c>
      <c r="AV4" s="0"/>
      <c r="AW4" s="11" t="n">
        <v>45317</v>
      </c>
      <c r="AX4" s="6" t="n">
        <v>-85.4</v>
      </c>
      <c r="AY4" s="0" t="s">
        <v>157</v>
      </c>
      <c r="AZ4" s="11" t="n">
        <v>44573</v>
      </c>
      <c r="BA4" s="6" t="n">
        <v>6741.55</v>
      </c>
      <c r="BB4" s="0" t="s">
        <v>466</v>
      </c>
      <c r="BC4" s="0"/>
      <c r="BD4" s="10" t="s">
        <f>=XIRR(BD2:BD3,BC2:BC3)</f>
      </c>
      <c r="BE4" s="0"/>
      <c r="BF4" s="11" t="n">
        <v>44972</v>
      </c>
      <c r="BG4" s="6" t="n">
        <v>207.91</v>
      </c>
      <c r="BH4" s="0" t="s">
        <v>466</v>
      </c>
      <c r="BI4" s="0"/>
      <c r="BJ4" s="10" t="s">
        <f>=XIRR(BJ2:BJ3,BI2:BI3)</f>
      </c>
      <c r="BK4" s="0"/>
      <c r="BL4" s="11" t="n">
        <v>44589</v>
      </c>
      <c r="BM4" s="6" t="n">
        <v>35082.03</v>
      </c>
      <c r="BN4" s="0" t="s">
        <v>466</v>
      </c>
      <c r="BO4" s="0"/>
      <c r="BP4" s="10" t="s">
        <f>=XIRR(BP2:BP3,BO2:BO3)</f>
      </c>
      <c r="BQ4" s="0"/>
      <c r="BR4" s="11" t="n">
        <v>44601</v>
      </c>
      <c r="BS4" s="6" t="n">
        <v>360.72</v>
      </c>
      <c r="BT4" s="0" t="s">
        <v>466</v>
      </c>
      <c r="BU4" s="0"/>
      <c r="BV4" s="10" t="s">
        <f>=XIRR(BV2:BV3,BU2:BU3)</f>
      </c>
      <c r="BW4" s="0"/>
      <c r="BX4" s="11" t="n">
        <v>44677</v>
      </c>
      <c r="BY4" s="6" t="n">
        <v>556.38</v>
      </c>
      <c r="BZ4" s="0" t="s">
        <v>466</v>
      </c>
      <c r="CA4" s="11" t="n">
        <v>45623</v>
      </c>
      <c r="CB4" s="6" t="n">
        <v>21177.86</v>
      </c>
      <c r="CC4" s="0" t="s">
        <v>466</v>
      </c>
      <c r="CD4" s="11" t="n">
        <v>44796</v>
      </c>
      <c r="CE4" s="6" t="n">
        <v>-12.46</v>
      </c>
      <c r="CF4" s="0" t="s">
        <v>113</v>
      </c>
      <c r="CG4" s="11" t="n">
        <v>44963</v>
      </c>
      <c r="CH4" s="6" t="n">
        <v>7322.92</v>
      </c>
      <c r="CI4" s="0" t="s">
        <v>466</v>
      </c>
      <c r="CJ4" s="11" t="n">
        <v>44721</v>
      </c>
      <c r="CK4" s="6" t="n">
        <v>-8400</v>
      </c>
      <c r="CL4" s="0" t="s">
        <v>116</v>
      </c>
      <c r="CM4" s="0"/>
      <c r="CN4" s="10" t="s">
        <f>=XIRR(CN2:CN3,CM2:CM3)</f>
      </c>
      <c r="CO4" s="0"/>
      <c r="CP4" s="11" t="n">
        <v>44860</v>
      </c>
      <c r="CQ4" s="6" t="n">
        <v>-41763.14</v>
      </c>
      <c r="CR4" s="0" t="s">
        <v>467</v>
      </c>
      <c r="CS4" s="11" t="n">
        <v>45019</v>
      </c>
      <c r="CT4" s="6" t="n">
        <v>-2560.39</v>
      </c>
      <c r="CU4" s="0" t="s">
        <v>135</v>
      </c>
      <c r="CV4" s="11" t="n">
        <v>45140</v>
      </c>
      <c r="CW4" s="6" t="n">
        <v>-4203.83</v>
      </c>
      <c r="CX4" s="0" t="s">
        <v>144</v>
      </c>
      <c r="CY4" s="11" t="n">
        <v>45027</v>
      </c>
      <c r="CZ4" s="6" t="n">
        <v>-111449.93</v>
      </c>
      <c r="DA4" s="0" t="s">
        <v>467</v>
      </c>
      <c r="DB4" s="11" t="n">
        <v>45322</v>
      </c>
      <c r="DC4" s="6" t="n">
        <v>-4313.46</v>
      </c>
      <c r="DD4" s="0" t="s">
        <v>159</v>
      </c>
      <c r="DE4" s="11" t="n">
        <v>45266</v>
      </c>
      <c r="DF4" s="6" t="n">
        <v>-1036</v>
      </c>
      <c r="DG4" s="0" t="s">
        <v>150</v>
      </c>
      <c r="DH4" s="11" t="n">
        <v>45390</v>
      </c>
      <c r="DI4" s="6" t="n">
        <v>1236.25</v>
      </c>
      <c r="DJ4" s="0" t="s">
        <v>466</v>
      </c>
      <c r="DK4" s="0"/>
      <c r="DL4" s="10" t="s">
        <f>=XIRR(DL2:DL3,DK2:DK3)</f>
      </c>
      <c r="DM4" s="0"/>
      <c r="DN4" s="11" t="n">
        <v>45243</v>
      </c>
      <c r="DO4" s="6" t="n">
        <v>333.74</v>
      </c>
      <c r="DP4" s="0" t="s">
        <v>466</v>
      </c>
      <c r="DQ4" s="11" t="n">
        <v>45361</v>
      </c>
      <c r="DR4" s="6" t="n">
        <v>-3670.84</v>
      </c>
      <c r="DS4" s="0" t="s">
        <v>164</v>
      </c>
      <c r="DT4" s="11" t="n">
        <v>45595</v>
      </c>
      <c r="DU4" s="6" t="n">
        <v>50519.34</v>
      </c>
      <c r="DV4" s="0" t="s">
        <v>466</v>
      </c>
      <c r="DW4" s="11" t="n">
        <v>45610</v>
      </c>
      <c r="DX4" s="6" t="n">
        <v>47723.88</v>
      </c>
      <c r="DY4" s="0" t="s">
        <v>466</v>
      </c>
      <c r="DZ4" s="0"/>
      <c r="EA4" s="10" t="s">
        <f>=XIRR(EA2:EA3,DZ2:DZ3)</f>
      </c>
      <c r="EB4" s="0"/>
      <c r="EC4" s="11" t="n">
        <v>45721</v>
      </c>
      <c r="ED4" s="6" t="n">
        <v>-144548.27</v>
      </c>
      <c r="EE4" s="0" t="s">
        <v>467</v>
      </c>
      <c r="EF4" s="0"/>
      <c r="EG4" s="10" t="s">
        <f>=XIRR(EG2:EG3,EF2:EF3)</f>
      </c>
      <c r="EH4" s="0"/>
      <c r="EI4" s="11" t="n">
        <v>45656</v>
      </c>
      <c r="EJ4" s="6" t="n">
        <v>-12770.78</v>
      </c>
      <c r="EK4" s="0" t="s">
        <v>467</v>
      </c>
      <c r="EL4" s="0"/>
      <c r="EM4" s="10" t="s">
        <f>=XIRR(EM2:EM3,EL2:EL3)</f>
      </c>
      <c r="EN4" s="0"/>
      <c r="EO4" s="11" t="n">
        <v>45767</v>
      </c>
      <c r="EP4" s="6" t="n">
        <v>-1616.9</v>
      </c>
      <c r="EQ4" s="0" t="s">
        <v>216</v>
      </c>
      <c r="ER4" s="11" t="n">
        <v>45780</v>
      </c>
      <c r="ES4" s="6" t="n">
        <v>-1228</v>
      </c>
      <c r="ET4" s="0" t="s">
        <v>225</v>
      </c>
      <c r="EU4" s="11" t="n">
        <v>45792</v>
      </c>
      <c r="EV4" s="6" t="n">
        <v>93985.55</v>
      </c>
      <c r="EW4" s="0" t="s">
        <v>466</v>
      </c>
      <c r="EX4" s="11" t="n">
        <v>45978</v>
      </c>
      <c r="EY4" s="6" t="n">
        <v>-75395.2</v>
      </c>
      <c r="EZ4" s="0" t="s">
        <v>467</v>
      </c>
      <c r="FA4" s="11" t="n">
        <v>45950</v>
      </c>
      <c r="FB4" s="6" t="n">
        <v>-256</v>
      </c>
      <c r="FC4" s="0" t="s">
        <v>319</v>
      </c>
      <c r="FD4" s="11" t="n">
        <v>45847</v>
      </c>
      <c r="FE4" s="6" t="n">
        <v>-553.61</v>
      </c>
      <c r="FF4" s="0" t="s">
        <v>528</v>
      </c>
      <c r="FG4" s="11" t="n">
        <v>46078</v>
      </c>
      <c r="FH4" s="6" t="n">
        <v>-839.91</v>
      </c>
      <c r="FI4" s="0" t="s">
        <v>373</v>
      </c>
      <c r="FJ4" s="11" t="n">
        <v>46130</v>
      </c>
      <c r="FK4" s="6" t="n">
        <v>-2840.4</v>
      </c>
      <c r="FL4" s="0" t="s">
        <v>403</v>
      </c>
      <c r="FM4" s="11" t="n">
        <v>46210</v>
      </c>
      <c r="FN4" s="6" t="n">
        <v>-602.02</v>
      </c>
      <c r="FO4" s="0" t="s">
        <v>446</v>
      </c>
    </row>
    <row collapsed="false" customFormat="false" customHeight="false" hidden="false" ht="12.1" outlineLevel="0" r="5">
      <c r="A5" s="11" t="n">
        <v>45874</v>
      </c>
      <c r="B5" s="6" t="n">
        <v>-1335.1</v>
      </c>
      <c r="C5" s="0" t="s">
        <v>280</v>
      </c>
      <c r="D5" s="11" t="n">
        <v>45937</v>
      </c>
      <c r="E5" s="6" t="n">
        <v>389.71</v>
      </c>
      <c r="F5" s="0" t="s">
        <v>468</v>
      </c>
      <c r="G5" s="11" t="n">
        <v>44587</v>
      </c>
      <c r="H5" s="6" t="n">
        <v>-21305.27</v>
      </c>
      <c r="I5" s="0" t="s">
        <v>467</v>
      </c>
      <c r="J5" s="0"/>
      <c r="K5" s="8" t="s">
        <f>=-SUM(K2:K3)</f>
      </c>
      <c r="L5" s="0" t="s">
        <v>470</v>
      </c>
      <c r="M5" s="11" t="n">
        <v>44966</v>
      </c>
      <c r="N5" s="6" t="n">
        <v>-16777.1</v>
      </c>
      <c r="O5" s="0" t="s">
        <v>467</v>
      </c>
      <c r="P5" s="11" t="n">
        <v>44650</v>
      </c>
      <c r="Q5" s="6" t="n">
        <v>-1180.16</v>
      </c>
      <c r="R5" s="0" t="s">
        <v>102</v>
      </c>
      <c r="S5" s="11" t="n">
        <v>44951</v>
      </c>
      <c r="T5" s="6" t="n">
        <v>-612</v>
      </c>
      <c r="U5" s="0" t="s">
        <v>94</v>
      </c>
      <c r="V5" s="11" t="n">
        <v>44966</v>
      </c>
      <c r="W5" s="6" t="n">
        <v>-20213.31</v>
      </c>
      <c r="X5" s="0" t="s">
        <v>467</v>
      </c>
      <c r="Y5" s="11" t="n">
        <v>44966</v>
      </c>
      <c r="Z5" s="6" t="n">
        <v>-20224.5</v>
      </c>
      <c r="AA5" s="0" t="s">
        <v>467</v>
      </c>
      <c r="AB5" s="0"/>
      <c r="AC5" s="8" t="s">
        <f>=-SUM(AC2:AC3)</f>
      </c>
      <c r="AD5" s="0" t="s">
        <v>470</v>
      </c>
      <c r="AE5" s="0"/>
      <c r="AF5" s="8" t="s">
        <f>=-SUM(AF2:AF3)</f>
      </c>
      <c r="AG5" s="0" t="s">
        <v>470</v>
      </c>
      <c r="AH5" s="11" t="n">
        <v>44966</v>
      </c>
      <c r="AI5" s="6" t="n">
        <v>-10117.37</v>
      </c>
      <c r="AJ5" s="0" t="s">
        <v>467</v>
      </c>
      <c r="AK5" s="11" t="n">
        <v>45754</v>
      </c>
      <c r="AL5" s="6" t="n">
        <v>82664.63</v>
      </c>
      <c r="AM5" s="0" t="s">
        <v>466</v>
      </c>
      <c r="AN5" s="0"/>
      <c r="AO5" s="10" t="s">
        <f>=XIRR(AO2:AO4,AN2:AN4)</f>
      </c>
      <c r="AP5" s="0"/>
      <c r="AQ5" s="11" t="n">
        <v>44830</v>
      </c>
      <c r="AR5" s="6" t="n">
        <v>-354.36</v>
      </c>
      <c r="AS5" s="0" t="s">
        <v>101</v>
      </c>
      <c r="AT5" s="0"/>
      <c r="AU5" s="8" t="s">
        <f>=-SUM(AU2:AU3)</f>
      </c>
      <c r="AV5" s="0" t="s">
        <v>470</v>
      </c>
      <c r="AW5" s="11" t="n">
        <v>45639</v>
      </c>
      <c r="AX5" s="6" t="n">
        <v>-307.14</v>
      </c>
      <c r="AY5" s="0" t="s">
        <v>194</v>
      </c>
      <c r="AZ5" s="11" t="n">
        <v>44861</v>
      </c>
      <c r="BA5" s="6" t="n">
        <v>-6388.52</v>
      </c>
      <c r="BB5" s="0" t="s">
        <v>467</v>
      </c>
      <c r="BC5" s="0"/>
      <c r="BD5" s="8" t="s">
        <f>=-SUM(BD2:BD3)</f>
      </c>
      <c r="BE5" s="0" t="s">
        <v>470</v>
      </c>
      <c r="BF5" s="11" t="n">
        <v>45002</v>
      </c>
      <c r="BG5" s="6" t="n">
        <v>13567.59</v>
      </c>
      <c r="BH5" s="0" t="s">
        <v>466</v>
      </c>
      <c r="BI5" s="0"/>
      <c r="BJ5" s="8" t="s">
        <f>=-SUM(BJ2:BJ3)</f>
      </c>
      <c r="BK5" s="0" t="s">
        <v>470</v>
      </c>
      <c r="BL5" s="11" t="n">
        <v>44608</v>
      </c>
      <c r="BM5" s="6" t="n">
        <v>915.1</v>
      </c>
      <c r="BN5" s="0" t="s">
        <v>466</v>
      </c>
      <c r="BO5" s="0"/>
      <c r="BP5" s="8" t="s">
        <f>=-SUM(BP2:BP3)</f>
      </c>
      <c r="BQ5" s="0" t="s">
        <v>470</v>
      </c>
      <c r="BR5" s="11" t="n">
        <v>44587</v>
      </c>
      <c r="BS5" s="6" t="n">
        <v>-1001.22</v>
      </c>
      <c r="BT5" s="0" t="s">
        <v>528</v>
      </c>
      <c r="BU5" s="0"/>
      <c r="BV5" s="8" t="s">
        <f>=-SUM(BV2:BV3)</f>
      </c>
      <c r="BW5" s="0" t="s">
        <v>470</v>
      </c>
      <c r="BX5" s="11" t="n">
        <v>44942</v>
      </c>
      <c r="BY5" s="6" t="n">
        <v>83658.52</v>
      </c>
      <c r="BZ5" s="0" t="s">
        <v>466</v>
      </c>
      <c r="CA5" s="11" t="n">
        <v>45707</v>
      </c>
      <c r="CB5" s="6" t="n">
        <v>-25604.91</v>
      </c>
      <c r="CC5" s="0" t="s">
        <v>467</v>
      </c>
      <c r="CD5" s="11" t="n">
        <v>44860</v>
      </c>
      <c r="CE5" s="6" t="n">
        <v>-971.26</v>
      </c>
      <c r="CF5" s="0" t="s">
        <v>467</v>
      </c>
      <c r="CG5" s="11" t="n">
        <v>44966</v>
      </c>
      <c r="CH5" s="6" t="n">
        <v>31990.38</v>
      </c>
      <c r="CI5" s="0" t="s">
        <v>466</v>
      </c>
      <c r="CJ5" s="0"/>
      <c r="CK5" s="10" t="s">
        <f>=XIRR(CK2:CK4,CJ2:CJ4)</f>
      </c>
      <c r="CL5" s="0"/>
      <c r="CM5" s="0"/>
      <c r="CN5" s="8" t="s">
        <f>=-SUM(CN2:CN3)</f>
      </c>
      <c r="CO5" s="0" t="s">
        <v>470</v>
      </c>
      <c r="CP5" s="0"/>
      <c r="CQ5" s="10" t="s">
        <f>=XIRR(CQ2:CQ4,CP2:CP4)</f>
      </c>
      <c r="CR5" s="0"/>
      <c r="CS5" s="11" t="n">
        <v>45020</v>
      </c>
      <c r="CT5" s="6" t="n">
        <v>2973.37</v>
      </c>
      <c r="CU5" s="0" t="s">
        <v>466</v>
      </c>
      <c r="CV5" s="11" t="n">
        <v>45322</v>
      </c>
      <c r="CW5" s="6" t="n">
        <v>-4106.83</v>
      </c>
      <c r="CX5" s="0" t="s">
        <v>158</v>
      </c>
      <c r="CY5" s="11" t="n">
        <v>45524</v>
      </c>
      <c r="CZ5" s="6" t="n">
        <v>67526.74</v>
      </c>
      <c r="DA5" s="0" t="s">
        <v>466</v>
      </c>
      <c r="DB5" s="11" t="n">
        <v>45387</v>
      </c>
      <c r="DC5" s="6" t="n">
        <v>90716.26</v>
      </c>
      <c r="DD5" s="0" t="s">
        <v>466</v>
      </c>
      <c r="DE5" s="11" t="n">
        <v>45297</v>
      </c>
      <c r="DF5" s="6" t="n">
        <v>-1180</v>
      </c>
      <c r="DG5" s="0" t="s">
        <v>154</v>
      </c>
      <c r="DH5" s="11" t="n">
        <v>45392</v>
      </c>
      <c r="DI5" s="6" t="n">
        <v>338454.34</v>
      </c>
      <c r="DJ5" s="0" t="s">
        <v>466</v>
      </c>
      <c r="DK5" s="0"/>
      <c r="DL5" s="8" t="s">
        <f>=-SUM(DL2:DL3)</f>
      </c>
      <c r="DM5" s="0" t="s">
        <v>470</v>
      </c>
      <c r="DN5" s="11" t="n">
        <v>45330</v>
      </c>
      <c r="DO5" s="6" t="n">
        <v>-213329.96</v>
      </c>
      <c r="DP5" s="0" t="s">
        <v>467</v>
      </c>
      <c r="DQ5" s="11" t="n">
        <v>45545</v>
      </c>
      <c r="DR5" s="6" t="n">
        <v>-3656.92</v>
      </c>
      <c r="DS5" s="0" t="s">
        <v>185</v>
      </c>
      <c r="DT5" s="11" t="n">
        <v>45604</v>
      </c>
      <c r="DU5" s="6" t="n">
        <v>172963.99</v>
      </c>
      <c r="DV5" s="0" t="s">
        <v>466</v>
      </c>
      <c r="DW5" s="11" t="n">
        <v>45615</v>
      </c>
      <c r="DX5" s="6" t="n">
        <v>51051.71</v>
      </c>
      <c r="DY5" s="0" t="s">
        <v>466</v>
      </c>
      <c r="DZ5" s="0"/>
      <c r="EA5" s="8" t="s">
        <f>=-SUM(EA2:EA3)</f>
      </c>
      <c r="EB5" s="0" t="s">
        <v>470</v>
      </c>
      <c r="EC5" s="0"/>
      <c r="ED5" s="10" t="s">
        <f>=XIRR(ED2:ED4,EC2:EC4)</f>
      </c>
      <c r="EE5" s="0"/>
      <c r="EF5" s="0"/>
      <c r="EG5" s="8" t="s">
        <f>=-SUM(EG2:EG3)</f>
      </c>
      <c r="EH5" s="0" t="s">
        <v>470</v>
      </c>
      <c r="EI5" s="0"/>
      <c r="EJ5" s="10" t="s">
        <f>=XIRR(EJ2:EJ4,EI2:EI4)</f>
      </c>
      <c r="EK5" s="0"/>
      <c r="EL5" s="0"/>
      <c r="EM5" s="8" t="s">
        <f>=-SUM(EM2:EM3)</f>
      </c>
      <c r="EN5" s="0" t="s">
        <v>470</v>
      </c>
      <c r="EO5" s="11" t="n">
        <v>45797</v>
      </c>
      <c r="EP5" s="6" t="n">
        <v>-1609.49</v>
      </c>
      <c r="EQ5" s="0" t="s">
        <v>234</v>
      </c>
      <c r="ER5" s="11" t="n">
        <v>45810</v>
      </c>
      <c r="ES5" s="6" t="n">
        <v>-1190</v>
      </c>
      <c r="ET5" s="0" t="s">
        <v>240</v>
      </c>
      <c r="EU5" s="11" t="n">
        <v>45794</v>
      </c>
      <c r="EV5" s="6" t="n">
        <v>-54.64</v>
      </c>
      <c r="EW5" s="0" t="s">
        <v>230</v>
      </c>
      <c r="EX5" s="0"/>
      <c r="EY5" s="10" t="s">
        <f>=XIRR(EY2:EY4,EX2:EX4)</f>
      </c>
      <c r="EZ5" s="0"/>
      <c r="FA5" s="11" t="n">
        <v>46002</v>
      </c>
      <c r="FB5" s="6" t="n">
        <v>-9792.44</v>
      </c>
      <c r="FC5" s="0" t="s">
        <v>467</v>
      </c>
      <c r="FD5" s="0"/>
      <c r="FE5" s="10" t="s">
        <f>=XIRR(FE2:FE4,FD2:FD4)</f>
      </c>
      <c r="FF5" s="0"/>
      <c r="FG5" s="11" t="n">
        <v>46108</v>
      </c>
      <c r="FH5" s="6" t="n">
        <v>-900.16</v>
      </c>
      <c r="FI5" s="0" t="s">
        <v>389</v>
      </c>
      <c r="FJ5" s="11" t="n">
        <v>46160</v>
      </c>
      <c r="FK5" s="6" t="n">
        <v>-2760.02</v>
      </c>
      <c r="FL5" s="0" t="s">
        <v>417</v>
      </c>
      <c r="FM5" s="11" t="n">
        <v>46219</v>
      </c>
      <c r="FN5" s="6" t="n">
        <v>-80931.97</v>
      </c>
      <c r="FO5" s="0" t="s">
        <v>467</v>
      </c>
    </row>
    <row collapsed="false" customFormat="false" customHeight="false" hidden="false" ht="12.1" outlineLevel="0" r="6">
      <c r="A6" s="11" t="n">
        <v>45904</v>
      </c>
      <c r="B6" s="6" t="n">
        <v>-1340.17</v>
      </c>
      <c r="C6" s="0" t="s">
        <v>295</v>
      </c>
      <c r="D6" s="11" t="n">
        <v>45974</v>
      </c>
      <c r="E6" s="6" t="n">
        <v>2281.89</v>
      </c>
      <c r="F6" s="0" t="s">
        <v>468</v>
      </c>
      <c r="G6" s="11" t="n">
        <v>45352</v>
      </c>
      <c r="H6" s="6" t="n">
        <v>929971.92</v>
      </c>
      <c r="I6" s="0" t="s">
        <v>466</v>
      </c>
      <c r="J6" s="0"/>
      <c r="K6" s="0"/>
      <c r="L6" s="0"/>
      <c r="M6" s="0"/>
      <c r="N6" s="10" t="s">
        <f>=XIRR(N2:N5,M2:M5)</f>
      </c>
      <c r="O6" s="0"/>
      <c r="P6" s="11" t="n">
        <v>44832</v>
      </c>
      <c r="Q6" s="6" t="n">
        <v>-1180.16</v>
      </c>
      <c r="R6" s="0" t="s">
        <v>102</v>
      </c>
      <c r="S6" s="11" t="n">
        <v>44966</v>
      </c>
      <c r="T6" s="6" t="n">
        <v>-18418.94</v>
      </c>
      <c r="U6" s="0" t="s">
        <v>467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0"/>
      <c r="AC6" s="0"/>
      <c r="AD6" s="0"/>
      <c r="AE6" s="0"/>
      <c r="AF6" s="0"/>
      <c r="AG6" s="0"/>
      <c r="AH6" s="0"/>
      <c r="AI6" s="10" t="s">
        <f>=XIRR(AI2:AI5,AH2:AH5)</f>
      </c>
      <c r="AJ6" s="0"/>
      <c r="AK6" s="11" t="n">
        <v>45882</v>
      </c>
      <c r="AL6" s="6" t="n">
        <v>-3442.6</v>
      </c>
      <c r="AM6" s="0" t="s">
        <v>283</v>
      </c>
      <c r="AN6" s="0"/>
      <c r="AO6" s="8" t="s">
        <f>=-SUM(AO2:AO4)</f>
      </c>
      <c r="AP6" s="0" t="s">
        <v>470</v>
      </c>
      <c r="AQ6" s="11" t="n">
        <v>44921</v>
      </c>
      <c r="AR6" s="6" t="n">
        <v>-354.36</v>
      </c>
      <c r="AS6" s="0" t="s">
        <v>101</v>
      </c>
      <c r="AT6" s="0"/>
      <c r="AU6" s="0"/>
      <c r="AV6" s="0"/>
      <c r="AW6" s="11" t="n">
        <v>45847</v>
      </c>
      <c r="AX6" s="6" t="n">
        <v>-1508.11</v>
      </c>
      <c r="AY6" s="0" t="s">
        <v>467</v>
      </c>
      <c r="AZ6" s="0"/>
      <c r="BA6" s="10" t="s">
        <f>=XIRR(BA2:BA5,AZ2:AZ5)</f>
      </c>
      <c r="BB6" s="0"/>
      <c r="BC6" s="0"/>
      <c r="BD6" s="0"/>
      <c r="BE6" s="0"/>
      <c r="BF6" s="11" t="n">
        <v>45007</v>
      </c>
      <c r="BG6" s="6" t="n">
        <v>18060.63</v>
      </c>
      <c r="BH6" s="0" t="s">
        <v>466</v>
      </c>
      <c r="BI6" s="0"/>
      <c r="BJ6" s="0"/>
      <c r="BK6" s="0"/>
      <c r="BL6" s="11" t="n">
        <v>45516</v>
      </c>
      <c r="BM6" s="6" t="n">
        <v>-6310.08</v>
      </c>
      <c r="BN6" s="0" t="s">
        <v>467</v>
      </c>
      <c r="BO6" s="0"/>
      <c r="BP6" s="0"/>
      <c r="BQ6" s="0"/>
      <c r="BR6" s="11" t="n">
        <v>44593</v>
      </c>
      <c r="BS6" s="6" t="n">
        <v>-3950.87</v>
      </c>
      <c r="BT6" s="0" t="s">
        <v>528</v>
      </c>
      <c r="BU6" s="0"/>
      <c r="BV6" s="0"/>
      <c r="BW6" s="0"/>
      <c r="BX6" s="11" t="n">
        <v>44956</v>
      </c>
      <c r="BY6" s="6" t="n">
        <v>2663.46</v>
      </c>
      <c r="BZ6" s="0" t="s">
        <v>466</v>
      </c>
      <c r="CA6" s="0"/>
      <c r="CB6" s="10" t="s">
        <f>=XIRR(CB2:CB5,CA2:CA5)</f>
      </c>
      <c r="CC6" s="0"/>
      <c r="CD6" s="0"/>
      <c r="CE6" s="10" t="s">
        <f>=XIRR(CE2:CE5,CD2:CD5)</f>
      </c>
      <c r="CF6" s="0"/>
      <c r="CG6" s="11" t="n">
        <v>44970</v>
      </c>
      <c r="CH6" s="6" t="n">
        <v>52673.63</v>
      </c>
      <c r="CI6" s="0" t="s">
        <v>466</v>
      </c>
      <c r="CJ6" s="0"/>
      <c r="CK6" s="8" t="s">
        <f>=-SUM(CK2:CK4)</f>
      </c>
      <c r="CL6" s="0" t="s">
        <v>470</v>
      </c>
      <c r="CM6" s="0"/>
      <c r="CN6" s="0"/>
      <c r="CO6" s="0"/>
      <c r="CP6" s="0"/>
      <c r="CQ6" s="8" t="s">
        <f>=-SUM(CQ2:CQ4)</f>
      </c>
      <c r="CR6" s="0" t="s">
        <v>470</v>
      </c>
      <c r="CS6" s="11" t="n">
        <v>45110</v>
      </c>
      <c r="CT6" s="6" t="n">
        <v>-2623.18</v>
      </c>
      <c r="CU6" s="0" t="s">
        <v>142</v>
      </c>
      <c r="CV6" s="11" t="n">
        <v>45504</v>
      </c>
      <c r="CW6" s="6" t="n">
        <v>-7010.6</v>
      </c>
      <c r="CX6" s="0" t="s">
        <v>179</v>
      </c>
      <c r="CY6" s="11" t="n">
        <v>45573</v>
      </c>
      <c r="CZ6" s="6" t="n">
        <v>-76869.15</v>
      </c>
      <c r="DA6" s="0" t="s">
        <v>467</v>
      </c>
      <c r="DB6" s="11" t="n">
        <v>45504</v>
      </c>
      <c r="DC6" s="6" t="n">
        <v>-8283.46</v>
      </c>
      <c r="DD6" s="0" t="s">
        <v>180</v>
      </c>
      <c r="DE6" s="11" t="n">
        <v>45328</v>
      </c>
      <c r="DF6" s="6" t="n">
        <v>-1207</v>
      </c>
      <c r="DG6" s="0" t="s">
        <v>162</v>
      </c>
      <c r="DH6" s="11" t="n">
        <v>45448</v>
      </c>
      <c r="DI6" s="6" t="n">
        <v>-23005.8</v>
      </c>
      <c r="DJ6" s="0" t="s">
        <v>171</v>
      </c>
      <c r="DK6" s="0"/>
      <c r="DL6" s="0"/>
      <c r="DM6" s="0"/>
      <c r="DN6" s="11" t="n">
        <v>45348</v>
      </c>
      <c r="DO6" s="6" t="n">
        <v>328218.13</v>
      </c>
      <c r="DP6" s="0" t="s">
        <v>466</v>
      </c>
      <c r="DQ6" s="11" t="n">
        <v>45617</v>
      </c>
      <c r="DR6" s="6" t="n">
        <v>-165438.52</v>
      </c>
      <c r="DS6" s="0" t="s">
        <v>467</v>
      </c>
      <c r="DT6" s="11" t="n">
        <v>45650</v>
      </c>
      <c r="DU6" s="6" t="n">
        <v>54330</v>
      </c>
      <c r="DV6" s="0" t="s">
        <v>466</v>
      </c>
      <c r="DW6" s="11" t="n">
        <v>45617</v>
      </c>
      <c r="DX6" s="6" t="n">
        <v>149616.65</v>
      </c>
      <c r="DY6" s="0" t="s">
        <v>466</v>
      </c>
      <c r="DZ6" s="0"/>
      <c r="EA6" s="0"/>
      <c r="EB6" s="0"/>
      <c r="EC6" s="0"/>
      <c r="ED6" s="8" t="s">
        <f>=-SUM(ED2:ED4)</f>
      </c>
      <c r="EE6" s="0" t="s">
        <v>470</v>
      </c>
      <c r="EF6" s="0"/>
      <c r="EG6" s="0"/>
      <c r="EH6" s="0"/>
      <c r="EI6" s="0"/>
      <c r="EJ6" s="8" t="s">
        <f>=-SUM(EJ2:EJ4)</f>
      </c>
      <c r="EK6" s="0" t="s">
        <v>470</v>
      </c>
      <c r="EL6" s="0"/>
      <c r="EM6" s="0"/>
      <c r="EN6" s="0"/>
      <c r="EO6" s="11" t="n">
        <v>45827</v>
      </c>
      <c r="EP6" s="6" t="n">
        <v>-1569.22</v>
      </c>
      <c r="EQ6" s="0" t="s">
        <v>247</v>
      </c>
      <c r="ER6" s="11" t="n">
        <v>45840</v>
      </c>
      <c r="ES6" s="6" t="n">
        <v>-1188.4</v>
      </c>
      <c r="ET6" s="0" t="s">
        <v>250</v>
      </c>
      <c r="EU6" s="11" t="n">
        <v>45794</v>
      </c>
      <c r="EV6" s="6" t="n">
        <v>-599.04</v>
      </c>
      <c r="EW6" s="0" t="s">
        <v>231</v>
      </c>
      <c r="EX6" s="0"/>
      <c r="EY6" s="8" t="s">
        <f>=-SUM(EY2:EY4)</f>
      </c>
      <c r="EZ6" s="0" t="s">
        <v>470</v>
      </c>
      <c r="FA6" s="0"/>
      <c r="FB6" s="10" t="s">
        <f>=XIRR(FB2:FB5,FA2:FA5)</f>
      </c>
      <c r="FC6" s="0"/>
      <c r="FD6" s="0"/>
      <c r="FE6" s="8" t="s">
        <f>=-SUM(FE2:FE4)</f>
      </c>
      <c r="FF6" s="0" t="s">
        <v>470</v>
      </c>
      <c r="FG6" s="11" t="n">
        <v>46138</v>
      </c>
      <c r="FH6" s="6" t="n">
        <v>-827.78</v>
      </c>
      <c r="FI6" s="0" t="s">
        <v>405</v>
      </c>
      <c r="FJ6" s="11" t="n">
        <v>46190</v>
      </c>
      <c r="FK6" s="6" t="n">
        <v>-2705.38</v>
      </c>
      <c r="FL6" s="0" t="s">
        <v>436</v>
      </c>
      <c r="FM6" s="0"/>
      <c r="FN6" s="10" t="s">
        <f>=XIRR(FN2:FN5,FM2:FM5)</f>
      </c>
      <c r="FO6" s="0"/>
    </row>
    <row collapsed="false" customFormat="false" customHeight="false" hidden="false" ht="12.1" outlineLevel="0" r="7">
      <c r="A7" s="11" t="n">
        <v>45934</v>
      </c>
      <c r="B7" s="6" t="n">
        <v>-1362.04</v>
      </c>
      <c r="C7" s="0" t="s">
        <v>305</v>
      </c>
      <c r="D7" s="11" t="n">
        <v>45994</v>
      </c>
      <c r="E7" s="6" t="n">
        <v>380.62</v>
      </c>
      <c r="F7" s="0" t="s">
        <v>468</v>
      </c>
      <c r="G7" s="11" t="n">
        <v>45358</v>
      </c>
      <c r="H7" s="6" t="n">
        <v>60243.57</v>
      </c>
      <c r="I7" s="0" t="s">
        <v>466</v>
      </c>
      <c r="J7" s="0"/>
      <c r="K7" s="0"/>
      <c r="L7" s="0"/>
      <c r="M7" s="0"/>
      <c r="N7" s="8" t="s">
        <f>=-SUM(N2:N5)</f>
      </c>
      <c r="O7" s="0" t="s">
        <v>470</v>
      </c>
      <c r="P7" s="11" t="n">
        <v>45014</v>
      </c>
      <c r="Q7" s="6" t="n">
        <v>-1180.16</v>
      </c>
      <c r="R7" s="0" t="s">
        <v>102</v>
      </c>
      <c r="S7" s="0"/>
      <c r="T7" s="10" t="s">
        <f>=XIRR(T2:T6,S2:S6)</f>
      </c>
      <c r="U7" s="0"/>
      <c r="V7" s="0"/>
      <c r="W7" s="8" t="s">
        <f>=-SUM(W2:W5)</f>
      </c>
      <c r="X7" s="0" t="s">
        <v>470</v>
      </c>
      <c r="Y7" s="0"/>
      <c r="Z7" s="8" t="s">
        <f>=-SUM(Z2:Z5)</f>
      </c>
      <c r="AA7" s="0" t="s">
        <v>470</v>
      </c>
      <c r="AB7" s="0"/>
      <c r="AC7" s="0"/>
      <c r="AD7" s="0"/>
      <c r="AE7" s="0"/>
      <c r="AF7" s="0"/>
      <c r="AG7" s="0"/>
      <c r="AH7" s="0"/>
      <c r="AI7" s="8" t="s">
        <f>=-SUM(AI2:AI5)</f>
      </c>
      <c r="AJ7" s="0" t="s">
        <v>470</v>
      </c>
      <c r="AK7" s="11" t="n">
        <v>46165</v>
      </c>
      <c r="AL7" s="6" t="n">
        <v>-76756.83</v>
      </c>
      <c r="AM7" s="0" t="s">
        <v>467</v>
      </c>
      <c r="AN7" s="0"/>
      <c r="AO7" s="0"/>
      <c r="AP7" s="0"/>
      <c r="AQ7" s="11" t="n">
        <v>44920</v>
      </c>
      <c r="AR7" s="6" t="n">
        <v>-19000</v>
      </c>
      <c r="AS7" s="0" t="s">
        <v>132</v>
      </c>
      <c r="AT7" s="0"/>
      <c r="AU7" s="0"/>
      <c r="AV7" s="0"/>
      <c r="AW7" s="0"/>
      <c r="AX7" s="10" t="s">
        <f>=XIRR(AX2:AX6,AW2:AW6)</f>
      </c>
      <c r="AY7" s="0"/>
      <c r="AZ7" s="0"/>
      <c r="BA7" s="8" t="s">
        <f>=-SUM(BA2:BA5)</f>
      </c>
      <c r="BB7" s="0" t="s">
        <v>470</v>
      </c>
      <c r="BC7" s="0"/>
      <c r="BD7" s="0"/>
      <c r="BE7" s="0"/>
      <c r="BF7" s="11" t="n">
        <v>45091</v>
      </c>
      <c r="BG7" s="6" t="n">
        <v>-41858.18</v>
      </c>
      <c r="BH7" s="0" t="s">
        <v>467</v>
      </c>
      <c r="BI7" s="0"/>
      <c r="BJ7" s="0"/>
      <c r="BK7" s="0"/>
      <c r="BL7" s="11" t="n">
        <v>45576</v>
      </c>
      <c r="BM7" s="6" t="n">
        <v>-2208.48</v>
      </c>
      <c r="BN7" s="0" t="s">
        <v>467</v>
      </c>
      <c r="BO7" s="0"/>
      <c r="BP7" s="0"/>
      <c r="BQ7" s="0"/>
      <c r="BR7" s="11" t="n">
        <v>44601</v>
      </c>
      <c r="BS7" s="6" t="n">
        <v>-360.72</v>
      </c>
      <c r="BT7" s="0" t="s">
        <v>528</v>
      </c>
      <c r="BU7" s="0"/>
      <c r="BV7" s="0"/>
      <c r="BW7" s="0"/>
      <c r="BX7" s="11" t="n">
        <v>44964</v>
      </c>
      <c r="BY7" s="6" t="n">
        <v>685.68</v>
      </c>
      <c r="BZ7" s="0" t="s">
        <v>466</v>
      </c>
      <c r="CA7" s="0"/>
      <c r="CB7" s="8" t="s">
        <f>=-SUM(CB2:CB5)</f>
      </c>
      <c r="CC7" s="0" t="s">
        <v>470</v>
      </c>
      <c r="CD7" s="0"/>
      <c r="CE7" s="8" t="s">
        <f>=-SUM(CE2:CE5)</f>
      </c>
      <c r="CF7" s="0" t="s">
        <v>470</v>
      </c>
      <c r="CG7" s="11" t="n">
        <v>44971</v>
      </c>
      <c r="CH7" s="6" t="n">
        <v>4258.98</v>
      </c>
      <c r="CI7" s="0" t="s">
        <v>466</v>
      </c>
      <c r="CJ7" s="0"/>
      <c r="CK7" s="0"/>
      <c r="CL7" s="0"/>
      <c r="CM7" s="0"/>
      <c r="CN7" s="0"/>
      <c r="CO7" s="0"/>
      <c r="CP7" s="0"/>
      <c r="CQ7" s="0"/>
      <c r="CR7" s="0"/>
      <c r="CS7" s="11" t="n">
        <v>45201</v>
      </c>
      <c r="CT7" s="6" t="n">
        <v>-2623.18</v>
      </c>
      <c r="CU7" s="0" t="s">
        <v>142</v>
      </c>
      <c r="CV7" s="11" t="n">
        <v>45523</v>
      </c>
      <c r="CW7" s="6" t="n">
        <v>-20180.8</v>
      </c>
      <c r="CX7" s="0" t="s">
        <v>467</v>
      </c>
      <c r="CY7" s="0"/>
      <c r="CZ7" s="10" t="s">
        <f>=XIRR(CZ2:CZ6,CY2:CY6)</f>
      </c>
      <c r="DA7" s="0"/>
      <c r="DB7" s="11" t="n">
        <v>45604</v>
      </c>
      <c r="DC7" s="6" t="n">
        <v>-165097.79</v>
      </c>
      <c r="DD7" s="0" t="s">
        <v>467</v>
      </c>
      <c r="DE7" s="11" t="n">
        <v>45330</v>
      </c>
      <c r="DF7" s="6" t="n">
        <v>-100587.64</v>
      </c>
      <c r="DG7" s="0" t="s">
        <v>467</v>
      </c>
      <c r="DH7" s="11" t="n">
        <v>45448</v>
      </c>
      <c r="DI7" s="6" t="n">
        <v>11001.29</v>
      </c>
      <c r="DJ7" s="0" t="s">
        <v>466</v>
      </c>
      <c r="DK7" s="0"/>
      <c r="DL7" s="0"/>
      <c r="DM7" s="0"/>
      <c r="DN7" s="11" t="n">
        <v>45352</v>
      </c>
      <c r="DO7" s="6" t="n">
        <v>116.39</v>
      </c>
      <c r="DP7" s="0" t="s">
        <v>466</v>
      </c>
      <c r="DQ7" s="0"/>
      <c r="DR7" s="10" t="s">
        <f>=XIRR(DR2:DR6,DQ2:DQ6)</f>
      </c>
      <c r="DS7" s="0"/>
      <c r="DT7" s="11" t="n">
        <v>45665</v>
      </c>
      <c r="DU7" s="6" t="n">
        <v>-2466</v>
      </c>
      <c r="DV7" s="0" t="s">
        <v>200</v>
      </c>
      <c r="DW7" s="11" t="n">
        <v>45617</v>
      </c>
      <c r="DX7" s="6" t="n">
        <v>294250.81</v>
      </c>
      <c r="DY7" s="0" t="s">
        <v>466</v>
      </c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11" t="n">
        <v>45857</v>
      </c>
      <c r="EP7" s="6" t="n">
        <v>-1558.33</v>
      </c>
      <c r="EQ7" s="0" t="s">
        <v>270</v>
      </c>
      <c r="ER7" s="11" t="n">
        <v>45840</v>
      </c>
      <c r="ES7" s="6" t="n">
        <v>-156021.55</v>
      </c>
      <c r="ET7" s="0" t="s">
        <v>467</v>
      </c>
      <c r="EU7" s="11" t="n">
        <v>45824</v>
      </c>
      <c r="EV7" s="6" t="n">
        <v>-53.31</v>
      </c>
      <c r="EW7" s="0" t="s">
        <v>243</v>
      </c>
      <c r="EX7" s="0"/>
      <c r="EY7" s="0"/>
      <c r="EZ7" s="0"/>
      <c r="FA7" s="0"/>
      <c r="FB7" s="8" t="s">
        <f>=-SUM(FB2:FB5)</f>
      </c>
      <c r="FC7" s="0" t="s">
        <v>470</v>
      </c>
      <c r="FD7" s="0"/>
      <c r="FE7" s="0"/>
      <c r="FF7" s="0"/>
      <c r="FG7" s="11" t="n">
        <v>46139</v>
      </c>
      <c r="FH7" s="6" t="n">
        <v>120047.23</v>
      </c>
      <c r="FI7" s="0" t="s">
        <v>466</v>
      </c>
      <c r="FJ7" s="11" t="n">
        <v>46198</v>
      </c>
      <c r="FK7" s="6" t="n">
        <v>-152180.56</v>
      </c>
      <c r="FL7" s="0" t="s">
        <v>467</v>
      </c>
      <c r="FM7" s="0"/>
      <c r="FN7" s="8" t="s">
        <f>=-SUM(FN2:FN5)</f>
      </c>
      <c r="FO7" s="0" t="s">
        <v>470</v>
      </c>
    </row>
    <row collapsed="false" customFormat="false" customHeight="false" hidden="false" ht="12.1" outlineLevel="0" r="8">
      <c r="A8" s="11" t="n">
        <v>45964</v>
      </c>
      <c r="B8" s="6" t="n">
        <v>-1344.72</v>
      </c>
      <c r="C8" s="0" t="s">
        <v>323</v>
      </c>
      <c r="D8" s="11" t="n">
        <v>44571</v>
      </c>
      <c r="E8" s="6" t="n">
        <v>19449.17</v>
      </c>
      <c r="F8" s="0" t="s">
        <v>466</v>
      </c>
      <c r="G8" s="11" t="n">
        <v>45362</v>
      </c>
      <c r="H8" s="6" t="n">
        <v>215503.2</v>
      </c>
      <c r="I8" s="0" t="s">
        <v>466</v>
      </c>
      <c r="J8" s="0"/>
      <c r="K8" s="0"/>
      <c r="L8" s="0"/>
      <c r="M8" s="0"/>
      <c r="N8" s="0"/>
      <c r="O8" s="0"/>
      <c r="P8" s="11" t="n">
        <v>45196</v>
      </c>
      <c r="Q8" s="6" t="n">
        <v>-1180.16</v>
      </c>
      <c r="R8" s="0" t="s">
        <v>102</v>
      </c>
      <c r="S8" s="0"/>
      <c r="T8" s="8" t="s">
        <f>=-SUM(T2:T6)</f>
      </c>
      <c r="U8" s="0" t="s">
        <v>470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10" t="s">
        <f>=XIRR(AL2:AL7,AK2:AK7)</f>
      </c>
      <c r="AM8" s="0"/>
      <c r="AN8" s="0"/>
      <c r="AO8" s="0"/>
      <c r="AP8" s="0"/>
      <c r="AQ8" s="0"/>
      <c r="AR8" s="10" t="s">
        <f>=XIRR(AR2:AR7,AQ2:AQ7)</f>
      </c>
      <c r="AS8" s="0"/>
      <c r="AT8" s="0"/>
      <c r="AU8" s="0"/>
      <c r="AV8" s="0"/>
      <c r="AW8" s="0"/>
      <c r="AX8" s="8" t="s">
        <f>=-SUM(AX2:AX6)</f>
      </c>
      <c r="AY8" s="0" t="s">
        <v>470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0"/>
      <c r="BJ8" s="0"/>
      <c r="BK8" s="0"/>
      <c r="BL8" s="11" t="n">
        <v>44575</v>
      </c>
      <c r="BM8" s="6" t="n">
        <v>-7069.0645631068</v>
      </c>
      <c r="BN8" s="0" t="s">
        <v>528</v>
      </c>
      <c r="BO8" s="0"/>
      <c r="BP8" s="0"/>
      <c r="BQ8" s="0"/>
      <c r="BR8" s="0"/>
      <c r="BS8" s="10" t="s">
        <f>=XIRR(BS2:BS7,BR2:BR7)</f>
      </c>
      <c r="BT8" s="0"/>
      <c r="BU8" s="0"/>
      <c r="BV8" s="0"/>
      <c r="BW8" s="0"/>
      <c r="BX8" s="11" t="n">
        <v>44966</v>
      </c>
      <c r="BY8" s="6" t="n">
        <v>20486.33</v>
      </c>
      <c r="BZ8" s="0" t="s">
        <v>466</v>
      </c>
      <c r="CA8" s="0"/>
      <c r="CB8" s="0"/>
      <c r="CC8" s="0"/>
      <c r="CD8" s="0"/>
      <c r="CE8" s="0"/>
      <c r="CF8" s="0"/>
      <c r="CG8" s="11" t="n">
        <v>44973</v>
      </c>
      <c r="CH8" s="6" t="n">
        <v>1033.72</v>
      </c>
      <c r="CI8" s="0" t="s">
        <v>466</v>
      </c>
      <c r="CJ8" s="0"/>
      <c r="CK8" s="0"/>
      <c r="CL8" s="0"/>
      <c r="CM8" s="0"/>
      <c r="CN8" s="0"/>
      <c r="CO8" s="0"/>
      <c r="CP8" s="0"/>
      <c r="CQ8" s="0"/>
      <c r="CR8" s="0"/>
      <c r="CS8" s="11" t="n">
        <v>45292</v>
      </c>
      <c r="CT8" s="6" t="n">
        <v>-2623.18</v>
      </c>
      <c r="CU8" s="0" t="s">
        <v>142</v>
      </c>
      <c r="CV8" s="11" t="n">
        <v>45524</v>
      </c>
      <c r="CW8" s="6" t="n">
        <v>-91833.31</v>
      </c>
      <c r="CX8" s="0" t="s">
        <v>467</v>
      </c>
      <c r="CY8" s="0"/>
      <c r="CZ8" s="8" t="s">
        <f>=-SUM(CZ2:CZ6)</f>
      </c>
      <c r="DA8" s="0" t="s">
        <v>470</v>
      </c>
      <c r="DB8" s="0"/>
      <c r="DC8" s="10" t="s">
        <f>=XIRR(DC2:DC7,DB2:DB7)</f>
      </c>
      <c r="DD8" s="0"/>
      <c r="DE8" s="0"/>
      <c r="DF8" s="10" t="s">
        <f>=XIRR(DF2:DF7,DE2:DE7)</f>
      </c>
      <c r="DG8" s="0"/>
      <c r="DH8" s="11" t="n">
        <v>45453</v>
      </c>
      <c r="DI8" s="6" t="n">
        <v>10937.03</v>
      </c>
      <c r="DJ8" s="0" t="s">
        <v>466</v>
      </c>
      <c r="DK8" s="0"/>
      <c r="DL8" s="0"/>
      <c r="DM8" s="0"/>
      <c r="DN8" s="11" t="n">
        <v>45363</v>
      </c>
      <c r="DO8" s="6" t="n">
        <v>4556.05</v>
      </c>
      <c r="DP8" s="0" t="s">
        <v>466</v>
      </c>
      <c r="DQ8" s="0"/>
      <c r="DR8" s="8" t="s">
        <f>=-SUM(DR2:DR6)</f>
      </c>
      <c r="DS8" s="0" t="s">
        <v>470</v>
      </c>
      <c r="DT8" s="11" t="n">
        <v>45716</v>
      </c>
      <c r="DU8" s="6" t="n">
        <v>97192.99</v>
      </c>
      <c r="DV8" s="0" t="s">
        <v>466</v>
      </c>
      <c r="DW8" s="11" t="n">
        <v>45623</v>
      </c>
      <c r="DX8" s="6" t="n">
        <v>20119.08</v>
      </c>
      <c r="DY8" s="0" t="s">
        <v>466</v>
      </c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11" t="n">
        <v>45887</v>
      </c>
      <c r="EP8" s="6" t="n">
        <v>-1595.38</v>
      </c>
      <c r="EQ8" s="0" t="s">
        <v>288</v>
      </c>
      <c r="ER8" s="0"/>
      <c r="ES8" s="10" t="s">
        <f>=XIRR(ES2:ES7,ER2:ER7)</f>
      </c>
      <c r="ET8" s="0"/>
      <c r="EU8" s="11" t="n">
        <v>45824</v>
      </c>
      <c r="EV8" s="6" t="n">
        <v>-586.41</v>
      </c>
      <c r="EW8" s="0" t="s">
        <v>244</v>
      </c>
      <c r="EX8" s="0"/>
      <c r="EY8" s="0"/>
      <c r="EZ8" s="0"/>
      <c r="FA8" s="0"/>
      <c r="FB8" s="0"/>
      <c r="FC8" s="0"/>
      <c r="FD8" s="0"/>
      <c r="FE8" s="0"/>
      <c r="FF8" s="0"/>
      <c r="FG8" s="11" t="n">
        <v>46168</v>
      </c>
      <c r="FH8" s="6" t="n">
        <v>-1381.55</v>
      </c>
      <c r="FI8" s="0" t="s">
        <v>421</v>
      </c>
      <c r="FJ8" s="11" t="n">
        <v>46203</v>
      </c>
      <c r="FK8" s="6" t="n">
        <v>-118670.34</v>
      </c>
      <c r="FL8" s="0" t="s">
        <v>467</v>
      </c>
    </row>
    <row collapsed="false" customFormat="false" customHeight="false" hidden="false" ht="12.1" outlineLevel="0" r="9">
      <c r="A9" s="11" t="n">
        <v>45994</v>
      </c>
      <c r="B9" s="6" t="n">
        <v>-1291.91</v>
      </c>
      <c r="C9" s="0" t="s">
        <v>334</v>
      </c>
      <c r="D9" s="11" t="n">
        <v>44701</v>
      </c>
      <c r="E9" s="6" t="n">
        <v>3430.06</v>
      </c>
      <c r="F9" s="0" t="s">
        <v>466</v>
      </c>
      <c r="G9" s="11" t="n">
        <v>45366</v>
      </c>
      <c r="H9" s="6" t="n">
        <v>100049.4</v>
      </c>
      <c r="I9" s="0" t="s">
        <v>466</v>
      </c>
      <c r="J9" s="0"/>
      <c r="K9" s="0"/>
      <c r="L9" s="0"/>
      <c r="M9" s="0"/>
      <c r="N9" s="0"/>
      <c r="O9" s="0"/>
      <c r="P9" s="11" t="n">
        <v>45378</v>
      </c>
      <c r="Q9" s="6" t="n">
        <v>-1180.16</v>
      </c>
      <c r="R9" s="0" t="s">
        <v>102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8" t="s">
        <f>=-SUM(AL2:AL7)</f>
      </c>
      <c r="AM9" s="0" t="s">
        <v>470</v>
      </c>
      <c r="AN9" s="0"/>
      <c r="AO9" s="0"/>
      <c r="AP9" s="0"/>
      <c r="AQ9" s="0"/>
      <c r="AR9" s="8" t="s">
        <f>=-SUM(AR2:AR7)</f>
      </c>
      <c r="AS9" s="0" t="s">
        <v>470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470</v>
      </c>
      <c r="BI9" s="0"/>
      <c r="BJ9" s="0"/>
      <c r="BK9" s="0"/>
      <c r="BL9" s="11" t="n">
        <v>44582</v>
      </c>
      <c r="BM9" s="6" t="n">
        <v>-311.49</v>
      </c>
      <c r="BN9" s="0" t="s">
        <v>528</v>
      </c>
      <c r="BO9" s="0"/>
      <c r="BP9" s="0"/>
      <c r="BQ9" s="0"/>
      <c r="BR9" s="0"/>
      <c r="BS9" s="8" t="s">
        <f>=-SUM(BS2:BS7)</f>
      </c>
      <c r="BT9" s="0" t="s">
        <v>470</v>
      </c>
      <c r="BU9" s="0"/>
      <c r="BV9" s="0"/>
      <c r="BW9" s="0"/>
      <c r="BX9" s="11" t="n">
        <v>44970</v>
      </c>
      <c r="BY9" s="6" t="n">
        <v>337.39</v>
      </c>
      <c r="BZ9" s="0" t="s">
        <v>466</v>
      </c>
      <c r="CA9" s="0"/>
      <c r="CB9" s="0"/>
      <c r="CC9" s="0"/>
      <c r="CD9" s="0"/>
      <c r="CE9" s="0"/>
      <c r="CF9" s="0"/>
      <c r="CG9" s="11" t="n">
        <v>45034</v>
      </c>
      <c r="CH9" s="6" t="n">
        <v>-118435.44</v>
      </c>
      <c r="CI9" s="0" t="s">
        <v>467</v>
      </c>
      <c r="CJ9" s="0"/>
      <c r="CK9" s="0"/>
      <c r="CL9" s="0"/>
      <c r="CM9" s="0"/>
      <c r="CN9" s="0"/>
      <c r="CO9" s="0"/>
      <c r="CP9" s="0"/>
      <c r="CQ9" s="0"/>
      <c r="CR9" s="0"/>
      <c r="CS9" s="11" t="n">
        <v>45383</v>
      </c>
      <c r="CT9" s="6" t="n">
        <v>-2623.18</v>
      </c>
      <c r="CU9" s="0" t="s">
        <v>142</v>
      </c>
      <c r="CV9" s="0"/>
      <c r="CW9" s="10" t="s">
        <f>=XIRR(CW2:CW8,CV2:CV8)</f>
      </c>
      <c r="CX9" s="0"/>
      <c r="CY9" s="0"/>
      <c r="CZ9" s="0"/>
      <c r="DA9" s="0"/>
      <c r="DB9" s="0"/>
      <c r="DC9" s="8" t="s">
        <f>=-SUM(DC2:DC7)</f>
      </c>
      <c r="DD9" s="0" t="s">
        <v>470</v>
      </c>
      <c r="DE9" s="0"/>
      <c r="DF9" s="8" t="s">
        <f>=-SUM(DF2:DF7)</f>
      </c>
      <c r="DG9" s="0" t="s">
        <v>470</v>
      </c>
      <c r="DH9" s="11" t="n">
        <v>45460</v>
      </c>
      <c r="DI9" s="6" t="n">
        <v>11349.58</v>
      </c>
      <c r="DJ9" s="0" t="s">
        <v>466</v>
      </c>
      <c r="DK9" s="0"/>
      <c r="DL9" s="0"/>
      <c r="DM9" s="0"/>
      <c r="DN9" s="11" t="n">
        <v>45392</v>
      </c>
      <c r="DO9" s="6" t="n">
        <v>-338355.69</v>
      </c>
      <c r="DP9" s="0" t="s">
        <v>467</v>
      </c>
      <c r="DQ9" s="0"/>
      <c r="DR9" s="0"/>
      <c r="DS9" s="0"/>
      <c r="DT9" s="11" t="n">
        <v>45737</v>
      </c>
      <c r="DU9" s="6" t="n">
        <v>-4080.4</v>
      </c>
      <c r="DV9" s="0" t="s">
        <v>208</v>
      </c>
      <c r="DW9" s="11" t="n">
        <v>45636</v>
      </c>
      <c r="DX9" s="6" t="n">
        <v>3402.22</v>
      </c>
      <c r="DY9" s="0" t="s">
        <v>466</v>
      </c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11" t="n">
        <v>45917</v>
      </c>
      <c r="EP9" s="6" t="n">
        <v>-1656.27</v>
      </c>
      <c r="EQ9" s="0" t="s">
        <v>301</v>
      </c>
      <c r="ER9" s="0"/>
      <c r="ES9" s="8" t="s">
        <f>=-SUM(ES2:ES7)</f>
      </c>
      <c r="ET9" s="0" t="s">
        <v>470</v>
      </c>
      <c r="EU9" s="11" t="n">
        <v>45854</v>
      </c>
      <c r="EV9" s="6" t="n">
        <v>-53.13</v>
      </c>
      <c r="EW9" s="0" t="s">
        <v>258</v>
      </c>
      <c r="EX9" s="0"/>
      <c r="EY9" s="0"/>
      <c r="EZ9" s="0"/>
      <c r="FA9" s="0"/>
      <c r="FB9" s="0"/>
      <c r="FC9" s="0"/>
      <c r="FD9" s="0"/>
      <c r="FE9" s="0"/>
      <c r="FF9" s="0"/>
      <c r="FG9" s="11" t="n">
        <v>46198</v>
      </c>
      <c r="FH9" s="6" t="n">
        <v>-1443.88</v>
      </c>
      <c r="FI9" s="0" t="s">
        <v>439</v>
      </c>
      <c r="FJ9" s="11" t="n">
        <v>46209</v>
      </c>
      <c r="FK9" s="6" t="n">
        <v>-180699.78</v>
      </c>
      <c r="FL9" s="0" t="s">
        <v>467</v>
      </c>
    </row>
    <row collapsed="false" customFormat="false" customHeight="false" hidden="false" ht="12.1" outlineLevel="0" r="10">
      <c r="A10" s="11" t="n">
        <v>46024</v>
      </c>
      <c r="B10" s="6" t="n">
        <v>-1300.9</v>
      </c>
      <c r="C10" s="0" t="s">
        <v>349</v>
      </c>
      <c r="D10" s="11" t="n">
        <v>44748</v>
      </c>
      <c r="E10" s="6" t="n">
        <v>-21739.95</v>
      </c>
      <c r="F10" s="0" t="s">
        <v>467</v>
      </c>
      <c r="G10" s="11" t="n">
        <v>45436</v>
      </c>
      <c r="H10" s="6" t="n">
        <v>3539.09</v>
      </c>
      <c r="I10" s="0" t="s">
        <v>466</v>
      </c>
      <c r="J10" s="0"/>
      <c r="K10" s="0"/>
      <c r="L10" s="0"/>
      <c r="M10" s="0"/>
      <c r="N10" s="0"/>
      <c r="O10" s="0"/>
      <c r="P10" s="11" t="n">
        <v>45560</v>
      </c>
      <c r="Q10" s="6" t="n">
        <v>-1180.16</v>
      </c>
      <c r="R10" s="0" t="s">
        <v>102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44589</v>
      </c>
      <c r="BM10" s="6" t="n">
        <v>-35082.03</v>
      </c>
      <c r="BN10" s="0" t="s">
        <v>528</v>
      </c>
      <c r="BO10" s="0"/>
      <c r="BP10" s="0"/>
      <c r="BQ10" s="0"/>
      <c r="BR10" s="0"/>
      <c r="BS10" s="0"/>
      <c r="BT10" s="0"/>
      <c r="BU10" s="0"/>
      <c r="BV10" s="0"/>
      <c r="BW10" s="0"/>
      <c r="BX10" s="11" t="n">
        <v>44972</v>
      </c>
      <c r="BY10" s="6" t="n">
        <v>10115.43</v>
      </c>
      <c r="BZ10" s="0" t="s">
        <v>466</v>
      </c>
      <c r="CA10" s="0"/>
      <c r="CB10" s="0"/>
      <c r="CC10" s="0"/>
      <c r="CD10" s="0"/>
      <c r="CE10" s="0"/>
      <c r="CF10" s="0"/>
      <c r="CG10" s="11" t="n">
        <v>45524</v>
      </c>
      <c r="CH10" s="6" t="n">
        <v>3004.1</v>
      </c>
      <c r="CI10" s="0" t="s">
        <v>466</v>
      </c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45382</v>
      </c>
      <c r="CT10" s="6" t="n">
        <v>-126000</v>
      </c>
      <c r="CU10" s="0" t="s">
        <v>167</v>
      </c>
      <c r="CV10" s="0"/>
      <c r="CW10" s="8" t="s">
        <f>=-SUM(CW2:CW8)</f>
      </c>
      <c r="CX10" s="0" t="s">
        <v>470</v>
      </c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45481</v>
      </c>
      <c r="DI10" s="6" t="n">
        <v>531.98</v>
      </c>
      <c r="DJ10" s="0" t="s">
        <v>466</v>
      </c>
      <c r="DK10" s="0"/>
      <c r="DL10" s="0"/>
      <c r="DM10" s="0"/>
      <c r="DN10" s="11" t="n">
        <v>45560</v>
      </c>
      <c r="DO10" s="6" t="n">
        <v>299979.6</v>
      </c>
      <c r="DP10" s="0" t="s">
        <v>466</v>
      </c>
      <c r="DQ10" s="0"/>
      <c r="DR10" s="0"/>
      <c r="DS10" s="0"/>
      <c r="DT10" s="11" t="n">
        <v>45811</v>
      </c>
      <c r="DU10" s="6" t="n">
        <v>138226.5</v>
      </c>
      <c r="DV10" s="0" t="s">
        <v>466</v>
      </c>
      <c r="DW10" s="11" t="n">
        <v>45775</v>
      </c>
      <c r="DX10" s="6" t="n">
        <v>-4942</v>
      </c>
      <c r="DY10" s="0" t="s">
        <v>220</v>
      </c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11" t="n">
        <v>45947</v>
      </c>
      <c r="EP10" s="6" t="n">
        <v>-1571.12</v>
      </c>
      <c r="EQ10" s="0" t="s">
        <v>315</v>
      </c>
      <c r="ER10" s="0"/>
      <c r="ES10" s="0"/>
      <c r="ET10" s="0"/>
      <c r="EU10" s="11" t="n">
        <v>45854</v>
      </c>
      <c r="EV10" s="6" t="n">
        <v>-585.43</v>
      </c>
      <c r="EW10" s="0" t="s">
        <v>259</v>
      </c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46220</v>
      </c>
      <c r="FH10" s="6" t="n">
        <v>-280896.54</v>
      </c>
      <c r="FI10" s="0" t="s">
        <v>467</v>
      </c>
      <c r="FJ10" s="0"/>
      <c r="FK10" s="10" t="s">
        <f>=XIRR(FK2:FK9,FJ2:FJ9)</f>
      </c>
      <c r="FL10" s="0"/>
    </row>
    <row collapsed="false" customFormat="false" customHeight="false" hidden="false" ht="12.1" outlineLevel="0" r="11">
      <c r="A11" s="11" t="n">
        <v>46054</v>
      </c>
      <c r="B11" s="6" t="n">
        <v>-1238.02</v>
      </c>
      <c r="C11" s="0" t="s">
        <v>363</v>
      </c>
      <c r="D11" s="11" t="n">
        <v>44761</v>
      </c>
      <c r="E11" s="6" t="n">
        <v>5821.49</v>
      </c>
      <c r="F11" s="0" t="s">
        <v>466</v>
      </c>
      <c r="G11" s="11" t="n">
        <v>45447</v>
      </c>
      <c r="H11" s="6" t="n">
        <v>-140980</v>
      </c>
      <c r="I11" s="0" t="s">
        <v>467</v>
      </c>
      <c r="J11" s="0"/>
      <c r="K11" s="0"/>
      <c r="L11" s="0"/>
      <c r="M11" s="0"/>
      <c r="N11" s="0"/>
      <c r="O11" s="0"/>
      <c r="P11" s="11" t="n">
        <v>45604</v>
      </c>
      <c r="Q11" s="6" t="n">
        <v>-21392.62</v>
      </c>
      <c r="R11" s="0" t="s">
        <v>467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44608</v>
      </c>
      <c r="BM11" s="6" t="n">
        <v>-915.1</v>
      </c>
      <c r="BN11" s="0" t="s">
        <v>528</v>
      </c>
      <c r="BO11" s="0"/>
      <c r="BP11" s="0"/>
      <c r="BQ11" s="0"/>
      <c r="BR11" s="0"/>
      <c r="BS11" s="0"/>
      <c r="BT11" s="0"/>
      <c r="BU11" s="0"/>
      <c r="BV11" s="0"/>
      <c r="BW11" s="0"/>
      <c r="BX11" s="11" t="n">
        <v>44973</v>
      </c>
      <c r="BY11" s="6" t="n">
        <v>23028.46</v>
      </c>
      <c r="BZ11" s="0" t="s">
        <v>466</v>
      </c>
      <c r="CA11" s="0"/>
      <c r="CB11" s="0"/>
      <c r="CC11" s="0"/>
      <c r="CD11" s="0"/>
      <c r="CE11" s="0"/>
      <c r="CF11" s="0"/>
      <c r="CG11" s="11" t="n">
        <v>45537</v>
      </c>
      <c r="CH11" s="6" t="n">
        <v>3806.66</v>
      </c>
      <c r="CI11" s="0" t="s">
        <v>466</v>
      </c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10" t="s">
        <f>=XIRR(CT2:CT10,CS2:CS10)</f>
      </c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45483</v>
      </c>
      <c r="DI11" s="6" t="n">
        <v>12777.41</v>
      </c>
      <c r="DJ11" s="0" t="s">
        <v>466</v>
      </c>
      <c r="DK11" s="0"/>
      <c r="DL11" s="0"/>
      <c r="DM11" s="0"/>
      <c r="DN11" s="11" t="n">
        <v>45561</v>
      </c>
      <c r="DO11" s="6" t="n">
        <v>1526.16</v>
      </c>
      <c r="DP11" s="0" t="s">
        <v>466</v>
      </c>
      <c r="DQ11" s="0"/>
      <c r="DR11" s="0"/>
      <c r="DS11" s="0"/>
      <c r="DT11" s="11" t="n">
        <v>45846</v>
      </c>
      <c r="DU11" s="6" t="n">
        <v>-6125</v>
      </c>
      <c r="DV11" s="0" t="s">
        <v>254</v>
      </c>
      <c r="DW11" s="11" t="n">
        <v>45775</v>
      </c>
      <c r="DX11" s="6" t="n">
        <v>-6473</v>
      </c>
      <c r="DY11" s="0" t="s">
        <v>221</v>
      </c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11" t="n">
        <v>45977</v>
      </c>
      <c r="EP11" s="6" t="n">
        <v>-1616.61</v>
      </c>
      <c r="EQ11" s="0" t="s">
        <v>331</v>
      </c>
      <c r="ER11" s="0"/>
      <c r="ES11" s="0"/>
      <c r="ET11" s="0"/>
      <c r="EU11" s="11" t="n">
        <v>45884</v>
      </c>
      <c r="EV11" s="6" t="n">
        <v>-54.09</v>
      </c>
      <c r="EW11" s="0" t="s">
        <v>284</v>
      </c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10" t="s">
        <f>=XIRR(FH2:FH10,FG2:FG10)</f>
      </c>
      <c r="FI11" s="0"/>
      <c r="FJ11" s="0"/>
      <c r="FK11" s="8" t="s">
        <f>=-SUM(FK2:FK9)</f>
      </c>
      <c r="FL11" s="0" t="s">
        <v>470</v>
      </c>
    </row>
    <row collapsed="false" customFormat="false" customHeight="false" hidden="false" ht="12.1" outlineLevel="0" r="12">
      <c r="A12" s="11" t="n">
        <v>46084</v>
      </c>
      <c r="B12" s="6" t="n">
        <v>-1284.69</v>
      </c>
      <c r="C12" s="0" t="s">
        <v>375</v>
      </c>
      <c r="D12" s="11" t="n">
        <v>44763</v>
      </c>
      <c r="E12" s="6" t="n">
        <v>11645.48</v>
      </c>
      <c r="F12" s="0" t="s">
        <v>466</v>
      </c>
      <c r="G12" s="11" t="n">
        <v>45461</v>
      </c>
      <c r="H12" s="6" t="n">
        <v>-141850</v>
      </c>
      <c r="I12" s="0" t="s">
        <v>467</v>
      </c>
      <c r="J12" s="0"/>
      <c r="K12" s="0"/>
      <c r="L12" s="0"/>
      <c r="M12" s="0"/>
      <c r="N12" s="0"/>
      <c r="O12" s="0"/>
      <c r="P12" s="0"/>
      <c r="Q12" s="10" t="s">
        <f>=XIRR(Q2:Q11,P2:P11)</f>
      </c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10" t="s">
        <f>=XIRR(BM2:BM11,BL2:BL11)</f>
      </c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45006</v>
      </c>
      <c r="BY12" s="6" t="n">
        <v>20232.15</v>
      </c>
      <c r="BZ12" s="0" t="s">
        <v>466</v>
      </c>
      <c r="CA12" s="0"/>
      <c r="CB12" s="0"/>
      <c r="CC12" s="0"/>
      <c r="CD12" s="0"/>
      <c r="CE12" s="0"/>
      <c r="CF12" s="0"/>
      <c r="CG12" s="11" t="n">
        <v>45558</v>
      </c>
      <c r="CH12" s="6" t="n">
        <v>-7016.09</v>
      </c>
      <c r="CI12" s="0" t="s">
        <v>467</v>
      </c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8" t="s">
        <f>=-SUM(CT2:CT10)</f>
      </c>
      <c r="CU12" s="0" t="s">
        <v>470</v>
      </c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45558</v>
      </c>
      <c r="DI12" s="6" t="n">
        <v>7032.39</v>
      </c>
      <c r="DJ12" s="0" t="s">
        <v>466</v>
      </c>
      <c r="DK12" s="0"/>
      <c r="DL12" s="0"/>
      <c r="DM12" s="0"/>
      <c r="DN12" s="11" t="n">
        <v>45573</v>
      </c>
      <c r="DO12" s="6" t="n">
        <v>76873.91</v>
      </c>
      <c r="DP12" s="0" t="s">
        <v>466</v>
      </c>
      <c r="DQ12" s="0"/>
      <c r="DR12" s="0"/>
      <c r="DS12" s="0"/>
      <c r="DT12" s="11" t="n">
        <v>45846</v>
      </c>
      <c r="DU12" s="6" t="n">
        <v>-3062</v>
      </c>
      <c r="DV12" s="0" t="s">
        <v>255</v>
      </c>
      <c r="DW12" s="11" t="n">
        <v>45929</v>
      </c>
      <c r="DX12" s="6" t="n">
        <v>-4942</v>
      </c>
      <c r="DY12" s="0" t="s">
        <v>220</v>
      </c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11" t="n">
        <v>46007</v>
      </c>
      <c r="EP12" s="6" t="n">
        <v>-1589.71</v>
      </c>
      <c r="EQ12" s="0" t="s">
        <v>342</v>
      </c>
      <c r="ER12" s="0"/>
      <c r="ES12" s="0"/>
      <c r="ET12" s="0"/>
      <c r="EU12" s="11" t="n">
        <v>45884</v>
      </c>
      <c r="EV12" s="6" t="n">
        <v>-593.99</v>
      </c>
      <c r="EW12" s="0" t="s">
        <v>285</v>
      </c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8" t="s">
        <f>=-SUM(FH2:FH10)</f>
      </c>
      <c r="FI12" s="0" t="s">
        <v>470</v>
      </c>
    </row>
    <row collapsed="false" customFormat="false" customHeight="false" hidden="false" ht="12.1" outlineLevel="0" r="13">
      <c r="A13" s="11" t="n">
        <v>46114</v>
      </c>
      <c r="B13" s="6" t="n">
        <v>-1350.71</v>
      </c>
      <c r="C13" s="0" t="s">
        <v>392</v>
      </c>
      <c r="D13" s="11" t="n">
        <v>44783</v>
      </c>
      <c r="E13" s="6" t="n">
        <v>2880.73</v>
      </c>
      <c r="F13" s="0" t="s">
        <v>466</v>
      </c>
      <c r="G13" s="11" t="n">
        <v>45489</v>
      </c>
      <c r="H13" s="6" t="n">
        <v>-215280</v>
      </c>
      <c r="I13" s="0" t="s">
        <v>467</v>
      </c>
      <c r="J13" s="0"/>
      <c r="K13" s="0"/>
      <c r="L13" s="0"/>
      <c r="M13" s="0"/>
      <c r="N13" s="0"/>
      <c r="O13" s="0"/>
      <c r="P13" s="0"/>
      <c r="Q13" s="8" t="s">
        <f>=-SUM(Q2:Q11)</f>
      </c>
      <c r="R13" s="0" t="s">
        <v>470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8" t="s">
        <f>=-SUM(BM2:BM11)</f>
      </c>
      <c r="BN13" s="0" t="s">
        <v>470</v>
      </c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45020</v>
      </c>
      <c r="BY13" s="6" t="n">
        <v>1244.37</v>
      </c>
      <c r="BZ13" s="0" t="s">
        <v>466</v>
      </c>
      <c r="CA13" s="0"/>
      <c r="CB13" s="0"/>
      <c r="CC13" s="0"/>
      <c r="CD13" s="0"/>
      <c r="CE13" s="0"/>
      <c r="CF13" s="0"/>
      <c r="CG13" s="0"/>
      <c r="CH13" s="10" t="s">
        <f>=XIRR(CH2:CH12,CG2:CG12)</f>
      </c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45603</v>
      </c>
      <c r="DI13" s="6" t="n">
        <v>-217153.51</v>
      </c>
      <c r="DJ13" s="0" t="s">
        <v>467</v>
      </c>
      <c r="DK13" s="0"/>
      <c r="DL13" s="0"/>
      <c r="DM13" s="0"/>
      <c r="DN13" s="11" t="n">
        <v>45576</v>
      </c>
      <c r="DO13" s="6" t="n">
        <v>2179.74</v>
      </c>
      <c r="DP13" s="0" t="s">
        <v>466</v>
      </c>
      <c r="DQ13" s="0"/>
      <c r="DR13" s="0"/>
      <c r="DS13" s="0"/>
      <c r="DT13" s="11" t="n">
        <v>46013</v>
      </c>
      <c r="DU13" s="6" t="n">
        <v>-1378</v>
      </c>
      <c r="DV13" s="0" t="s">
        <v>345</v>
      </c>
      <c r="DW13" s="11" t="n">
        <v>45929</v>
      </c>
      <c r="DX13" s="6" t="n">
        <v>-6473</v>
      </c>
      <c r="DY13" s="0" t="s">
        <v>221</v>
      </c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11" t="n">
        <v>46037</v>
      </c>
      <c r="EP13" s="6" t="n">
        <v>-1571.41</v>
      </c>
      <c r="EQ13" s="0" t="s">
        <v>359</v>
      </c>
      <c r="ER13" s="0"/>
      <c r="ES13" s="0"/>
      <c r="ET13" s="0"/>
      <c r="EU13" s="11" t="n">
        <v>45914</v>
      </c>
      <c r="EV13" s="6" t="n">
        <v>-57.82</v>
      </c>
      <c r="EW13" s="0" t="s">
        <v>297</v>
      </c>
    </row>
    <row collapsed="false" customFormat="false" customHeight="false" hidden="false" ht="12.1" outlineLevel="0" r="14">
      <c r="A14" s="11" t="n">
        <v>46144</v>
      </c>
      <c r="B14" s="6" t="n">
        <v>-1233.35</v>
      </c>
      <c r="C14" s="0" t="s">
        <v>407</v>
      </c>
      <c r="D14" s="11" t="n">
        <v>44789</v>
      </c>
      <c r="E14" s="6" t="n">
        <v>11723.03</v>
      </c>
      <c r="F14" s="0" t="s">
        <v>466</v>
      </c>
      <c r="G14" s="11" t="n">
        <v>45506</v>
      </c>
      <c r="H14" s="6" t="n">
        <v>24676.47</v>
      </c>
      <c r="I14" s="0" t="s">
        <v>466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11" t="n">
        <v>45070</v>
      </c>
      <c r="BY14" s="6" t="n">
        <v>-70720.45</v>
      </c>
      <c r="BZ14" s="0" t="s">
        <v>467</v>
      </c>
      <c r="CA14" s="0"/>
      <c r="CB14" s="0"/>
      <c r="CC14" s="0"/>
      <c r="CD14" s="0"/>
      <c r="CE14" s="0"/>
      <c r="CF14" s="0"/>
      <c r="CG14" s="0"/>
      <c r="CH14" s="8" t="s">
        <f>=-SUM(CH2:CH12)</f>
      </c>
      <c r="CI14" s="0" t="s">
        <v>470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45604</v>
      </c>
      <c r="DI14" s="6" t="n">
        <v>-241224.81</v>
      </c>
      <c r="DJ14" s="0" t="s">
        <v>467</v>
      </c>
      <c r="DK14" s="0"/>
      <c r="DL14" s="0"/>
      <c r="DM14" s="0"/>
      <c r="DN14" s="11" t="n">
        <v>45595</v>
      </c>
      <c r="DO14" s="6" t="n">
        <v>-99948.9</v>
      </c>
      <c r="DP14" s="0" t="s">
        <v>467</v>
      </c>
      <c r="DQ14" s="0"/>
      <c r="DR14" s="0"/>
      <c r="DS14" s="0"/>
      <c r="DT14" s="11" t="n">
        <v>46013</v>
      </c>
      <c r="DU14" s="6" t="n">
        <v>-689</v>
      </c>
      <c r="DV14" s="0" t="s">
        <v>346</v>
      </c>
      <c r="DW14" s="11" t="n">
        <v>46041</v>
      </c>
      <c r="DX14" s="6" t="n">
        <v>-187448.69</v>
      </c>
      <c r="DY14" s="0" t="s">
        <v>467</v>
      </c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11" t="n">
        <v>46067</v>
      </c>
      <c r="EP14" s="6" t="n">
        <v>-1538.42</v>
      </c>
      <c r="EQ14" s="0" t="s">
        <v>371</v>
      </c>
      <c r="ER14" s="0"/>
      <c r="ES14" s="0"/>
      <c r="ET14" s="0"/>
      <c r="EU14" s="11" t="n">
        <v>45914</v>
      </c>
      <c r="EV14" s="6" t="n">
        <v>-639.02</v>
      </c>
      <c r="EW14" s="0" t="s">
        <v>298</v>
      </c>
    </row>
    <row collapsed="false" customFormat="false" customHeight="false" hidden="false" ht="12.1" outlineLevel="0" r="15">
      <c r="A15" s="11" t="n">
        <v>46174</v>
      </c>
      <c r="B15" s="6" t="n">
        <v>-1172.15</v>
      </c>
      <c r="C15" s="0" t="s">
        <v>423</v>
      </c>
      <c r="D15" s="11" t="n">
        <v>44796</v>
      </c>
      <c r="E15" s="6" t="n">
        <v>5810.48</v>
      </c>
      <c r="F15" s="0" t="s">
        <v>466</v>
      </c>
      <c r="G15" s="11" t="n">
        <v>45513</v>
      </c>
      <c r="H15" s="6" t="n">
        <v>-145210</v>
      </c>
      <c r="I15" s="0" t="s">
        <v>467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11" t="n">
        <v>45071</v>
      </c>
      <c r="BY15" s="6" t="n">
        <v>-85595.04</v>
      </c>
      <c r="BZ15" s="0" t="s">
        <v>467</v>
      </c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10" t="s">
        <f>=XIRR(DI2:DI14,DH2:DH14)</f>
      </c>
      <c r="DJ15" s="0"/>
      <c r="DK15" s="0"/>
      <c r="DL15" s="0"/>
      <c r="DM15" s="0"/>
      <c r="DN15" s="11" t="n">
        <v>45604</v>
      </c>
      <c r="DO15" s="6" t="n">
        <v>471915.16</v>
      </c>
      <c r="DP15" s="0" t="s">
        <v>466</v>
      </c>
      <c r="DQ15" s="0"/>
      <c r="DR15" s="0"/>
      <c r="DS15" s="0"/>
      <c r="DT15" s="11" t="n">
        <v>46104</v>
      </c>
      <c r="DU15" s="6" t="n">
        <v>-7809</v>
      </c>
      <c r="DV15" s="0" t="s">
        <v>386</v>
      </c>
      <c r="DW15" s="11" t="n">
        <v>46055</v>
      </c>
      <c r="DX15" s="6" t="n">
        <v>-336233.48</v>
      </c>
      <c r="DY15" s="0" t="s">
        <v>467</v>
      </c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11" t="n">
        <v>46097</v>
      </c>
      <c r="EP15" s="6" t="n">
        <v>-1599.02</v>
      </c>
      <c r="EQ15" s="0" t="s">
        <v>383</v>
      </c>
      <c r="ER15" s="0"/>
      <c r="ES15" s="0"/>
      <c r="ET15" s="0"/>
      <c r="EU15" s="11" t="n">
        <v>45944</v>
      </c>
      <c r="EV15" s="6" t="n">
        <v>-55.33</v>
      </c>
      <c r="EW15" s="0" t="s">
        <v>311</v>
      </c>
    </row>
    <row collapsed="false" customFormat="false" customHeight="false" hidden="false" ht="12.1" outlineLevel="0" r="16">
      <c r="A16" s="11" t="n">
        <v>46204</v>
      </c>
      <c r="B16" s="6" t="n">
        <v>-1301.74</v>
      </c>
      <c r="C16" s="0" t="s">
        <v>443</v>
      </c>
      <c r="D16" s="11" t="n">
        <v>44804</v>
      </c>
      <c r="E16" s="6" t="n">
        <v>8741.24</v>
      </c>
      <c r="F16" s="0" t="s">
        <v>466</v>
      </c>
      <c r="G16" s="11" t="n">
        <v>45530</v>
      </c>
      <c r="H16" s="6" t="n">
        <v>-146200</v>
      </c>
      <c r="I16" s="0" t="s">
        <v>467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45076</v>
      </c>
      <c r="BY16" s="6" t="n">
        <v>-78511.4</v>
      </c>
      <c r="BZ16" s="0" t="s">
        <v>467</v>
      </c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8" t="s">
        <f>=-SUM(DI2:DI14)</f>
      </c>
      <c r="DJ16" s="0" t="s">
        <v>470</v>
      </c>
      <c r="DK16" s="0"/>
      <c r="DL16" s="0"/>
      <c r="DM16" s="0"/>
      <c r="DN16" s="11" t="n">
        <v>45610</v>
      </c>
      <c r="DO16" s="6" t="n">
        <v>-102562.47</v>
      </c>
      <c r="DP16" s="0" t="s">
        <v>467</v>
      </c>
      <c r="DQ16" s="0"/>
      <c r="DR16" s="0"/>
      <c r="DS16" s="0"/>
      <c r="DT16" s="11" t="n">
        <v>46104</v>
      </c>
      <c r="DU16" s="6" t="n">
        <v>-3905</v>
      </c>
      <c r="DV16" s="0" t="s">
        <v>387</v>
      </c>
      <c r="DW16" s="11" t="n">
        <v>46070</v>
      </c>
      <c r="DX16" s="6" t="n">
        <v>-255123.03</v>
      </c>
      <c r="DY16" s="0" t="s">
        <v>467</v>
      </c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11" t="n">
        <v>46127</v>
      </c>
      <c r="EP16" s="6" t="n">
        <v>-1519.96</v>
      </c>
      <c r="EQ16" s="0" t="s">
        <v>401</v>
      </c>
      <c r="ER16" s="0"/>
      <c r="ES16" s="0"/>
      <c r="ET16" s="0"/>
      <c r="EU16" s="11" t="n">
        <v>45944</v>
      </c>
      <c r="EV16" s="6" t="n">
        <v>-605.63</v>
      </c>
      <c r="EW16" s="0" t="s">
        <v>312</v>
      </c>
    </row>
    <row collapsed="false" customFormat="false" customHeight="false" hidden="false" ht="12.1" outlineLevel="0" r="17">
      <c r="A17" s="11" t="n">
        <v>46209</v>
      </c>
      <c r="B17" s="6" t="n">
        <v>-234025.96</v>
      </c>
      <c r="C17" s="0" t="s">
        <v>467</v>
      </c>
      <c r="D17" s="11" t="n">
        <v>44834</v>
      </c>
      <c r="E17" s="6" t="n">
        <v>31333.29</v>
      </c>
      <c r="F17" s="0" t="s">
        <v>466</v>
      </c>
      <c r="G17" s="11" t="n">
        <v>45537</v>
      </c>
      <c r="H17" s="6" t="n">
        <v>-190671</v>
      </c>
      <c r="I17" s="0" t="s">
        <v>467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11" t="n">
        <v>45436</v>
      </c>
      <c r="BY17" s="6" t="n">
        <v>221.61</v>
      </c>
      <c r="BZ17" s="0" t="s">
        <v>466</v>
      </c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11" t="n">
        <v>45614</v>
      </c>
      <c r="DO17" s="6" t="n">
        <v>-99931.95</v>
      </c>
      <c r="DP17" s="0" t="s">
        <v>467</v>
      </c>
      <c r="DQ17" s="0"/>
      <c r="DR17" s="0"/>
      <c r="DS17" s="0"/>
      <c r="DT17" s="11" t="n">
        <v>46139</v>
      </c>
      <c r="DU17" s="6" t="n">
        <v>-126137.68</v>
      </c>
      <c r="DV17" s="0" t="s">
        <v>467</v>
      </c>
      <c r="DW17" s="0"/>
      <c r="DX17" s="10" t="s">
        <f>=XIRR(DX2:DX16,DW2:DW16)</f>
      </c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11" t="n">
        <v>46157</v>
      </c>
      <c r="EP17" s="6" t="n">
        <v>-1462.26</v>
      </c>
      <c r="EQ17" s="0" t="s">
        <v>415</v>
      </c>
      <c r="ER17" s="0"/>
      <c r="ES17" s="0"/>
      <c r="ET17" s="0"/>
      <c r="EU17" s="11" t="n">
        <v>45974</v>
      </c>
      <c r="EV17" s="6" t="n">
        <v>-55.46</v>
      </c>
      <c r="EW17" s="0" t="s">
        <v>327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44861</v>
      </c>
      <c r="E18" s="6" t="n">
        <v>-77445.75</v>
      </c>
      <c r="F18" s="0" t="s">
        <v>467</v>
      </c>
      <c r="G18" s="11" t="n">
        <v>45561</v>
      </c>
      <c r="H18" s="6" t="n">
        <v>-148470</v>
      </c>
      <c r="I18" s="0" t="s">
        <v>467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11" t="n">
        <v>45637</v>
      </c>
      <c r="BY18" s="6" t="n">
        <v>201.62</v>
      </c>
      <c r="BZ18" s="0" t="s">
        <v>466</v>
      </c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11" t="n">
        <v>45615</v>
      </c>
      <c r="DO18" s="6" t="n">
        <v>-199986.3</v>
      </c>
      <c r="DP18" s="0" t="s">
        <v>467</v>
      </c>
      <c r="DQ18" s="0"/>
      <c r="DR18" s="0"/>
      <c r="DS18" s="0"/>
      <c r="DT18" s="11" t="n">
        <v>46139</v>
      </c>
      <c r="DU18" s="6" t="n">
        <v>-62872.76</v>
      </c>
      <c r="DV18" s="0" t="s">
        <v>467</v>
      </c>
      <c r="DW18" s="0"/>
      <c r="DX18" s="8" t="s">
        <f>=-SUM(DX2:DX16)</f>
      </c>
      <c r="DY18" s="0" t="s">
        <v>470</v>
      </c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11" t="n">
        <v>46187</v>
      </c>
      <c r="EP18" s="6" t="n">
        <v>-1433.49</v>
      </c>
      <c r="EQ18" s="0" t="s">
        <v>434</v>
      </c>
      <c r="ER18" s="0"/>
      <c r="ES18" s="0"/>
      <c r="ET18" s="0"/>
      <c r="EU18" s="11" t="n">
        <v>45974</v>
      </c>
      <c r="EV18" s="6" t="n">
        <v>-607.06</v>
      </c>
      <c r="EW18" s="0" t="s">
        <v>328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470</v>
      </c>
      <c r="D19" s="11" t="n">
        <v>44915</v>
      </c>
      <c r="E19" s="6" t="n">
        <v>12473.73</v>
      </c>
      <c r="F19" s="0" t="s">
        <v>466</v>
      </c>
      <c r="G19" s="11" t="n">
        <v>45579</v>
      </c>
      <c r="H19" s="6" t="n">
        <v>-149810</v>
      </c>
      <c r="I19" s="0" t="s">
        <v>467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11" t="n">
        <v>45702</v>
      </c>
      <c r="BY19" s="6" t="n">
        <v>210139.33</v>
      </c>
      <c r="BZ19" s="0" t="s">
        <v>466</v>
      </c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11" t="n">
        <v>45616</v>
      </c>
      <c r="DO19" s="6" t="n">
        <v>-361475.92</v>
      </c>
      <c r="DP19" s="0" t="s">
        <v>467</v>
      </c>
      <c r="DQ19" s="0"/>
      <c r="DR19" s="0"/>
      <c r="DS19" s="0"/>
      <c r="DT19" s="0"/>
      <c r="DU19" s="10" t="s">
        <f>=XIRR(DU2:DU18,DT2:DT18)</f>
      </c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11" t="n">
        <v>46202</v>
      </c>
      <c r="EP19" s="6" t="n">
        <v>-121748.67</v>
      </c>
      <c r="EQ19" s="0" t="s">
        <v>467</v>
      </c>
      <c r="ER19" s="0"/>
      <c r="ES19" s="0"/>
      <c r="ET19" s="0"/>
      <c r="EU19" s="11" t="n">
        <v>46004</v>
      </c>
      <c r="EV19" s="6" t="n">
        <v>-53.89</v>
      </c>
      <c r="EW19" s="0" t="s">
        <v>338</v>
      </c>
    </row>
    <row collapsed="false" customFormat="false" customHeight="false" hidden="false" ht="12.1" outlineLevel="0" r="20">
      <c r="A20" s="0"/>
      <c r="B20" s="0"/>
      <c r="C20" s="0"/>
      <c r="D20" s="11" t="n">
        <v>44937</v>
      </c>
      <c r="E20" s="6" t="n">
        <v>78805.13</v>
      </c>
      <c r="F20" s="0" t="s">
        <v>466</v>
      </c>
      <c r="G20" s="11" t="n">
        <v>45583</v>
      </c>
      <c r="H20" s="6" t="n">
        <v>-152413.6</v>
      </c>
      <c r="I20" s="0" t="s">
        <v>467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45705</v>
      </c>
      <c r="BY20" s="6" t="n">
        <v>226892.59</v>
      </c>
      <c r="BZ20" s="0" t="s">
        <v>466</v>
      </c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11" t="n">
        <v>45650</v>
      </c>
      <c r="DO20" s="6" t="n">
        <v>178861.76</v>
      </c>
      <c r="DP20" s="0" t="s">
        <v>466</v>
      </c>
      <c r="DQ20" s="0"/>
      <c r="DR20" s="0"/>
      <c r="DS20" s="0"/>
      <c r="DT20" s="0"/>
      <c r="DU20" s="8" t="s">
        <f>=-SUM(DU2:DU18)</f>
      </c>
      <c r="DV20" s="0" t="s">
        <v>470</v>
      </c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11" t="n">
        <v>46209</v>
      </c>
      <c r="EP20" s="6" t="n">
        <v>-111803.74</v>
      </c>
      <c r="EQ20" s="0" t="s">
        <v>467</v>
      </c>
      <c r="ER20" s="0"/>
      <c r="ES20" s="0"/>
      <c r="ET20" s="0"/>
      <c r="EU20" s="11" t="n">
        <v>46004</v>
      </c>
      <c r="EV20" s="6" t="n">
        <v>-591.79</v>
      </c>
      <c r="EW20" s="0" t="s">
        <v>339</v>
      </c>
    </row>
    <row collapsed="false" customFormat="false" customHeight="false" hidden="false" ht="12.1" outlineLevel="0" r="21">
      <c r="A21" s="0"/>
      <c r="B21" s="0"/>
      <c r="C21" s="0"/>
      <c r="D21" s="11" t="n">
        <v>44972</v>
      </c>
      <c r="E21" s="6" t="n">
        <v>10717.5</v>
      </c>
      <c r="F21" s="0" t="s">
        <v>466</v>
      </c>
      <c r="G21" s="11" t="n">
        <v>45650</v>
      </c>
      <c r="H21" s="6" t="n">
        <v>144964.45</v>
      </c>
      <c r="I21" s="0" t="s">
        <v>466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45706</v>
      </c>
      <c r="BY21" s="6" t="n">
        <v>204598.56</v>
      </c>
      <c r="BZ21" s="0" t="s">
        <v>466</v>
      </c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11" t="n">
        <v>45677</v>
      </c>
      <c r="DO21" s="6" t="n">
        <v>2570.13</v>
      </c>
      <c r="DP21" s="0" t="s">
        <v>466</v>
      </c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10" t="s">
        <f>=XIRR(EP2:EP20,EO2:EO20)</f>
      </c>
      <c r="EQ21" s="0"/>
      <c r="ER21" s="0"/>
      <c r="ES21" s="0"/>
      <c r="ET21" s="0"/>
      <c r="EU21" s="11" t="n">
        <v>46034</v>
      </c>
      <c r="EV21" s="6" t="n">
        <v>-52.41</v>
      </c>
      <c r="EW21" s="0" t="s">
        <v>353</v>
      </c>
    </row>
    <row collapsed="false" customFormat="false" customHeight="false" hidden="false" ht="12.1" outlineLevel="0" r="22">
      <c r="A22" s="0"/>
      <c r="B22" s="0"/>
      <c r="C22" s="0"/>
      <c r="D22" s="11" t="n">
        <v>45026</v>
      </c>
      <c r="E22" s="6" t="n">
        <v>-68266.18</v>
      </c>
      <c r="F22" s="0" t="s">
        <v>467</v>
      </c>
      <c r="G22" s="11" t="n">
        <v>45653</v>
      </c>
      <c r="H22" s="6" t="n">
        <v>30724.12</v>
      </c>
      <c r="I22" s="0" t="s">
        <v>466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45715</v>
      </c>
      <c r="BY22" s="6" t="n">
        <v>-207532.75</v>
      </c>
      <c r="BZ22" s="0" t="s">
        <v>467</v>
      </c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11" t="n">
        <v>45680</v>
      </c>
      <c r="DO22" s="6" t="n">
        <v>122492</v>
      </c>
      <c r="DP22" s="0" t="s">
        <v>466</v>
      </c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8" t="s">
        <f>=-SUM(EP2:EP20)</f>
      </c>
      <c r="EQ22" s="0" t="s">
        <v>470</v>
      </c>
      <c r="ER22" s="0"/>
      <c r="ES22" s="0"/>
      <c r="ET22" s="0"/>
      <c r="EU22" s="11" t="n">
        <v>46034</v>
      </c>
      <c r="EV22" s="6" t="n">
        <v>-578.51</v>
      </c>
      <c r="EW22" s="0" t="s">
        <v>354</v>
      </c>
    </row>
    <row collapsed="false" customFormat="false" customHeight="false" hidden="false" ht="12.1" outlineLevel="0" r="23">
      <c r="A23" s="0"/>
      <c r="B23" s="0"/>
      <c r="C23" s="0"/>
      <c r="D23" s="11" t="n">
        <v>45027</v>
      </c>
      <c r="E23" s="6" t="n">
        <v>-65029.45</v>
      </c>
      <c r="F23" s="0" t="s">
        <v>467</v>
      </c>
      <c r="G23" s="11" t="n">
        <v>45656</v>
      </c>
      <c r="H23" s="6" t="n">
        <v>12786.73</v>
      </c>
      <c r="I23" s="0" t="s">
        <v>466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45715</v>
      </c>
      <c r="BY23" s="6" t="n">
        <v>-412361.68</v>
      </c>
      <c r="BZ23" s="0" t="s">
        <v>467</v>
      </c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11" t="n">
        <v>45684</v>
      </c>
      <c r="DO23" s="6" t="n">
        <v>317069.65</v>
      </c>
      <c r="DP23" s="0" t="s">
        <v>466</v>
      </c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11" t="n">
        <v>46064</v>
      </c>
      <c r="EV23" s="6" t="n">
        <v>-52.57</v>
      </c>
      <c r="EW23" s="0" t="s">
        <v>367</v>
      </c>
    </row>
    <row collapsed="false" customFormat="false" customHeight="false" hidden="false" ht="12.1" outlineLevel="0" r="24">
      <c r="A24" s="0"/>
      <c r="B24" s="0"/>
      <c r="C24" s="0"/>
      <c r="D24" s="11" t="n">
        <v>45064</v>
      </c>
      <c r="E24" s="6" t="n">
        <v>73420.37</v>
      </c>
      <c r="F24" s="0" t="s">
        <v>466</v>
      </c>
      <c r="G24" s="11" t="n">
        <v>45674</v>
      </c>
      <c r="H24" s="6" t="n">
        <v>620133.59</v>
      </c>
      <c r="I24" s="0" t="s">
        <v>466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45994</v>
      </c>
      <c r="BY24" s="6" t="n">
        <v>71.35</v>
      </c>
      <c r="BZ24" s="0" t="s">
        <v>466</v>
      </c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11" t="n">
        <v>45707</v>
      </c>
      <c r="DO24" s="6" t="n">
        <v>-274980</v>
      </c>
      <c r="DP24" s="0" t="s">
        <v>467</v>
      </c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11" t="n">
        <v>46064</v>
      </c>
      <c r="EV24" s="6" t="n">
        <v>-579.27</v>
      </c>
      <c r="EW24" s="0" t="s">
        <v>368</v>
      </c>
    </row>
    <row collapsed="false" customFormat="false" customHeight="false" hidden="false" ht="12.1" outlineLevel="0" r="25">
      <c r="A25" s="0"/>
      <c r="B25" s="0"/>
      <c r="C25" s="0"/>
      <c r="D25" s="11" t="n">
        <v>45091</v>
      </c>
      <c r="E25" s="6" t="n">
        <v>-84925.51</v>
      </c>
      <c r="F25" s="0" t="s">
        <v>467</v>
      </c>
      <c r="G25" s="11" t="n">
        <v>45688</v>
      </c>
      <c r="H25" s="6" t="n">
        <v>30194.55</v>
      </c>
      <c r="I25" s="0" t="s">
        <v>466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46035</v>
      </c>
      <c r="BY25" s="6" t="n">
        <v>2635.13</v>
      </c>
      <c r="BZ25" s="0" t="s">
        <v>466</v>
      </c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11" t="n">
        <v>45737</v>
      </c>
      <c r="DO25" s="6" t="n">
        <v>-5600.4</v>
      </c>
      <c r="DP25" s="0" t="s">
        <v>467</v>
      </c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11" t="n">
        <v>46094</v>
      </c>
      <c r="EV25" s="6" t="n">
        <v>-53.67</v>
      </c>
      <c r="EW25" s="0" t="s">
        <v>379</v>
      </c>
    </row>
    <row collapsed="false" customFormat="false" customHeight="false" hidden="false" ht="12.1" outlineLevel="0" r="26">
      <c r="A26" s="0"/>
      <c r="B26" s="0"/>
      <c r="C26" s="0"/>
      <c r="D26" s="11" t="n">
        <v>45904</v>
      </c>
      <c r="E26" s="6" t="n">
        <v>3432.4</v>
      </c>
      <c r="F26" s="0" t="s">
        <v>466</v>
      </c>
      <c r="G26" s="11" t="n">
        <v>45689</v>
      </c>
      <c r="H26" s="6" t="n">
        <v>29207.7</v>
      </c>
      <c r="I26" s="0" t="s">
        <v>466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46037</v>
      </c>
      <c r="BY26" s="6" t="n">
        <v>782.65</v>
      </c>
      <c r="BZ26" s="0" t="s">
        <v>466</v>
      </c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11" t="n">
        <v>45751</v>
      </c>
      <c r="DO26" s="6" t="n">
        <v>-140469.05</v>
      </c>
      <c r="DP26" s="0" t="s">
        <v>467</v>
      </c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11" t="n">
        <v>46094</v>
      </c>
      <c r="EV26" s="6" t="n">
        <v>-590.37</v>
      </c>
      <c r="EW26" s="0" t="s">
        <v>380</v>
      </c>
    </row>
    <row collapsed="false" customFormat="false" customHeight="false" hidden="false" ht="12.1" outlineLevel="0" r="27">
      <c r="A27" s="0"/>
      <c r="B27" s="0"/>
      <c r="C27" s="0"/>
      <c r="D27" s="11" t="n">
        <v>45904</v>
      </c>
      <c r="E27" s="6" t="n">
        <v>4279.71</v>
      </c>
      <c r="F27" s="0" t="s">
        <v>466</v>
      </c>
      <c r="G27" s="11" t="n">
        <v>45705</v>
      </c>
      <c r="H27" s="6" t="n">
        <v>-320940</v>
      </c>
      <c r="I27" s="0" t="s">
        <v>467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46037</v>
      </c>
      <c r="BY27" s="6" t="n">
        <v>3843.71</v>
      </c>
      <c r="BZ27" s="0" t="s">
        <v>466</v>
      </c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11" t="n">
        <v>45754</v>
      </c>
      <c r="DO27" s="6" t="n">
        <v>-221056.25</v>
      </c>
      <c r="DP27" s="0" t="s">
        <v>467</v>
      </c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11" t="n">
        <v>46124</v>
      </c>
      <c r="EV27" s="6" t="n">
        <v>-52.71</v>
      </c>
      <c r="EW27" s="0" t="s">
        <v>396</v>
      </c>
    </row>
    <row collapsed="false" customFormat="false" customHeight="false" hidden="false" ht="12.1" outlineLevel="0" r="28">
      <c r="A28" s="0"/>
      <c r="B28" s="0"/>
      <c r="C28" s="0"/>
      <c r="D28" s="11" t="n">
        <v>45933</v>
      </c>
      <c r="E28" s="6" t="n">
        <v>5003.95</v>
      </c>
      <c r="F28" s="0" t="s">
        <v>466</v>
      </c>
      <c r="G28" s="11" t="n">
        <v>45715</v>
      </c>
      <c r="H28" s="6" t="n">
        <v>-322700</v>
      </c>
      <c r="I28" s="0" t="s">
        <v>467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46072</v>
      </c>
      <c r="BY28" s="6" t="n">
        <v>-7857.46</v>
      </c>
      <c r="BZ28" s="0" t="s">
        <v>467</v>
      </c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11" t="n">
        <v>45979</v>
      </c>
      <c r="DO28" s="6" t="n">
        <v>169100.19</v>
      </c>
      <c r="DP28" s="0" t="s">
        <v>466</v>
      </c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11" t="n">
        <v>46124</v>
      </c>
      <c r="EV28" s="6" t="n">
        <v>-580.81</v>
      </c>
      <c r="EW28" s="0" t="s">
        <v>397</v>
      </c>
    </row>
    <row collapsed="false" customFormat="false" customHeight="false" hidden="false" ht="12.1" outlineLevel="0" r="29">
      <c r="A29" s="0"/>
      <c r="B29" s="0"/>
      <c r="C29" s="0"/>
      <c r="D29" s="11" t="n">
        <v>45933</v>
      </c>
      <c r="E29" s="6" t="n">
        <v>770.3</v>
      </c>
      <c r="F29" s="0" t="s">
        <v>466</v>
      </c>
      <c r="G29" s="11" t="n">
        <v>45716</v>
      </c>
      <c r="H29" s="6" t="n">
        <v>688699.55</v>
      </c>
      <c r="I29" s="0" t="s">
        <v>466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46076</v>
      </c>
      <c r="BY29" s="6" t="n">
        <v>-971.62</v>
      </c>
      <c r="BZ29" s="0" t="s">
        <v>467</v>
      </c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11" t="n">
        <v>46000</v>
      </c>
      <c r="DO29" s="6" t="n">
        <v>-170621.01</v>
      </c>
      <c r="DP29" s="0" t="s">
        <v>467</v>
      </c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11" t="n">
        <v>46154</v>
      </c>
      <c r="EV29" s="6" t="n">
        <v>-50.2</v>
      </c>
      <c r="EW29" s="0" t="s">
        <v>410</v>
      </c>
    </row>
    <row collapsed="false" customFormat="false" customHeight="false" hidden="false" ht="12.1" outlineLevel="0" r="30">
      <c r="A30" s="0"/>
      <c r="B30" s="0"/>
      <c r="C30" s="0"/>
      <c r="D30" s="11" t="n">
        <v>45937</v>
      </c>
      <c r="E30" s="6" t="n">
        <v>389.71</v>
      </c>
      <c r="F30" s="0" t="s">
        <v>466</v>
      </c>
      <c r="G30" s="11" t="n">
        <v>45754</v>
      </c>
      <c r="H30" s="6" t="n">
        <v>-247560</v>
      </c>
      <c r="I30" s="0" t="s">
        <v>467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10" t="s">
        <f>=XIRR(BY2:BY29,BX2:BX29)</f>
      </c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11" t="n">
        <v>46072</v>
      </c>
      <c r="DO30" s="6" t="n">
        <v>458718.92</v>
      </c>
      <c r="DP30" s="0" t="s">
        <v>466</v>
      </c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11" t="n">
        <v>46154</v>
      </c>
      <c r="EV30" s="6" t="n">
        <v>-557.2</v>
      </c>
      <c r="EW30" s="0" t="s">
        <v>411</v>
      </c>
    </row>
    <row collapsed="false" customFormat="false" customHeight="false" hidden="false" ht="12.1" outlineLevel="0" r="31">
      <c r="A31" s="0"/>
      <c r="B31" s="0"/>
      <c r="C31" s="0"/>
      <c r="D31" s="11" t="n">
        <v>45974</v>
      </c>
      <c r="E31" s="6" t="n">
        <v>2281.89</v>
      </c>
      <c r="F31" s="0" t="s">
        <v>466</v>
      </c>
      <c r="G31" s="11" t="n">
        <v>45792</v>
      </c>
      <c r="H31" s="6" t="n">
        <v>-94427.2</v>
      </c>
      <c r="I31" s="0" t="s">
        <v>467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8" t="s">
        <f>=-SUM(BY2:BY29)</f>
      </c>
      <c r="BZ31" s="0" t="s">
        <v>470</v>
      </c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11" t="n">
        <v>46078</v>
      </c>
      <c r="DO31" s="6" t="n">
        <v>-459836.52</v>
      </c>
      <c r="DP31" s="0" t="s">
        <v>467</v>
      </c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11" t="n">
        <v>46184</v>
      </c>
      <c r="EV31" s="6" t="n">
        <v>-48.95</v>
      </c>
      <c r="EW31" s="0" t="s">
        <v>430</v>
      </c>
    </row>
    <row collapsed="false" customFormat="false" customHeight="false" hidden="false" ht="12.1" outlineLevel="0" r="32">
      <c r="A32" s="0"/>
      <c r="B32" s="0"/>
      <c r="C32" s="0"/>
      <c r="D32" s="11" t="n">
        <v>45994</v>
      </c>
      <c r="E32" s="6" t="n">
        <v>380.62</v>
      </c>
      <c r="F32" s="0" t="s">
        <v>466</v>
      </c>
      <c r="G32" s="11" t="n">
        <v>45799</v>
      </c>
      <c r="H32" s="6" t="n">
        <v>-169300</v>
      </c>
      <c r="I32" s="0" t="s">
        <v>467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11" t="n">
        <v>46086</v>
      </c>
      <c r="DO32" s="6" t="n">
        <v>100545.9</v>
      </c>
      <c r="DP32" s="0" t="s">
        <v>466</v>
      </c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11" t="n">
        <v>46184</v>
      </c>
      <c r="EV32" s="6" t="n">
        <v>-535.45</v>
      </c>
      <c r="EW32" s="0" t="s">
        <v>431</v>
      </c>
    </row>
    <row collapsed="false" customFormat="false" customHeight="false" hidden="false" ht="12.1" outlineLevel="0" r="33">
      <c r="A33" s="0"/>
      <c r="B33" s="0"/>
      <c r="C33" s="0"/>
      <c r="D33" s="11" t="n">
        <v>46101</v>
      </c>
      <c r="E33" s="6" t="n">
        <v>-10258.66</v>
      </c>
      <c r="F33" s="0" t="s">
        <v>467</v>
      </c>
      <c r="G33" s="11" t="n">
        <v>45811</v>
      </c>
      <c r="H33" s="6" t="n">
        <v>-461780.09</v>
      </c>
      <c r="I33" s="0" t="s">
        <v>467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11" t="n">
        <v>46142</v>
      </c>
      <c r="DO33" s="6" t="n">
        <v>-102866.19</v>
      </c>
      <c r="DP33" s="0" t="s">
        <v>467</v>
      </c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11" t="n">
        <v>46197</v>
      </c>
      <c r="EV33" s="6" t="n">
        <v>-7532.1</v>
      </c>
      <c r="EW33" s="0" t="s">
        <v>467</v>
      </c>
    </row>
    <row collapsed="false" customFormat="false" customHeight="false" hidden="false" ht="12.1" outlineLevel="0" r="34">
      <c r="A34" s="0"/>
      <c r="B34" s="0"/>
      <c r="C34" s="0"/>
      <c r="D34" s="11" t="n">
        <v>46209</v>
      </c>
      <c r="E34" s="6" t="n">
        <v>-7618.9</v>
      </c>
      <c r="F34" s="0" t="s">
        <v>467</v>
      </c>
      <c r="G34" s="11" t="n">
        <v>45877</v>
      </c>
      <c r="H34" s="6" t="n">
        <v>1023404.39</v>
      </c>
      <c r="I34" s="0" t="s">
        <v>466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10" t="s">
        <f>=XIRR(DO2:DO33,DN2:DN33)</f>
      </c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11" t="n">
        <v>46209</v>
      </c>
      <c r="EV34" s="6" t="n">
        <v>-23550.85</v>
      </c>
      <c r="EW34" s="0" t="s">
        <v>467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  <c r="G35" s="11" t="n">
        <v>45899</v>
      </c>
      <c r="H35" s="6" t="n">
        <v>-124950</v>
      </c>
      <c r="I35" s="0" t="s">
        <v>467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8" t="s">
        <f>=-SUM(DO2:DO33)</f>
      </c>
      <c r="DP35" s="0" t="s">
        <v>470</v>
      </c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11" t="n">
        <v>46214</v>
      </c>
      <c r="EV35" s="6" t="n">
        <v>-416.4</v>
      </c>
      <c r="EW35" s="0" t="s">
        <v>451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470</v>
      </c>
      <c r="G36" s="11" t="n">
        <v>45904</v>
      </c>
      <c r="H36" s="6" t="n">
        <v>-626010</v>
      </c>
      <c r="I36" s="0" t="s">
        <v>467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11" t="n">
        <v>46224</v>
      </c>
      <c r="EV36" s="6" t="n">
        <v>-62407.76</v>
      </c>
      <c r="EW36" s="0" t="s">
        <v>467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45943</v>
      </c>
      <c r="H37" s="6" t="n">
        <v>-910.5</v>
      </c>
      <c r="I37" s="0" t="s">
        <v>467</v>
      </c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10" t="s">
        <f>=XIRR(EV2:EV36,EU2:EU36)</f>
      </c>
      <c r="EW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45972</v>
      </c>
      <c r="H38" s="6" t="n">
        <v>276.66</v>
      </c>
      <c r="I38" s="0" t="s">
        <v>466</v>
      </c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8" t="s">
        <f>=-SUM(EV2:EV36)</f>
      </c>
      <c r="EW38" s="0" t="s">
        <v>470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45995</v>
      </c>
      <c r="H39" s="6" t="n">
        <v>-1863.2</v>
      </c>
      <c r="I39" s="0" t="s">
        <v>467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46039</v>
      </c>
      <c r="H40" s="6" t="n">
        <v>-299963.67</v>
      </c>
      <c r="I40" s="0" t="s">
        <v>467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46072</v>
      </c>
      <c r="H41" s="6" t="n">
        <v>167781.18</v>
      </c>
      <c r="I41" s="0" t="s">
        <v>466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46086</v>
      </c>
      <c r="H42" s="6" t="n">
        <v>201956.09</v>
      </c>
      <c r="I42" s="0" t="s">
        <v>466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46098</v>
      </c>
      <c r="H43" s="6" t="n">
        <v>-396.92</v>
      </c>
      <c r="I43" s="0" t="s">
        <v>467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46154</v>
      </c>
      <c r="H44" s="6" t="n">
        <v>-99996.86</v>
      </c>
      <c r="I44" s="0" t="s">
        <v>467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46157</v>
      </c>
      <c r="H45" s="6" t="n">
        <v>-13.95</v>
      </c>
      <c r="I45" s="0" t="s">
        <v>467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11" t="n">
        <v>46197</v>
      </c>
      <c r="H46" s="6" t="n">
        <v>-284906.33</v>
      </c>
      <c r="I46" s="0" t="s">
        <v>467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10" t="s">
        <f>=XIRR(H2:H46,G2:G46)</f>
      </c>
      <c r="I47" s="0"/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8" t="s">
        <f>=-SUM(H2:H46)</f>
      </c>
      <c r="I48" s="0" t="s">
        <v>470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529</v>
      </c>
      <c r="C1" s="0"/>
      <c r="D1" s="0"/>
      <c r="E1" s="3" t="s">
        <v>530</v>
      </c>
      <c r="F1" s="0"/>
      <c r="G1" s="0"/>
      <c r="H1" s="3" t="s">
        <v>531</v>
      </c>
      <c r="I1" s="0"/>
      <c r="J1" s="0"/>
      <c r="K1" s="3" t="s">
        <v>532</v>
      </c>
      <c r="L1" s="0"/>
      <c r="M1" s="0"/>
      <c r="N1" s="3" t="s">
        <v>533</v>
      </c>
      <c r="O1" s="0"/>
      <c r="P1" s="0"/>
      <c r="Q1" s="3" t="s">
        <v>534</v>
      </c>
      <c r="R1" s="0"/>
      <c r="S1" s="0"/>
      <c r="T1" s="3" t="s">
        <v>535</v>
      </c>
      <c r="U1" s="0"/>
      <c r="V1" s="0"/>
      <c r="W1" s="3" t="s">
        <v>536</v>
      </c>
      <c r="X1" s="0"/>
      <c r="Y1" s="0"/>
      <c r="Z1" s="3" t="s">
        <v>537</v>
      </c>
      <c r="AA1" s="0"/>
      <c r="AB1" s="0"/>
      <c r="AC1" s="3" t="s">
        <v>538</v>
      </c>
      <c r="AD1" s="0"/>
      <c r="AE1" s="0"/>
      <c r="AF1" s="3" t="s">
        <v>539</v>
      </c>
      <c r="AG1" s="0"/>
      <c r="AH1" s="0"/>
      <c r="AI1" s="3" t="s">
        <v>540</v>
      </c>
      <c r="AJ1" s="0"/>
      <c r="AK1" s="0"/>
      <c r="AL1" s="3" t="s">
        <v>541</v>
      </c>
      <c r="AM1" s="0"/>
      <c r="AN1" s="0"/>
      <c r="AO1" s="3" t="s">
        <v>542</v>
      </c>
      <c r="AP1" s="0"/>
    </row>
    <row collapsed="false" customFormat="false" customHeight="false" hidden="false" ht="12.1" outlineLevel="0" r="2">
      <c r="A2" s="11" t="n">
        <v>45719</v>
      </c>
      <c r="B2" s="6" t="n">
        <v>10</v>
      </c>
      <c r="C2" s="6" t="n">
        <v>49234.43</v>
      </c>
      <c r="D2" s="11" t="n">
        <v>45610</v>
      </c>
      <c r="E2" s="6" t="n">
        <v>200</v>
      </c>
      <c r="F2" s="6" t="n">
        <v>49964.95</v>
      </c>
      <c r="G2" s="11" t="n">
        <v>46190</v>
      </c>
      <c r="H2" s="6" t="n">
        <v>9</v>
      </c>
      <c r="I2" s="6" t="n">
        <v>3035.12</v>
      </c>
      <c r="J2" s="11" t="n">
        <v>45532</v>
      </c>
      <c r="K2" s="6" t="n">
        <v>200</v>
      </c>
      <c r="L2" s="6" t="n">
        <v>1639.14</v>
      </c>
      <c r="M2" s="11" t="n">
        <v>46006</v>
      </c>
      <c r="N2" s="6" t="n">
        <v>700</v>
      </c>
      <c r="O2" s="6" t="n">
        <v>8976.78</v>
      </c>
      <c r="P2" s="11" t="n">
        <v>45502</v>
      </c>
      <c r="Q2" s="6" t="n">
        <v>30</v>
      </c>
      <c r="R2" s="6" t="n">
        <v>7752.93</v>
      </c>
      <c r="S2" s="11" t="n">
        <v>46205</v>
      </c>
      <c r="T2" s="6" t="n">
        <v>267</v>
      </c>
      <c r="U2" s="6" t="n">
        <v>118550.83</v>
      </c>
      <c r="V2" s="11" t="n">
        <v>45868</v>
      </c>
      <c r="W2" s="6" t="n">
        <v>68</v>
      </c>
      <c r="X2" s="6" t="n">
        <v>29736.8</v>
      </c>
      <c r="Y2" s="11" t="n">
        <v>46209</v>
      </c>
      <c r="Z2" s="6" t="n">
        <v>331</v>
      </c>
      <c r="AA2" s="6" t="n">
        <v>180587.51</v>
      </c>
      <c r="AB2" s="11" t="n">
        <v>46132</v>
      </c>
      <c r="AC2" s="6" t="n">
        <v>30</v>
      </c>
      <c r="AD2" s="6" t="n">
        <v>2779.95</v>
      </c>
      <c r="AE2" s="11" t="n">
        <v>46000</v>
      </c>
      <c r="AF2" s="6" t="n">
        <v>4200</v>
      </c>
      <c r="AG2" s="6" t="n">
        <v>91855.25</v>
      </c>
      <c r="AH2" s="11" t="n">
        <v>46209</v>
      </c>
      <c r="AI2" s="6" t="n">
        <v>96</v>
      </c>
      <c r="AJ2" s="6" t="n">
        <v>110938.4</v>
      </c>
      <c r="AK2" s="11" t="n">
        <v>46127</v>
      </c>
      <c r="AL2" s="6" t="n">
        <v>10</v>
      </c>
      <c r="AM2" s="6" t="n">
        <v>1282.4</v>
      </c>
      <c r="AN2" s="11" t="n">
        <v>45944</v>
      </c>
      <c r="AO2" s="6" t="n">
        <v>8</v>
      </c>
      <c r="AP2" s="6" t="n">
        <v>90326.0852736</v>
      </c>
    </row>
    <row collapsed="false" customFormat="false" customHeight="false" hidden="false" ht="12.1" outlineLevel="0" r="3">
      <c r="A3" s="11" t="n">
        <v>45747</v>
      </c>
      <c r="B3" s="6" t="n">
        <v>1</v>
      </c>
      <c r="C3" s="6" t="n">
        <v>4376.06</v>
      </c>
      <c r="D3" s="11" t="n">
        <v>45615</v>
      </c>
      <c r="E3" s="6" t="n">
        <v>590</v>
      </c>
      <c r="F3" s="6" t="n">
        <v>143126.22</v>
      </c>
      <c r="G3" s="11" t="n">
        <v>46197</v>
      </c>
      <c r="H3" s="6" t="n">
        <v>364</v>
      </c>
      <c r="I3" s="6" t="n">
        <v>111279.84</v>
      </c>
      <c r="J3" s="11" t="n">
        <v>45751</v>
      </c>
      <c r="K3" s="6" t="n">
        <v>14700</v>
      </c>
      <c r="L3" s="6" t="n">
        <v>140188.07</v>
      </c>
      <c r="M3" s="11" t="n">
        <v>46018</v>
      </c>
      <c r="N3" s="6" t="n">
        <v>1900</v>
      </c>
      <c r="O3" s="6" t="n">
        <v>24051.82</v>
      </c>
      <c r="P3" s="11" t="n">
        <v>45516</v>
      </c>
      <c r="Q3" s="6" t="n">
        <v>30</v>
      </c>
      <c r="R3" s="6" t="n">
        <v>7873.01</v>
      </c>
      <c r="S3" s="11" t="n">
        <v>46209</v>
      </c>
      <c r="T3" s="6" t="n">
        <v>226</v>
      </c>
      <c r="U3" s="6" t="n">
        <v>93233.72</v>
      </c>
      <c r="V3" s="11" t="n">
        <v>45875</v>
      </c>
      <c r="W3" s="6" t="n">
        <v>209</v>
      </c>
      <c r="X3" s="6" t="n">
        <v>91462.78</v>
      </c>
      <c r="Y3" s="0"/>
      <c r="Z3" s="5" t="s">
        <f>=SUM(AA2:AA2)/SUM(Z2:Z2)</f>
      </c>
      <c r="AA3" s="0" t="s">
        <v>12</v>
      </c>
      <c r="AB3" s="11" t="n">
        <v>46209</v>
      </c>
      <c r="AC3" s="6" t="n">
        <v>2220</v>
      </c>
      <c r="AD3" s="6" t="n">
        <v>128000.34</v>
      </c>
      <c r="AE3" s="11" t="n">
        <v>46139</v>
      </c>
      <c r="AF3" s="6" t="n">
        <v>200</v>
      </c>
      <c r="AG3" s="6" t="n">
        <v>4079.85</v>
      </c>
      <c r="AH3" s="0"/>
      <c r="AI3" s="5" t="s">
        <f>=SUM(AJ2:AJ2)/SUM(AI2:AI2)</f>
      </c>
      <c r="AJ3" s="0" t="s">
        <v>12</v>
      </c>
      <c r="AK3" s="11" t="n">
        <v>46142</v>
      </c>
      <c r="AL3" s="6" t="n">
        <v>870</v>
      </c>
      <c r="AM3" s="6" t="n">
        <v>104760.38</v>
      </c>
      <c r="AN3" s="11" t="n">
        <v>45972</v>
      </c>
      <c r="AO3" s="6" t="n">
        <v>10</v>
      </c>
      <c r="AP3" s="6" t="n">
        <v>113526.771598</v>
      </c>
    </row>
    <row collapsed="false" customFormat="false" customHeight="false" hidden="false" ht="12.1" outlineLevel="0" r="4">
      <c r="A4" s="11" t="n">
        <v>45961</v>
      </c>
      <c r="B4" s="6" t="n">
        <v>2</v>
      </c>
      <c r="C4" s="6" t="n">
        <v>5826.08</v>
      </c>
      <c r="D4" s="11" t="n">
        <v>45617</v>
      </c>
      <c r="E4" s="6" t="n">
        <v>700</v>
      </c>
      <c r="F4" s="6" t="n">
        <v>166210.46</v>
      </c>
      <c r="G4" s="11" t="n">
        <v>46199</v>
      </c>
      <c r="H4" s="6" t="n">
        <v>163</v>
      </c>
      <c r="I4" s="6" t="n">
        <v>50027.09</v>
      </c>
      <c r="J4" s="11" t="n">
        <v>45754</v>
      </c>
      <c r="K4" s="6" t="n">
        <v>7700</v>
      </c>
      <c r="L4" s="6" t="n">
        <v>69468.59</v>
      </c>
      <c r="M4" s="11" t="n">
        <v>46037</v>
      </c>
      <c r="N4" s="6" t="n">
        <v>100</v>
      </c>
      <c r="O4" s="6" t="n">
        <v>1229.36</v>
      </c>
      <c r="P4" s="11" t="n">
        <v>45523</v>
      </c>
      <c r="Q4" s="6" t="n">
        <v>70</v>
      </c>
      <c r="R4" s="6" t="n">
        <v>18205.74</v>
      </c>
      <c r="S4" s="11" t="n">
        <v>46223</v>
      </c>
      <c r="T4" s="6" t="n">
        <v>152</v>
      </c>
      <c r="U4" s="6" t="n">
        <v>59891.9</v>
      </c>
      <c r="V4" s="11" t="n">
        <v>45917</v>
      </c>
      <c r="W4" s="6" t="n">
        <v>5</v>
      </c>
      <c r="X4" s="6" t="n">
        <v>2065.45</v>
      </c>
      <c r="Y4" s="0"/>
      <c r="Z4" s="6" t="n">
        <v>548.8</v>
      </c>
      <c r="AA4" s="0" t="s">
        <v>543</v>
      </c>
      <c r="AB4" s="0"/>
      <c r="AC4" s="5" t="s">
        <f>=SUM(AD2:AD3)/SUM(AC2:AC3)</f>
      </c>
      <c r="AD4" s="0" t="s">
        <v>12</v>
      </c>
      <c r="AE4" s="11" t="n">
        <v>46209</v>
      </c>
      <c r="AF4" s="6" t="n">
        <v>5000</v>
      </c>
      <c r="AG4" s="6" t="n">
        <v>75953.15</v>
      </c>
      <c r="AH4" s="0"/>
      <c r="AI4" s="6" t="n">
        <v>1035</v>
      </c>
      <c r="AJ4" s="0" t="s">
        <v>543</v>
      </c>
      <c r="AK4" s="11" t="n">
        <v>46162</v>
      </c>
      <c r="AL4" s="6" t="n">
        <v>30</v>
      </c>
      <c r="AM4" s="6" t="n">
        <v>3703.99</v>
      </c>
      <c r="AN4" s="11" t="n">
        <v>45973</v>
      </c>
      <c r="AO4" s="6" t="n">
        <v>10</v>
      </c>
      <c r="AP4" s="6" t="n">
        <v>113834.950134</v>
      </c>
    </row>
    <row collapsed="false" customFormat="false" customHeight="false" hidden="false" ht="12.1" outlineLevel="0" r="5">
      <c r="A5" s="11" t="n">
        <v>46000</v>
      </c>
      <c r="B5" s="6" t="n">
        <v>25</v>
      </c>
      <c r="C5" s="6" t="n">
        <v>75888.09</v>
      </c>
      <c r="D5" s="11" t="n">
        <v>46219</v>
      </c>
      <c r="E5" s="6" t="n">
        <v>292</v>
      </c>
      <c r="F5" s="6" t="n">
        <v>80902.63</v>
      </c>
      <c r="G5" s="11" t="n">
        <v>46209</v>
      </c>
      <c r="H5" s="6" t="n">
        <v>733</v>
      </c>
      <c r="I5" s="6" t="n">
        <v>221084.85</v>
      </c>
      <c r="J5" s="11" t="n">
        <v>45798</v>
      </c>
      <c r="K5" s="6" t="n">
        <v>200</v>
      </c>
      <c r="L5" s="6" t="n">
        <v>1829.28</v>
      </c>
      <c r="M5" s="11" t="n">
        <v>46101</v>
      </c>
      <c r="N5" s="6" t="n">
        <v>900</v>
      </c>
      <c r="O5" s="6" t="n">
        <v>11942.35</v>
      </c>
      <c r="P5" s="11" t="n">
        <v>45524</v>
      </c>
      <c r="Q5" s="6" t="n">
        <v>60</v>
      </c>
      <c r="R5" s="6" t="n">
        <v>15740.01</v>
      </c>
      <c r="S5" s="0"/>
      <c r="T5" s="5" t="s">
        <f>=SUM(U2:U4)/SUM(T2:T4)</f>
      </c>
      <c r="U5" s="0" t="s">
        <v>12</v>
      </c>
      <c r="V5" s="11" t="n">
        <v>46000</v>
      </c>
      <c r="W5" s="6" t="n">
        <v>7</v>
      </c>
      <c r="X5" s="6" t="n">
        <v>2903.23</v>
      </c>
      <c r="Y5" s="0"/>
      <c r="Z5" s="6" t="n">
        <v>331</v>
      </c>
      <c r="AA5" s="0" t="s">
        <v>544</v>
      </c>
      <c r="AB5" s="0"/>
      <c r="AC5" s="6" t="n">
        <v>61.78</v>
      </c>
      <c r="AD5" s="0" t="s">
        <v>543</v>
      </c>
      <c r="AE5" s="0"/>
      <c r="AF5" s="5" t="s">
        <f>=SUM(AG2:AG4)/SUM(AF2:AF4)</f>
      </c>
      <c r="AG5" s="0" t="s">
        <v>12</v>
      </c>
      <c r="AH5" s="0"/>
      <c r="AI5" s="6" t="n">
        <v>96</v>
      </c>
      <c r="AJ5" s="0" t="s">
        <v>544</v>
      </c>
      <c r="AK5" s="11" t="n">
        <v>46165</v>
      </c>
      <c r="AL5" s="6" t="n">
        <v>10</v>
      </c>
      <c r="AM5" s="6" t="n">
        <v>1177.32</v>
      </c>
      <c r="AN5" s="11" t="n">
        <v>45974</v>
      </c>
      <c r="AO5" s="6" t="n">
        <v>4</v>
      </c>
      <c r="AP5" s="6" t="n">
        <v>45666.094626</v>
      </c>
    </row>
    <row collapsed="false" customFormat="false" customHeight="false" hidden="false" ht="12.1" outlineLevel="0" r="6">
      <c r="A6" s="11" t="n">
        <v>46199</v>
      </c>
      <c r="B6" s="6" t="n">
        <v>35</v>
      </c>
      <c r="C6" s="6" t="n">
        <v>62991.56</v>
      </c>
      <c r="D6" s="11" t="n">
        <v>45623</v>
      </c>
      <c r="E6" s="6" t="n">
        <v>10</v>
      </c>
      <c r="F6" s="6" t="n">
        <v>2252.03</v>
      </c>
      <c r="G6" s="0"/>
      <c r="H6" s="5" t="s">
        <f>=SUM(I2:I5)/SUM(H2:H5)</f>
      </c>
      <c r="I6" s="0" t="s">
        <v>12</v>
      </c>
      <c r="J6" s="11" t="n">
        <v>45888</v>
      </c>
      <c r="K6" s="6" t="n">
        <v>200</v>
      </c>
      <c r="L6" s="6" t="n">
        <v>1777.24</v>
      </c>
      <c r="M6" s="11" t="n">
        <v>46105</v>
      </c>
      <c r="N6" s="6" t="n">
        <v>300</v>
      </c>
      <c r="O6" s="6" t="n">
        <v>3845.69</v>
      </c>
      <c r="P6" s="11" t="n">
        <v>45532</v>
      </c>
      <c r="Q6" s="6" t="n">
        <v>10</v>
      </c>
      <c r="R6" s="6" t="n">
        <v>2523.27</v>
      </c>
      <c r="S6" s="0"/>
      <c r="T6" s="6" t="n">
        <v>412.65</v>
      </c>
      <c r="U6" s="0" t="s">
        <v>543</v>
      </c>
      <c r="V6" s="11" t="n">
        <v>46007</v>
      </c>
      <c r="W6" s="6" t="n">
        <v>2</v>
      </c>
      <c r="X6" s="6" t="n">
        <v>844.59</v>
      </c>
      <c r="Y6" s="0"/>
      <c r="Z6" s="5" t="s">
        <f>=Z5*(ABS(Z4)-ABS(Z3))</f>
      </c>
      <c r="AA6" s="0" t="s">
        <v>545</v>
      </c>
      <c r="AB6" s="0"/>
      <c r="AC6" s="6" t="n">
        <v>2250</v>
      </c>
      <c r="AD6" s="0" t="s">
        <v>544</v>
      </c>
      <c r="AE6" s="0"/>
      <c r="AF6" s="6" t="n">
        <v>14.165</v>
      </c>
      <c r="AG6" s="0" t="s">
        <v>543</v>
      </c>
      <c r="AH6" s="0"/>
      <c r="AI6" s="5" t="s">
        <f>=AI5*(ABS(AI4)-ABS(AI3))</f>
      </c>
      <c r="AJ6" s="0" t="s">
        <v>545</v>
      </c>
      <c r="AK6" s="11" t="n">
        <v>46168</v>
      </c>
      <c r="AL6" s="6" t="n">
        <v>10</v>
      </c>
      <c r="AM6" s="6" t="n">
        <v>1167.42</v>
      </c>
      <c r="AN6" s="11" t="n">
        <v>45978</v>
      </c>
      <c r="AO6" s="6" t="n">
        <v>1</v>
      </c>
      <c r="AP6" s="6" t="n">
        <v>11390.937264</v>
      </c>
    </row>
    <row collapsed="false" customFormat="false" customHeight="false" hidden="false" ht="12.1" outlineLevel="0" r="7">
      <c r="A7" s="11" t="n">
        <v>46219</v>
      </c>
      <c r="B7" s="6" t="n">
        <v>176</v>
      </c>
      <c r="C7" s="6" t="n">
        <v>286112.13</v>
      </c>
      <c r="D7" s="11" t="n">
        <v>45623</v>
      </c>
      <c r="E7" s="6" t="n">
        <v>90</v>
      </c>
      <c r="F7" s="6" t="n">
        <v>20268.23</v>
      </c>
      <c r="G7" s="0"/>
      <c r="H7" s="6" t="n">
        <v>345.95</v>
      </c>
      <c r="I7" s="0" t="s">
        <v>543</v>
      </c>
      <c r="J7" s="11" t="n">
        <v>45898</v>
      </c>
      <c r="K7" s="6" t="n">
        <v>22900</v>
      </c>
      <c r="L7" s="6" t="n">
        <v>200212.54</v>
      </c>
      <c r="M7" s="11" t="n">
        <v>46198</v>
      </c>
      <c r="N7" s="6" t="n">
        <v>5000</v>
      </c>
      <c r="O7" s="6" t="n">
        <v>54963.45</v>
      </c>
      <c r="P7" s="11" t="n">
        <v>45595</v>
      </c>
      <c r="Q7" s="6" t="n">
        <v>30</v>
      </c>
      <c r="R7" s="6" t="n">
        <v>7166.01</v>
      </c>
      <c r="S7" s="0"/>
      <c r="T7" s="6" t="n">
        <v>645</v>
      </c>
      <c r="U7" s="0" t="s">
        <v>544</v>
      </c>
      <c r="V7" s="11" t="n">
        <v>46035</v>
      </c>
      <c r="W7" s="6" t="n">
        <v>2</v>
      </c>
      <c r="X7" s="6" t="n">
        <v>815.77</v>
      </c>
      <c r="Y7" s="0"/>
      <c r="Z7" s="0"/>
      <c r="AA7" s="0"/>
      <c r="AB7" s="0"/>
      <c r="AC7" s="5" t="s">
        <f>=AC6*(ABS(AC5)-ABS(AC4))</f>
      </c>
      <c r="AD7" s="0" t="s">
        <v>545</v>
      </c>
      <c r="AE7" s="0"/>
      <c r="AF7" s="6" t="n">
        <v>9400</v>
      </c>
      <c r="AG7" s="0" t="s">
        <v>544</v>
      </c>
      <c r="AH7" s="0"/>
      <c r="AI7" s="0"/>
      <c r="AJ7" s="0"/>
      <c r="AK7" s="11" t="n">
        <v>46169</v>
      </c>
      <c r="AL7" s="6" t="n">
        <v>10</v>
      </c>
      <c r="AM7" s="6" t="n">
        <v>1157.71</v>
      </c>
      <c r="AN7" s="11" t="n">
        <v>46003</v>
      </c>
      <c r="AO7" s="6" t="n">
        <v>1</v>
      </c>
      <c r="AP7" s="6" t="n">
        <v>10990.11</v>
      </c>
    </row>
    <row collapsed="false" customFormat="false" customHeight="false" hidden="false" ht="12.1" outlineLevel="0" r="8">
      <c r="A8" s="11" t="n">
        <v>46223</v>
      </c>
      <c r="B8" s="6" t="n">
        <v>58</v>
      </c>
      <c r="C8" s="6" t="n">
        <v>96376.41</v>
      </c>
      <c r="D8" s="11" t="n">
        <v>45623</v>
      </c>
      <c r="E8" s="6" t="n">
        <v>10</v>
      </c>
      <c r="F8" s="6" t="n">
        <v>2251.7</v>
      </c>
      <c r="G8" s="0"/>
      <c r="H8" s="6" t="n">
        <v>1269</v>
      </c>
      <c r="I8" s="0" t="s">
        <v>544</v>
      </c>
      <c r="J8" s="11" t="n">
        <v>45943</v>
      </c>
      <c r="K8" s="6" t="n">
        <v>100</v>
      </c>
      <c r="L8" s="6" t="n">
        <v>816.07</v>
      </c>
      <c r="M8" s="11" t="n">
        <v>46199</v>
      </c>
      <c r="N8" s="6" t="n">
        <v>4600</v>
      </c>
      <c r="O8" s="6" t="n">
        <v>49599.68</v>
      </c>
      <c r="P8" s="11" t="n">
        <v>45610</v>
      </c>
      <c r="Q8" s="6" t="n">
        <v>10</v>
      </c>
      <c r="R8" s="6" t="n">
        <v>2542.78</v>
      </c>
      <c r="S8" s="0"/>
      <c r="T8" s="5" t="s">
        <f>=T7*(ABS(T6)-ABS(T5))</f>
      </c>
      <c r="U8" s="0" t="s">
        <v>545</v>
      </c>
      <c r="V8" s="11" t="n">
        <v>46127</v>
      </c>
      <c r="W8" s="6" t="n">
        <v>1</v>
      </c>
      <c r="X8" s="6" t="n">
        <v>382.87</v>
      </c>
      <c r="Y8" s="0"/>
      <c r="Z8" s="0"/>
      <c r="AA8" s="0"/>
      <c r="AB8" s="0"/>
      <c r="AC8" s="0"/>
      <c r="AD8" s="0"/>
      <c r="AE8" s="0"/>
      <c r="AF8" s="5" t="s">
        <f>=AF7*(ABS(AF6)-ABS(AF5))</f>
      </c>
      <c r="AG8" s="0" t="s">
        <v>545</v>
      </c>
      <c r="AH8" s="0"/>
      <c r="AI8" s="0"/>
      <c r="AJ8" s="0"/>
      <c r="AK8" s="11" t="n">
        <v>46200</v>
      </c>
      <c r="AL8" s="6" t="n">
        <v>10</v>
      </c>
      <c r="AM8" s="6" t="n">
        <v>994.1</v>
      </c>
      <c r="AN8" s="0"/>
      <c r="AO8" s="5" t="s">
        <f>=SUM(AP2:AP7)/SUM(AO2:AO7)</f>
      </c>
      <c r="AP8" s="0" t="s">
        <v>12</v>
      </c>
    </row>
    <row collapsed="false" customFormat="false" customHeight="false" hidden="false" ht="12.1" outlineLevel="0" r="9">
      <c r="A9" s="11" t="n">
        <v>45799</v>
      </c>
      <c r="B9" s="6" t="n">
        <v>3</v>
      </c>
      <c r="C9" s="6" t="n">
        <v>11748.3975</v>
      </c>
      <c r="D9" s="0"/>
      <c r="E9" s="5" t="s">
        <f>=SUM(F2:F8)/SUM(E2:E8)</f>
      </c>
      <c r="F9" s="0" t="s">
        <v>12</v>
      </c>
      <c r="G9" s="0"/>
      <c r="H9" s="5" t="s">
        <f>=H8*(ABS(H7)-ABS(H6))</f>
      </c>
      <c r="I9" s="0" t="s">
        <v>545</v>
      </c>
      <c r="J9" s="11" t="n">
        <v>45947</v>
      </c>
      <c r="K9" s="6" t="n">
        <v>200</v>
      </c>
      <c r="L9" s="6" t="n">
        <v>1723.21</v>
      </c>
      <c r="M9" s="11" t="n">
        <v>46203</v>
      </c>
      <c r="N9" s="6" t="n">
        <v>6500</v>
      </c>
      <c r="O9" s="6" t="n">
        <v>72135.46</v>
      </c>
      <c r="P9" s="11" t="n">
        <v>46184</v>
      </c>
      <c r="Q9" s="6" t="n">
        <v>3</v>
      </c>
      <c r="R9" s="6" t="n">
        <v>890.9</v>
      </c>
      <c r="S9" s="0"/>
      <c r="T9" s="0"/>
      <c r="U9" s="0"/>
      <c r="V9" s="11" t="n">
        <v>46132</v>
      </c>
      <c r="W9" s="6" t="n">
        <v>2</v>
      </c>
      <c r="X9" s="6" t="n">
        <v>770.54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=SUM(AM2:AM8)/SUM(AL2:AL8)</f>
      </c>
      <c r="AM9" s="0" t="s">
        <v>12</v>
      </c>
      <c r="AN9" s="0"/>
      <c r="AO9" s="6" t="n">
        <v>99.3422</v>
      </c>
      <c r="AP9" s="0" t="s">
        <v>543</v>
      </c>
    </row>
    <row collapsed="false" customFormat="false" customHeight="false" hidden="false" ht="12.1" outlineLevel="0" r="10">
      <c r="A10" s="11" t="n">
        <v>46125</v>
      </c>
      <c r="B10" s="6" t="n">
        <v>1</v>
      </c>
      <c r="C10" s="6" t="n">
        <v>2847.99</v>
      </c>
      <c r="D10" s="0"/>
      <c r="E10" s="6" t="n">
        <v>262.5</v>
      </c>
      <c r="F10" s="0" t="s">
        <v>543</v>
      </c>
      <c r="G10" s="0"/>
      <c r="H10" s="0"/>
      <c r="I10" s="0"/>
      <c r="J10" s="11" t="n">
        <v>45957</v>
      </c>
      <c r="K10" s="6" t="n">
        <v>10000</v>
      </c>
      <c r="L10" s="6" t="n">
        <v>81657.12</v>
      </c>
      <c r="M10" s="11" t="n">
        <v>46209</v>
      </c>
      <c r="N10" s="6" t="n">
        <v>2600</v>
      </c>
      <c r="O10" s="6" t="n">
        <v>27241.06</v>
      </c>
      <c r="P10" s="11" t="n">
        <v>46191</v>
      </c>
      <c r="Q10" s="6" t="n">
        <v>1</v>
      </c>
      <c r="R10" s="6" t="n">
        <v>295.51</v>
      </c>
      <c r="S10" s="0"/>
      <c r="T10" s="0"/>
      <c r="U10" s="0"/>
      <c r="V10" s="11" t="n">
        <v>46142</v>
      </c>
      <c r="W10" s="6" t="n">
        <v>3</v>
      </c>
      <c r="X10" s="6" t="n">
        <v>1107.17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6" t="n">
        <v>89.36</v>
      </c>
      <c r="AM10" s="0" t="s">
        <v>543</v>
      </c>
      <c r="AN10" s="0"/>
      <c r="AO10" s="6" t="n">
        <v>34</v>
      </c>
      <c r="AP10" s="0" t="s">
        <v>544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6" t="n">
        <v>1782</v>
      </c>
      <c r="F11" s="0" t="s">
        <v>544</v>
      </c>
      <c r="G11" s="0"/>
      <c r="H11" s="0"/>
      <c r="I11" s="0"/>
      <c r="J11" s="11" t="n">
        <v>45974</v>
      </c>
      <c r="K11" s="6" t="n">
        <v>2000</v>
      </c>
      <c r="L11" s="6" t="n">
        <v>16741.71</v>
      </c>
      <c r="M11" s="11" t="n">
        <v>46216</v>
      </c>
      <c r="N11" s="6" t="n">
        <v>10000</v>
      </c>
      <c r="O11" s="6" t="n">
        <v>99719.75</v>
      </c>
      <c r="P11" s="11" t="n">
        <v>46199</v>
      </c>
      <c r="Q11" s="6" t="n">
        <v>200</v>
      </c>
      <c r="R11" s="6" t="n">
        <v>52921.02</v>
      </c>
      <c r="S11" s="0"/>
      <c r="T11" s="0"/>
      <c r="U11" s="0"/>
      <c r="V11" s="11" t="n">
        <v>46169</v>
      </c>
      <c r="W11" s="6" t="n">
        <v>1</v>
      </c>
      <c r="X11" s="6" t="n">
        <v>313.02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6" t="n">
        <v>950</v>
      </c>
      <c r="AM11" s="0" t="s">
        <v>544</v>
      </c>
      <c r="AN11" s="0"/>
      <c r="AO11" s="6" t="s">
        <f>=Портфель!H16*Портфель!$R$6</f>
      </c>
      <c r="AP11" s="0" t="s">
        <v>7</v>
      </c>
    </row>
    <row collapsed="false" customFormat="false" customHeight="false" hidden="false" ht="12.1" outlineLevel="0" r="12">
      <c r="A12" s="0"/>
      <c r="B12" s="6" t="n">
        <v>1668</v>
      </c>
      <c r="C12" s="0" t="s">
        <v>543</v>
      </c>
      <c r="D12" s="0"/>
      <c r="E12" s="5" t="s">
        <f>=E11*(ABS(E10)-ABS(E9))</f>
      </c>
      <c r="F12" s="0" t="s">
        <v>545</v>
      </c>
      <c r="G12" s="0"/>
      <c r="H12" s="0"/>
      <c r="I12" s="0"/>
      <c r="J12" s="11" t="n">
        <v>46076</v>
      </c>
      <c r="K12" s="6" t="n">
        <v>100</v>
      </c>
      <c r="L12" s="6" t="n">
        <v>887.12</v>
      </c>
      <c r="M12" s="11" t="n">
        <v>46220</v>
      </c>
      <c r="N12" s="6" t="n">
        <v>8500</v>
      </c>
      <c r="O12" s="6" t="n">
        <v>77148.97</v>
      </c>
      <c r="P12" s="11" t="n">
        <v>46202</v>
      </c>
      <c r="Q12" s="6" t="n">
        <v>179</v>
      </c>
      <c r="R12" s="6" t="n">
        <v>48664.76</v>
      </c>
      <c r="S12" s="0"/>
      <c r="T12" s="0"/>
      <c r="U12" s="0"/>
      <c r="V12" s="11" t="n">
        <v>46188</v>
      </c>
      <c r="W12" s="6" t="n">
        <v>5</v>
      </c>
      <c r="X12" s="6" t="n">
        <v>1526.07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5" t="s">
        <f>=AL11*(ABS(AL10)-ABS(AL9))</f>
      </c>
      <c r="AM12" s="0" t="s">
        <v>545</v>
      </c>
      <c r="AN12" s="0"/>
      <c r="AO12" s="6" t="s">
        <f>=Портфель!I16*Портфель!$R$13</f>
      </c>
      <c r="AP12" s="0" t="s">
        <v>8</v>
      </c>
    </row>
    <row collapsed="false" customFormat="false" customHeight="false" hidden="false" ht="12.1" outlineLevel="0" r="13">
      <c r="A13" s="0"/>
      <c r="B13" s="6" t="n">
        <v>307</v>
      </c>
      <c r="C13" s="0" t="s">
        <v>544</v>
      </c>
      <c r="D13" s="0"/>
      <c r="E13" s="0"/>
      <c r="F13" s="0"/>
      <c r="G13" s="0"/>
      <c r="H13" s="0"/>
      <c r="I13" s="0"/>
      <c r="J13" s="11" t="n">
        <v>46112</v>
      </c>
      <c r="K13" s="6" t="n">
        <v>100</v>
      </c>
      <c r="L13" s="6" t="n">
        <v>849.59</v>
      </c>
      <c r="M13" s="0"/>
      <c r="N13" s="5" t="s">
        <f>=SUM(O2:O12)/SUM(N2:N12)</f>
      </c>
      <c r="O13" s="0" t="s">
        <v>12</v>
      </c>
      <c r="P13" s="11" t="n">
        <v>46203</v>
      </c>
      <c r="Q13" s="6" t="n">
        <v>3</v>
      </c>
      <c r="R13" s="6" t="n">
        <v>819.57</v>
      </c>
      <c r="S13" s="0"/>
      <c r="T13" s="0"/>
      <c r="U13" s="0"/>
      <c r="V13" s="11" t="n">
        <v>46220</v>
      </c>
      <c r="W13" s="6" t="n">
        <v>500</v>
      </c>
      <c r="X13" s="6" t="n">
        <v>106174.27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5" t="s">
        <f>=AO10*(AO11*AO9/100-AO8+AO12)</f>
      </c>
      <c r="AP13" s="0" t="s">
        <v>545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545</v>
      </c>
      <c r="D14" s="0"/>
      <c r="E14" s="0"/>
      <c r="F14" s="0"/>
      <c r="G14" s="0"/>
      <c r="H14" s="0"/>
      <c r="I14" s="0"/>
      <c r="J14" s="0"/>
      <c r="K14" s="5" t="s">
        <f>=SUM(L2:L13)/SUM(K2:K13)</f>
      </c>
      <c r="L14" s="0" t="s">
        <v>12</v>
      </c>
      <c r="M14" s="0"/>
      <c r="N14" s="6" t="n">
        <v>9.34</v>
      </c>
      <c r="O14" s="0" t="s">
        <v>543</v>
      </c>
      <c r="P14" s="11" t="n">
        <v>46209</v>
      </c>
      <c r="Q14" s="6" t="n">
        <v>1</v>
      </c>
      <c r="R14" s="6" t="n">
        <v>247.83</v>
      </c>
      <c r="S14" s="0"/>
      <c r="T14" s="0"/>
      <c r="U14" s="0"/>
      <c r="V14" s="11" t="n">
        <v>46223</v>
      </c>
      <c r="W14" s="6" t="n">
        <v>6</v>
      </c>
      <c r="X14" s="6" t="n">
        <v>1380.97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7.085</v>
      </c>
      <c r="L15" s="0" t="s">
        <v>543</v>
      </c>
      <c r="M15" s="0"/>
      <c r="N15" s="6" t="n">
        <v>41100</v>
      </c>
      <c r="O15" s="0" t="s">
        <v>544</v>
      </c>
      <c r="P15" s="11" t="n">
        <v>46211</v>
      </c>
      <c r="Q15" s="6" t="n">
        <v>3</v>
      </c>
      <c r="R15" s="6" t="n">
        <v>765.12</v>
      </c>
      <c r="S15" s="0"/>
      <c r="T15" s="0"/>
      <c r="U15" s="0"/>
      <c r="V15" s="11" t="n">
        <v>45852</v>
      </c>
      <c r="W15" s="6" t="n">
        <v>78</v>
      </c>
      <c r="X15" s="6" t="n">
        <v>32971.482142857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6" t="n">
        <v>58400</v>
      </c>
      <c r="L16" s="0" t="s">
        <v>544</v>
      </c>
      <c r="M16" s="0"/>
      <c r="N16" s="5" t="s">
        <f>=N15*(ABS(N14)-ABS(N13))</f>
      </c>
      <c r="O16" s="0" t="s">
        <v>545</v>
      </c>
      <c r="P16" s="11" t="n">
        <v>46217</v>
      </c>
      <c r="Q16" s="6" t="n">
        <v>828</v>
      </c>
      <c r="R16" s="6" t="n">
        <v>207078.61</v>
      </c>
      <c r="S16" s="0"/>
      <c r="T16" s="0"/>
      <c r="U16" s="0"/>
      <c r="V16" s="11" t="n">
        <v>46129</v>
      </c>
      <c r="W16" s="6" t="n">
        <v>1</v>
      </c>
      <c r="X16" s="6" t="n">
        <v>385.67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5" t="s">
        <f>=K16*(ABS(K15)-ABS(K14))</f>
      </c>
      <c r="L17" s="0" t="s">
        <v>545</v>
      </c>
      <c r="M17" s="0"/>
      <c r="N17" s="0"/>
      <c r="O17" s="0"/>
      <c r="P17" s="0"/>
      <c r="Q17" s="5" t="s">
        <f>=SUM(R2:R16)/SUM(Q2:Q16)</f>
      </c>
      <c r="R17" s="0" t="s">
        <v>12</v>
      </c>
      <c r="S17" s="0"/>
      <c r="T17" s="0"/>
      <c r="U17" s="0"/>
      <c r="V17" s="11" t="n">
        <v>46149</v>
      </c>
      <c r="W17" s="6" t="n">
        <v>4</v>
      </c>
      <c r="X17" s="6" t="n">
        <v>1423.17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6" t="n">
        <v>247.92</v>
      </c>
      <c r="R18" s="0" t="s">
        <v>543</v>
      </c>
      <c r="S18" s="0"/>
      <c r="T18" s="0"/>
      <c r="U18" s="0"/>
      <c r="V18" s="11" t="n">
        <v>46154</v>
      </c>
      <c r="W18" s="6" t="n">
        <v>1</v>
      </c>
      <c r="X18" s="6" t="n">
        <v>354.79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6" t="n">
        <v>1458</v>
      </c>
      <c r="R19" s="0" t="s">
        <v>544</v>
      </c>
      <c r="S19" s="0"/>
      <c r="T19" s="0"/>
      <c r="U19" s="0"/>
      <c r="V19" s="0"/>
      <c r="W19" s="5" t="s">
        <f>=SUM(X2:X18)/SUM(W2:W18)</f>
      </c>
      <c r="X19" s="0" t="s">
        <v>12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5" t="s">
        <f>=Q19*(ABS(Q18)-ABS(Q17))</f>
      </c>
      <c r="R20" s="0" t="s">
        <v>545</v>
      </c>
      <c r="S20" s="0"/>
      <c r="T20" s="0"/>
      <c r="U20" s="0"/>
      <c r="V20" s="0"/>
      <c r="W20" s="6" t="n">
        <v>230.2</v>
      </c>
      <c r="X20" s="0" t="s">
        <v>543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6" t="n">
        <v>811</v>
      </c>
      <c r="X21" s="0" t="s">
        <v>544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5" t="s">
        <f>=W21*(ABS(W20)-ABS(W19))</f>
      </c>
      <c r="X22" s="0" t="s">
        <v>545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8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84</v>
      </c>
      <c r="B1" s="18" t="s">
        <v>0</v>
      </c>
      <c r="C1" s="18" t="s">
        <v>2</v>
      </c>
      <c r="D1" s="18" t="s">
        <v>546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547</v>
      </c>
      <c r="L1" s="18" t="s">
        <v>548</v>
      </c>
      <c r="M1" s="18" t="s">
        <v>20</v>
      </c>
      <c r="N1" s="18" t="s">
        <v>38</v>
      </c>
      <c r="O1" s="18" t="s">
        <v>549</v>
      </c>
      <c r="P1" s="18" t="s">
        <v>550</v>
      </c>
    </row>
    <row collapsed="false" customFormat="false" customHeight="false" hidden="false" ht="12.1" outlineLevel="0" r="2">
      <c r="A2" s="21" t="n">
        <v>44557.020636574</v>
      </c>
      <c r="B2" s="22" t="s">
        <v>551</v>
      </c>
      <c r="C2" s="22" t="s">
        <v>91</v>
      </c>
      <c r="D2" s="22" t="s">
        <v>551</v>
      </c>
      <c r="E2" s="22" t="s">
        <v>551</v>
      </c>
      <c r="F2" s="22" t="s">
        <v>20</v>
      </c>
      <c r="G2" s="23" t="n">
        <v>3</v>
      </c>
      <c r="H2" s="24" t="n">
        <v>133333.33333333</v>
      </c>
      <c r="I2" s="24" t="n">
        <v>400000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  <c r="P2" s="22" t="s">
        <v>552</v>
      </c>
    </row>
    <row collapsed="false" customFormat="false" customHeight="false" hidden="false" ht="12.1" outlineLevel="0" r="3">
      <c r="A3" s="20" t="n">
        <v>44557.465</v>
      </c>
      <c r="B3" s="16" t="s">
        <v>474</v>
      </c>
      <c r="C3" s="16" t="s">
        <v>553</v>
      </c>
      <c r="D3" s="16" t="s">
        <v>466</v>
      </c>
      <c r="E3" s="16" t="s">
        <v>18</v>
      </c>
      <c r="F3" s="16" t="s">
        <v>20</v>
      </c>
      <c r="G3" s="7" t="n">
        <v>5</v>
      </c>
      <c r="H3" s="6" t="n">
        <v>4446.8</v>
      </c>
      <c r="I3" s="6" t="n">
        <v>-22234</v>
      </c>
      <c r="J3" s="6" t="n">
        <v>-0</v>
      </c>
      <c r="K3" s="6" t="n">
        <v>-13.34</v>
      </c>
      <c r="L3" s="6" t="n">
        <v>-0</v>
      </c>
      <c r="M3" s="6" t="s">
        <f>=I3+J3+K3+L3</f>
      </c>
      <c r="N3" s="6"/>
      <c r="O3" s="16"/>
      <c r="P3" s="16" t="s">
        <v>552</v>
      </c>
    </row>
    <row collapsed="false" customFormat="false" customHeight="false" hidden="false" ht="12.1" outlineLevel="0" r="4">
      <c r="A4" s="20" t="n">
        <v>44557.470763889</v>
      </c>
      <c r="B4" s="16" t="s">
        <v>23</v>
      </c>
      <c r="C4" s="16" t="s">
        <v>554</v>
      </c>
      <c r="D4" s="16" t="s">
        <v>466</v>
      </c>
      <c r="E4" s="16" t="s">
        <v>18</v>
      </c>
      <c r="F4" s="16" t="s">
        <v>20</v>
      </c>
      <c r="G4" s="7" t="n">
        <v>70</v>
      </c>
      <c r="H4" s="6" t="n">
        <v>294.77</v>
      </c>
      <c r="I4" s="6" t="n">
        <v>-20633.9</v>
      </c>
      <c r="J4" s="6" t="n">
        <v>-0</v>
      </c>
      <c r="K4" s="6" t="n">
        <v>-12.39</v>
      </c>
      <c r="L4" s="6" t="n">
        <v>-0</v>
      </c>
      <c r="M4" s="6" t="s">
        <f>=I4+J4+K4+L4</f>
      </c>
      <c r="N4" s="6"/>
      <c r="O4" s="16"/>
      <c r="P4" s="16" t="s">
        <v>552</v>
      </c>
    </row>
    <row collapsed="false" customFormat="false" customHeight="false" hidden="false" ht="12.1" outlineLevel="0" r="5">
      <c r="A5" s="20" t="n">
        <v>44557.47619213</v>
      </c>
      <c r="B5" s="16" t="s">
        <v>475</v>
      </c>
      <c r="C5" s="16" t="s">
        <v>555</v>
      </c>
      <c r="D5" s="16" t="s">
        <v>466</v>
      </c>
      <c r="E5" s="16" t="s">
        <v>73</v>
      </c>
      <c r="F5" s="16" t="s">
        <v>20</v>
      </c>
      <c r="G5" s="7" t="n">
        <v>21</v>
      </c>
      <c r="H5" s="6" t="n">
        <v>89.775</v>
      </c>
      <c r="I5" s="6" t="n">
        <v>-18852.75</v>
      </c>
      <c r="J5" s="6" t="n">
        <v>-728.91</v>
      </c>
      <c r="K5" s="6" t="n">
        <v>-11.33</v>
      </c>
      <c r="L5" s="6" t="n">
        <v>-0</v>
      </c>
      <c r="M5" s="6" t="s">
        <f>=I5+J5+K5+L5</f>
      </c>
      <c r="N5" s="6"/>
      <c r="O5" s="16"/>
      <c r="P5" s="16" t="s">
        <v>552</v>
      </c>
    </row>
    <row collapsed="false" customFormat="false" customHeight="false" hidden="false" ht="12.1" outlineLevel="0" r="6">
      <c r="A6" s="20" t="n">
        <v>44557.481354167</v>
      </c>
      <c r="B6" s="16" t="s">
        <v>476</v>
      </c>
      <c r="C6" s="16" t="s">
        <v>556</v>
      </c>
      <c r="D6" s="16" t="s">
        <v>466</v>
      </c>
      <c r="E6" s="16" t="s">
        <v>73</v>
      </c>
      <c r="F6" s="16" t="s">
        <v>20</v>
      </c>
      <c r="G6" s="7" t="n">
        <v>20</v>
      </c>
      <c r="H6" s="6" t="n">
        <v>101.799</v>
      </c>
      <c r="I6" s="6" t="n">
        <v>-20359.8</v>
      </c>
      <c r="J6" s="6" t="n">
        <v>-419.2</v>
      </c>
      <c r="K6" s="6" t="n">
        <v>-12.22</v>
      </c>
      <c r="L6" s="6" t="n">
        <v>-0</v>
      </c>
      <c r="M6" s="6" t="s">
        <f>=I6+J6+K6+L6</f>
      </c>
      <c r="N6" s="6"/>
      <c r="O6" s="16"/>
      <c r="P6" s="16" t="s">
        <v>552</v>
      </c>
    </row>
    <row collapsed="false" customFormat="false" customHeight="false" hidden="false" ht="12.1" outlineLevel="0" r="7">
      <c r="A7" s="20" t="n">
        <v>44557.484560185</v>
      </c>
      <c r="B7" s="16" t="s">
        <v>477</v>
      </c>
      <c r="C7" s="16" t="s">
        <v>557</v>
      </c>
      <c r="D7" s="16" t="s">
        <v>466</v>
      </c>
      <c r="E7" s="16" t="s">
        <v>73</v>
      </c>
      <c r="F7" s="16" t="s">
        <v>20</v>
      </c>
      <c r="G7" s="7" t="n">
        <v>20</v>
      </c>
      <c r="H7" s="6" t="n">
        <v>94.337</v>
      </c>
      <c r="I7" s="6" t="n">
        <v>-18867.4</v>
      </c>
      <c r="J7" s="6" t="n">
        <v>-591</v>
      </c>
      <c r="K7" s="6" t="n">
        <v>-11.31</v>
      </c>
      <c r="L7" s="6" t="n">
        <v>-0</v>
      </c>
      <c r="M7" s="6" t="s">
        <f>=I7+J7+K7+L7</f>
      </c>
      <c r="N7" s="6"/>
      <c r="O7" s="16"/>
      <c r="P7" s="16" t="s">
        <v>552</v>
      </c>
    </row>
    <row collapsed="false" customFormat="false" customHeight="false" hidden="false" ht="12.1" outlineLevel="0" r="8">
      <c r="A8" s="20" t="n">
        <v>44557.503275463</v>
      </c>
      <c r="B8" s="16" t="s">
        <v>478</v>
      </c>
      <c r="C8" s="16" t="s">
        <v>558</v>
      </c>
      <c r="D8" s="16" t="s">
        <v>466</v>
      </c>
      <c r="E8" s="16" t="s">
        <v>73</v>
      </c>
      <c r="F8" s="16" t="s">
        <v>20</v>
      </c>
      <c r="G8" s="7" t="n">
        <v>20</v>
      </c>
      <c r="H8" s="6" t="n">
        <v>98.1</v>
      </c>
      <c r="I8" s="6" t="n">
        <v>-19620</v>
      </c>
      <c r="J8" s="6" t="n">
        <v>-411.8</v>
      </c>
      <c r="K8" s="6" t="n">
        <v>-11.77</v>
      </c>
      <c r="L8" s="6" t="n">
        <v>-0</v>
      </c>
      <c r="M8" s="6" t="s">
        <f>=I8+J8+K8+L8</f>
      </c>
      <c r="N8" s="6"/>
      <c r="O8" s="16"/>
      <c r="P8" s="16" t="s">
        <v>552</v>
      </c>
    </row>
    <row collapsed="false" customFormat="false" customHeight="false" hidden="false" ht="12.1" outlineLevel="0" r="9">
      <c r="A9" s="20" t="n">
        <v>44557.673032407</v>
      </c>
      <c r="B9" s="16" t="s">
        <v>479</v>
      </c>
      <c r="C9" s="16" t="s">
        <v>559</v>
      </c>
      <c r="D9" s="16" t="s">
        <v>466</v>
      </c>
      <c r="E9" s="16" t="s">
        <v>73</v>
      </c>
      <c r="F9" s="16" t="s">
        <v>20</v>
      </c>
      <c r="G9" s="7" t="n">
        <v>20</v>
      </c>
      <c r="H9" s="6" t="n">
        <v>98.7</v>
      </c>
      <c r="I9" s="6" t="n">
        <v>-19740</v>
      </c>
      <c r="J9" s="6" t="n">
        <v>-331</v>
      </c>
      <c r="K9" s="6" t="n">
        <v>-11.85</v>
      </c>
      <c r="L9" s="6" t="n">
        <v>-0</v>
      </c>
      <c r="M9" s="6" t="s">
        <f>=I9+J9+K9+L9</f>
      </c>
      <c r="N9" s="6"/>
      <c r="O9" s="16"/>
      <c r="P9" s="16" t="s">
        <v>552</v>
      </c>
    </row>
    <row collapsed="false" customFormat="false" customHeight="false" hidden="false" ht="12.1" outlineLevel="0" r="10">
      <c r="A10" s="20" t="n">
        <v>44557.678912037</v>
      </c>
      <c r="B10" s="16" t="s">
        <v>480</v>
      </c>
      <c r="C10" s="16" t="s">
        <v>560</v>
      </c>
      <c r="D10" s="16" t="s">
        <v>466</v>
      </c>
      <c r="E10" s="16" t="s">
        <v>561</v>
      </c>
      <c r="F10" s="16" t="s">
        <v>20</v>
      </c>
      <c r="G10" s="7" t="n">
        <v>400</v>
      </c>
      <c r="H10" s="6" t="n">
        <v>121.42</v>
      </c>
      <c r="I10" s="6" t="n">
        <v>-48568</v>
      </c>
      <c r="J10" s="6" t="n">
        <v>-0</v>
      </c>
      <c r="K10" s="6" t="n">
        <v>-4.86</v>
      </c>
      <c r="L10" s="6" t="n">
        <v>-0</v>
      </c>
      <c r="M10" s="6" t="s">
        <f>=I10+J10+K10+L10</f>
      </c>
      <c r="N10" s="6"/>
      <c r="O10" s="16"/>
      <c r="P10" s="16" t="s">
        <v>552</v>
      </c>
    </row>
    <row collapsed="false" customFormat="false" customHeight="false" hidden="false" ht="12.1" outlineLevel="0" r="11">
      <c r="A11" s="20" t="n">
        <v>44558.468842593</v>
      </c>
      <c r="B11" s="16" t="s">
        <v>481</v>
      </c>
      <c r="C11" s="16" t="s">
        <v>562</v>
      </c>
      <c r="D11" s="16" t="s">
        <v>466</v>
      </c>
      <c r="E11" s="16" t="s">
        <v>561</v>
      </c>
      <c r="F11" s="16" t="s">
        <v>20</v>
      </c>
      <c r="G11" s="7" t="n">
        <v>100</v>
      </c>
      <c r="H11" s="6" t="n">
        <v>90.4691</v>
      </c>
      <c r="I11" s="6" t="n">
        <v>-9046.91</v>
      </c>
      <c r="J11" s="6" t="n">
        <v>-0</v>
      </c>
      <c r="K11" s="6" t="n">
        <v>-0.93</v>
      </c>
      <c r="L11" s="6" t="n">
        <v>-0</v>
      </c>
      <c r="M11" s="6" t="s">
        <f>=I11+J11+K11+L11</f>
      </c>
      <c r="N11" s="6"/>
      <c r="O11" s="16"/>
      <c r="P11" s="16" t="s">
        <v>552</v>
      </c>
    </row>
    <row collapsed="false" customFormat="false" customHeight="false" hidden="false" ht="12.1" outlineLevel="0" r="12">
      <c r="A12" s="20" t="n">
        <v>44558.469861111</v>
      </c>
      <c r="B12" s="16" t="s">
        <v>482</v>
      </c>
      <c r="C12" s="16" t="s">
        <v>563</v>
      </c>
      <c r="D12" s="16" t="s">
        <v>466</v>
      </c>
      <c r="E12" s="16" t="s">
        <v>73</v>
      </c>
      <c r="F12" s="16" t="s">
        <v>20</v>
      </c>
      <c r="G12" s="7" t="n">
        <v>10</v>
      </c>
      <c r="H12" s="6" t="n">
        <v>97.358</v>
      </c>
      <c r="I12" s="6" t="n">
        <v>-9735.8</v>
      </c>
      <c r="J12" s="6" t="n">
        <v>-136.2</v>
      </c>
      <c r="K12" s="6" t="n">
        <v>-5.84</v>
      </c>
      <c r="L12" s="6" t="n">
        <v>-0</v>
      </c>
      <c r="M12" s="6" t="s">
        <f>=I12+J12+K12+L12</f>
      </c>
      <c r="N12" s="6"/>
      <c r="O12" s="16"/>
      <c r="P12" s="16" t="s">
        <v>552</v>
      </c>
    </row>
    <row collapsed="false" customFormat="false" customHeight="false" hidden="false" ht="12.1" outlineLevel="0" r="13">
      <c r="A13" s="20" t="n">
        <v>44558.490486111</v>
      </c>
      <c r="B13" s="16" t="s">
        <v>483</v>
      </c>
      <c r="C13" s="16" t="s">
        <v>564</v>
      </c>
      <c r="D13" s="16" t="s">
        <v>466</v>
      </c>
      <c r="E13" s="16" t="s">
        <v>18</v>
      </c>
      <c r="F13" s="16" t="s">
        <v>20</v>
      </c>
      <c r="G13" s="7" t="n">
        <v>150</v>
      </c>
      <c r="H13" s="6" t="n">
        <v>83.09</v>
      </c>
      <c r="I13" s="6" t="n">
        <v>-12463.5</v>
      </c>
      <c r="J13" s="6" t="n">
        <v>-0</v>
      </c>
      <c r="K13" s="6" t="n">
        <v>-7.48</v>
      </c>
      <c r="L13" s="6" t="n">
        <v>-0</v>
      </c>
      <c r="M13" s="6" t="s">
        <f>=I13+J13+K13+L13</f>
      </c>
      <c r="N13" s="6"/>
      <c r="O13" s="16"/>
      <c r="P13" s="16" t="s">
        <v>552</v>
      </c>
    </row>
    <row collapsed="false" customFormat="false" customHeight="false" hidden="false" ht="12.1" outlineLevel="0" r="14">
      <c r="A14" s="20" t="n">
        <v>44558.491018519</v>
      </c>
      <c r="B14" s="16" t="s">
        <v>484</v>
      </c>
      <c r="C14" s="16" t="s">
        <v>565</v>
      </c>
      <c r="D14" s="16" t="s">
        <v>466</v>
      </c>
      <c r="E14" s="16" t="s">
        <v>18</v>
      </c>
      <c r="F14" s="16" t="s">
        <v>20</v>
      </c>
      <c r="G14" s="7" t="n">
        <v>5</v>
      </c>
      <c r="H14" s="6" t="n">
        <v>2294</v>
      </c>
      <c r="I14" s="6" t="n">
        <v>-11470</v>
      </c>
      <c r="J14" s="6" t="n">
        <v>-0</v>
      </c>
      <c r="K14" s="6" t="n">
        <v>-6.89</v>
      </c>
      <c r="L14" s="6" t="n">
        <v>-0</v>
      </c>
      <c r="M14" s="6" t="s">
        <f>=I14+J14+K14+L14</f>
      </c>
      <c r="N14" s="6"/>
      <c r="O14" s="16"/>
      <c r="P14" s="16" t="s">
        <v>552</v>
      </c>
    </row>
    <row collapsed="false" customFormat="false" customHeight="false" hidden="false" ht="12.1" outlineLevel="0" r="15">
      <c r="A15" s="20" t="n">
        <v>44558.732824074</v>
      </c>
      <c r="B15" s="16" t="s">
        <v>485</v>
      </c>
      <c r="C15" s="16" t="s">
        <v>566</v>
      </c>
      <c r="D15" s="16" t="s">
        <v>466</v>
      </c>
      <c r="E15" s="16" t="s">
        <v>73</v>
      </c>
      <c r="F15" s="16" t="s">
        <v>20</v>
      </c>
      <c r="G15" s="7" t="n">
        <v>19</v>
      </c>
      <c r="H15" s="6" t="n">
        <v>100</v>
      </c>
      <c r="I15" s="6" t="n">
        <v>-19000</v>
      </c>
      <c r="J15" s="6" t="n">
        <v>-4.56</v>
      </c>
      <c r="K15" s="6" t="n">
        <v>-11.88</v>
      </c>
      <c r="L15" s="6" t="n">
        <v>-0</v>
      </c>
      <c r="M15" s="6" t="s">
        <f>=I15+J15+K15+L15</f>
      </c>
      <c r="N15" s="6"/>
      <c r="O15" s="16"/>
      <c r="P15" s="16" t="s">
        <v>552</v>
      </c>
    </row>
    <row collapsed="false" customFormat="false" customHeight="false" hidden="false" ht="12.1" outlineLevel="0" r="16">
      <c r="A16" s="20" t="n">
        <v>44559.727800926</v>
      </c>
      <c r="B16" s="16" t="s">
        <v>17</v>
      </c>
      <c r="C16" s="16" t="s">
        <v>567</v>
      </c>
      <c r="D16" s="16" t="s">
        <v>466</v>
      </c>
      <c r="E16" s="16" t="s">
        <v>18</v>
      </c>
      <c r="F16" s="16" t="s">
        <v>20</v>
      </c>
      <c r="G16" s="7" t="n">
        <v>9</v>
      </c>
      <c r="H16" s="6" t="n">
        <v>5425.4444444444</v>
      </c>
      <c r="I16" s="6" t="n">
        <v>-48829</v>
      </c>
      <c r="J16" s="6" t="n">
        <v>-0</v>
      </c>
      <c r="K16" s="6" t="n">
        <v>-29.3</v>
      </c>
      <c r="L16" s="6" t="n">
        <v>-0</v>
      </c>
      <c r="M16" s="6" t="s">
        <f>=I16+J16+K16+L16</f>
      </c>
      <c r="N16" s="6"/>
      <c r="O16" s="16"/>
      <c r="P16" s="16" t="s">
        <v>552</v>
      </c>
    </row>
    <row collapsed="false" customFormat="false" customHeight="false" hidden="false" ht="12.1" outlineLevel="0" r="17">
      <c r="A17" s="20" t="n">
        <v>44560.443935185</v>
      </c>
      <c r="B17" s="16" t="s">
        <v>55</v>
      </c>
      <c r="C17" s="16" t="s">
        <v>568</v>
      </c>
      <c r="D17" s="16" t="s">
        <v>466</v>
      </c>
      <c r="E17" s="16" t="s">
        <v>18</v>
      </c>
      <c r="F17" s="16" t="s">
        <v>20</v>
      </c>
      <c r="G17" s="7" t="n">
        <v>50</v>
      </c>
      <c r="H17" s="6" t="n">
        <v>213.3</v>
      </c>
      <c r="I17" s="6" t="n">
        <v>-10665</v>
      </c>
      <c r="J17" s="6" t="n">
        <v>-0</v>
      </c>
      <c r="K17" s="6" t="n">
        <v>-6.39</v>
      </c>
      <c r="L17" s="6" t="n">
        <v>-0</v>
      </c>
      <c r="M17" s="6" t="s">
        <f>=I17+J17+K17+L17</f>
      </c>
      <c r="N17" s="6"/>
      <c r="O17" s="16"/>
      <c r="P17" s="16" t="s">
        <v>552</v>
      </c>
    </row>
    <row collapsed="false" customFormat="false" customHeight="false" hidden="false" ht="12.1" outlineLevel="0" r="18">
      <c r="A18" s="20" t="n">
        <v>44560.494201389</v>
      </c>
      <c r="B18" s="16" t="s">
        <v>473</v>
      </c>
      <c r="C18" s="16" t="s">
        <v>569</v>
      </c>
      <c r="D18" s="16" t="s">
        <v>466</v>
      </c>
      <c r="E18" s="16" t="s">
        <v>561</v>
      </c>
      <c r="F18" s="16" t="s">
        <v>20</v>
      </c>
      <c r="G18" s="7" t="n">
        <v>1500</v>
      </c>
      <c r="H18" s="6" t="n">
        <v>1.0976</v>
      </c>
      <c r="I18" s="6" t="n">
        <v>-1646.4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6"/>
      <c r="O18" s="16"/>
      <c r="P18" s="16" t="s">
        <v>552</v>
      </c>
    </row>
    <row collapsed="false" customFormat="false" customHeight="false" hidden="false" ht="12.1" outlineLevel="0" r="19">
      <c r="A19" s="20" t="n">
        <v>44560.49462963</v>
      </c>
      <c r="B19" s="16" t="s">
        <v>486</v>
      </c>
      <c r="C19" s="16" t="s">
        <v>570</v>
      </c>
      <c r="D19" s="16" t="s">
        <v>466</v>
      </c>
      <c r="E19" s="16" t="s">
        <v>561</v>
      </c>
      <c r="F19" s="16" t="s">
        <v>20</v>
      </c>
      <c r="G19" s="7" t="n">
        <v>3000</v>
      </c>
      <c r="H19" s="6" t="n">
        <v>1.109</v>
      </c>
      <c r="I19" s="6" t="n">
        <v>-3327</v>
      </c>
      <c r="J19" s="6" t="n">
        <v>-0</v>
      </c>
      <c r="K19" s="6" t="n">
        <v>-0.33</v>
      </c>
      <c r="L19" s="6" t="n">
        <v>-0</v>
      </c>
      <c r="M19" s="6" t="s">
        <f>=I19+J19+K19+L19</f>
      </c>
      <c r="N19" s="6"/>
      <c r="O19" s="16"/>
      <c r="P19" s="16" t="s">
        <v>552</v>
      </c>
    </row>
    <row collapsed="false" customFormat="false" customHeight="false" hidden="false" ht="12.1" outlineLevel="0" r="20">
      <c r="A20" s="20" t="n">
        <v>44560.884155093</v>
      </c>
      <c r="B20" s="16" t="s">
        <v>487</v>
      </c>
      <c r="C20" s="16" t="s">
        <v>571</v>
      </c>
      <c r="D20" s="16" t="s">
        <v>466</v>
      </c>
      <c r="E20" s="16" t="s">
        <v>18</v>
      </c>
      <c r="F20" s="16" t="s">
        <v>20</v>
      </c>
      <c r="G20" s="7" t="n">
        <v>10</v>
      </c>
      <c r="H20" s="6" t="n">
        <v>547.9</v>
      </c>
      <c r="I20" s="6" t="n">
        <v>-5479</v>
      </c>
      <c r="J20" s="6" t="n">
        <v>-0</v>
      </c>
      <c r="K20" s="6" t="n">
        <v>-3.27</v>
      </c>
      <c r="L20" s="6" t="n">
        <v>-0</v>
      </c>
      <c r="M20" s="6" t="s">
        <f>=I20+J20+K20+L20</f>
      </c>
      <c r="N20" s="6"/>
      <c r="O20" s="16"/>
      <c r="P20" s="16" t="s">
        <v>552</v>
      </c>
    </row>
    <row collapsed="false" customFormat="false" customHeight="false" hidden="false" ht="12.1" outlineLevel="0" r="21">
      <c r="A21" s="20" t="n">
        <v>44565.543032407</v>
      </c>
      <c r="B21" s="16" t="s">
        <v>488</v>
      </c>
      <c r="C21" s="16" t="s">
        <v>572</v>
      </c>
      <c r="D21" s="16" t="s">
        <v>466</v>
      </c>
      <c r="E21" s="16" t="s">
        <v>18</v>
      </c>
      <c r="F21" s="16" t="s">
        <v>20</v>
      </c>
      <c r="G21" s="7" t="n">
        <v>100</v>
      </c>
      <c r="H21" s="6" t="n">
        <v>71.53</v>
      </c>
      <c r="I21" s="6" t="n">
        <v>-7153</v>
      </c>
      <c r="J21" s="6" t="n">
        <v>-0</v>
      </c>
      <c r="K21" s="6" t="n">
        <v>-4.29</v>
      </c>
      <c r="L21" s="6" t="n">
        <v>-0</v>
      </c>
      <c r="M21" s="6" t="s">
        <f>=I21+J21+K21+L21</f>
      </c>
      <c r="N21" s="6"/>
      <c r="O21" s="16"/>
      <c r="P21" s="16" t="s">
        <v>552</v>
      </c>
    </row>
    <row collapsed="false" customFormat="false" customHeight="false" hidden="false" ht="12.1" outlineLevel="0" r="22">
      <c r="A22" s="20" t="n">
        <v>44565.697824074</v>
      </c>
      <c r="B22" s="16" t="s">
        <v>489</v>
      </c>
      <c r="C22" s="16" t="s">
        <v>573</v>
      </c>
      <c r="D22" s="16" t="s">
        <v>466</v>
      </c>
      <c r="E22" s="16" t="s">
        <v>18</v>
      </c>
      <c r="F22" s="16" t="s">
        <v>20</v>
      </c>
      <c r="G22" s="7" t="n">
        <v>5</v>
      </c>
      <c r="H22" s="6" t="n">
        <v>1302</v>
      </c>
      <c r="I22" s="6" t="n">
        <v>-6510</v>
      </c>
      <c r="J22" s="6" t="n">
        <v>-0</v>
      </c>
      <c r="K22" s="6" t="n">
        <v>-3.91</v>
      </c>
      <c r="L22" s="6" t="n">
        <v>-0</v>
      </c>
      <c r="M22" s="6" t="s">
        <f>=I22+J22+K22+L22</f>
      </c>
      <c r="N22" s="6"/>
      <c r="O22" s="16"/>
      <c r="P22" s="16" t="s">
        <v>552</v>
      </c>
    </row>
    <row collapsed="false" customFormat="false" customHeight="false" hidden="false" ht="12.1" outlineLevel="0" r="23">
      <c r="A23" s="20" t="n">
        <v>44566.947696759</v>
      </c>
      <c r="B23" s="16" t="s">
        <v>490</v>
      </c>
      <c r="C23" s="16" t="s">
        <v>574</v>
      </c>
      <c r="D23" s="16" t="s">
        <v>466</v>
      </c>
      <c r="E23" s="16" t="s">
        <v>18</v>
      </c>
      <c r="F23" s="16" t="s">
        <v>20</v>
      </c>
      <c r="G23" s="7" t="n">
        <v>50</v>
      </c>
      <c r="H23" s="6" t="n">
        <v>150.49</v>
      </c>
      <c r="I23" s="6" t="n">
        <v>-7524.5</v>
      </c>
      <c r="J23" s="6" t="n">
        <v>-0</v>
      </c>
      <c r="K23" s="6" t="n">
        <v>-4.51</v>
      </c>
      <c r="L23" s="6" t="n">
        <v>-0</v>
      </c>
      <c r="M23" s="6" t="s">
        <f>=I23+J23+K23+L23</f>
      </c>
      <c r="N23" s="6"/>
      <c r="O23" s="16"/>
      <c r="P23" s="16" t="s">
        <v>552</v>
      </c>
    </row>
    <row collapsed="false" customFormat="false" customHeight="false" hidden="false" ht="12.1" outlineLevel="0" r="24">
      <c r="A24" s="20" t="n">
        <v>44566.953287037</v>
      </c>
      <c r="B24" s="16" t="s">
        <v>491</v>
      </c>
      <c r="C24" s="16" t="s">
        <v>575</v>
      </c>
      <c r="D24" s="16" t="s">
        <v>466</v>
      </c>
      <c r="E24" s="16" t="s">
        <v>561</v>
      </c>
      <c r="F24" s="16" t="s">
        <v>20</v>
      </c>
      <c r="G24" s="7" t="n">
        <v>20</v>
      </c>
      <c r="H24" s="6" t="n">
        <v>149.15</v>
      </c>
      <c r="I24" s="6" t="n">
        <v>-2983</v>
      </c>
      <c r="J24" s="6" t="n">
        <v>-0</v>
      </c>
      <c r="K24" s="6" t="n">
        <v>-0.3</v>
      </c>
      <c r="L24" s="6" t="n">
        <v>-0</v>
      </c>
      <c r="M24" s="6" t="s">
        <f>=I24+J24+K24+L24</f>
      </c>
      <c r="N24" s="6"/>
      <c r="O24" s="16"/>
      <c r="P24" s="16" t="s">
        <v>552</v>
      </c>
    </row>
    <row collapsed="false" customFormat="false" customHeight="false" hidden="false" ht="12.1" outlineLevel="0" r="25">
      <c r="A25" s="20" t="n">
        <v>44571.555902778</v>
      </c>
      <c r="B25" s="16" t="s">
        <v>59</v>
      </c>
      <c r="C25" s="16" t="s">
        <v>576</v>
      </c>
      <c r="D25" s="16" t="s">
        <v>466</v>
      </c>
      <c r="E25" s="16" t="s">
        <v>18</v>
      </c>
      <c r="F25" s="16" t="s">
        <v>20</v>
      </c>
      <c r="G25" s="7" t="n">
        <v>500</v>
      </c>
      <c r="H25" s="6" t="n">
        <v>39.74</v>
      </c>
      <c r="I25" s="6" t="n">
        <v>-19870</v>
      </c>
      <c r="J25" s="6" t="n">
        <v>-0</v>
      </c>
      <c r="K25" s="6" t="n">
        <v>-11.92</v>
      </c>
      <c r="L25" s="6" t="n">
        <v>-0</v>
      </c>
      <c r="M25" s="6" t="s">
        <f>=I25+J25+K25+L25</f>
      </c>
      <c r="N25" s="6"/>
      <c r="O25" s="16"/>
      <c r="P25" s="16" t="s">
        <v>552</v>
      </c>
    </row>
    <row collapsed="false" customFormat="false" customHeight="false" hidden="false" ht="12.1" outlineLevel="0" r="26">
      <c r="A26" s="20" t="n">
        <v>44571.71837963</v>
      </c>
      <c r="B26" s="16" t="s">
        <v>472</v>
      </c>
      <c r="C26" s="16" t="s">
        <v>577</v>
      </c>
      <c r="D26" s="16" t="s">
        <v>466</v>
      </c>
      <c r="E26" s="16" t="s">
        <v>18</v>
      </c>
      <c r="F26" s="16" t="s">
        <v>20</v>
      </c>
      <c r="G26" s="7" t="n">
        <v>500</v>
      </c>
      <c r="H26" s="6" t="n">
        <v>38.875</v>
      </c>
      <c r="I26" s="6" t="n">
        <v>-19437.5</v>
      </c>
      <c r="J26" s="6" t="n">
        <v>-0</v>
      </c>
      <c r="K26" s="6" t="n">
        <v>-11.67</v>
      </c>
      <c r="L26" s="6" t="n">
        <v>-0</v>
      </c>
      <c r="M26" s="6" t="s">
        <f>=I26+J26+K26+L26</f>
      </c>
      <c r="N26" s="6"/>
      <c r="O26" s="16"/>
      <c r="P26" s="16" t="s">
        <v>552</v>
      </c>
    </row>
    <row collapsed="false" customFormat="false" customHeight="false" hidden="false" ht="12.1" outlineLevel="0" r="27">
      <c r="A27" s="25" t="n">
        <v>44572.766273148</v>
      </c>
      <c r="B27" s="26" t="s">
        <v>59</v>
      </c>
      <c r="C27" s="26" t="s">
        <v>576</v>
      </c>
      <c r="D27" s="26" t="s">
        <v>467</v>
      </c>
      <c r="E27" s="26" t="s">
        <v>18</v>
      </c>
      <c r="F27" s="26" t="s">
        <v>20</v>
      </c>
      <c r="G27" s="27" t="n">
        <v>-500</v>
      </c>
      <c r="H27" s="28" t="n">
        <v>40.11</v>
      </c>
      <c r="I27" s="28" t="n">
        <v>20055</v>
      </c>
      <c r="J27" s="28" t="n">
        <v>0</v>
      </c>
      <c r="K27" s="28" t="n">
        <v>-12.03</v>
      </c>
      <c r="L27" s="28" t="n">
        <v>-0</v>
      </c>
      <c r="M27" s="6" t="s">
        <f>=I27+J27+K27+L27</f>
      </c>
      <c r="N27" s="28"/>
      <c r="O27" s="26"/>
      <c r="P27" s="26" t="s">
        <v>552</v>
      </c>
    </row>
    <row collapsed="false" customFormat="false" customHeight="false" hidden="false" ht="12.1" outlineLevel="0" r="28">
      <c r="A28" s="20" t="n">
        <v>44573.349386574</v>
      </c>
      <c r="B28" s="16" t="s">
        <v>488</v>
      </c>
      <c r="C28" s="16" t="s">
        <v>572</v>
      </c>
      <c r="D28" s="16" t="s">
        <v>466</v>
      </c>
      <c r="E28" s="16" t="s">
        <v>18</v>
      </c>
      <c r="F28" s="16" t="s">
        <v>20</v>
      </c>
      <c r="G28" s="7" t="n">
        <v>100</v>
      </c>
      <c r="H28" s="6" t="n">
        <v>67.375</v>
      </c>
      <c r="I28" s="6" t="n">
        <v>-6737.5</v>
      </c>
      <c r="J28" s="6" t="n">
        <v>-0</v>
      </c>
      <c r="K28" s="6" t="n">
        <v>-4.05</v>
      </c>
      <c r="L28" s="6" t="n">
        <v>-0</v>
      </c>
      <c r="M28" s="6" t="s">
        <f>=I28+J28+K28+L28</f>
      </c>
      <c r="N28" s="6"/>
      <c r="O28" s="16"/>
      <c r="P28" s="16" t="s">
        <v>552</v>
      </c>
    </row>
    <row collapsed="false" customFormat="false" customHeight="false" hidden="false" ht="12.1" outlineLevel="0" r="29">
      <c r="A29" s="20" t="n">
        <v>44574.878148148</v>
      </c>
      <c r="B29" s="16" t="s">
        <v>23</v>
      </c>
      <c r="C29" s="16" t="s">
        <v>554</v>
      </c>
      <c r="D29" s="16" t="s">
        <v>466</v>
      </c>
      <c r="E29" s="16" t="s">
        <v>18</v>
      </c>
      <c r="F29" s="16" t="s">
        <v>20</v>
      </c>
      <c r="G29" s="7" t="n">
        <v>50</v>
      </c>
      <c r="H29" s="6" t="n">
        <v>272.19</v>
      </c>
      <c r="I29" s="6" t="n">
        <v>-13609.5</v>
      </c>
      <c r="J29" s="6" t="n">
        <v>-0</v>
      </c>
      <c r="K29" s="6" t="n">
        <v>-8.16</v>
      </c>
      <c r="L29" s="6" t="n">
        <v>-0</v>
      </c>
      <c r="M29" s="6" t="s">
        <f>=I29+J29+K29+L29</f>
      </c>
      <c r="N29" s="6"/>
      <c r="O29" s="16"/>
      <c r="P29" s="16" t="s">
        <v>552</v>
      </c>
    </row>
    <row collapsed="false" customFormat="false" customHeight="false" hidden="false" ht="12.1" outlineLevel="0" r="30">
      <c r="A30" s="21" t="n">
        <v>44575.020636574</v>
      </c>
      <c r="B30" s="22" t="s">
        <v>551</v>
      </c>
      <c r="C30" s="22" t="s">
        <v>91</v>
      </c>
      <c r="D30" s="22" t="s">
        <v>551</v>
      </c>
      <c r="E30" s="22" t="s">
        <v>551</v>
      </c>
      <c r="F30" s="22" t="s">
        <v>20</v>
      </c>
      <c r="G30" s="23" t="n">
        <v>2</v>
      </c>
      <c r="H30" s="24" t="n">
        <v>20000</v>
      </c>
      <c r="I30" s="24" t="n">
        <v>40000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4"/>
      <c r="O30" s="22"/>
      <c r="P30" s="22" t="s">
        <v>552</v>
      </c>
    </row>
    <row collapsed="false" customFormat="false" customHeight="false" hidden="false" ht="12.1" outlineLevel="0" r="31">
      <c r="A31" s="20" t="n">
        <v>44575.502152778</v>
      </c>
      <c r="B31" s="16" t="s">
        <v>492</v>
      </c>
      <c r="C31" s="16" t="s">
        <v>578</v>
      </c>
      <c r="D31" s="16" t="s">
        <v>466</v>
      </c>
      <c r="E31" s="16" t="s">
        <v>561</v>
      </c>
      <c r="F31" s="16" t="s">
        <v>20</v>
      </c>
      <c r="G31" s="7" t="n">
        <v>206</v>
      </c>
      <c r="H31" s="6" t="n">
        <v>64.22567961165</v>
      </c>
      <c r="I31" s="6" t="n">
        <v>-13230.49</v>
      </c>
      <c r="J31" s="6" t="n">
        <v>-0</v>
      </c>
      <c r="K31" s="6" t="n">
        <v>-7.94</v>
      </c>
      <c r="L31" s="6" t="n">
        <v>-0</v>
      </c>
      <c r="M31" s="6" t="s">
        <f>=I31+J31+K31+L31</f>
      </c>
      <c r="N31" s="6"/>
      <c r="O31" s="16"/>
      <c r="P31" s="16" t="s">
        <v>552</v>
      </c>
    </row>
    <row collapsed="false" customFormat="false" customHeight="false" hidden="false" ht="12.1" outlineLevel="0" r="32">
      <c r="A32" s="20" t="n">
        <v>44575.578715278</v>
      </c>
      <c r="B32" s="16" t="s">
        <v>473</v>
      </c>
      <c r="C32" s="16" t="s">
        <v>569</v>
      </c>
      <c r="D32" s="16" t="s">
        <v>466</v>
      </c>
      <c r="E32" s="16" t="s">
        <v>561</v>
      </c>
      <c r="F32" s="16" t="s">
        <v>20</v>
      </c>
      <c r="G32" s="7" t="n">
        <v>17800</v>
      </c>
      <c r="H32" s="6" t="n">
        <v>1.1015</v>
      </c>
      <c r="I32" s="6" t="n">
        <v>-19606.7</v>
      </c>
      <c r="J32" s="6" t="n">
        <v>-0</v>
      </c>
      <c r="K32" s="6" t="n">
        <v>-0</v>
      </c>
      <c r="L32" s="6" t="n">
        <v>-0</v>
      </c>
      <c r="M32" s="6" t="s">
        <f>=I32+J32+K32+L32</f>
      </c>
      <c r="N32" s="6"/>
      <c r="O32" s="16"/>
      <c r="P32" s="16" t="s">
        <v>552</v>
      </c>
    </row>
    <row collapsed="false" customFormat="false" customHeight="false" hidden="false" ht="12.1" outlineLevel="0" r="33">
      <c r="A33" s="20" t="n">
        <v>44575.839560185</v>
      </c>
      <c r="B33" s="16" t="s">
        <v>23</v>
      </c>
      <c r="C33" s="16" t="s">
        <v>554</v>
      </c>
      <c r="D33" s="16" t="s">
        <v>466</v>
      </c>
      <c r="E33" s="16" t="s">
        <v>18</v>
      </c>
      <c r="F33" s="16" t="s">
        <v>20</v>
      </c>
      <c r="G33" s="7" t="n">
        <v>70</v>
      </c>
      <c r="H33" s="6" t="n">
        <v>255.15</v>
      </c>
      <c r="I33" s="6" t="n">
        <v>-17860.5</v>
      </c>
      <c r="J33" s="6" t="n">
        <v>-0</v>
      </c>
      <c r="K33" s="6" t="n">
        <v>-10.72</v>
      </c>
      <c r="L33" s="6" t="n">
        <v>-0</v>
      </c>
      <c r="M33" s="6" t="s">
        <f>=I33+J33+K33+L33</f>
      </c>
      <c r="N33" s="6"/>
      <c r="O33" s="16"/>
      <c r="P33" s="16" t="s">
        <v>552</v>
      </c>
    </row>
    <row collapsed="false" customFormat="false" customHeight="false" hidden="false" ht="12.1" outlineLevel="0" r="34">
      <c r="A34" s="20" t="n">
        <v>44579.759988426</v>
      </c>
      <c r="B34" s="16" t="s">
        <v>476</v>
      </c>
      <c r="C34" s="16" t="s">
        <v>556</v>
      </c>
      <c r="D34" s="16" t="s">
        <v>466</v>
      </c>
      <c r="E34" s="16" t="s">
        <v>73</v>
      </c>
      <c r="F34" s="16" t="s">
        <v>20</v>
      </c>
      <c r="G34" s="7" t="n">
        <v>2</v>
      </c>
      <c r="H34" s="6" t="n">
        <v>95.137</v>
      </c>
      <c r="I34" s="6" t="n">
        <v>-1902.74</v>
      </c>
      <c r="J34" s="6" t="n">
        <v>-52.16</v>
      </c>
      <c r="K34" s="6" t="n">
        <v>-1.14</v>
      </c>
      <c r="L34" s="6" t="n">
        <v>-0</v>
      </c>
      <c r="M34" s="6" t="s">
        <f>=I34+J34+K34+L34</f>
      </c>
      <c r="N34" s="6"/>
      <c r="O34" s="16"/>
      <c r="P34" s="16" t="s">
        <v>552</v>
      </c>
    </row>
    <row collapsed="false" customFormat="false" customHeight="false" hidden="false" ht="12.1" outlineLevel="0" r="35">
      <c r="A35" s="21" t="n">
        <v>44581.020636574</v>
      </c>
      <c r="B35" s="22" t="s">
        <v>551</v>
      </c>
      <c r="C35" s="22" t="s">
        <v>91</v>
      </c>
      <c r="D35" s="22" t="s">
        <v>551</v>
      </c>
      <c r="E35" s="22" t="s">
        <v>551</v>
      </c>
      <c r="F35" s="22" t="s">
        <v>20</v>
      </c>
      <c r="G35" s="23" t="n">
        <v>1</v>
      </c>
      <c r="H35" s="24" t="n">
        <v>10000</v>
      </c>
      <c r="I35" s="24" t="n">
        <v>10000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4"/>
      <c r="O35" s="22"/>
      <c r="P35" s="22" t="s">
        <v>552</v>
      </c>
    </row>
    <row collapsed="false" customFormat="false" customHeight="false" hidden="false" ht="12.1" outlineLevel="0" r="36">
      <c r="A36" s="20" t="n">
        <v>44582.00556713</v>
      </c>
      <c r="B36" s="16" t="s">
        <v>476</v>
      </c>
      <c r="C36" s="16" t="s">
        <v>556</v>
      </c>
      <c r="D36" s="16" t="s">
        <v>466</v>
      </c>
      <c r="E36" s="16" t="s">
        <v>73</v>
      </c>
      <c r="F36" s="16" t="s">
        <v>20</v>
      </c>
      <c r="G36" s="7" t="n">
        <v>10</v>
      </c>
      <c r="H36" s="6" t="n">
        <v>95.879</v>
      </c>
      <c r="I36" s="6" t="n">
        <v>-9587.9</v>
      </c>
      <c r="J36" s="6" t="n">
        <v>-265.5</v>
      </c>
      <c r="K36" s="6" t="n">
        <v>-5.75</v>
      </c>
      <c r="L36" s="6" t="n">
        <v>-0</v>
      </c>
      <c r="M36" s="6" t="s">
        <f>=I36+J36+K36+L36</f>
      </c>
      <c r="N36" s="6"/>
      <c r="O36" s="16"/>
      <c r="P36" s="16" t="s">
        <v>552</v>
      </c>
    </row>
    <row collapsed="false" customFormat="false" customHeight="false" hidden="false" ht="12.1" outlineLevel="0" r="37">
      <c r="A37" s="20" t="n">
        <v>44582.530081019</v>
      </c>
      <c r="B37" s="16" t="s">
        <v>492</v>
      </c>
      <c r="C37" s="16" t="s">
        <v>578</v>
      </c>
      <c r="D37" s="16" t="s">
        <v>466</v>
      </c>
      <c r="E37" s="16" t="s">
        <v>561</v>
      </c>
      <c r="F37" s="16" t="s">
        <v>20</v>
      </c>
      <c r="G37" s="7" t="n">
        <v>5</v>
      </c>
      <c r="H37" s="6" t="n">
        <v>62.26</v>
      </c>
      <c r="I37" s="6" t="n">
        <v>-311.3</v>
      </c>
      <c r="J37" s="6" t="n">
        <v>-0</v>
      </c>
      <c r="K37" s="6" t="n">
        <v>-0.19</v>
      </c>
      <c r="L37" s="6" t="n">
        <v>-0</v>
      </c>
      <c r="M37" s="6" t="s">
        <f>=I37+J37+K37+L37</f>
      </c>
      <c r="N37" s="6"/>
      <c r="O37" s="16"/>
      <c r="P37" s="16" t="s">
        <v>552</v>
      </c>
    </row>
    <row collapsed="false" customFormat="false" customHeight="false" hidden="false" ht="12.1" outlineLevel="0" r="38">
      <c r="A38" s="29" t="n">
        <v>44585.020636574</v>
      </c>
      <c r="B38" s="30" t="s">
        <v>579</v>
      </c>
      <c r="C38" s="30" t="s">
        <v>580</v>
      </c>
      <c r="D38" s="30" t="s">
        <v>579</v>
      </c>
      <c r="E38" s="30" t="s">
        <v>579</v>
      </c>
      <c r="F38" s="30" t="s">
        <v>20</v>
      </c>
      <c r="G38" s="31" t="n">
        <v>1</v>
      </c>
      <c r="H38" s="32" t="n">
        <v>-1</v>
      </c>
      <c r="I38" s="32" t="n">
        <v>-1</v>
      </c>
      <c r="J38" s="32" t="n">
        <v>0</v>
      </c>
      <c r="K38" s="32" t="n">
        <v>-0</v>
      </c>
      <c r="L38" s="32" t="n">
        <v>-0</v>
      </c>
      <c r="M38" s="6" t="s">
        <f>=I38+J38+K38+L38</f>
      </c>
      <c r="N38" s="32"/>
      <c r="O38" s="30"/>
      <c r="P38" s="30" t="s">
        <v>552</v>
      </c>
    </row>
    <row collapsed="false" customFormat="false" customHeight="false" hidden="false" ht="12.1" outlineLevel="0" r="39">
      <c r="A39" s="21" t="n">
        <v>44585.020636574</v>
      </c>
      <c r="B39" s="22" t="s">
        <v>551</v>
      </c>
      <c r="C39" s="22" t="s">
        <v>93</v>
      </c>
      <c r="D39" s="22" t="s">
        <v>551</v>
      </c>
      <c r="E39" s="22" t="s">
        <v>551</v>
      </c>
      <c r="F39" s="22" t="s">
        <v>20</v>
      </c>
      <c r="G39" s="23" t="n">
        <v>1</v>
      </c>
      <c r="H39" s="24" t="n">
        <v>5.56</v>
      </c>
      <c r="I39" s="24" t="n">
        <v>5.56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  <c r="P39" s="22" t="s">
        <v>552</v>
      </c>
    </row>
    <row collapsed="false" customFormat="false" customHeight="false" hidden="false" ht="12.1" outlineLevel="0" r="40">
      <c r="A40" s="21" t="n">
        <v>44587.020636574</v>
      </c>
      <c r="B40" s="22" t="s">
        <v>581</v>
      </c>
      <c r="C40" s="22" t="s">
        <v>582</v>
      </c>
      <c r="D40" s="22" t="s">
        <v>581</v>
      </c>
      <c r="E40" s="22" t="s">
        <v>581</v>
      </c>
      <c r="F40" s="22" t="s">
        <v>20</v>
      </c>
      <c r="G40" s="23" t="n">
        <v>1</v>
      </c>
      <c r="H40" s="24" t="n">
        <v>703</v>
      </c>
      <c r="I40" s="24" t="n">
        <v>703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2"/>
      <c r="P40" s="22" t="s">
        <v>552</v>
      </c>
    </row>
    <row collapsed="false" customFormat="false" customHeight="false" hidden="false" ht="12.1" outlineLevel="0" r="41">
      <c r="A41" s="25" t="n">
        <v>44587.44775463</v>
      </c>
      <c r="B41" s="26" t="s">
        <v>473</v>
      </c>
      <c r="C41" s="26" t="s">
        <v>569</v>
      </c>
      <c r="D41" s="26" t="s">
        <v>467</v>
      </c>
      <c r="E41" s="26" t="s">
        <v>561</v>
      </c>
      <c r="F41" s="26" t="s">
        <v>20</v>
      </c>
      <c r="G41" s="27" t="n">
        <v>-19300</v>
      </c>
      <c r="H41" s="28" t="n">
        <v>1.1039</v>
      </c>
      <c r="I41" s="28" t="n">
        <v>21305.27</v>
      </c>
      <c r="J41" s="28" t="n">
        <v>0</v>
      </c>
      <c r="K41" s="28" t="n">
        <v>-0</v>
      </c>
      <c r="L41" s="28" t="n">
        <v>-0</v>
      </c>
      <c r="M41" s="6" t="s">
        <f>=I41+J41+K41+L41</f>
      </c>
      <c r="N41" s="28"/>
      <c r="O41" s="26"/>
      <c r="P41" s="26" t="s">
        <v>552</v>
      </c>
    </row>
    <row collapsed="false" customFormat="false" customHeight="false" hidden="false" ht="12.1" outlineLevel="0" r="42">
      <c r="A42" s="20" t="n">
        <v>44587.448773148</v>
      </c>
      <c r="B42" s="16" t="s">
        <v>493</v>
      </c>
      <c r="C42" s="16" t="s">
        <v>583</v>
      </c>
      <c r="D42" s="16" t="s">
        <v>466</v>
      </c>
      <c r="E42" s="16" t="s">
        <v>561</v>
      </c>
      <c r="F42" s="16" t="s">
        <v>20</v>
      </c>
      <c r="G42" s="7" t="n">
        <v>10</v>
      </c>
      <c r="H42" s="6" t="n">
        <v>2098</v>
      </c>
      <c r="I42" s="6" t="n">
        <v>-20980</v>
      </c>
      <c r="J42" s="6" t="n">
        <v>-0</v>
      </c>
      <c r="K42" s="6" t="n">
        <v>-12.59</v>
      </c>
      <c r="L42" s="6" t="n">
        <v>-0</v>
      </c>
      <c r="M42" s="6" t="s">
        <f>=I42+J42+K42+L42</f>
      </c>
      <c r="N42" s="6"/>
      <c r="O42" s="16"/>
      <c r="P42" s="16" t="s">
        <v>552</v>
      </c>
    </row>
    <row collapsed="false" customFormat="false" customHeight="false" hidden="false" ht="12.1" outlineLevel="0" r="43">
      <c r="A43" s="20" t="n">
        <v>44587.597349537</v>
      </c>
      <c r="B43" s="16" t="s">
        <v>494</v>
      </c>
      <c r="C43" s="16" t="s">
        <v>584</v>
      </c>
      <c r="D43" s="16" t="s">
        <v>466</v>
      </c>
      <c r="E43" s="16" t="s">
        <v>561</v>
      </c>
      <c r="F43" s="16" t="s">
        <v>20</v>
      </c>
      <c r="G43" s="7" t="n">
        <v>27</v>
      </c>
      <c r="H43" s="6" t="n">
        <v>37.06</v>
      </c>
      <c r="I43" s="6" t="n">
        <v>-1000.62</v>
      </c>
      <c r="J43" s="6" t="n">
        <v>-0</v>
      </c>
      <c r="K43" s="6" t="n">
        <v>-0.6</v>
      </c>
      <c r="L43" s="6" t="n">
        <v>-0</v>
      </c>
      <c r="M43" s="6" t="s">
        <f>=I43+J43+K43+L43</f>
      </c>
      <c r="N43" s="6"/>
      <c r="O43" s="16"/>
      <c r="P43" s="16" t="s">
        <v>552</v>
      </c>
    </row>
    <row collapsed="false" customFormat="false" customHeight="false" hidden="false" ht="12.1" outlineLevel="0" r="44">
      <c r="A44" s="21" t="n">
        <v>44589.020636574</v>
      </c>
      <c r="B44" s="22" t="s">
        <v>581</v>
      </c>
      <c r="C44" s="22" t="s">
        <v>585</v>
      </c>
      <c r="D44" s="22" t="s">
        <v>581</v>
      </c>
      <c r="E44" s="22" t="s">
        <v>581</v>
      </c>
      <c r="F44" s="22" t="s">
        <v>20</v>
      </c>
      <c r="G44" s="23" t="n">
        <v>1</v>
      </c>
      <c r="H44" s="24" t="n">
        <v>231.3</v>
      </c>
      <c r="I44" s="24" t="n">
        <v>231.3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4"/>
      <c r="O44" s="22"/>
      <c r="P44" s="22" t="s">
        <v>552</v>
      </c>
    </row>
    <row collapsed="false" customFormat="false" customHeight="false" hidden="false" ht="12.1" outlineLevel="0" r="45">
      <c r="A45" s="21" t="n">
        <v>44589.020636574</v>
      </c>
      <c r="B45" s="22" t="s">
        <v>551</v>
      </c>
      <c r="C45" s="22" t="s">
        <v>91</v>
      </c>
      <c r="D45" s="22" t="s">
        <v>551</v>
      </c>
      <c r="E45" s="22" t="s">
        <v>551</v>
      </c>
      <c r="F45" s="22" t="s">
        <v>20</v>
      </c>
      <c r="G45" s="23" t="n">
        <v>1</v>
      </c>
      <c r="H45" s="24" t="n">
        <v>35000</v>
      </c>
      <c r="I45" s="24" t="n">
        <v>35000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4"/>
      <c r="O45" s="22"/>
      <c r="P45" s="22" t="s">
        <v>552</v>
      </c>
    </row>
    <row collapsed="false" customFormat="false" customHeight="false" hidden="false" ht="12.1" outlineLevel="0" r="46">
      <c r="A46" s="20" t="n">
        <v>44589.662638889</v>
      </c>
      <c r="B46" s="16" t="s">
        <v>492</v>
      </c>
      <c r="C46" s="16" t="s">
        <v>578</v>
      </c>
      <c r="D46" s="16" t="s">
        <v>466</v>
      </c>
      <c r="E46" s="16" t="s">
        <v>561</v>
      </c>
      <c r="F46" s="16" t="s">
        <v>20</v>
      </c>
      <c r="G46" s="7" t="n">
        <v>580</v>
      </c>
      <c r="H46" s="6" t="n">
        <v>60.45</v>
      </c>
      <c r="I46" s="6" t="n">
        <v>-35061</v>
      </c>
      <c r="J46" s="6" t="n">
        <v>-0</v>
      </c>
      <c r="K46" s="6" t="n">
        <v>-21.03</v>
      </c>
      <c r="L46" s="6" t="n">
        <v>-0</v>
      </c>
      <c r="M46" s="6" t="s">
        <f>=I46+J46+K46+L46</f>
      </c>
      <c r="N46" s="6"/>
      <c r="O46" s="16"/>
      <c r="P46" s="16" t="s">
        <v>552</v>
      </c>
    </row>
    <row collapsed="false" customFormat="false" customHeight="false" hidden="false" ht="12.1" outlineLevel="0" r="47">
      <c r="A47" s="21" t="n">
        <v>44593.020636574</v>
      </c>
      <c r="B47" s="22" t="s">
        <v>551</v>
      </c>
      <c r="C47" s="22" t="s">
        <v>91</v>
      </c>
      <c r="D47" s="22" t="s">
        <v>551</v>
      </c>
      <c r="E47" s="22" t="s">
        <v>551</v>
      </c>
      <c r="F47" s="22" t="s">
        <v>20</v>
      </c>
      <c r="G47" s="23" t="n">
        <v>1</v>
      </c>
      <c r="H47" s="24" t="n">
        <v>3800</v>
      </c>
      <c r="I47" s="24" t="n">
        <v>3800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4"/>
      <c r="O47" s="22"/>
      <c r="P47" s="22" t="s">
        <v>552</v>
      </c>
    </row>
    <row collapsed="false" customFormat="false" customHeight="false" hidden="false" ht="12.1" outlineLevel="0" r="48">
      <c r="A48" s="20" t="n">
        <v>44593.727048611</v>
      </c>
      <c r="B48" s="16" t="s">
        <v>494</v>
      </c>
      <c r="C48" s="16" t="s">
        <v>584</v>
      </c>
      <c r="D48" s="16" t="s">
        <v>466</v>
      </c>
      <c r="E48" s="16" t="s">
        <v>561</v>
      </c>
      <c r="F48" s="16" t="s">
        <v>20</v>
      </c>
      <c r="G48" s="7" t="n">
        <v>100</v>
      </c>
      <c r="H48" s="6" t="n">
        <v>39.485</v>
      </c>
      <c r="I48" s="6" t="n">
        <v>-3948.5</v>
      </c>
      <c r="J48" s="6" t="n">
        <v>-0</v>
      </c>
      <c r="K48" s="6" t="n">
        <v>-2.37</v>
      </c>
      <c r="L48" s="6" t="n">
        <v>-0</v>
      </c>
      <c r="M48" s="6" t="s">
        <f>=I48+J48+K48+L48</f>
      </c>
      <c r="N48" s="6"/>
      <c r="O48" s="16"/>
      <c r="P48" s="16" t="s">
        <v>552</v>
      </c>
    </row>
    <row collapsed="false" customFormat="false" customHeight="false" hidden="false" ht="12.1" outlineLevel="0" r="49">
      <c r="A49" s="25" t="n">
        <v>44601.671388889</v>
      </c>
      <c r="B49" s="26" t="s">
        <v>486</v>
      </c>
      <c r="C49" s="26" t="s">
        <v>570</v>
      </c>
      <c r="D49" s="26" t="s">
        <v>467</v>
      </c>
      <c r="E49" s="26" t="s">
        <v>561</v>
      </c>
      <c r="F49" s="26" t="s">
        <v>20</v>
      </c>
      <c r="G49" s="27" t="n">
        <v>-3000</v>
      </c>
      <c r="H49" s="28" t="n">
        <v>1.1329</v>
      </c>
      <c r="I49" s="28" t="n">
        <v>3398.7</v>
      </c>
      <c r="J49" s="28" t="n">
        <v>0</v>
      </c>
      <c r="K49" s="28" t="n">
        <v>-0.34</v>
      </c>
      <c r="L49" s="28" t="n">
        <v>-0</v>
      </c>
      <c r="M49" s="6" t="s">
        <f>=I49+J49+K49+L49</f>
      </c>
      <c r="N49" s="28"/>
      <c r="O49" s="26"/>
      <c r="P49" s="26" t="s">
        <v>552</v>
      </c>
    </row>
    <row collapsed="false" customFormat="false" customHeight="false" hidden="false" ht="12.1" outlineLevel="0" r="50">
      <c r="A50" s="20" t="n">
        <v>44601.672592593</v>
      </c>
      <c r="B50" s="16" t="s">
        <v>495</v>
      </c>
      <c r="C50" s="16" t="s">
        <v>586</v>
      </c>
      <c r="D50" s="16" t="s">
        <v>466</v>
      </c>
      <c r="E50" s="16" t="s">
        <v>561</v>
      </c>
      <c r="F50" s="16" t="s">
        <v>20</v>
      </c>
      <c r="G50" s="7" t="n">
        <v>1</v>
      </c>
      <c r="H50" s="6" t="n">
        <v>3047.5</v>
      </c>
      <c r="I50" s="6" t="n">
        <v>-3047.5</v>
      </c>
      <c r="J50" s="6" t="n">
        <v>-0</v>
      </c>
      <c r="K50" s="6" t="n">
        <v>-1.83</v>
      </c>
      <c r="L50" s="6" t="n">
        <v>-0</v>
      </c>
      <c r="M50" s="6" t="s">
        <f>=I50+J50+K50+L50</f>
      </c>
      <c r="N50" s="6"/>
      <c r="O50" s="16"/>
      <c r="P50" s="16" t="s">
        <v>552</v>
      </c>
    </row>
    <row collapsed="false" customFormat="false" customHeight="false" hidden="false" ht="12.1" outlineLevel="0" r="51">
      <c r="A51" s="20" t="n">
        <v>44601.676909722</v>
      </c>
      <c r="B51" s="16" t="s">
        <v>494</v>
      </c>
      <c r="C51" s="16" t="s">
        <v>584</v>
      </c>
      <c r="D51" s="16" t="s">
        <v>466</v>
      </c>
      <c r="E51" s="16" t="s">
        <v>561</v>
      </c>
      <c r="F51" s="16" t="s">
        <v>20</v>
      </c>
      <c r="G51" s="7" t="n">
        <v>9</v>
      </c>
      <c r="H51" s="6" t="n">
        <v>40.055</v>
      </c>
      <c r="I51" s="6" t="n">
        <v>-360.5</v>
      </c>
      <c r="J51" s="6" t="n">
        <v>-0</v>
      </c>
      <c r="K51" s="6" t="n">
        <v>-0.22</v>
      </c>
      <c r="L51" s="6" t="n">
        <v>-0</v>
      </c>
      <c r="M51" s="6" t="s">
        <f>=I51+J51+K51+L51</f>
      </c>
      <c r="N51" s="6"/>
      <c r="O51" s="16"/>
      <c r="P51" s="16" t="s">
        <v>552</v>
      </c>
    </row>
    <row collapsed="false" customFormat="false" customHeight="false" hidden="false" ht="12.1" outlineLevel="0" r="52">
      <c r="A52" s="21" t="n">
        <v>44608.020636574</v>
      </c>
      <c r="B52" s="22" t="s">
        <v>581</v>
      </c>
      <c r="C52" s="22" t="s">
        <v>587</v>
      </c>
      <c r="D52" s="22" t="s">
        <v>581</v>
      </c>
      <c r="E52" s="22" t="s">
        <v>581</v>
      </c>
      <c r="F52" s="22" t="s">
        <v>20</v>
      </c>
      <c r="G52" s="23" t="n">
        <v>1</v>
      </c>
      <c r="H52" s="24" t="n">
        <v>930.3</v>
      </c>
      <c r="I52" s="24" t="n">
        <v>930.3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4"/>
      <c r="O52" s="22"/>
      <c r="P52" s="22" t="s">
        <v>552</v>
      </c>
    </row>
    <row collapsed="false" customFormat="false" customHeight="false" hidden="false" ht="12.1" outlineLevel="0" r="53">
      <c r="A53" s="20" t="n">
        <v>44608.637337963</v>
      </c>
      <c r="B53" s="16" t="s">
        <v>492</v>
      </c>
      <c r="C53" s="16" t="s">
        <v>578</v>
      </c>
      <c r="D53" s="16" t="s">
        <v>466</v>
      </c>
      <c r="E53" s="16" t="s">
        <v>561</v>
      </c>
      <c r="F53" s="16" t="s">
        <v>20</v>
      </c>
      <c r="G53" s="7" t="n">
        <v>15</v>
      </c>
      <c r="H53" s="6" t="n">
        <v>60.97</v>
      </c>
      <c r="I53" s="6" t="n">
        <v>-914.55</v>
      </c>
      <c r="J53" s="6" t="n">
        <v>-0</v>
      </c>
      <c r="K53" s="6" t="n">
        <v>-0.55</v>
      </c>
      <c r="L53" s="6" t="n">
        <v>-0</v>
      </c>
      <c r="M53" s="6" t="s">
        <f>=I53+J53+K53+L53</f>
      </c>
      <c r="N53" s="6"/>
      <c r="O53" s="16"/>
      <c r="P53" s="16" t="s">
        <v>552</v>
      </c>
    </row>
    <row collapsed="false" customFormat="false" customHeight="false" hidden="false" ht="12.1" outlineLevel="0" r="54">
      <c r="A54" s="25" t="n">
        <v>44613.864560185</v>
      </c>
      <c r="B54" s="26" t="s">
        <v>480</v>
      </c>
      <c r="C54" s="26" t="s">
        <v>560</v>
      </c>
      <c r="D54" s="26" t="s">
        <v>467</v>
      </c>
      <c r="E54" s="26" t="s">
        <v>561</v>
      </c>
      <c r="F54" s="26" t="s">
        <v>20</v>
      </c>
      <c r="G54" s="27" t="n">
        <v>-400</v>
      </c>
      <c r="H54" s="28" t="n">
        <v>118.74</v>
      </c>
      <c r="I54" s="28" t="n">
        <v>47496</v>
      </c>
      <c r="J54" s="28" t="n">
        <v>0</v>
      </c>
      <c r="K54" s="28" t="n">
        <v>-4.75</v>
      </c>
      <c r="L54" s="28" t="n">
        <v>-0</v>
      </c>
      <c r="M54" s="6" t="s">
        <f>=I54+J54+K54+L54</f>
      </c>
      <c r="N54" s="28"/>
      <c r="O54" s="26"/>
      <c r="P54" s="26" t="s">
        <v>552</v>
      </c>
    </row>
    <row collapsed="false" customFormat="false" customHeight="false" hidden="false" ht="12.1" outlineLevel="0" r="55">
      <c r="A55" s="20" t="n">
        <v>44613.865231481</v>
      </c>
      <c r="B55" s="16" t="s">
        <v>23</v>
      </c>
      <c r="C55" s="16" t="s">
        <v>554</v>
      </c>
      <c r="D55" s="16" t="s">
        <v>466</v>
      </c>
      <c r="E55" s="16" t="s">
        <v>18</v>
      </c>
      <c r="F55" s="16" t="s">
        <v>20</v>
      </c>
      <c r="G55" s="7" t="n">
        <v>220</v>
      </c>
      <c r="H55" s="6" t="n">
        <v>214.12</v>
      </c>
      <c r="I55" s="6" t="n">
        <v>-47106.4</v>
      </c>
      <c r="J55" s="6" t="n">
        <v>-0</v>
      </c>
      <c r="K55" s="6" t="n">
        <v>-28.26</v>
      </c>
      <c r="L55" s="6" t="n">
        <v>-0</v>
      </c>
      <c r="M55" s="6" t="s">
        <f>=I55+J55+K55+L55</f>
      </c>
      <c r="N55" s="6"/>
      <c r="O55" s="16"/>
      <c r="P55" s="16" t="s">
        <v>552</v>
      </c>
    </row>
    <row collapsed="false" customFormat="false" customHeight="false" hidden="false" ht="12.1" outlineLevel="0" r="56">
      <c r="A56" s="21" t="n">
        <v>44616.020138889</v>
      </c>
      <c r="B56" s="22" t="s">
        <v>551</v>
      </c>
      <c r="C56" s="22" t="s">
        <v>91</v>
      </c>
      <c r="D56" s="22" t="s">
        <v>551</v>
      </c>
      <c r="E56" s="22" t="s">
        <v>551</v>
      </c>
      <c r="F56" s="22" t="s">
        <v>20</v>
      </c>
      <c r="G56" s="23" t="n">
        <v>2</v>
      </c>
      <c r="H56" s="24" t="n">
        <v>48000</v>
      </c>
      <c r="I56" s="24" t="n">
        <v>96000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4"/>
      <c r="O56" s="22"/>
      <c r="P56" s="22" t="s">
        <v>552</v>
      </c>
    </row>
    <row collapsed="false" customFormat="false" customHeight="false" hidden="false" ht="12.1" outlineLevel="0" r="57">
      <c r="A57" s="20" t="n">
        <v>44616.545856481</v>
      </c>
      <c r="B57" s="16" t="s">
        <v>23</v>
      </c>
      <c r="C57" s="16" t="s">
        <v>554</v>
      </c>
      <c r="D57" s="16" t="s">
        <v>466</v>
      </c>
      <c r="E57" s="16" t="s">
        <v>18</v>
      </c>
      <c r="F57" s="16" t="s">
        <v>20</v>
      </c>
      <c r="G57" s="7" t="n">
        <v>770</v>
      </c>
      <c r="H57" s="6" t="n">
        <v>130.07376623377</v>
      </c>
      <c r="I57" s="6" t="n">
        <v>-100156.8</v>
      </c>
      <c r="J57" s="6" t="n">
        <v>-0</v>
      </c>
      <c r="K57" s="6" t="n">
        <v>-60.08</v>
      </c>
      <c r="L57" s="6" t="n">
        <v>-0</v>
      </c>
      <c r="M57" s="6" t="s">
        <f>=I57+J57+K57+L57</f>
      </c>
      <c r="N57" s="6"/>
      <c r="O57" s="16"/>
      <c r="P57" s="16" t="s">
        <v>552</v>
      </c>
    </row>
    <row collapsed="false" customFormat="false" customHeight="false" hidden="false" ht="12.1" outlineLevel="0" r="58">
      <c r="A58" s="21" t="n">
        <v>44617.020636574</v>
      </c>
      <c r="B58" s="22" t="s">
        <v>551</v>
      </c>
      <c r="C58" s="22" t="s">
        <v>91</v>
      </c>
      <c r="D58" s="22" t="s">
        <v>551</v>
      </c>
      <c r="E58" s="22" t="s">
        <v>551</v>
      </c>
      <c r="F58" s="22" t="s">
        <v>20</v>
      </c>
      <c r="G58" s="23" t="n">
        <v>1</v>
      </c>
      <c r="H58" s="24" t="n">
        <v>100000</v>
      </c>
      <c r="I58" s="24" t="n">
        <v>100000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4"/>
      <c r="O58" s="22"/>
      <c r="P58" s="22" t="s">
        <v>552</v>
      </c>
    </row>
    <row collapsed="false" customFormat="false" customHeight="false" hidden="false" ht="12.1" outlineLevel="0" r="59">
      <c r="A59" s="20" t="n">
        <v>44617.760416667</v>
      </c>
      <c r="B59" s="16" t="s">
        <v>23</v>
      </c>
      <c r="C59" s="16" t="s">
        <v>554</v>
      </c>
      <c r="D59" s="16" t="s">
        <v>466</v>
      </c>
      <c r="E59" s="16" t="s">
        <v>18</v>
      </c>
      <c r="F59" s="16" t="s">
        <v>20</v>
      </c>
      <c r="G59" s="7" t="n">
        <v>760</v>
      </c>
      <c r="H59" s="6" t="n">
        <v>131.22</v>
      </c>
      <c r="I59" s="6" t="n">
        <v>-99727.2</v>
      </c>
      <c r="J59" s="6" t="n">
        <v>-0</v>
      </c>
      <c r="K59" s="6" t="n">
        <v>-59.83</v>
      </c>
      <c r="L59" s="6" t="n">
        <v>-0</v>
      </c>
      <c r="M59" s="6" t="s">
        <f>=I59+J59+K59+L59</f>
      </c>
      <c r="N59" s="6"/>
      <c r="O59" s="16"/>
      <c r="P59" s="16" t="s">
        <v>552</v>
      </c>
    </row>
    <row collapsed="false" customFormat="false" customHeight="false" hidden="false" ht="12.1" outlineLevel="0" r="60">
      <c r="A60" s="33" t="n">
        <v>44641.020636574</v>
      </c>
      <c r="B60" s="34" t="s">
        <v>588</v>
      </c>
      <c r="C60" s="34" t="s">
        <v>99</v>
      </c>
      <c r="D60" s="34" t="s">
        <v>588</v>
      </c>
      <c r="E60" s="34" t="s">
        <v>588</v>
      </c>
      <c r="F60" s="34" t="s">
        <v>20</v>
      </c>
      <c r="G60" s="35" t="n">
        <v>1</v>
      </c>
      <c r="H60" s="36" t="n">
        <v>-377.23</v>
      </c>
      <c r="I60" s="36" t="n">
        <v>-377.23</v>
      </c>
      <c r="J60" s="36" t="n">
        <v>0</v>
      </c>
      <c r="K60" s="36" t="n">
        <v>-0</v>
      </c>
      <c r="L60" s="36" t="n">
        <v>-0</v>
      </c>
      <c r="M60" s="6" t="s">
        <f>=I60+J60+K60+L60</f>
      </c>
      <c r="N60" s="36"/>
      <c r="O60" s="34"/>
      <c r="P60" s="34" t="s">
        <v>552</v>
      </c>
    </row>
    <row collapsed="false" customFormat="false" customHeight="false" hidden="false" ht="12.1" outlineLevel="0" r="61">
      <c r="A61" s="20" t="n">
        <v>44652.422326389</v>
      </c>
      <c r="B61" s="16" t="s">
        <v>496</v>
      </c>
      <c r="C61" s="16" t="s">
        <v>589</v>
      </c>
      <c r="D61" s="16" t="s">
        <v>466</v>
      </c>
      <c r="E61" s="16" t="s">
        <v>18</v>
      </c>
      <c r="F61" s="16" t="s">
        <v>20</v>
      </c>
      <c r="G61" s="7" t="n">
        <v>10000</v>
      </c>
      <c r="H61" s="6" t="n">
        <v>0.02032</v>
      </c>
      <c r="I61" s="6" t="n">
        <v>-203.2</v>
      </c>
      <c r="J61" s="6" t="n">
        <v>-0</v>
      </c>
      <c r="K61" s="6" t="n">
        <v>-0.12</v>
      </c>
      <c r="L61" s="6" t="n">
        <v>-0</v>
      </c>
      <c r="M61" s="6" t="s">
        <f>=I61+J61+K61+L61</f>
      </c>
      <c r="N61" s="6"/>
      <c r="O61" s="16"/>
      <c r="P61" s="16" t="s">
        <v>552</v>
      </c>
    </row>
    <row collapsed="false" customFormat="false" customHeight="false" hidden="false" ht="12.1" outlineLevel="0" r="62">
      <c r="A62" s="21" t="n">
        <v>44652.600914352</v>
      </c>
      <c r="B62" s="22" t="s">
        <v>581</v>
      </c>
      <c r="C62" s="22" t="s">
        <v>590</v>
      </c>
      <c r="D62" s="22" t="s">
        <v>581</v>
      </c>
      <c r="E62" s="22" t="s">
        <v>581</v>
      </c>
      <c r="F62" s="22" t="s">
        <v>20</v>
      </c>
      <c r="G62" s="23" t="n">
        <v>1</v>
      </c>
      <c r="H62" s="24" t="n">
        <v>354.36</v>
      </c>
      <c r="I62" s="24" t="n">
        <v>354.36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4"/>
      <c r="O62" s="22"/>
      <c r="P62" s="22" t="s">
        <v>552</v>
      </c>
    </row>
    <row collapsed="false" customFormat="false" customHeight="false" hidden="false" ht="12.1" outlineLevel="0" r="63">
      <c r="A63" s="21" t="n">
        <v>44655.665972222</v>
      </c>
      <c r="B63" s="22" t="s">
        <v>581</v>
      </c>
      <c r="C63" s="22" t="s">
        <v>591</v>
      </c>
      <c r="D63" s="22" t="s">
        <v>581</v>
      </c>
      <c r="E63" s="22" t="s">
        <v>581</v>
      </c>
      <c r="F63" s="22" t="s">
        <v>20</v>
      </c>
      <c r="G63" s="23" t="n">
        <v>1</v>
      </c>
      <c r="H63" s="24" t="n">
        <v>672.8</v>
      </c>
      <c r="I63" s="24" t="n">
        <v>672.8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4"/>
      <c r="O63" s="22"/>
      <c r="P63" s="22" t="s">
        <v>552</v>
      </c>
    </row>
    <row collapsed="false" customFormat="false" customHeight="false" hidden="false" ht="12.1" outlineLevel="0" r="64">
      <c r="A64" s="21" t="n">
        <v>44655.677916667</v>
      </c>
      <c r="B64" s="22" t="s">
        <v>581</v>
      </c>
      <c r="C64" s="22" t="s">
        <v>592</v>
      </c>
      <c r="D64" s="22" t="s">
        <v>581</v>
      </c>
      <c r="E64" s="22" t="s">
        <v>581</v>
      </c>
      <c r="F64" s="22" t="s">
        <v>20</v>
      </c>
      <c r="G64" s="23" t="n">
        <v>1</v>
      </c>
      <c r="H64" s="24" t="n">
        <v>1179.16</v>
      </c>
      <c r="I64" s="24" t="n">
        <v>1179.16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4"/>
      <c r="O64" s="22"/>
      <c r="P64" s="22" t="s">
        <v>552</v>
      </c>
    </row>
    <row collapsed="false" customFormat="false" customHeight="false" hidden="false" ht="12.1" outlineLevel="0" r="65">
      <c r="A65" s="20" t="n">
        <v>44656.594606481</v>
      </c>
      <c r="B65" s="16" t="s">
        <v>497</v>
      </c>
      <c r="C65" s="16" t="s">
        <v>593</v>
      </c>
      <c r="D65" s="16" t="s">
        <v>466</v>
      </c>
      <c r="E65" s="16" t="s">
        <v>18</v>
      </c>
      <c r="F65" s="16" t="s">
        <v>20</v>
      </c>
      <c r="G65" s="7" t="n">
        <v>40</v>
      </c>
      <c r="H65" s="6" t="n">
        <v>52.95</v>
      </c>
      <c r="I65" s="6" t="n">
        <v>-2118</v>
      </c>
      <c r="J65" s="6" t="n">
        <v>-0</v>
      </c>
      <c r="K65" s="6" t="n">
        <v>-1.27</v>
      </c>
      <c r="L65" s="6" t="n">
        <v>-0</v>
      </c>
      <c r="M65" s="6" t="s">
        <f>=I65+J65+K65+L65</f>
      </c>
      <c r="N65" s="6"/>
      <c r="O65" s="16"/>
      <c r="P65" s="16" t="s">
        <v>552</v>
      </c>
    </row>
    <row collapsed="false" customFormat="false" customHeight="false" hidden="false" ht="12.1" outlineLevel="0" r="66">
      <c r="A66" s="21" t="n">
        <v>44659.410844907</v>
      </c>
      <c r="B66" s="22" t="s">
        <v>551</v>
      </c>
      <c r="C66" s="22" t="s">
        <v>106</v>
      </c>
      <c r="D66" s="22" t="s">
        <v>551</v>
      </c>
      <c r="E66" s="22" t="s">
        <v>551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4"/>
      <c r="O66" s="22"/>
      <c r="P66" s="22" t="s">
        <v>552</v>
      </c>
    </row>
    <row collapsed="false" customFormat="false" customHeight="false" hidden="false" ht="12.1" outlineLevel="0" r="67">
      <c r="A67" s="20" t="n">
        <v>44659.41931713</v>
      </c>
      <c r="B67" s="16" t="s">
        <v>496</v>
      </c>
      <c r="C67" s="16" t="s">
        <v>589</v>
      </c>
      <c r="D67" s="16" t="s">
        <v>466</v>
      </c>
      <c r="E67" s="16" t="s">
        <v>18</v>
      </c>
      <c r="F67" s="16" t="s">
        <v>20</v>
      </c>
      <c r="G67" s="7" t="n">
        <v>440000</v>
      </c>
      <c r="H67" s="6" t="n">
        <v>0.023005</v>
      </c>
      <c r="I67" s="6" t="n">
        <v>-10122.2</v>
      </c>
      <c r="J67" s="6" t="n">
        <v>-0</v>
      </c>
      <c r="K67" s="6" t="n">
        <v>-6.07</v>
      </c>
      <c r="L67" s="6" t="n">
        <v>-0</v>
      </c>
      <c r="M67" s="6" t="s">
        <f>=I67+J67+K67+L67</f>
      </c>
      <c r="N67" s="6"/>
      <c r="O67" s="16"/>
      <c r="P67" s="16" t="s">
        <v>552</v>
      </c>
    </row>
    <row collapsed="false" customFormat="false" customHeight="false" hidden="false" ht="12.1" outlineLevel="0" r="68">
      <c r="A68" s="21" t="n">
        <v>44665.698923611</v>
      </c>
      <c r="B68" s="22" t="s">
        <v>581</v>
      </c>
      <c r="C68" s="22" t="s">
        <v>594</v>
      </c>
      <c r="D68" s="22" t="s">
        <v>581</v>
      </c>
      <c r="E68" s="22" t="s">
        <v>581</v>
      </c>
      <c r="F68" s="22" t="s">
        <v>20</v>
      </c>
      <c r="G68" s="23" t="n">
        <v>1</v>
      </c>
      <c r="H68" s="24" t="n">
        <v>792.8</v>
      </c>
      <c r="I68" s="24" t="n">
        <v>792.8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4"/>
      <c r="O68" s="22"/>
      <c r="P68" s="22" t="s">
        <v>552</v>
      </c>
    </row>
    <row collapsed="false" customFormat="false" customHeight="false" hidden="false" ht="12.1" outlineLevel="0" r="69">
      <c r="A69" s="20" t="n">
        <v>44669.732384259</v>
      </c>
      <c r="B69" s="16" t="s">
        <v>498</v>
      </c>
      <c r="C69" s="16" t="s">
        <v>595</v>
      </c>
      <c r="D69" s="16" t="s">
        <v>466</v>
      </c>
      <c r="E69" s="16" t="s">
        <v>73</v>
      </c>
      <c r="F69" s="16" t="s">
        <v>20</v>
      </c>
      <c r="G69" s="7" t="n">
        <v>1</v>
      </c>
      <c r="H69" s="6" t="n">
        <v>89.99</v>
      </c>
      <c r="I69" s="6" t="n">
        <v>-899.9</v>
      </c>
      <c r="J69" s="6" t="n">
        <v>-8.9</v>
      </c>
      <c r="K69" s="6" t="n">
        <v>-0.54</v>
      </c>
      <c r="L69" s="6" t="n">
        <v>-0</v>
      </c>
      <c r="M69" s="6" t="s">
        <f>=I69+J69+K69+L69</f>
      </c>
      <c r="N69" s="6"/>
      <c r="O69" s="16"/>
      <c r="P69" s="16" t="s">
        <v>552</v>
      </c>
    </row>
    <row collapsed="false" customFormat="false" customHeight="false" hidden="false" ht="12.1" outlineLevel="0" r="70">
      <c r="A70" s="21" t="n">
        <v>44672.415983796</v>
      </c>
      <c r="B70" s="22" t="s">
        <v>551</v>
      </c>
      <c r="C70" s="22" t="s">
        <v>110</v>
      </c>
      <c r="D70" s="22" t="s">
        <v>551</v>
      </c>
      <c r="E70" s="22" t="s">
        <v>551</v>
      </c>
      <c r="F70" s="22" t="s">
        <v>20</v>
      </c>
      <c r="G70" s="23" t="n">
        <v>1</v>
      </c>
      <c r="H70" s="24" t="n">
        <v>52000</v>
      </c>
      <c r="I70" s="24" t="n">
        <v>52000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4"/>
      <c r="O70" s="22"/>
      <c r="P70" s="22" t="s">
        <v>552</v>
      </c>
    </row>
    <row collapsed="false" customFormat="false" customHeight="false" hidden="false" ht="12.1" outlineLevel="0" r="71">
      <c r="A71" s="20" t="n">
        <v>44672.421053241</v>
      </c>
      <c r="B71" s="16" t="s">
        <v>59</v>
      </c>
      <c r="C71" s="16" t="s">
        <v>576</v>
      </c>
      <c r="D71" s="16" t="s">
        <v>466</v>
      </c>
      <c r="E71" s="16" t="s">
        <v>18</v>
      </c>
      <c r="F71" s="16" t="s">
        <v>20</v>
      </c>
      <c r="G71" s="7" t="n">
        <v>1500</v>
      </c>
      <c r="H71" s="6" t="n">
        <v>23.113333333333</v>
      </c>
      <c r="I71" s="6" t="n">
        <v>-34670</v>
      </c>
      <c r="J71" s="6" t="n">
        <v>-0</v>
      </c>
      <c r="K71" s="6" t="n">
        <v>-20.8</v>
      </c>
      <c r="L71" s="6" t="n">
        <v>-0</v>
      </c>
      <c r="M71" s="6" t="s">
        <f>=I71+J71+K71+L71</f>
      </c>
      <c r="N71" s="6"/>
      <c r="O71" s="16"/>
      <c r="P71" s="16" t="s">
        <v>552</v>
      </c>
    </row>
    <row collapsed="false" customFormat="false" customHeight="false" hidden="false" ht="12.1" outlineLevel="0" r="72">
      <c r="A72" s="20" t="n">
        <v>44672.43431713</v>
      </c>
      <c r="B72" s="16" t="s">
        <v>66</v>
      </c>
      <c r="C72" s="16" t="s">
        <v>596</v>
      </c>
      <c r="D72" s="16" t="s">
        <v>466</v>
      </c>
      <c r="E72" s="16" t="s">
        <v>18</v>
      </c>
      <c r="F72" s="16" t="s">
        <v>20</v>
      </c>
      <c r="G72" s="7" t="n">
        <v>80</v>
      </c>
      <c r="H72" s="6" t="n">
        <v>216.17</v>
      </c>
      <c r="I72" s="6" t="n">
        <v>-17293.6</v>
      </c>
      <c r="J72" s="6" t="n">
        <v>-0</v>
      </c>
      <c r="K72" s="6" t="n">
        <v>-10.38</v>
      </c>
      <c r="L72" s="6" t="n">
        <v>-0</v>
      </c>
      <c r="M72" s="6" t="s">
        <f>=I72+J72+K72+L72</f>
      </c>
      <c r="N72" s="6"/>
      <c r="O72" s="16"/>
      <c r="P72" s="16" t="s">
        <v>552</v>
      </c>
    </row>
    <row collapsed="false" customFormat="false" customHeight="false" hidden="false" ht="12.1" outlineLevel="0" r="73">
      <c r="A73" s="21" t="n">
        <v>44672.657280093</v>
      </c>
      <c r="B73" s="22" t="s">
        <v>581</v>
      </c>
      <c r="C73" s="22" t="s">
        <v>597</v>
      </c>
      <c r="D73" s="22" t="s">
        <v>581</v>
      </c>
      <c r="E73" s="22" t="s">
        <v>581</v>
      </c>
      <c r="F73" s="22" t="s">
        <v>20</v>
      </c>
      <c r="G73" s="23" t="n">
        <v>1</v>
      </c>
      <c r="H73" s="24" t="n">
        <v>354</v>
      </c>
      <c r="I73" s="24" t="n">
        <v>354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4"/>
      <c r="O73" s="22"/>
      <c r="P73" s="22" t="s">
        <v>552</v>
      </c>
    </row>
    <row collapsed="false" customFormat="false" customHeight="false" hidden="false" ht="12.1" outlineLevel="0" r="74">
      <c r="A74" s="21" t="n">
        <v>44676.60712963</v>
      </c>
      <c r="B74" s="22" t="s">
        <v>598</v>
      </c>
      <c r="C74" s="22" t="s">
        <v>599</v>
      </c>
      <c r="D74" s="22" t="s">
        <v>581</v>
      </c>
      <c r="E74" s="22" t="s">
        <v>581</v>
      </c>
      <c r="F74" s="22" t="s">
        <v>20</v>
      </c>
      <c r="G74" s="23" t="n">
        <v>1</v>
      </c>
      <c r="H74" s="24" t="n">
        <v>330</v>
      </c>
      <c r="I74" s="24" t="n">
        <v>330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4"/>
      <c r="O74" s="22"/>
      <c r="P74" s="22" t="s">
        <v>552</v>
      </c>
    </row>
    <row collapsed="false" customFormat="false" customHeight="false" hidden="false" ht="12.1" outlineLevel="0" r="75">
      <c r="A75" s="20" t="n">
        <v>44677.498032407</v>
      </c>
      <c r="B75" s="16" t="s">
        <v>496</v>
      </c>
      <c r="C75" s="16" t="s">
        <v>589</v>
      </c>
      <c r="D75" s="16" t="s">
        <v>466</v>
      </c>
      <c r="E75" s="16" t="s">
        <v>18</v>
      </c>
      <c r="F75" s="16" t="s">
        <v>20</v>
      </c>
      <c r="G75" s="7" t="n">
        <v>30000</v>
      </c>
      <c r="H75" s="6" t="n">
        <v>0.018535</v>
      </c>
      <c r="I75" s="6" t="n">
        <v>-556.05</v>
      </c>
      <c r="J75" s="6" t="n">
        <v>-0</v>
      </c>
      <c r="K75" s="6" t="n">
        <v>-0.33</v>
      </c>
      <c r="L75" s="6" t="n">
        <v>-0</v>
      </c>
      <c r="M75" s="6" t="s">
        <f>=I75+J75+K75+L75</f>
      </c>
      <c r="N75" s="6"/>
      <c r="O75" s="16"/>
      <c r="P75" s="16" t="s">
        <v>552</v>
      </c>
    </row>
    <row collapsed="false" customFormat="false" customHeight="false" hidden="false" ht="12.1" outlineLevel="0" r="76">
      <c r="A76" s="21" t="n">
        <v>44698.714606481</v>
      </c>
      <c r="B76" s="22" t="s">
        <v>551</v>
      </c>
      <c r="C76" s="22" t="s">
        <v>112</v>
      </c>
      <c r="D76" s="22" t="s">
        <v>551</v>
      </c>
      <c r="E76" s="22" t="s">
        <v>551</v>
      </c>
      <c r="F76" s="22" t="s">
        <v>20</v>
      </c>
      <c r="G76" s="23" t="n">
        <v>2</v>
      </c>
      <c r="H76" s="24" t="n">
        <v>32500</v>
      </c>
      <c r="I76" s="24" t="n">
        <v>65000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4"/>
      <c r="O76" s="22"/>
      <c r="P76" s="22" t="s">
        <v>552</v>
      </c>
    </row>
    <row collapsed="false" customFormat="false" customHeight="false" hidden="false" ht="12.1" outlineLevel="0" r="77">
      <c r="A77" s="37" t="n">
        <v>44698.761030093</v>
      </c>
      <c r="B77" s="38" t="s">
        <v>38</v>
      </c>
      <c r="C77" s="38" t="s">
        <v>600</v>
      </c>
      <c r="D77" s="38" t="s">
        <v>466</v>
      </c>
      <c r="E77" s="38" t="s">
        <v>466</v>
      </c>
      <c r="F77" s="38" t="s">
        <v>20</v>
      </c>
      <c r="G77" s="39" t="n">
        <v>6000</v>
      </c>
      <c r="H77" s="40" t="n">
        <v>9.5501</v>
      </c>
      <c r="I77" s="40" t="n">
        <v>-57300.6</v>
      </c>
      <c r="J77" s="40" t="n">
        <v>-0</v>
      </c>
      <c r="K77" s="40" t="n">
        <v>-28.65</v>
      </c>
      <c r="L77" s="40" t="n">
        <v>-0</v>
      </c>
      <c r="M77" s="6" t="s">
        <f>=I77+J77+K77+L77</f>
      </c>
      <c r="N77" s="40"/>
      <c r="O77" s="38"/>
      <c r="P77" s="38" t="s">
        <v>552</v>
      </c>
    </row>
    <row collapsed="false" customFormat="false" customHeight="false" hidden="false" ht="12.1" outlineLevel="0" r="78">
      <c r="A78" s="20" t="n">
        <v>44698.768738426</v>
      </c>
      <c r="B78" s="16" t="s">
        <v>499</v>
      </c>
      <c r="C78" s="16" t="s">
        <v>601</v>
      </c>
      <c r="D78" s="16" t="s">
        <v>466</v>
      </c>
      <c r="E78" s="16" t="s">
        <v>18</v>
      </c>
      <c r="F78" s="16" t="s">
        <v>20</v>
      </c>
      <c r="G78" s="7" t="n">
        <v>7</v>
      </c>
      <c r="H78" s="6" t="n">
        <v>1008.3714285714</v>
      </c>
      <c r="I78" s="6" t="n">
        <v>-7058.6</v>
      </c>
      <c r="J78" s="6" t="n">
        <v>-0</v>
      </c>
      <c r="K78" s="6" t="n">
        <v>-4.23</v>
      </c>
      <c r="L78" s="6" t="n">
        <v>-0</v>
      </c>
      <c r="M78" s="6" t="s">
        <f>=I78+J78+K78+L78</f>
      </c>
      <c r="N78" s="6"/>
      <c r="O78" s="16"/>
      <c r="P78" s="16" t="s">
        <v>552</v>
      </c>
    </row>
    <row collapsed="false" customFormat="false" customHeight="false" hidden="false" ht="12.1" outlineLevel="0" r="79">
      <c r="A79" s="25" t="n">
        <v>44701.6134375</v>
      </c>
      <c r="B79" s="26" t="s">
        <v>66</v>
      </c>
      <c r="C79" s="26" t="s">
        <v>596</v>
      </c>
      <c r="D79" s="26" t="s">
        <v>467</v>
      </c>
      <c r="E79" s="26" t="s">
        <v>18</v>
      </c>
      <c r="F79" s="26" t="s">
        <v>20</v>
      </c>
      <c r="G79" s="27" t="n">
        <v>-80</v>
      </c>
      <c r="H79" s="28" t="n">
        <v>262.12</v>
      </c>
      <c r="I79" s="28" t="n">
        <v>20969.6</v>
      </c>
      <c r="J79" s="28" t="n">
        <v>0</v>
      </c>
      <c r="K79" s="28" t="n">
        <v>-12.59</v>
      </c>
      <c r="L79" s="28" t="n">
        <v>-0</v>
      </c>
      <c r="M79" s="6" t="s">
        <f>=I79+J79+K79+L79</f>
      </c>
      <c r="N79" s="28"/>
      <c r="O79" s="26"/>
      <c r="P79" s="26" t="s">
        <v>552</v>
      </c>
    </row>
    <row collapsed="false" customFormat="false" customHeight="false" hidden="false" ht="12.1" outlineLevel="0" r="80">
      <c r="A80" s="20" t="n">
        <v>44701.614814815</v>
      </c>
      <c r="B80" s="16" t="s">
        <v>500</v>
      </c>
      <c r="C80" s="16" t="s">
        <v>602</v>
      </c>
      <c r="D80" s="16" t="s">
        <v>466</v>
      </c>
      <c r="E80" s="16" t="s">
        <v>73</v>
      </c>
      <c r="F80" s="16" t="s">
        <v>20</v>
      </c>
      <c r="G80" s="7" t="n">
        <v>21</v>
      </c>
      <c r="H80" s="6" t="n">
        <v>99.58</v>
      </c>
      <c r="I80" s="6" t="n">
        <v>-8364.72</v>
      </c>
      <c r="J80" s="6" t="n">
        <v>-147</v>
      </c>
      <c r="K80" s="6" t="n">
        <v>-5.02</v>
      </c>
      <c r="L80" s="6" t="n">
        <v>-0</v>
      </c>
      <c r="M80" s="6" t="s">
        <f>=I80+J80+K80+L80</f>
      </c>
      <c r="N80" s="6"/>
      <c r="O80" s="16"/>
      <c r="P80" s="16" t="s">
        <v>552</v>
      </c>
    </row>
    <row collapsed="false" customFormat="false" customHeight="false" hidden="false" ht="12.1" outlineLevel="0" r="81">
      <c r="A81" s="37" t="n">
        <v>44701.618402778</v>
      </c>
      <c r="B81" s="38" t="s">
        <v>38</v>
      </c>
      <c r="C81" s="38" t="s">
        <v>600</v>
      </c>
      <c r="D81" s="38" t="s">
        <v>466</v>
      </c>
      <c r="E81" s="38" t="s">
        <v>466</v>
      </c>
      <c r="F81" s="38" t="s">
        <v>20</v>
      </c>
      <c r="G81" s="39" t="n">
        <v>1000</v>
      </c>
      <c r="H81" s="40" t="n">
        <v>8.8799</v>
      </c>
      <c r="I81" s="40" t="n">
        <v>-8879.9</v>
      </c>
      <c r="J81" s="40" t="n">
        <v>-0</v>
      </c>
      <c r="K81" s="40" t="n">
        <v>-4.44</v>
      </c>
      <c r="L81" s="40" t="n">
        <v>-0</v>
      </c>
      <c r="M81" s="6" t="s">
        <f>=I81+J81+K81+L81</f>
      </c>
      <c r="N81" s="40"/>
      <c r="O81" s="38"/>
      <c r="P81" s="38" t="s">
        <v>552</v>
      </c>
    </row>
    <row collapsed="false" customFormat="false" customHeight="false" hidden="false" ht="12.1" outlineLevel="0" r="82">
      <c r="A82" s="20" t="n">
        <v>44701.758634259</v>
      </c>
      <c r="B82" s="16" t="s">
        <v>472</v>
      </c>
      <c r="C82" s="16" t="s">
        <v>577</v>
      </c>
      <c r="D82" s="16" t="s">
        <v>466</v>
      </c>
      <c r="E82" s="16" t="s">
        <v>18</v>
      </c>
      <c r="F82" s="16" t="s">
        <v>20</v>
      </c>
      <c r="G82" s="7" t="n">
        <v>100</v>
      </c>
      <c r="H82" s="6" t="n">
        <v>34.28</v>
      </c>
      <c r="I82" s="6" t="n">
        <v>-3428</v>
      </c>
      <c r="J82" s="6" t="n">
        <v>-0</v>
      </c>
      <c r="K82" s="6" t="n">
        <v>-2.06</v>
      </c>
      <c r="L82" s="6" t="n">
        <v>-0</v>
      </c>
      <c r="M82" s="6" t="s">
        <f>=I82+J82+K82+L82</f>
      </c>
      <c r="N82" s="6"/>
      <c r="O82" s="16"/>
      <c r="P82" s="16" t="s">
        <v>552</v>
      </c>
    </row>
    <row collapsed="false" customFormat="false" customHeight="false" hidden="false" ht="12.1" outlineLevel="0" r="83">
      <c r="A83" s="37" t="n">
        <v>44704.741875</v>
      </c>
      <c r="B83" s="38" t="s">
        <v>38</v>
      </c>
      <c r="C83" s="38" t="s">
        <v>603</v>
      </c>
      <c r="D83" s="38" t="s">
        <v>467</v>
      </c>
      <c r="E83" s="38" t="s">
        <v>467</v>
      </c>
      <c r="F83" s="38" t="s">
        <v>20</v>
      </c>
      <c r="G83" s="39" t="n">
        <v>-1886</v>
      </c>
      <c r="H83" s="40" t="n">
        <v>8.83</v>
      </c>
      <c r="I83" s="40" t="n">
        <v>16653.38</v>
      </c>
      <c r="J83" s="40" t="n">
        <v>0</v>
      </c>
      <c r="K83" s="40" t="n">
        <v>-0.5</v>
      </c>
      <c r="L83" s="40" t="n">
        <v>-0</v>
      </c>
      <c r="M83" s="6" t="s">
        <f>=I83+J83+K83+L83</f>
      </c>
      <c r="N83" s="40"/>
      <c r="O83" s="38"/>
      <c r="P83" s="38" t="s">
        <v>552</v>
      </c>
    </row>
    <row collapsed="false" customFormat="false" customHeight="false" hidden="false" ht="12.1" outlineLevel="0" r="84">
      <c r="A84" s="37" t="n">
        <v>44704.741875</v>
      </c>
      <c r="B84" s="38" t="s">
        <v>38</v>
      </c>
      <c r="C84" s="38" t="s">
        <v>600</v>
      </c>
      <c r="D84" s="38" t="s">
        <v>466</v>
      </c>
      <c r="E84" s="38" t="s">
        <v>466</v>
      </c>
      <c r="F84" s="38" t="s">
        <v>20</v>
      </c>
      <c r="G84" s="39" t="n">
        <v>1886</v>
      </c>
      <c r="H84" s="40" t="n">
        <v>8.8354</v>
      </c>
      <c r="I84" s="40" t="n">
        <v>-16663.56</v>
      </c>
      <c r="J84" s="40" t="n">
        <v>-0</v>
      </c>
      <c r="K84" s="40" t="n">
        <v>-0</v>
      </c>
      <c r="L84" s="40" t="n">
        <v>-0</v>
      </c>
      <c r="M84" s="6" t="s">
        <f>=I84+J84+K84+L84</f>
      </c>
      <c r="N84" s="40"/>
      <c r="O84" s="38"/>
      <c r="P84" s="38" t="s">
        <v>552</v>
      </c>
    </row>
    <row collapsed="false" customFormat="false" customHeight="false" hidden="false" ht="12.1" outlineLevel="0" r="85">
      <c r="A85" s="29" t="n">
        <v>44705.24912037</v>
      </c>
      <c r="B85" s="30" t="s">
        <v>604</v>
      </c>
      <c r="C85" s="30" t="s">
        <v>605</v>
      </c>
      <c r="D85" s="30" t="s">
        <v>604</v>
      </c>
      <c r="E85" s="30" t="s">
        <v>604</v>
      </c>
      <c r="F85" s="30" t="s">
        <v>20</v>
      </c>
      <c r="G85" s="31" t="n">
        <v>1</v>
      </c>
      <c r="H85" s="32" t="n">
        <v>-50</v>
      </c>
      <c r="I85" s="32" t="n">
        <v>-50</v>
      </c>
      <c r="J85" s="32" t="n">
        <v>0</v>
      </c>
      <c r="K85" s="32" t="n">
        <v>-0</v>
      </c>
      <c r="L85" s="32" t="n">
        <v>-0</v>
      </c>
      <c r="M85" s="6" t="s">
        <f>=I85+J85+K85+L85</f>
      </c>
      <c r="N85" s="32"/>
      <c r="O85" s="30"/>
      <c r="P85" s="30" t="s">
        <v>552</v>
      </c>
    </row>
    <row collapsed="false" customFormat="false" customHeight="false" hidden="false" ht="12.1" outlineLevel="0" r="86">
      <c r="A86" s="21" t="n">
        <v>44705.719907407</v>
      </c>
      <c r="B86" s="22" t="s">
        <v>581</v>
      </c>
      <c r="C86" s="22" t="s">
        <v>606</v>
      </c>
      <c r="D86" s="22" t="s">
        <v>581</v>
      </c>
      <c r="E86" s="22" t="s">
        <v>581</v>
      </c>
      <c r="F86" s="22" t="s">
        <v>20</v>
      </c>
      <c r="G86" s="23" t="n">
        <v>1</v>
      </c>
      <c r="H86" s="24" t="n">
        <v>14.46</v>
      </c>
      <c r="I86" s="24" t="n">
        <v>14.46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4"/>
      <c r="O86" s="22"/>
      <c r="P86" s="22" t="s">
        <v>552</v>
      </c>
    </row>
    <row collapsed="false" customFormat="false" customHeight="false" hidden="false" ht="12.1" outlineLevel="0" r="87">
      <c r="A87" s="21" t="n">
        <v>44726.649247685</v>
      </c>
      <c r="B87" s="22" t="s">
        <v>607</v>
      </c>
      <c r="C87" s="22" t="s">
        <v>608</v>
      </c>
      <c r="D87" s="22" t="s">
        <v>607</v>
      </c>
      <c r="E87" s="22" t="s">
        <v>607</v>
      </c>
      <c r="F87" s="22" t="s">
        <v>20</v>
      </c>
      <c r="G87" s="23" t="n">
        <v>1</v>
      </c>
      <c r="H87" s="24" t="n">
        <v>8400</v>
      </c>
      <c r="I87" s="24" t="n">
        <v>8400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4"/>
      <c r="O87" s="22"/>
      <c r="P87" s="22" t="s">
        <v>552</v>
      </c>
    </row>
    <row collapsed="false" customFormat="false" customHeight="false" hidden="false" ht="12.1" outlineLevel="0" r="88">
      <c r="A88" s="21" t="n">
        <v>44726.65693287</v>
      </c>
      <c r="B88" s="22" t="s">
        <v>581</v>
      </c>
      <c r="C88" s="22" t="s">
        <v>609</v>
      </c>
      <c r="D88" s="22" t="s">
        <v>581</v>
      </c>
      <c r="E88" s="22" t="s">
        <v>581</v>
      </c>
      <c r="F88" s="22" t="s">
        <v>20</v>
      </c>
      <c r="G88" s="23" t="n">
        <v>1</v>
      </c>
      <c r="H88" s="24" t="n">
        <v>183.33</v>
      </c>
      <c r="I88" s="24" t="n">
        <v>183.33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4"/>
      <c r="O88" s="22"/>
      <c r="P88" s="22" t="s">
        <v>552</v>
      </c>
    </row>
    <row collapsed="false" customFormat="false" customHeight="false" hidden="false" ht="12.1" outlineLevel="0" r="89">
      <c r="A89" s="37" t="n">
        <v>44728.427997685</v>
      </c>
      <c r="B89" s="38" t="s">
        <v>38</v>
      </c>
      <c r="C89" s="38" t="s">
        <v>600</v>
      </c>
      <c r="D89" s="38" t="s">
        <v>466</v>
      </c>
      <c r="E89" s="38" t="s">
        <v>466</v>
      </c>
      <c r="F89" s="38" t="s">
        <v>20</v>
      </c>
      <c r="G89" s="39" t="n">
        <v>1000</v>
      </c>
      <c r="H89" s="40" t="n">
        <v>8.65</v>
      </c>
      <c r="I89" s="40" t="n">
        <v>-8650</v>
      </c>
      <c r="J89" s="40" t="n">
        <v>-0</v>
      </c>
      <c r="K89" s="40" t="n">
        <v>-4.33</v>
      </c>
      <c r="L89" s="40" t="n">
        <v>-0</v>
      </c>
      <c r="M89" s="6" t="s">
        <f>=I89+J89+K89+L89</f>
      </c>
      <c r="N89" s="40"/>
      <c r="O89" s="38"/>
      <c r="P89" s="38" t="s">
        <v>552</v>
      </c>
    </row>
    <row collapsed="false" customFormat="false" customHeight="false" hidden="false" ht="12.1" outlineLevel="0" r="90">
      <c r="A90" s="25" t="n">
        <v>44733.628298611</v>
      </c>
      <c r="B90" s="26" t="s">
        <v>499</v>
      </c>
      <c r="C90" s="26" t="s">
        <v>601</v>
      </c>
      <c r="D90" s="26" t="s">
        <v>467</v>
      </c>
      <c r="E90" s="26" t="s">
        <v>18</v>
      </c>
      <c r="F90" s="26" t="s">
        <v>20</v>
      </c>
      <c r="G90" s="27" t="n">
        <v>-7</v>
      </c>
      <c r="H90" s="28" t="n">
        <v>1005.4</v>
      </c>
      <c r="I90" s="28" t="n">
        <v>7037.8</v>
      </c>
      <c r="J90" s="28" t="n">
        <v>0</v>
      </c>
      <c r="K90" s="28" t="n">
        <v>-4.22</v>
      </c>
      <c r="L90" s="28" t="n">
        <v>-0</v>
      </c>
      <c r="M90" s="6" t="s">
        <f>=I90+J90+K90+L90</f>
      </c>
      <c r="N90" s="28"/>
      <c r="O90" s="26"/>
      <c r="P90" s="26" t="s">
        <v>552</v>
      </c>
    </row>
    <row collapsed="false" customFormat="false" customHeight="false" hidden="false" ht="12.1" outlineLevel="0" r="91">
      <c r="A91" s="21" t="n">
        <v>44736.583310185</v>
      </c>
      <c r="B91" s="22" t="s">
        <v>551</v>
      </c>
      <c r="C91" s="22" t="s">
        <v>112</v>
      </c>
      <c r="D91" s="22" t="s">
        <v>551</v>
      </c>
      <c r="E91" s="22" t="s">
        <v>551</v>
      </c>
      <c r="F91" s="22" t="s">
        <v>20</v>
      </c>
      <c r="G91" s="23" t="n">
        <v>1</v>
      </c>
      <c r="H91" s="24" t="n">
        <v>400</v>
      </c>
      <c r="I91" s="24" t="n">
        <v>400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4"/>
      <c r="O91" s="22"/>
      <c r="P91" s="22" t="s">
        <v>552</v>
      </c>
    </row>
    <row collapsed="false" customFormat="false" customHeight="false" hidden="false" ht="12.1" outlineLevel="0" r="92">
      <c r="A92" s="37" t="n">
        <v>44736.58662037</v>
      </c>
      <c r="B92" s="38" t="s">
        <v>38</v>
      </c>
      <c r="C92" s="38" t="s">
        <v>600</v>
      </c>
      <c r="D92" s="38" t="s">
        <v>466</v>
      </c>
      <c r="E92" s="38" t="s">
        <v>466</v>
      </c>
      <c r="F92" s="38" t="s">
        <v>20</v>
      </c>
      <c r="G92" s="39" t="n">
        <v>1000</v>
      </c>
      <c r="H92" s="40" t="n">
        <v>8.0008</v>
      </c>
      <c r="I92" s="40" t="n">
        <v>-8000.8</v>
      </c>
      <c r="J92" s="40" t="n">
        <v>-0</v>
      </c>
      <c r="K92" s="40" t="n">
        <v>-4</v>
      </c>
      <c r="L92" s="40" t="n">
        <v>-0</v>
      </c>
      <c r="M92" s="6" t="s">
        <f>=I92+J92+K92+L92</f>
      </c>
      <c r="N92" s="40"/>
      <c r="O92" s="38"/>
      <c r="P92" s="38" t="s">
        <v>552</v>
      </c>
    </row>
    <row collapsed="false" customFormat="false" customHeight="false" hidden="false" ht="12.1" outlineLevel="0" r="93">
      <c r="A93" s="21" t="n">
        <v>44739.761319444</v>
      </c>
      <c r="B93" s="22" t="s">
        <v>581</v>
      </c>
      <c r="C93" s="22" t="s">
        <v>610</v>
      </c>
      <c r="D93" s="22" t="s">
        <v>581</v>
      </c>
      <c r="E93" s="22" t="s">
        <v>581</v>
      </c>
      <c r="F93" s="22" t="s">
        <v>20</v>
      </c>
      <c r="G93" s="23" t="n">
        <v>1</v>
      </c>
      <c r="H93" s="24" t="n">
        <v>407.36</v>
      </c>
      <c r="I93" s="24" t="n">
        <v>407.36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4"/>
      <c r="O93" s="22"/>
      <c r="P93" s="22" t="s">
        <v>552</v>
      </c>
    </row>
    <row collapsed="false" customFormat="false" customHeight="false" hidden="false" ht="12.1" outlineLevel="0" r="94">
      <c r="A94" s="29" t="n">
        <v>44740.250706019</v>
      </c>
      <c r="B94" s="30" t="s">
        <v>604</v>
      </c>
      <c r="C94" s="30" t="s">
        <v>611</v>
      </c>
      <c r="D94" s="30" t="s">
        <v>604</v>
      </c>
      <c r="E94" s="30" t="s">
        <v>604</v>
      </c>
      <c r="F94" s="30" t="s">
        <v>20</v>
      </c>
      <c r="G94" s="31" t="n">
        <v>1</v>
      </c>
      <c r="H94" s="32" t="n">
        <v>-50</v>
      </c>
      <c r="I94" s="32" t="n">
        <v>-50</v>
      </c>
      <c r="J94" s="32" t="n">
        <v>0</v>
      </c>
      <c r="K94" s="32" t="n">
        <v>-0</v>
      </c>
      <c r="L94" s="32" t="n">
        <v>-0</v>
      </c>
      <c r="M94" s="6" t="s">
        <f>=I94+J94+K94+L94</f>
      </c>
      <c r="N94" s="32"/>
      <c r="O94" s="30"/>
      <c r="P94" s="30" t="s">
        <v>552</v>
      </c>
    </row>
    <row collapsed="false" customFormat="false" customHeight="false" hidden="false" ht="12.1" outlineLevel="0" r="95">
      <c r="A95" s="20" t="n">
        <v>44746.448657407</v>
      </c>
      <c r="B95" s="16" t="s">
        <v>501</v>
      </c>
      <c r="C95" s="16" t="s">
        <v>612</v>
      </c>
      <c r="D95" s="16" t="s">
        <v>466</v>
      </c>
      <c r="E95" s="16" t="s">
        <v>18</v>
      </c>
      <c r="F95" s="16" t="s">
        <v>20</v>
      </c>
      <c r="G95" s="7" t="n">
        <v>1000</v>
      </c>
      <c r="H95" s="6" t="n">
        <v>0.2468</v>
      </c>
      <c r="I95" s="6" t="n">
        <v>-246.8</v>
      </c>
      <c r="J95" s="6" t="n">
        <v>-0</v>
      </c>
      <c r="K95" s="6" t="n">
        <v>-0.15</v>
      </c>
      <c r="L95" s="6" t="n">
        <v>-0</v>
      </c>
      <c r="M95" s="6" t="s">
        <f>=I95+J95+K95+L95</f>
      </c>
      <c r="N95" s="6"/>
      <c r="O95" s="16"/>
      <c r="P95" s="16" t="s">
        <v>552</v>
      </c>
    </row>
    <row collapsed="false" customFormat="false" customHeight="false" hidden="false" ht="12.1" outlineLevel="0" r="96">
      <c r="A96" s="25" t="n">
        <v>44747.677858796</v>
      </c>
      <c r="B96" s="26" t="s">
        <v>59</v>
      </c>
      <c r="C96" s="26" t="s">
        <v>576</v>
      </c>
      <c r="D96" s="26" t="s">
        <v>467</v>
      </c>
      <c r="E96" s="26" t="s">
        <v>18</v>
      </c>
      <c r="F96" s="26" t="s">
        <v>20</v>
      </c>
      <c r="G96" s="27" t="n">
        <v>-1500</v>
      </c>
      <c r="H96" s="28" t="n">
        <v>26.85</v>
      </c>
      <c r="I96" s="28" t="n">
        <v>40275</v>
      </c>
      <c r="J96" s="28" t="n">
        <v>0</v>
      </c>
      <c r="K96" s="28" t="n">
        <v>-24.17</v>
      </c>
      <c r="L96" s="28" t="n">
        <v>-0</v>
      </c>
      <c r="M96" s="6" t="s">
        <f>=I96+J96+K96+L96</f>
      </c>
      <c r="N96" s="28"/>
      <c r="O96" s="26"/>
      <c r="P96" s="26" t="s">
        <v>552</v>
      </c>
    </row>
    <row collapsed="false" customFormat="false" customHeight="false" hidden="false" ht="12.1" outlineLevel="0" r="97">
      <c r="A97" s="37" t="n">
        <v>44748.424282407</v>
      </c>
      <c r="B97" s="38" t="s">
        <v>38</v>
      </c>
      <c r="C97" s="38" t="s">
        <v>603</v>
      </c>
      <c r="D97" s="38" t="s">
        <v>467</v>
      </c>
      <c r="E97" s="38" t="s">
        <v>467</v>
      </c>
      <c r="F97" s="38" t="s">
        <v>20</v>
      </c>
      <c r="G97" s="39" t="n">
        <v>-9000</v>
      </c>
      <c r="H97" s="40" t="n">
        <v>9.6691</v>
      </c>
      <c r="I97" s="40" t="n">
        <v>87021.9</v>
      </c>
      <c r="J97" s="40" t="n">
        <v>0</v>
      </c>
      <c r="K97" s="40" t="n">
        <v>-43.51</v>
      </c>
      <c r="L97" s="40" t="n">
        <v>-0</v>
      </c>
      <c r="M97" s="6" t="s">
        <f>=I97+J97+K97+L97</f>
      </c>
      <c r="N97" s="40"/>
      <c r="O97" s="38"/>
      <c r="P97" s="38" t="s">
        <v>552</v>
      </c>
    </row>
    <row collapsed="false" customFormat="false" customHeight="false" hidden="false" ht="12.1" outlineLevel="0" r="98">
      <c r="A98" s="25" t="n">
        <v>44748.469421296</v>
      </c>
      <c r="B98" s="26" t="s">
        <v>472</v>
      </c>
      <c r="C98" s="26" t="s">
        <v>577</v>
      </c>
      <c r="D98" s="26" t="s">
        <v>467</v>
      </c>
      <c r="E98" s="26" t="s">
        <v>18</v>
      </c>
      <c r="F98" s="26" t="s">
        <v>20</v>
      </c>
      <c r="G98" s="27" t="n">
        <v>-600</v>
      </c>
      <c r="H98" s="28" t="n">
        <v>36.255</v>
      </c>
      <c r="I98" s="28" t="n">
        <v>21753</v>
      </c>
      <c r="J98" s="28" t="n">
        <v>0</v>
      </c>
      <c r="K98" s="28" t="n">
        <v>-13.05</v>
      </c>
      <c r="L98" s="28" t="n">
        <v>-0</v>
      </c>
      <c r="M98" s="6" t="s">
        <f>=I98+J98+K98+L98</f>
      </c>
      <c r="N98" s="28"/>
      <c r="O98" s="26"/>
      <c r="P98" s="26" t="s">
        <v>552</v>
      </c>
    </row>
    <row collapsed="false" customFormat="false" customHeight="false" hidden="false" ht="12.1" outlineLevel="0" r="99">
      <c r="A99" s="29" t="n">
        <v>44750.249710648</v>
      </c>
      <c r="B99" s="30" t="s">
        <v>604</v>
      </c>
      <c r="C99" s="30" t="s">
        <v>611</v>
      </c>
      <c r="D99" s="30" t="s">
        <v>604</v>
      </c>
      <c r="E99" s="30" t="s">
        <v>604</v>
      </c>
      <c r="F99" s="30" t="s">
        <v>20</v>
      </c>
      <c r="G99" s="31" t="n">
        <v>1</v>
      </c>
      <c r="H99" s="32" t="n">
        <v>-50</v>
      </c>
      <c r="I99" s="32" t="n">
        <v>-50</v>
      </c>
      <c r="J99" s="32" t="n">
        <v>0</v>
      </c>
      <c r="K99" s="32" t="n">
        <v>-0</v>
      </c>
      <c r="L99" s="32" t="n">
        <v>-0</v>
      </c>
      <c r="M99" s="6" t="s">
        <f>=I99+J99+K99+L99</f>
      </c>
      <c r="N99" s="32"/>
      <c r="O99" s="30"/>
      <c r="P99" s="30" t="s">
        <v>552</v>
      </c>
    </row>
    <row collapsed="false" customFormat="false" customHeight="false" hidden="false" ht="12.1" outlineLevel="0" r="100">
      <c r="A100" s="37" t="n">
        <v>44753.725277778</v>
      </c>
      <c r="B100" s="38" t="s">
        <v>38</v>
      </c>
      <c r="C100" s="38" t="s">
        <v>600</v>
      </c>
      <c r="D100" s="38" t="s">
        <v>466</v>
      </c>
      <c r="E100" s="38" t="s">
        <v>466</v>
      </c>
      <c r="F100" s="38" t="s">
        <v>20</v>
      </c>
      <c r="G100" s="39" t="n">
        <v>14000</v>
      </c>
      <c r="H100" s="40" t="n">
        <v>8.9</v>
      </c>
      <c r="I100" s="40" t="n">
        <v>-124600</v>
      </c>
      <c r="J100" s="40" t="n">
        <v>-0</v>
      </c>
      <c r="K100" s="40" t="n">
        <v>-62.3</v>
      </c>
      <c r="L100" s="40" t="n">
        <v>-0</v>
      </c>
      <c r="M100" s="6" t="s">
        <f>=I100+J100+K100+L100</f>
      </c>
      <c r="N100" s="40"/>
      <c r="O100" s="38"/>
      <c r="P100" s="38" t="s">
        <v>552</v>
      </c>
    </row>
    <row collapsed="false" customFormat="false" customHeight="false" hidden="false" ht="12.1" outlineLevel="0" r="101">
      <c r="A101" s="37" t="n">
        <v>44757.425081019</v>
      </c>
      <c r="B101" s="38" t="s">
        <v>38</v>
      </c>
      <c r="C101" s="38" t="s">
        <v>600</v>
      </c>
      <c r="D101" s="38" t="s">
        <v>466</v>
      </c>
      <c r="E101" s="38" t="s">
        <v>466</v>
      </c>
      <c r="F101" s="38" t="s">
        <v>20</v>
      </c>
      <c r="G101" s="39" t="n">
        <v>2000</v>
      </c>
      <c r="H101" s="40" t="n">
        <v>8.725</v>
      </c>
      <c r="I101" s="40" t="n">
        <v>-17450</v>
      </c>
      <c r="J101" s="40" t="n">
        <v>-0</v>
      </c>
      <c r="K101" s="40" t="n">
        <v>-8.73</v>
      </c>
      <c r="L101" s="40" t="n">
        <v>-0</v>
      </c>
      <c r="M101" s="6" t="s">
        <f>=I101+J101+K101+L101</f>
      </c>
      <c r="N101" s="40"/>
      <c r="O101" s="38"/>
      <c r="P101" s="38" t="s">
        <v>552</v>
      </c>
    </row>
    <row collapsed="false" customFormat="false" customHeight="false" hidden="false" ht="12.1" outlineLevel="0" r="102">
      <c r="A102" s="25" t="n">
        <v>44760.521064815</v>
      </c>
      <c r="B102" s="26" t="s">
        <v>491</v>
      </c>
      <c r="C102" s="26" t="s">
        <v>575</v>
      </c>
      <c r="D102" s="26" t="s">
        <v>467</v>
      </c>
      <c r="E102" s="26" t="s">
        <v>561</v>
      </c>
      <c r="F102" s="26" t="s">
        <v>20</v>
      </c>
      <c r="G102" s="27" t="n">
        <v>-20</v>
      </c>
      <c r="H102" s="28" t="n">
        <v>82.1</v>
      </c>
      <c r="I102" s="28" t="n">
        <v>1642</v>
      </c>
      <c r="J102" s="28" t="n">
        <v>0</v>
      </c>
      <c r="K102" s="28" t="n">
        <v>-0.99</v>
      </c>
      <c r="L102" s="28" t="n">
        <v>-0</v>
      </c>
      <c r="M102" s="6" t="s">
        <f>=I102+J102+K102+L102</f>
      </c>
      <c r="N102" s="28"/>
      <c r="O102" s="26"/>
      <c r="P102" s="26" t="s">
        <v>552</v>
      </c>
    </row>
    <row collapsed="false" customFormat="false" customHeight="false" hidden="false" ht="12.1" outlineLevel="0" r="103">
      <c r="A103" s="29" t="n">
        <v>44761.254710648</v>
      </c>
      <c r="B103" s="30" t="s">
        <v>604</v>
      </c>
      <c r="C103" s="30" t="s">
        <v>611</v>
      </c>
      <c r="D103" s="30" t="s">
        <v>604</v>
      </c>
      <c r="E103" s="30" t="s">
        <v>604</v>
      </c>
      <c r="F103" s="30" t="s">
        <v>20</v>
      </c>
      <c r="G103" s="31" t="n">
        <v>1</v>
      </c>
      <c r="H103" s="32" t="n">
        <v>-50</v>
      </c>
      <c r="I103" s="32" t="n">
        <v>-50</v>
      </c>
      <c r="J103" s="32" t="n">
        <v>0</v>
      </c>
      <c r="K103" s="32" t="n">
        <v>-0</v>
      </c>
      <c r="L103" s="32" t="n">
        <v>-0</v>
      </c>
      <c r="M103" s="6" t="s">
        <f>=I103+J103+K103+L103</f>
      </c>
      <c r="N103" s="32"/>
      <c r="O103" s="30"/>
      <c r="P103" s="30" t="s">
        <v>552</v>
      </c>
    </row>
    <row collapsed="false" customFormat="false" customHeight="false" hidden="false" ht="12.1" outlineLevel="0" r="104">
      <c r="A104" s="20" t="n">
        <v>44761.598668981</v>
      </c>
      <c r="B104" s="16" t="s">
        <v>472</v>
      </c>
      <c r="C104" s="16" t="s">
        <v>577</v>
      </c>
      <c r="D104" s="16" t="s">
        <v>466</v>
      </c>
      <c r="E104" s="16" t="s">
        <v>18</v>
      </c>
      <c r="F104" s="16" t="s">
        <v>20</v>
      </c>
      <c r="G104" s="7" t="n">
        <v>200</v>
      </c>
      <c r="H104" s="6" t="n">
        <v>29.09</v>
      </c>
      <c r="I104" s="6" t="n">
        <v>-5818</v>
      </c>
      <c r="J104" s="6" t="n">
        <v>-0</v>
      </c>
      <c r="K104" s="6" t="n">
        <v>-3.49</v>
      </c>
      <c r="L104" s="6" t="n">
        <v>-0</v>
      </c>
      <c r="M104" s="6" t="s">
        <f>=I104+J104+K104+L104</f>
      </c>
      <c r="N104" s="6"/>
      <c r="O104" s="16"/>
      <c r="P104" s="16" t="s">
        <v>552</v>
      </c>
    </row>
    <row collapsed="false" customFormat="false" customHeight="false" hidden="false" ht="12.1" outlineLevel="0" r="105">
      <c r="A105" s="25" t="n">
        <v>44763.539074074</v>
      </c>
      <c r="B105" s="26" t="s">
        <v>483</v>
      </c>
      <c r="C105" s="26" t="s">
        <v>564</v>
      </c>
      <c r="D105" s="26" t="s">
        <v>467</v>
      </c>
      <c r="E105" s="26" t="s">
        <v>18</v>
      </c>
      <c r="F105" s="26" t="s">
        <v>20</v>
      </c>
      <c r="G105" s="27" t="n">
        <v>-150</v>
      </c>
      <c r="H105" s="28" t="n">
        <v>60.46</v>
      </c>
      <c r="I105" s="28" t="n">
        <v>9069</v>
      </c>
      <c r="J105" s="28" t="n">
        <v>0</v>
      </c>
      <c r="K105" s="28" t="n">
        <v>-5.44</v>
      </c>
      <c r="L105" s="28" t="n">
        <v>-0</v>
      </c>
      <c r="M105" s="6" t="s">
        <f>=I105+J105+K105+L105</f>
      </c>
      <c r="N105" s="28"/>
      <c r="O105" s="26"/>
      <c r="P105" s="26" t="s">
        <v>552</v>
      </c>
    </row>
    <row collapsed="false" customFormat="false" customHeight="false" hidden="false" ht="12.1" outlineLevel="0" r="106">
      <c r="A106" s="20" t="n">
        <v>44763.539502315</v>
      </c>
      <c r="B106" s="16" t="s">
        <v>472</v>
      </c>
      <c r="C106" s="16" t="s">
        <v>577</v>
      </c>
      <c r="D106" s="16" t="s">
        <v>466</v>
      </c>
      <c r="E106" s="16" t="s">
        <v>18</v>
      </c>
      <c r="F106" s="16" t="s">
        <v>20</v>
      </c>
      <c r="G106" s="7" t="n">
        <v>400</v>
      </c>
      <c r="H106" s="6" t="n">
        <v>29.09625</v>
      </c>
      <c r="I106" s="6" t="n">
        <v>-11638.5</v>
      </c>
      <c r="J106" s="6" t="n">
        <v>-0</v>
      </c>
      <c r="K106" s="6" t="n">
        <v>-6.98</v>
      </c>
      <c r="L106" s="6" t="n">
        <v>-0</v>
      </c>
      <c r="M106" s="6" t="s">
        <f>=I106+J106+K106+L106</f>
      </c>
      <c r="N106" s="6"/>
      <c r="O106" s="16"/>
      <c r="P106" s="16" t="s">
        <v>552</v>
      </c>
    </row>
    <row collapsed="false" customFormat="false" customHeight="false" hidden="false" ht="12.1" outlineLevel="0" r="107">
      <c r="A107" s="21" t="n">
        <v>44769.698668981</v>
      </c>
      <c r="B107" s="22" t="s">
        <v>581</v>
      </c>
      <c r="C107" s="22" t="s">
        <v>613</v>
      </c>
      <c r="D107" s="22" t="s">
        <v>581</v>
      </c>
      <c r="E107" s="22" t="s">
        <v>581</v>
      </c>
      <c r="F107" s="22" t="s">
        <v>20</v>
      </c>
      <c r="G107" s="23" t="n">
        <v>1</v>
      </c>
      <c r="H107" s="24" t="n">
        <v>703</v>
      </c>
      <c r="I107" s="24" t="n">
        <v>703</v>
      </c>
      <c r="J107" s="24" t="n">
        <v>0</v>
      </c>
      <c r="K107" s="24" t="n">
        <v>-0</v>
      </c>
      <c r="L107" s="24" t="n">
        <v>-0</v>
      </c>
      <c r="M107" s="6" t="s">
        <f>=I107+J107+K107+L107</f>
      </c>
      <c r="N107" s="24"/>
      <c r="O107" s="22"/>
      <c r="P107" s="22" t="s">
        <v>552</v>
      </c>
    </row>
    <row collapsed="false" customFormat="false" customHeight="false" hidden="false" ht="12.1" outlineLevel="0" r="108">
      <c r="A108" s="21" t="n">
        <v>44770.78625</v>
      </c>
      <c r="B108" s="22" t="s">
        <v>551</v>
      </c>
      <c r="C108" s="22" t="s">
        <v>112</v>
      </c>
      <c r="D108" s="22" t="s">
        <v>551</v>
      </c>
      <c r="E108" s="22" t="s">
        <v>551</v>
      </c>
      <c r="F108" s="22" t="s">
        <v>20</v>
      </c>
      <c r="G108" s="23" t="n">
        <v>2</v>
      </c>
      <c r="H108" s="24" t="n">
        <v>936.865</v>
      </c>
      <c r="I108" s="24" t="n">
        <v>1873.73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4"/>
      <c r="O108" s="22"/>
      <c r="P108" s="22" t="s">
        <v>552</v>
      </c>
    </row>
    <row collapsed="false" customFormat="false" customHeight="false" hidden="false" ht="12.1" outlineLevel="0" r="109">
      <c r="A109" s="25" t="n">
        <v>44771.721493056</v>
      </c>
      <c r="B109" s="26" t="s">
        <v>17</v>
      </c>
      <c r="C109" s="26" t="s">
        <v>567</v>
      </c>
      <c r="D109" s="26" t="s">
        <v>467</v>
      </c>
      <c r="E109" s="26" t="s">
        <v>18</v>
      </c>
      <c r="F109" s="26" t="s">
        <v>20</v>
      </c>
      <c r="G109" s="27" t="n">
        <v>-9</v>
      </c>
      <c r="H109" s="28" t="n">
        <v>4878.5</v>
      </c>
      <c r="I109" s="28" t="n">
        <v>43906.5</v>
      </c>
      <c r="J109" s="28" t="n">
        <v>0</v>
      </c>
      <c r="K109" s="28" t="n">
        <v>-26.34</v>
      </c>
      <c r="L109" s="28" t="n">
        <v>-0</v>
      </c>
      <c r="M109" s="6" t="s">
        <f>=I109+J109+K109+L109</f>
      </c>
      <c r="N109" s="28"/>
      <c r="O109" s="26"/>
      <c r="P109" s="26" t="s">
        <v>552</v>
      </c>
    </row>
    <row collapsed="false" customFormat="false" customHeight="false" hidden="false" ht="12.1" outlineLevel="0" r="110">
      <c r="A110" s="37" t="n">
        <v>44774.421782407</v>
      </c>
      <c r="B110" s="38" t="s">
        <v>38</v>
      </c>
      <c r="C110" s="38" t="s">
        <v>600</v>
      </c>
      <c r="D110" s="38" t="s">
        <v>466</v>
      </c>
      <c r="E110" s="38" t="s">
        <v>466</v>
      </c>
      <c r="F110" s="38" t="s">
        <v>20</v>
      </c>
      <c r="G110" s="39" t="n">
        <v>4000</v>
      </c>
      <c r="H110" s="40" t="n">
        <v>9.423</v>
      </c>
      <c r="I110" s="40" t="n">
        <v>-37692</v>
      </c>
      <c r="J110" s="40" t="n">
        <v>-0</v>
      </c>
      <c r="K110" s="40" t="n">
        <v>-18.85</v>
      </c>
      <c r="L110" s="40" t="n">
        <v>-0</v>
      </c>
      <c r="M110" s="6" t="s">
        <f>=I110+J110+K110+L110</f>
      </c>
      <c r="N110" s="40"/>
      <c r="O110" s="38"/>
      <c r="P110" s="38" t="s">
        <v>552</v>
      </c>
    </row>
    <row collapsed="false" customFormat="false" customHeight="false" hidden="false" ht="12.1" outlineLevel="0" r="111">
      <c r="A111" s="29" t="n">
        <v>44776.259699074</v>
      </c>
      <c r="B111" s="30" t="s">
        <v>604</v>
      </c>
      <c r="C111" s="30" t="s">
        <v>611</v>
      </c>
      <c r="D111" s="30" t="s">
        <v>604</v>
      </c>
      <c r="E111" s="30" t="s">
        <v>604</v>
      </c>
      <c r="F111" s="30" t="s">
        <v>20</v>
      </c>
      <c r="G111" s="31" t="n">
        <v>1</v>
      </c>
      <c r="H111" s="32" t="n">
        <v>-50</v>
      </c>
      <c r="I111" s="32" t="n">
        <v>-50</v>
      </c>
      <c r="J111" s="32" t="n">
        <v>0</v>
      </c>
      <c r="K111" s="32" t="n">
        <v>-0</v>
      </c>
      <c r="L111" s="32" t="n">
        <v>-0</v>
      </c>
      <c r="M111" s="6" t="s">
        <f>=I111+J111+K111+L111</f>
      </c>
      <c r="N111" s="32"/>
      <c r="O111" s="30"/>
      <c r="P111" s="30" t="s">
        <v>552</v>
      </c>
    </row>
    <row collapsed="false" customFormat="false" customHeight="false" hidden="false" ht="12.1" outlineLevel="0" r="112">
      <c r="A112" s="20" t="n">
        <v>44777.416701389</v>
      </c>
      <c r="B112" s="16" t="s">
        <v>51</v>
      </c>
      <c r="C112" s="16" t="s">
        <v>614</v>
      </c>
      <c r="D112" s="16" t="s">
        <v>466</v>
      </c>
      <c r="E112" s="16" t="s">
        <v>18</v>
      </c>
      <c r="F112" s="16" t="s">
        <v>20</v>
      </c>
      <c r="G112" s="7" t="n">
        <v>12</v>
      </c>
      <c r="H112" s="6" t="n">
        <v>696</v>
      </c>
      <c r="I112" s="6" t="n">
        <v>-8352</v>
      </c>
      <c r="J112" s="6" t="n">
        <v>-0</v>
      </c>
      <c r="K112" s="6" t="n">
        <v>-5.01</v>
      </c>
      <c r="L112" s="6" t="n">
        <v>-0</v>
      </c>
      <c r="M112" s="6" t="s">
        <f>=I112+J112+K112+L112</f>
      </c>
      <c r="N112" s="6"/>
      <c r="O112" s="16"/>
      <c r="P112" s="16" t="s">
        <v>552</v>
      </c>
    </row>
    <row collapsed="false" customFormat="false" customHeight="false" hidden="false" ht="12.1" outlineLevel="0" r="113">
      <c r="A113" s="21" t="n">
        <v>44778.469560185</v>
      </c>
      <c r="B113" s="22" t="s">
        <v>581</v>
      </c>
      <c r="C113" s="22" t="s">
        <v>615</v>
      </c>
      <c r="D113" s="22" t="s">
        <v>581</v>
      </c>
      <c r="E113" s="22" t="s">
        <v>581</v>
      </c>
      <c r="F113" s="22" t="s">
        <v>20</v>
      </c>
      <c r="G113" s="23" t="n">
        <v>1</v>
      </c>
      <c r="H113" s="24" t="n">
        <v>595</v>
      </c>
      <c r="I113" s="24" t="n">
        <v>595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4"/>
      <c r="O113" s="22"/>
      <c r="P113" s="22" t="s">
        <v>552</v>
      </c>
    </row>
    <row collapsed="false" customFormat="false" customHeight="false" hidden="false" ht="12.1" outlineLevel="0" r="114">
      <c r="A114" s="21" t="n">
        <v>44783.431921296</v>
      </c>
      <c r="B114" s="22" t="s">
        <v>551</v>
      </c>
      <c r="C114" s="22" t="s">
        <v>112</v>
      </c>
      <c r="D114" s="22" t="s">
        <v>551</v>
      </c>
      <c r="E114" s="22" t="s">
        <v>551</v>
      </c>
      <c r="F114" s="22" t="s">
        <v>20</v>
      </c>
      <c r="G114" s="23" t="n">
        <v>1</v>
      </c>
      <c r="H114" s="24" t="n">
        <v>2000</v>
      </c>
      <c r="I114" s="24" t="n">
        <v>2000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4"/>
      <c r="O114" s="22"/>
      <c r="P114" s="22" t="s">
        <v>552</v>
      </c>
    </row>
    <row collapsed="false" customFormat="false" customHeight="false" hidden="false" ht="12.1" outlineLevel="0" r="115">
      <c r="A115" s="20" t="n">
        <v>44783.432395833</v>
      </c>
      <c r="B115" s="16" t="s">
        <v>472</v>
      </c>
      <c r="C115" s="16" t="s">
        <v>577</v>
      </c>
      <c r="D115" s="16" t="s">
        <v>466</v>
      </c>
      <c r="E115" s="16" t="s">
        <v>18</v>
      </c>
      <c r="F115" s="16" t="s">
        <v>20</v>
      </c>
      <c r="G115" s="7" t="n">
        <v>100</v>
      </c>
      <c r="H115" s="6" t="n">
        <v>28.79</v>
      </c>
      <c r="I115" s="6" t="n">
        <v>-2879</v>
      </c>
      <c r="J115" s="6" t="n">
        <v>-0</v>
      </c>
      <c r="K115" s="6" t="n">
        <v>-1.73</v>
      </c>
      <c r="L115" s="6" t="n">
        <v>-0</v>
      </c>
      <c r="M115" s="6" t="s">
        <f>=I115+J115+K115+L115</f>
      </c>
      <c r="N115" s="6"/>
      <c r="O115" s="16"/>
      <c r="P115" s="16" t="s">
        <v>552</v>
      </c>
    </row>
    <row collapsed="false" customFormat="false" customHeight="false" hidden="false" ht="12.1" outlineLevel="0" r="116">
      <c r="A116" s="21" t="n">
        <v>44789.772939815</v>
      </c>
      <c r="B116" s="22" t="s">
        <v>551</v>
      </c>
      <c r="C116" s="22" t="s">
        <v>112</v>
      </c>
      <c r="D116" s="22" t="s">
        <v>551</v>
      </c>
      <c r="E116" s="22" t="s">
        <v>551</v>
      </c>
      <c r="F116" s="22" t="s">
        <v>20</v>
      </c>
      <c r="G116" s="23" t="n">
        <v>1</v>
      </c>
      <c r="H116" s="24" t="n">
        <v>50000</v>
      </c>
      <c r="I116" s="24" t="n">
        <v>50000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4"/>
      <c r="O116" s="22"/>
      <c r="P116" s="22" t="s">
        <v>552</v>
      </c>
    </row>
    <row collapsed="false" customFormat="false" customHeight="false" hidden="false" ht="12.1" outlineLevel="0" r="117">
      <c r="A117" s="20" t="n">
        <v>44789.774606481</v>
      </c>
      <c r="B117" s="16" t="s">
        <v>472</v>
      </c>
      <c r="C117" s="16" t="s">
        <v>577</v>
      </c>
      <c r="D117" s="16" t="s">
        <v>466</v>
      </c>
      <c r="E117" s="16" t="s">
        <v>18</v>
      </c>
      <c r="F117" s="16" t="s">
        <v>20</v>
      </c>
      <c r="G117" s="7" t="n">
        <v>400</v>
      </c>
      <c r="H117" s="6" t="n">
        <v>29.29</v>
      </c>
      <c r="I117" s="6" t="n">
        <v>-11716</v>
      </c>
      <c r="J117" s="6" t="n">
        <v>-0</v>
      </c>
      <c r="K117" s="6" t="n">
        <v>-7.03</v>
      </c>
      <c r="L117" s="6" t="n">
        <v>-0</v>
      </c>
      <c r="M117" s="6" t="s">
        <f>=I117+J117+K117+L117</f>
      </c>
      <c r="N117" s="6"/>
      <c r="O117" s="16"/>
      <c r="P117" s="16" t="s">
        <v>552</v>
      </c>
    </row>
    <row collapsed="false" customFormat="false" customHeight="false" hidden="false" ht="12.1" outlineLevel="0" r="118">
      <c r="A118" s="20" t="n">
        <v>44789.776041667</v>
      </c>
      <c r="B118" s="16" t="s">
        <v>55</v>
      </c>
      <c r="C118" s="16" t="s">
        <v>568</v>
      </c>
      <c r="D118" s="16" t="s">
        <v>466</v>
      </c>
      <c r="E118" s="16" t="s">
        <v>18</v>
      </c>
      <c r="F118" s="16" t="s">
        <v>20</v>
      </c>
      <c r="G118" s="7" t="n">
        <v>170</v>
      </c>
      <c r="H118" s="6" t="n">
        <v>117.84941176471</v>
      </c>
      <c r="I118" s="6" t="n">
        <v>-20034.4</v>
      </c>
      <c r="J118" s="6" t="n">
        <v>-0</v>
      </c>
      <c r="K118" s="6" t="n">
        <v>-12.02</v>
      </c>
      <c r="L118" s="6" t="n">
        <v>-0</v>
      </c>
      <c r="M118" s="6" t="s">
        <f>=I118+J118+K118+L118</f>
      </c>
      <c r="N118" s="6"/>
      <c r="O118" s="16"/>
      <c r="P118" s="16" t="s">
        <v>552</v>
      </c>
    </row>
    <row collapsed="false" customFormat="false" customHeight="false" hidden="false" ht="12.1" outlineLevel="0" r="119">
      <c r="A119" s="20" t="n">
        <v>44789.777673611</v>
      </c>
      <c r="B119" s="16" t="s">
        <v>66</v>
      </c>
      <c r="C119" s="16" t="s">
        <v>596</v>
      </c>
      <c r="D119" s="16" t="s">
        <v>466</v>
      </c>
      <c r="E119" s="16" t="s">
        <v>18</v>
      </c>
      <c r="F119" s="16" t="s">
        <v>20</v>
      </c>
      <c r="G119" s="7" t="n">
        <v>40</v>
      </c>
      <c r="H119" s="6" t="n">
        <v>181.23</v>
      </c>
      <c r="I119" s="6" t="n">
        <v>-7249.2</v>
      </c>
      <c r="J119" s="6" t="n">
        <v>-0</v>
      </c>
      <c r="K119" s="6" t="n">
        <v>-4.35</v>
      </c>
      <c r="L119" s="6" t="n">
        <v>-0</v>
      </c>
      <c r="M119" s="6" t="s">
        <f>=I119+J119+K119+L119</f>
      </c>
      <c r="N119" s="6"/>
      <c r="O119" s="16"/>
      <c r="P119" s="16" t="s">
        <v>552</v>
      </c>
    </row>
    <row collapsed="false" customFormat="false" customHeight="false" hidden="false" ht="12.1" outlineLevel="0" r="120">
      <c r="A120" s="21" t="n">
        <v>44791.709108796</v>
      </c>
      <c r="B120" s="22" t="s">
        <v>581</v>
      </c>
      <c r="C120" s="22" t="s">
        <v>616</v>
      </c>
      <c r="D120" s="22" t="s">
        <v>581</v>
      </c>
      <c r="E120" s="22" t="s">
        <v>581</v>
      </c>
      <c r="F120" s="22" t="s">
        <v>20</v>
      </c>
      <c r="G120" s="23" t="n">
        <v>1</v>
      </c>
      <c r="H120" s="24" t="n">
        <v>732.9</v>
      </c>
      <c r="I120" s="24" t="n">
        <v>732.9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4"/>
      <c r="O120" s="22"/>
      <c r="P120" s="22" t="s">
        <v>552</v>
      </c>
    </row>
    <row collapsed="false" customFormat="false" customHeight="false" hidden="false" ht="12.1" outlineLevel="0" r="121">
      <c r="A121" s="20" t="n">
        <v>44796.585428241</v>
      </c>
      <c r="B121" s="16" t="s">
        <v>472</v>
      </c>
      <c r="C121" s="16" t="s">
        <v>577</v>
      </c>
      <c r="D121" s="16" t="s">
        <v>466</v>
      </c>
      <c r="E121" s="16" t="s">
        <v>18</v>
      </c>
      <c r="F121" s="16" t="s">
        <v>20</v>
      </c>
      <c r="G121" s="7" t="n">
        <v>200</v>
      </c>
      <c r="H121" s="6" t="n">
        <v>29.035</v>
      </c>
      <c r="I121" s="6" t="n">
        <v>-5807</v>
      </c>
      <c r="J121" s="6" t="n">
        <v>-0</v>
      </c>
      <c r="K121" s="6" t="n">
        <v>-3.48</v>
      </c>
      <c r="L121" s="6" t="n">
        <v>-0</v>
      </c>
      <c r="M121" s="6" t="s">
        <f>=I121+J121+K121+L121</f>
      </c>
      <c r="N121" s="6"/>
      <c r="O121" s="16"/>
      <c r="P121" s="16" t="s">
        <v>552</v>
      </c>
    </row>
    <row collapsed="false" customFormat="false" customHeight="false" hidden="false" ht="12.1" outlineLevel="0" r="122">
      <c r="A122" s="21" t="n">
        <v>44796.667789352</v>
      </c>
      <c r="B122" s="22" t="s">
        <v>581</v>
      </c>
      <c r="C122" s="22" t="s">
        <v>617</v>
      </c>
      <c r="D122" s="22" t="s">
        <v>581</v>
      </c>
      <c r="E122" s="22" t="s">
        <v>581</v>
      </c>
      <c r="F122" s="22" t="s">
        <v>20</v>
      </c>
      <c r="G122" s="23" t="n">
        <v>1</v>
      </c>
      <c r="H122" s="24" t="n">
        <v>14.46</v>
      </c>
      <c r="I122" s="24" t="n">
        <v>14.46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4"/>
      <c r="O122" s="22"/>
      <c r="P122" s="22" t="s">
        <v>552</v>
      </c>
    </row>
    <row collapsed="false" customFormat="false" customHeight="false" hidden="false" ht="12.1" outlineLevel="0" r="123">
      <c r="A123" s="20" t="n">
        <v>44797.428553241</v>
      </c>
      <c r="B123" s="16" t="s">
        <v>66</v>
      </c>
      <c r="C123" s="16" t="s">
        <v>596</v>
      </c>
      <c r="D123" s="16" t="s">
        <v>466</v>
      </c>
      <c r="E123" s="16" t="s">
        <v>18</v>
      </c>
      <c r="F123" s="16" t="s">
        <v>20</v>
      </c>
      <c r="G123" s="7" t="n">
        <v>20</v>
      </c>
      <c r="H123" s="6" t="n">
        <v>184.78</v>
      </c>
      <c r="I123" s="6" t="n">
        <v>-3695.6</v>
      </c>
      <c r="J123" s="6" t="n">
        <v>-0</v>
      </c>
      <c r="K123" s="6" t="n">
        <v>-2.22</v>
      </c>
      <c r="L123" s="6" t="n">
        <v>-0</v>
      </c>
      <c r="M123" s="6" t="s">
        <f>=I123+J123+K123+L123</f>
      </c>
      <c r="N123" s="6"/>
      <c r="O123" s="16"/>
      <c r="P123" s="16" t="s">
        <v>552</v>
      </c>
    </row>
    <row collapsed="false" customFormat="false" customHeight="false" hidden="false" ht="12.1" outlineLevel="0" r="124">
      <c r="A124" s="25" t="n">
        <v>44804.428622685</v>
      </c>
      <c r="B124" s="26" t="s">
        <v>66</v>
      </c>
      <c r="C124" s="26" t="s">
        <v>596</v>
      </c>
      <c r="D124" s="26" t="s">
        <v>467</v>
      </c>
      <c r="E124" s="26" t="s">
        <v>18</v>
      </c>
      <c r="F124" s="26" t="s">
        <v>20</v>
      </c>
      <c r="G124" s="27" t="n">
        <v>-60</v>
      </c>
      <c r="H124" s="28" t="n">
        <v>260.61</v>
      </c>
      <c r="I124" s="28" t="n">
        <v>15636.6</v>
      </c>
      <c r="J124" s="28" t="n">
        <v>0</v>
      </c>
      <c r="K124" s="28" t="n">
        <v>-9.38</v>
      </c>
      <c r="L124" s="28" t="n">
        <v>-0</v>
      </c>
      <c r="M124" s="6" t="s">
        <f>=I124+J124+K124+L124</f>
      </c>
      <c r="N124" s="28"/>
      <c r="O124" s="26"/>
      <c r="P124" s="26" t="s">
        <v>552</v>
      </c>
    </row>
    <row collapsed="false" customFormat="false" customHeight="false" hidden="false" ht="12.1" outlineLevel="0" r="125">
      <c r="A125" s="20" t="n">
        <v>44804.437905093</v>
      </c>
      <c r="B125" s="16" t="s">
        <v>472</v>
      </c>
      <c r="C125" s="16" t="s">
        <v>577</v>
      </c>
      <c r="D125" s="16" t="s">
        <v>466</v>
      </c>
      <c r="E125" s="16" t="s">
        <v>18</v>
      </c>
      <c r="F125" s="16" t="s">
        <v>20</v>
      </c>
      <c r="G125" s="7" t="n">
        <v>300</v>
      </c>
      <c r="H125" s="6" t="n">
        <v>29.12</v>
      </c>
      <c r="I125" s="6" t="n">
        <v>-8736</v>
      </c>
      <c r="J125" s="6" t="n">
        <v>-0</v>
      </c>
      <c r="K125" s="6" t="n">
        <v>-5.24</v>
      </c>
      <c r="L125" s="6" t="n">
        <v>-0</v>
      </c>
      <c r="M125" s="6" t="s">
        <f>=I125+J125+K125+L125</f>
      </c>
      <c r="N125" s="6"/>
      <c r="O125" s="16"/>
      <c r="P125" s="16" t="s">
        <v>552</v>
      </c>
    </row>
    <row collapsed="false" customFormat="false" customHeight="false" hidden="false" ht="12.1" outlineLevel="0" r="126">
      <c r="A126" s="20" t="n">
        <v>44804.456446759</v>
      </c>
      <c r="B126" s="16" t="s">
        <v>51</v>
      </c>
      <c r="C126" s="16" t="s">
        <v>614</v>
      </c>
      <c r="D126" s="16" t="s">
        <v>466</v>
      </c>
      <c r="E126" s="16" t="s">
        <v>18</v>
      </c>
      <c r="F126" s="16" t="s">
        <v>20</v>
      </c>
      <c r="G126" s="7" t="n">
        <v>12</v>
      </c>
      <c r="H126" s="6" t="n">
        <v>755</v>
      </c>
      <c r="I126" s="6" t="n">
        <v>-9060</v>
      </c>
      <c r="J126" s="6" t="n">
        <v>-0</v>
      </c>
      <c r="K126" s="6" t="n">
        <v>-5.44</v>
      </c>
      <c r="L126" s="6" t="n">
        <v>-0</v>
      </c>
      <c r="M126" s="6" t="s">
        <f>=I126+J126+K126+L126</f>
      </c>
      <c r="N126" s="6"/>
      <c r="O126" s="16"/>
      <c r="P126" s="16" t="s">
        <v>552</v>
      </c>
    </row>
    <row collapsed="false" customFormat="false" customHeight="false" hidden="false" ht="12.1" outlineLevel="0" r="127">
      <c r="A127" s="21" t="n">
        <v>44827.398969907</v>
      </c>
      <c r="B127" s="22" t="s">
        <v>551</v>
      </c>
      <c r="C127" s="22" t="s">
        <v>112</v>
      </c>
      <c r="D127" s="22" t="s">
        <v>551</v>
      </c>
      <c r="E127" s="22" t="s">
        <v>551</v>
      </c>
      <c r="F127" s="22" t="s">
        <v>20</v>
      </c>
      <c r="G127" s="23" t="n">
        <v>1</v>
      </c>
      <c r="H127" s="24" t="n">
        <v>25000</v>
      </c>
      <c r="I127" s="24" t="n">
        <v>25000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4"/>
      <c r="O127" s="22"/>
      <c r="P127" s="22" t="s">
        <v>552</v>
      </c>
    </row>
    <row collapsed="false" customFormat="false" customHeight="false" hidden="false" ht="12.1" outlineLevel="0" r="128">
      <c r="A128" s="20" t="n">
        <v>44827.471099537</v>
      </c>
      <c r="B128" s="16" t="s">
        <v>55</v>
      </c>
      <c r="C128" s="16" t="s">
        <v>568</v>
      </c>
      <c r="D128" s="16" t="s">
        <v>466</v>
      </c>
      <c r="E128" s="16" t="s">
        <v>18</v>
      </c>
      <c r="F128" s="16" t="s">
        <v>20</v>
      </c>
      <c r="G128" s="7" t="n">
        <v>270</v>
      </c>
      <c r="H128" s="6" t="n">
        <v>93.733333333333</v>
      </c>
      <c r="I128" s="6" t="n">
        <v>-25308</v>
      </c>
      <c r="J128" s="6" t="n">
        <v>-0</v>
      </c>
      <c r="K128" s="6" t="n">
        <v>-15.17</v>
      </c>
      <c r="L128" s="6" t="n">
        <v>-0</v>
      </c>
      <c r="M128" s="6" t="s">
        <f>=I128+J128+K128+L128</f>
      </c>
      <c r="N128" s="6"/>
      <c r="O128" s="16"/>
      <c r="P128" s="16" t="s">
        <v>552</v>
      </c>
    </row>
    <row collapsed="false" customFormat="false" customHeight="false" hidden="false" ht="12.1" outlineLevel="0" r="129">
      <c r="A129" s="21" t="n">
        <v>44827.553171296</v>
      </c>
      <c r="B129" s="22" t="s">
        <v>581</v>
      </c>
      <c r="C129" s="22" t="s">
        <v>618</v>
      </c>
      <c r="D129" s="22" t="s">
        <v>581</v>
      </c>
      <c r="E129" s="22" t="s">
        <v>581</v>
      </c>
      <c r="F129" s="22" t="s">
        <v>20</v>
      </c>
      <c r="G129" s="23" t="n">
        <v>1</v>
      </c>
      <c r="H129" s="24" t="n">
        <v>772.8</v>
      </c>
      <c r="I129" s="24" t="n">
        <v>772.8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4"/>
      <c r="O129" s="22"/>
      <c r="P129" s="22" t="s">
        <v>552</v>
      </c>
    </row>
    <row collapsed="false" customFormat="false" customHeight="false" hidden="false" ht="12.1" outlineLevel="0" r="130">
      <c r="A130" s="21" t="n">
        <v>44831.422581019</v>
      </c>
      <c r="B130" s="22" t="s">
        <v>551</v>
      </c>
      <c r="C130" s="22" t="s">
        <v>112</v>
      </c>
      <c r="D130" s="22" t="s">
        <v>551</v>
      </c>
      <c r="E130" s="22" t="s">
        <v>551</v>
      </c>
      <c r="F130" s="22" t="s">
        <v>20</v>
      </c>
      <c r="G130" s="23" t="n">
        <v>1</v>
      </c>
      <c r="H130" s="24" t="n">
        <v>10000</v>
      </c>
      <c r="I130" s="24" t="n">
        <v>10000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4"/>
      <c r="O130" s="22"/>
      <c r="P130" s="22" t="s">
        <v>552</v>
      </c>
    </row>
    <row collapsed="false" customFormat="false" customHeight="false" hidden="false" ht="12.1" outlineLevel="0" r="131">
      <c r="A131" s="20" t="n">
        <v>44831.431701389</v>
      </c>
      <c r="B131" s="16" t="s">
        <v>502</v>
      </c>
      <c r="C131" s="16" t="s">
        <v>619</v>
      </c>
      <c r="D131" s="16" t="s">
        <v>466</v>
      </c>
      <c r="E131" s="16" t="s">
        <v>18</v>
      </c>
      <c r="F131" s="16" t="s">
        <v>20</v>
      </c>
      <c r="G131" s="7" t="n">
        <v>4100</v>
      </c>
      <c r="H131" s="6" t="n">
        <v>2.5705</v>
      </c>
      <c r="I131" s="6" t="n">
        <v>-10539.05</v>
      </c>
      <c r="J131" s="6" t="n">
        <v>-0</v>
      </c>
      <c r="K131" s="6" t="n">
        <v>-6.32</v>
      </c>
      <c r="L131" s="6" t="n">
        <v>-0</v>
      </c>
      <c r="M131" s="6" t="s">
        <f>=I131+J131+K131+L131</f>
      </c>
      <c r="N131" s="6"/>
      <c r="O131" s="16"/>
      <c r="P131" s="16" t="s">
        <v>552</v>
      </c>
    </row>
    <row collapsed="false" customFormat="false" customHeight="false" hidden="false" ht="12.1" outlineLevel="0" r="132">
      <c r="A132" s="21" t="n">
        <v>44831.740196759</v>
      </c>
      <c r="B132" s="22" t="s">
        <v>581</v>
      </c>
      <c r="C132" s="22" t="s">
        <v>620</v>
      </c>
      <c r="D132" s="22" t="s">
        <v>581</v>
      </c>
      <c r="E132" s="22" t="s">
        <v>581</v>
      </c>
      <c r="F132" s="22" t="s">
        <v>20</v>
      </c>
      <c r="G132" s="23" t="n">
        <v>1</v>
      </c>
      <c r="H132" s="24" t="n">
        <v>407.36</v>
      </c>
      <c r="I132" s="24" t="n">
        <v>407.36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4"/>
      <c r="O132" s="22"/>
      <c r="P132" s="22" t="s">
        <v>552</v>
      </c>
    </row>
    <row collapsed="false" customFormat="false" customHeight="false" hidden="false" ht="12.1" outlineLevel="0" r="133">
      <c r="A133" s="21" t="n">
        <v>44833.564722222</v>
      </c>
      <c r="B133" s="22" t="s">
        <v>581</v>
      </c>
      <c r="C133" s="22" t="s">
        <v>621</v>
      </c>
      <c r="D133" s="22" t="s">
        <v>581</v>
      </c>
      <c r="E133" s="22" t="s">
        <v>581</v>
      </c>
      <c r="F133" s="22" t="s">
        <v>20</v>
      </c>
      <c r="G133" s="23" t="n">
        <v>1</v>
      </c>
      <c r="H133" s="24" t="n">
        <v>1356.16</v>
      </c>
      <c r="I133" s="24" t="n">
        <v>1356.16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4"/>
      <c r="O133" s="22"/>
      <c r="P133" s="22" t="s">
        <v>552</v>
      </c>
    </row>
    <row collapsed="false" customFormat="false" customHeight="false" hidden="false" ht="12.1" outlineLevel="0" r="134">
      <c r="A134" s="21" t="n">
        <v>44834.468055556</v>
      </c>
      <c r="B134" s="22" t="s">
        <v>551</v>
      </c>
      <c r="C134" s="22" t="s">
        <v>112</v>
      </c>
      <c r="D134" s="22" t="s">
        <v>551</v>
      </c>
      <c r="E134" s="22" t="s">
        <v>551</v>
      </c>
      <c r="F134" s="22" t="s">
        <v>20</v>
      </c>
      <c r="G134" s="23" t="n">
        <v>1</v>
      </c>
      <c r="H134" s="24" t="n">
        <v>54800</v>
      </c>
      <c r="I134" s="24" t="n">
        <v>54800</v>
      </c>
      <c r="J134" s="24" t="n">
        <v>0</v>
      </c>
      <c r="K134" s="24" t="n">
        <v>-0</v>
      </c>
      <c r="L134" s="24" t="n">
        <v>-0</v>
      </c>
      <c r="M134" s="6" t="s">
        <f>=I134+J134+K134+L134</f>
      </c>
      <c r="N134" s="24"/>
      <c r="O134" s="22"/>
      <c r="P134" s="22" t="s">
        <v>552</v>
      </c>
    </row>
    <row collapsed="false" customFormat="false" customHeight="false" hidden="false" ht="12.1" outlineLevel="0" r="135">
      <c r="A135" s="20" t="n">
        <v>44834.502800926</v>
      </c>
      <c r="B135" s="16" t="s">
        <v>502</v>
      </c>
      <c r="C135" s="16" t="s">
        <v>619</v>
      </c>
      <c r="D135" s="16" t="s">
        <v>466</v>
      </c>
      <c r="E135" s="16" t="s">
        <v>18</v>
      </c>
      <c r="F135" s="16" t="s">
        <v>20</v>
      </c>
      <c r="G135" s="7" t="n">
        <v>10000</v>
      </c>
      <c r="H135" s="6" t="n">
        <v>2.466745</v>
      </c>
      <c r="I135" s="6" t="n">
        <v>-24667.45</v>
      </c>
      <c r="J135" s="6" t="n">
        <v>-0</v>
      </c>
      <c r="K135" s="6" t="n">
        <v>-14.8</v>
      </c>
      <c r="L135" s="6" t="n">
        <v>-0</v>
      </c>
      <c r="M135" s="6" t="s">
        <f>=I135+J135+K135+L135</f>
      </c>
      <c r="N135" s="6"/>
      <c r="O135" s="16"/>
      <c r="P135" s="16" t="s">
        <v>552</v>
      </c>
    </row>
    <row collapsed="false" customFormat="false" customHeight="false" hidden="false" ht="12.1" outlineLevel="0" r="136">
      <c r="A136" s="20" t="n">
        <v>44834.563449074</v>
      </c>
      <c r="B136" s="16" t="s">
        <v>472</v>
      </c>
      <c r="C136" s="16" t="s">
        <v>577</v>
      </c>
      <c r="D136" s="16" t="s">
        <v>466</v>
      </c>
      <c r="E136" s="16" t="s">
        <v>18</v>
      </c>
      <c r="F136" s="16" t="s">
        <v>20</v>
      </c>
      <c r="G136" s="7" t="n">
        <v>1500</v>
      </c>
      <c r="H136" s="6" t="n">
        <v>20.876333333333</v>
      </c>
      <c r="I136" s="6" t="n">
        <v>-31314.5</v>
      </c>
      <c r="J136" s="6" t="n">
        <v>-0</v>
      </c>
      <c r="K136" s="6" t="n">
        <v>-18.79</v>
      </c>
      <c r="L136" s="6" t="n">
        <v>-0</v>
      </c>
      <c r="M136" s="6" t="s">
        <f>=I136+J136+K136+L136</f>
      </c>
      <c r="N136" s="6"/>
      <c r="O136" s="16"/>
      <c r="P136" s="16" t="s">
        <v>552</v>
      </c>
    </row>
    <row collapsed="false" customFormat="false" customHeight="false" hidden="false" ht="12.1" outlineLevel="0" r="137">
      <c r="A137" s="21" t="n">
        <v>44846.709074074</v>
      </c>
      <c r="B137" s="22" t="s">
        <v>581</v>
      </c>
      <c r="C137" s="22" t="s">
        <v>622</v>
      </c>
      <c r="D137" s="22" t="s">
        <v>581</v>
      </c>
      <c r="E137" s="22" t="s">
        <v>581</v>
      </c>
      <c r="F137" s="22" t="s">
        <v>20</v>
      </c>
      <c r="G137" s="23" t="n">
        <v>1</v>
      </c>
      <c r="H137" s="24" t="n">
        <v>792.8</v>
      </c>
      <c r="I137" s="24" t="n">
        <v>792.8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4"/>
      <c r="O137" s="22"/>
      <c r="P137" s="22" t="s">
        <v>552</v>
      </c>
    </row>
    <row collapsed="false" customFormat="false" customHeight="false" hidden="false" ht="12.1" outlineLevel="0" r="138">
      <c r="A138" s="21" t="n">
        <v>44853.688402778</v>
      </c>
      <c r="B138" s="22" t="s">
        <v>581</v>
      </c>
      <c r="C138" s="22" t="s">
        <v>623</v>
      </c>
      <c r="D138" s="22" t="s">
        <v>581</v>
      </c>
      <c r="E138" s="22" t="s">
        <v>581</v>
      </c>
      <c r="F138" s="22" t="s">
        <v>20</v>
      </c>
      <c r="G138" s="23" t="n">
        <v>1</v>
      </c>
      <c r="H138" s="24" t="n">
        <v>354</v>
      </c>
      <c r="I138" s="24" t="n">
        <v>354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4"/>
      <c r="O138" s="22"/>
      <c r="P138" s="22" t="s">
        <v>552</v>
      </c>
    </row>
    <row collapsed="false" customFormat="false" customHeight="false" hidden="false" ht="12.1" outlineLevel="0" r="139">
      <c r="A139" s="20" t="n">
        <v>44854.774143519</v>
      </c>
      <c r="B139" s="16" t="s">
        <v>66</v>
      </c>
      <c r="C139" s="16" t="s">
        <v>596</v>
      </c>
      <c r="D139" s="16" t="s">
        <v>466</v>
      </c>
      <c r="E139" s="16" t="s">
        <v>18</v>
      </c>
      <c r="F139" s="16" t="s">
        <v>20</v>
      </c>
      <c r="G139" s="7" t="n">
        <v>10</v>
      </c>
      <c r="H139" s="6" t="n">
        <v>160.56</v>
      </c>
      <c r="I139" s="6" t="n">
        <v>-1605.6</v>
      </c>
      <c r="J139" s="6" t="n">
        <v>-0</v>
      </c>
      <c r="K139" s="6" t="n">
        <v>-1.12</v>
      </c>
      <c r="L139" s="6" t="n">
        <v>-0</v>
      </c>
      <c r="M139" s="6" t="s">
        <f>=I139+J139+K139+L139</f>
      </c>
      <c r="N139" s="6"/>
      <c r="O139" s="16"/>
      <c r="P139" s="16" t="s">
        <v>552</v>
      </c>
    </row>
    <row collapsed="false" customFormat="false" customHeight="false" hidden="false" ht="12.1" outlineLevel="0" r="140">
      <c r="A140" s="25" t="n">
        <v>44860.416805556</v>
      </c>
      <c r="B140" s="26" t="s">
        <v>66</v>
      </c>
      <c r="C140" s="26" t="s">
        <v>596</v>
      </c>
      <c r="D140" s="26" t="s">
        <v>467</v>
      </c>
      <c r="E140" s="26" t="s">
        <v>18</v>
      </c>
      <c r="F140" s="26" t="s">
        <v>20</v>
      </c>
      <c r="G140" s="27" t="n">
        <v>-10</v>
      </c>
      <c r="H140" s="28" t="n">
        <v>172.9</v>
      </c>
      <c r="I140" s="28" t="n">
        <v>1729</v>
      </c>
      <c r="J140" s="28" t="n">
        <v>0</v>
      </c>
      <c r="K140" s="28" t="n">
        <v>-1.21</v>
      </c>
      <c r="L140" s="28" t="n">
        <v>-0</v>
      </c>
      <c r="M140" s="6" t="s">
        <f>=I140+J140+K140+L140</f>
      </c>
      <c r="N140" s="28"/>
      <c r="O140" s="26"/>
      <c r="P140" s="26" t="s">
        <v>552</v>
      </c>
    </row>
    <row collapsed="false" customFormat="false" customHeight="false" hidden="false" ht="12.1" outlineLevel="0" r="141">
      <c r="A141" s="25" t="n">
        <v>44860.419560185</v>
      </c>
      <c r="B141" s="26" t="s">
        <v>502</v>
      </c>
      <c r="C141" s="26" t="s">
        <v>619</v>
      </c>
      <c r="D141" s="26" t="s">
        <v>467</v>
      </c>
      <c r="E141" s="26" t="s">
        <v>18</v>
      </c>
      <c r="F141" s="26" t="s">
        <v>20</v>
      </c>
      <c r="G141" s="27" t="n">
        <v>-14100</v>
      </c>
      <c r="H141" s="28" t="n">
        <v>2.964</v>
      </c>
      <c r="I141" s="28" t="n">
        <v>41792.4</v>
      </c>
      <c r="J141" s="28" t="n">
        <v>0</v>
      </c>
      <c r="K141" s="28" t="n">
        <v>-29.26</v>
      </c>
      <c r="L141" s="28" t="n">
        <v>-0</v>
      </c>
      <c r="M141" s="6" t="s">
        <f>=I141+J141+K141+L141</f>
      </c>
      <c r="N141" s="28"/>
      <c r="O141" s="26"/>
      <c r="P141" s="26" t="s">
        <v>552</v>
      </c>
    </row>
    <row collapsed="false" customFormat="false" customHeight="false" hidden="false" ht="12.1" outlineLevel="0" r="142">
      <c r="A142" s="25" t="n">
        <v>44860.419884259</v>
      </c>
      <c r="B142" s="26" t="s">
        <v>501</v>
      </c>
      <c r="C142" s="26" t="s">
        <v>612</v>
      </c>
      <c r="D142" s="26" t="s">
        <v>467</v>
      </c>
      <c r="E142" s="26" t="s">
        <v>18</v>
      </c>
      <c r="F142" s="26" t="s">
        <v>20</v>
      </c>
      <c r="G142" s="27" t="n">
        <v>-1000</v>
      </c>
      <c r="H142" s="28" t="n">
        <v>0.2354</v>
      </c>
      <c r="I142" s="28" t="n">
        <v>235.4</v>
      </c>
      <c r="J142" s="28" t="n">
        <v>0</v>
      </c>
      <c r="K142" s="28" t="n">
        <v>-0.16</v>
      </c>
      <c r="L142" s="28" t="n">
        <v>-0</v>
      </c>
      <c r="M142" s="6" t="s">
        <f>=I142+J142+K142+L142</f>
      </c>
      <c r="N142" s="28"/>
      <c r="O142" s="26"/>
      <c r="P142" s="26" t="s">
        <v>552</v>
      </c>
    </row>
    <row collapsed="false" customFormat="false" customHeight="false" hidden="false" ht="12.1" outlineLevel="0" r="143">
      <c r="A143" s="25" t="n">
        <v>44860.420925926</v>
      </c>
      <c r="B143" s="26" t="s">
        <v>51</v>
      </c>
      <c r="C143" s="26" t="s">
        <v>614</v>
      </c>
      <c r="D143" s="26" t="s">
        <v>467</v>
      </c>
      <c r="E143" s="26" t="s">
        <v>18</v>
      </c>
      <c r="F143" s="26" t="s">
        <v>20</v>
      </c>
      <c r="G143" s="27" t="n">
        <v>-24</v>
      </c>
      <c r="H143" s="28" t="n">
        <v>752.8</v>
      </c>
      <c r="I143" s="28" t="n">
        <v>18067.2</v>
      </c>
      <c r="J143" s="28" t="n">
        <v>0</v>
      </c>
      <c r="K143" s="28" t="n">
        <v>-12.64</v>
      </c>
      <c r="L143" s="28" t="n">
        <v>-0</v>
      </c>
      <c r="M143" s="6" t="s">
        <f>=I143+J143+K143+L143</f>
      </c>
      <c r="N143" s="28"/>
      <c r="O143" s="26"/>
      <c r="P143" s="26" t="s">
        <v>552</v>
      </c>
    </row>
    <row collapsed="false" customFormat="false" customHeight="false" hidden="false" ht="12.1" outlineLevel="0" r="144">
      <c r="A144" s="25" t="n">
        <v>44860.612465278</v>
      </c>
      <c r="B144" s="26" t="s">
        <v>498</v>
      </c>
      <c r="C144" s="26" t="s">
        <v>595</v>
      </c>
      <c r="D144" s="26" t="s">
        <v>467</v>
      </c>
      <c r="E144" s="26" t="s">
        <v>73</v>
      </c>
      <c r="F144" s="26" t="s">
        <v>20</v>
      </c>
      <c r="G144" s="27" t="n">
        <v>-1</v>
      </c>
      <c r="H144" s="28" t="n">
        <v>96.16</v>
      </c>
      <c r="I144" s="28" t="n">
        <v>961.6</v>
      </c>
      <c r="J144" s="28" t="n">
        <v>10.33</v>
      </c>
      <c r="K144" s="28" t="n">
        <v>-0.67</v>
      </c>
      <c r="L144" s="28" t="n">
        <v>-0</v>
      </c>
      <c r="M144" s="6" t="s">
        <f>=I144+J144+K144+L144</f>
      </c>
      <c r="N144" s="28"/>
      <c r="O144" s="26"/>
      <c r="P144" s="26" t="s">
        <v>552</v>
      </c>
    </row>
    <row collapsed="false" customFormat="false" customHeight="false" hidden="false" ht="12.1" outlineLevel="0" r="145">
      <c r="A145" s="25" t="n">
        <v>44861.49775463</v>
      </c>
      <c r="B145" s="26" t="s">
        <v>55</v>
      </c>
      <c r="C145" s="26" t="s">
        <v>568</v>
      </c>
      <c r="D145" s="26" t="s">
        <v>467</v>
      </c>
      <c r="E145" s="26" t="s">
        <v>18</v>
      </c>
      <c r="F145" s="26" t="s">
        <v>20</v>
      </c>
      <c r="G145" s="27" t="n">
        <v>-490</v>
      </c>
      <c r="H145" s="28" t="n">
        <v>103.5</v>
      </c>
      <c r="I145" s="28" t="n">
        <v>50715</v>
      </c>
      <c r="J145" s="28" t="n">
        <v>0</v>
      </c>
      <c r="K145" s="28" t="n">
        <v>-35.5</v>
      </c>
      <c r="L145" s="28" t="n">
        <v>-0</v>
      </c>
      <c r="M145" s="6" t="s">
        <f>=I145+J145+K145+L145</f>
      </c>
      <c r="N145" s="28"/>
      <c r="O145" s="26"/>
      <c r="P145" s="26" t="s">
        <v>552</v>
      </c>
    </row>
    <row collapsed="false" customFormat="false" customHeight="false" hidden="false" ht="12.1" outlineLevel="0" r="146">
      <c r="A146" s="25" t="n">
        <v>44861.500405093</v>
      </c>
      <c r="B146" s="26" t="s">
        <v>23</v>
      </c>
      <c r="C146" s="26" t="s">
        <v>554</v>
      </c>
      <c r="D146" s="26" t="s">
        <v>467</v>
      </c>
      <c r="E146" s="26" t="s">
        <v>18</v>
      </c>
      <c r="F146" s="26" t="s">
        <v>20</v>
      </c>
      <c r="G146" s="27" t="n">
        <v>-1940</v>
      </c>
      <c r="H146" s="28" t="n">
        <v>126.23</v>
      </c>
      <c r="I146" s="28" t="n">
        <v>244886.2</v>
      </c>
      <c r="J146" s="28" t="n">
        <v>0</v>
      </c>
      <c r="K146" s="28" t="n">
        <v>-171.42</v>
      </c>
      <c r="L146" s="28" t="n">
        <v>-0</v>
      </c>
      <c r="M146" s="6" t="s">
        <f>=I146+J146+K146+L146</f>
      </c>
      <c r="N146" s="28"/>
      <c r="O146" s="26"/>
      <c r="P146" s="26" t="s">
        <v>552</v>
      </c>
    </row>
    <row collapsed="false" customFormat="false" customHeight="false" hidden="false" ht="12.1" outlineLevel="0" r="147">
      <c r="A147" s="25" t="n">
        <v>44861.622766204</v>
      </c>
      <c r="B147" s="26" t="s">
        <v>472</v>
      </c>
      <c r="C147" s="26" t="s">
        <v>577</v>
      </c>
      <c r="D147" s="26" t="s">
        <v>467</v>
      </c>
      <c r="E147" s="26" t="s">
        <v>18</v>
      </c>
      <c r="F147" s="26" t="s">
        <v>20</v>
      </c>
      <c r="G147" s="27" t="n">
        <v>-3100</v>
      </c>
      <c r="H147" s="28" t="n">
        <v>25</v>
      </c>
      <c r="I147" s="28" t="n">
        <v>77500</v>
      </c>
      <c r="J147" s="28" t="n">
        <v>0</v>
      </c>
      <c r="K147" s="28" t="n">
        <v>-54.25</v>
      </c>
      <c r="L147" s="28" t="n">
        <v>-0</v>
      </c>
      <c r="M147" s="6" t="s">
        <f>=I147+J147+K147+L147</f>
      </c>
      <c r="N147" s="28"/>
      <c r="O147" s="26"/>
      <c r="P147" s="26" t="s">
        <v>552</v>
      </c>
    </row>
    <row collapsed="false" customFormat="false" customHeight="false" hidden="false" ht="12.1" outlineLevel="0" r="148">
      <c r="A148" s="25" t="n">
        <v>44861.623483796</v>
      </c>
      <c r="B148" s="26" t="s">
        <v>488</v>
      </c>
      <c r="C148" s="26" t="s">
        <v>572</v>
      </c>
      <c r="D148" s="26" t="s">
        <v>467</v>
      </c>
      <c r="E148" s="26" t="s">
        <v>18</v>
      </c>
      <c r="F148" s="26" t="s">
        <v>20</v>
      </c>
      <c r="G148" s="27" t="n">
        <v>-200</v>
      </c>
      <c r="H148" s="28" t="n">
        <v>31.965</v>
      </c>
      <c r="I148" s="28" t="n">
        <v>6393</v>
      </c>
      <c r="J148" s="28" t="n">
        <v>0</v>
      </c>
      <c r="K148" s="28" t="n">
        <v>-4.48</v>
      </c>
      <c r="L148" s="28" t="n">
        <v>-0</v>
      </c>
      <c r="M148" s="6" t="s">
        <f>=I148+J148+K148+L148</f>
      </c>
      <c r="N148" s="28"/>
      <c r="O148" s="26"/>
      <c r="P148" s="26" t="s">
        <v>552</v>
      </c>
    </row>
    <row collapsed="false" customFormat="false" customHeight="false" hidden="false" ht="12.1" outlineLevel="0" r="149">
      <c r="A149" s="37" t="n">
        <v>44896.7453125</v>
      </c>
      <c r="B149" s="38" t="s">
        <v>38</v>
      </c>
      <c r="C149" s="38" t="s">
        <v>600</v>
      </c>
      <c r="D149" s="38" t="s">
        <v>466</v>
      </c>
      <c r="E149" s="38" t="s">
        <v>466</v>
      </c>
      <c r="F149" s="38" t="s">
        <v>20</v>
      </c>
      <c r="G149" s="39" t="n">
        <v>13000</v>
      </c>
      <c r="H149" s="40" t="n">
        <v>8.715</v>
      </c>
      <c r="I149" s="40" t="n">
        <v>-113295</v>
      </c>
      <c r="J149" s="40" t="n">
        <v>-0</v>
      </c>
      <c r="K149" s="40" t="n">
        <v>-56.65</v>
      </c>
      <c r="L149" s="40" t="n">
        <v>-0</v>
      </c>
      <c r="M149" s="6" t="s">
        <f>=I149+J149+K149+L149</f>
      </c>
      <c r="N149" s="40"/>
      <c r="O149" s="38"/>
      <c r="P149" s="38" t="s">
        <v>552</v>
      </c>
    </row>
    <row collapsed="false" customFormat="false" customHeight="false" hidden="false" ht="12.1" outlineLevel="0" r="150">
      <c r="A150" s="37" t="n">
        <v>44897.407986111</v>
      </c>
      <c r="B150" s="38" t="s">
        <v>38</v>
      </c>
      <c r="C150" s="38" t="s">
        <v>600</v>
      </c>
      <c r="D150" s="38" t="s">
        <v>466</v>
      </c>
      <c r="E150" s="38" t="s">
        <v>466</v>
      </c>
      <c r="F150" s="38" t="s">
        <v>20</v>
      </c>
      <c r="G150" s="39" t="n">
        <v>36000</v>
      </c>
      <c r="H150" s="40" t="n">
        <v>8.7678611111111</v>
      </c>
      <c r="I150" s="40" t="n">
        <v>-315643</v>
      </c>
      <c r="J150" s="40" t="n">
        <v>-0</v>
      </c>
      <c r="K150" s="40" t="n">
        <v>-157.82</v>
      </c>
      <c r="L150" s="40" t="n">
        <v>-0</v>
      </c>
      <c r="M150" s="6" t="s">
        <f>=I150+J150+K150+L150</f>
      </c>
      <c r="N150" s="40"/>
      <c r="O150" s="38"/>
      <c r="P150" s="38" t="s">
        <v>552</v>
      </c>
    </row>
    <row collapsed="false" customFormat="false" customHeight="false" hidden="false" ht="12.1" outlineLevel="0" r="151">
      <c r="A151" s="29" t="n">
        <v>44900.248900463</v>
      </c>
      <c r="B151" s="30" t="s">
        <v>604</v>
      </c>
      <c r="C151" s="30" t="s">
        <v>611</v>
      </c>
      <c r="D151" s="30" t="s">
        <v>604</v>
      </c>
      <c r="E151" s="30" t="s">
        <v>604</v>
      </c>
      <c r="F151" s="30" t="s">
        <v>20</v>
      </c>
      <c r="G151" s="31" t="n">
        <v>1</v>
      </c>
      <c r="H151" s="32" t="n">
        <v>-50</v>
      </c>
      <c r="I151" s="32" t="n">
        <v>-50</v>
      </c>
      <c r="J151" s="32" t="n">
        <v>0</v>
      </c>
      <c r="K151" s="32" t="n">
        <v>-0</v>
      </c>
      <c r="L151" s="32" t="n">
        <v>-0</v>
      </c>
      <c r="M151" s="6" t="s">
        <f>=I151+J151+K151+L151</f>
      </c>
      <c r="N151" s="32"/>
      <c r="O151" s="30"/>
      <c r="P151" s="30" t="s">
        <v>552</v>
      </c>
    </row>
    <row collapsed="false" customFormat="false" customHeight="false" hidden="false" ht="12.1" outlineLevel="0" r="152">
      <c r="A152" s="29" t="n">
        <v>44901.248958333</v>
      </c>
      <c r="B152" s="30" t="s">
        <v>604</v>
      </c>
      <c r="C152" s="30" t="s">
        <v>611</v>
      </c>
      <c r="D152" s="30" t="s">
        <v>604</v>
      </c>
      <c r="E152" s="30" t="s">
        <v>604</v>
      </c>
      <c r="F152" s="30" t="s">
        <v>20</v>
      </c>
      <c r="G152" s="31" t="n">
        <v>1</v>
      </c>
      <c r="H152" s="32" t="n">
        <v>-100</v>
      </c>
      <c r="I152" s="32" t="n">
        <v>-100</v>
      </c>
      <c r="J152" s="32" t="n">
        <v>0</v>
      </c>
      <c r="K152" s="32" t="n">
        <v>-0</v>
      </c>
      <c r="L152" s="32" t="n">
        <v>-0</v>
      </c>
      <c r="M152" s="6" t="s">
        <f>=I152+J152+K152+L152</f>
      </c>
      <c r="N152" s="32"/>
      <c r="O152" s="30"/>
      <c r="P152" s="30" t="s">
        <v>552</v>
      </c>
    </row>
    <row collapsed="false" customFormat="false" customHeight="false" hidden="false" ht="12.1" outlineLevel="0" r="153">
      <c r="A153" s="20" t="n">
        <v>44915.42443287</v>
      </c>
      <c r="B153" s="16" t="s">
        <v>472</v>
      </c>
      <c r="C153" s="16" t="s">
        <v>577</v>
      </c>
      <c r="D153" s="16" t="s">
        <v>466</v>
      </c>
      <c r="E153" s="16" t="s">
        <v>18</v>
      </c>
      <c r="F153" s="16" t="s">
        <v>20</v>
      </c>
      <c r="G153" s="7" t="n">
        <v>500</v>
      </c>
      <c r="H153" s="6" t="n">
        <v>24.93</v>
      </c>
      <c r="I153" s="6" t="n">
        <v>-12465</v>
      </c>
      <c r="J153" s="6" t="n">
        <v>-0</v>
      </c>
      <c r="K153" s="6" t="n">
        <v>-8.73</v>
      </c>
      <c r="L153" s="6" t="n">
        <v>-0</v>
      </c>
      <c r="M153" s="6" t="s">
        <f>=I153+J153+K153+L153</f>
      </c>
      <c r="N153" s="6"/>
      <c r="O153" s="16"/>
      <c r="P153" s="16" t="s">
        <v>552</v>
      </c>
    </row>
    <row collapsed="false" customFormat="false" customHeight="false" hidden="false" ht="12.1" outlineLevel="0" r="154">
      <c r="A154" s="37" t="n">
        <v>44917.382395833</v>
      </c>
      <c r="B154" s="38" t="s">
        <v>38</v>
      </c>
      <c r="C154" s="38" t="s">
        <v>603</v>
      </c>
      <c r="D154" s="38" t="s">
        <v>467</v>
      </c>
      <c r="E154" s="38" t="s">
        <v>467</v>
      </c>
      <c r="F154" s="38" t="s">
        <v>20</v>
      </c>
      <c r="G154" s="39" t="n">
        <v>-69000</v>
      </c>
      <c r="H154" s="40" t="n">
        <v>10.131507246377</v>
      </c>
      <c r="I154" s="40" t="n">
        <v>699074</v>
      </c>
      <c r="J154" s="40" t="n">
        <v>0</v>
      </c>
      <c r="K154" s="40" t="n">
        <v>-349.54</v>
      </c>
      <c r="L154" s="40" t="n">
        <v>-0</v>
      </c>
      <c r="M154" s="6" t="s">
        <f>=I154+J154+K154+L154</f>
      </c>
      <c r="N154" s="40"/>
      <c r="O154" s="38"/>
      <c r="P154" s="38" t="s">
        <v>552</v>
      </c>
    </row>
    <row collapsed="false" customFormat="false" customHeight="false" hidden="false" ht="12.1" outlineLevel="0" r="155">
      <c r="A155" s="21" t="n">
        <v>44922.570011574</v>
      </c>
      <c r="B155" s="22" t="s">
        <v>607</v>
      </c>
      <c r="C155" s="22" t="s">
        <v>624</v>
      </c>
      <c r="D155" s="22" t="s">
        <v>607</v>
      </c>
      <c r="E155" s="22" t="s">
        <v>607</v>
      </c>
      <c r="F155" s="22" t="s">
        <v>20</v>
      </c>
      <c r="G155" s="23" t="n">
        <v>1</v>
      </c>
      <c r="H155" s="24" t="n">
        <v>19000</v>
      </c>
      <c r="I155" s="24" t="n">
        <v>19000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4"/>
      <c r="O155" s="22"/>
      <c r="P155" s="22" t="s">
        <v>552</v>
      </c>
    </row>
    <row collapsed="false" customFormat="false" customHeight="false" hidden="false" ht="12.1" outlineLevel="0" r="156">
      <c r="A156" s="21" t="n">
        <v>44922.584259259</v>
      </c>
      <c r="B156" s="22" t="s">
        <v>581</v>
      </c>
      <c r="C156" s="22" t="s">
        <v>625</v>
      </c>
      <c r="D156" s="22" t="s">
        <v>581</v>
      </c>
      <c r="E156" s="22" t="s">
        <v>581</v>
      </c>
      <c r="F156" s="22" t="s">
        <v>20</v>
      </c>
      <c r="G156" s="23" t="n">
        <v>1</v>
      </c>
      <c r="H156" s="24" t="n">
        <v>407.36</v>
      </c>
      <c r="I156" s="24" t="n">
        <v>407.36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4"/>
      <c r="O156" s="22"/>
      <c r="P156" s="22" t="s">
        <v>552</v>
      </c>
    </row>
    <row collapsed="false" customFormat="false" customHeight="false" hidden="false" ht="12.1" outlineLevel="0" r="157">
      <c r="A157" s="29" t="n">
        <v>44923.249791667</v>
      </c>
      <c r="B157" s="30" t="s">
        <v>604</v>
      </c>
      <c r="C157" s="30" t="s">
        <v>611</v>
      </c>
      <c r="D157" s="30" t="s">
        <v>604</v>
      </c>
      <c r="E157" s="30" t="s">
        <v>604</v>
      </c>
      <c r="F157" s="30" t="s">
        <v>20</v>
      </c>
      <c r="G157" s="31" t="n">
        <v>1</v>
      </c>
      <c r="H157" s="32" t="n">
        <v>-250</v>
      </c>
      <c r="I157" s="32" t="n">
        <v>-250</v>
      </c>
      <c r="J157" s="32" t="n">
        <v>0</v>
      </c>
      <c r="K157" s="32" t="n">
        <v>-0</v>
      </c>
      <c r="L157" s="32" t="n">
        <v>-0</v>
      </c>
      <c r="M157" s="6" t="s">
        <f>=I157+J157+K157+L157</f>
      </c>
      <c r="N157" s="32"/>
      <c r="O157" s="30"/>
      <c r="P157" s="30" t="s">
        <v>552</v>
      </c>
    </row>
    <row collapsed="false" customFormat="false" customHeight="false" hidden="false" ht="12.1" outlineLevel="0" r="158">
      <c r="A158" s="20" t="n">
        <v>44924.43650463</v>
      </c>
      <c r="B158" s="16" t="s">
        <v>503</v>
      </c>
      <c r="C158" s="16" t="s">
        <v>626</v>
      </c>
      <c r="D158" s="16" t="s">
        <v>466</v>
      </c>
      <c r="E158" s="16" t="s">
        <v>73</v>
      </c>
      <c r="F158" s="16" t="s">
        <v>20</v>
      </c>
      <c r="G158" s="7" t="n">
        <v>123</v>
      </c>
      <c r="H158" s="6" t="n">
        <v>97.89837398374</v>
      </c>
      <c r="I158" s="6" t="n">
        <v>-120415</v>
      </c>
      <c r="J158" s="6" t="n">
        <v>-2847.45</v>
      </c>
      <c r="K158" s="6" t="n">
        <v>-84.3</v>
      </c>
      <c r="L158" s="6" t="n">
        <v>-0</v>
      </c>
      <c r="M158" s="6" t="s">
        <f>=I158+J158+K158+L158</f>
      </c>
      <c r="N158" s="6"/>
      <c r="O158" s="16"/>
      <c r="P158" s="16" t="s">
        <v>552</v>
      </c>
    </row>
    <row collapsed="false" customFormat="false" customHeight="false" hidden="false" ht="12.1" outlineLevel="0" r="159">
      <c r="A159" s="20" t="n">
        <v>44924.453541667</v>
      </c>
      <c r="B159" s="16" t="s">
        <v>66</v>
      </c>
      <c r="C159" s="16" t="s">
        <v>596</v>
      </c>
      <c r="D159" s="16" t="s">
        <v>466</v>
      </c>
      <c r="E159" s="16" t="s">
        <v>18</v>
      </c>
      <c r="F159" s="16" t="s">
        <v>20</v>
      </c>
      <c r="G159" s="7" t="n">
        <v>2000</v>
      </c>
      <c r="H159" s="6" t="n">
        <v>162.43965</v>
      </c>
      <c r="I159" s="6" t="n">
        <v>-324879.3</v>
      </c>
      <c r="J159" s="6" t="n">
        <v>-0</v>
      </c>
      <c r="K159" s="6" t="n">
        <v>-227.42</v>
      </c>
      <c r="L159" s="6" t="n">
        <v>-0</v>
      </c>
      <c r="M159" s="6" t="s">
        <f>=I159+J159+K159+L159</f>
      </c>
      <c r="N159" s="6"/>
      <c r="O159" s="16"/>
      <c r="P159" s="16" t="s">
        <v>552</v>
      </c>
    </row>
    <row collapsed="false" customFormat="false" customHeight="false" hidden="false" ht="12.1" outlineLevel="0" r="160">
      <c r="A160" s="21" t="n">
        <v>44935.739884259</v>
      </c>
      <c r="B160" s="22" t="s">
        <v>581</v>
      </c>
      <c r="C160" s="22" t="s">
        <v>627</v>
      </c>
      <c r="D160" s="22" t="s">
        <v>581</v>
      </c>
      <c r="E160" s="22" t="s">
        <v>581</v>
      </c>
      <c r="F160" s="22" t="s">
        <v>20</v>
      </c>
      <c r="G160" s="23" t="n">
        <v>1</v>
      </c>
      <c r="H160" s="24" t="n">
        <v>2943.39</v>
      </c>
      <c r="I160" s="24" t="n">
        <v>2943.39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4"/>
      <c r="O160" s="22"/>
      <c r="P160" s="22" t="s">
        <v>552</v>
      </c>
    </row>
    <row collapsed="false" customFormat="false" customHeight="false" hidden="false" ht="12.1" outlineLevel="0" r="161">
      <c r="A161" s="20" t="n">
        <v>44937.751967593</v>
      </c>
      <c r="B161" s="16" t="s">
        <v>472</v>
      </c>
      <c r="C161" s="16" t="s">
        <v>577</v>
      </c>
      <c r="D161" s="16" t="s">
        <v>466</v>
      </c>
      <c r="E161" s="16" t="s">
        <v>18</v>
      </c>
      <c r="F161" s="16" t="s">
        <v>20</v>
      </c>
      <c r="G161" s="7" t="n">
        <v>3000</v>
      </c>
      <c r="H161" s="6" t="n">
        <v>26.25</v>
      </c>
      <c r="I161" s="6" t="n">
        <v>-78750</v>
      </c>
      <c r="J161" s="6" t="n">
        <v>-0</v>
      </c>
      <c r="K161" s="6" t="n">
        <v>-55.13</v>
      </c>
      <c r="L161" s="6" t="n">
        <v>-0</v>
      </c>
      <c r="M161" s="6" t="s">
        <f>=I161+J161+K161+L161</f>
      </c>
      <c r="N161" s="6"/>
      <c r="O161" s="16"/>
      <c r="P161" s="16" t="s">
        <v>552</v>
      </c>
    </row>
    <row collapsed="false" customFormat="false" customHeight="false" hidden="false" ht="12.1" outlineLevel="0" r="162">
      <c r="A162" s="21" t="n">
        <v>44937.756782407</v>
      </c>
      <c r="B162" s="22" t="s">
        <v>551</v>
      </c>
      <c r="C162" s="22" t="s">
        <v>112</v>
      </c>
      <c r="D162" s="22" t="s">
        <v>551</v>
      </c>
      <c r="E162" s="22" t="s">
        <v>551</v>
      </c>
      <c r="F162" s="22" t="s">
        <v>20</v>
      </c>
      <c r="G162" s="23" t="n">
        <v>1</v>
      </c>
      <c r="H162" s="24" t="n">
        <v>10410</v>
      </c>
      <c r="I162" s="24" t="n">
        <v>10410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2"/>
      <c r="P162" s="22" t="s">
        <v>552</v>
      </c>
    </row>
    <row collapsed="false" customFormat="false" customHeight="false" hidden="false" ht="12.1" outlineLevel="0" r="163">
      <c r="A163" s="37" t="n">
        <v>44938.610532407</v>
      </c>
      <c r="B163" s="38" t="s">
        <v>38</v>
      </c>
      <c r="C163" s="38" t="s">
        <v>600</v>
      </c>
      <c r="D163" s="38" t="s">
        <v>466</v>
      </c>
      <c r="E163" s="38" t="s">
        <v>466</v>
      </c>
      <c r="F163" s="38" t="s">
        <v>20</v>
      </c>
      <c r="G163" s="39" t="n">
        <v>5000</v>
      </c>
      <c r="H163" s="40" t="n">
        <v>9.989</v>
      </c>
      <c r="I163" s="40" t="n">
        <v>-49945</v>
      </c>
      <c r="J163" s="40" t="n">
        <v>-0</v>
      </c>
      <c r="K163" s="40" t="n">
        <v>-24.97</v>
      </c>
      <c r="L163" s="40" t="n">
        <v>-0</v>
      </c>
      <c r="M163" s="6" t="s">
        <f>=I163+J163+K163+L163</f>
      </c>
      <c r="N163" s="40"/>
      <c r="O163" s="38"/>
      <c r="P163" s="38" t="s">
        <v>552</v>
      </c>
    </row>
    <row collapsed="false" customFormat="false" customHeight="false" hidden="false" ht="12.1" outlineLevel="0" r="164">
      <c r="A164" s="21" t="n">
        <v>44939.996712963</v>
      </c>
      <c r="B164" s="22" t="s">
        <v>551</v>
      </c>
      <c r="C164" s="22" t="s">
        <v>112</v>
      </c>
      <c r="D164" s="22" t="s">
        <v>551</v>
      </c>
      <c r="E164" s="22" t="s">
        <v>551</v>
      </c>
      <c r="F164" s="22" t="s">
        <v>20</v>
      </c>
      <c r="G164" s="23" t="n">
        <v>1</v>
      </c>
      <c r="H164" s="24" t="n">
        <v>50000</v>
      </c>
      <c r="I164" s="24" t="n">
        <v>50000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4"/>
      <c r="O164" s="22"/>
      <c r="P164" s="22" t="s">
        <v>552</v>
      </c>
    </row>
    <row collapsed="false" customFormat="false" customHeight="false" hidden="false" ht="12.1" outlineLevel="0" r="165">
      <c r="A165" s="20" t="n">
        <v>44942.416608796</v>
      </c>
      <c r="B165" s="16" t="s">
        <v>496</v>
      </c>
      <c r="C165" s="16" t="s">
        <v>589</v>
      </c>
      <c r="D165" s="16" t="s">
        <v>466</v>
      </c>
      <c r="E165" s="16" t="s">
        <v>18</v>
      </c>
      <c r="F165" s="16" t="s">
        <v>20</v>
      </c>
      <c r="G165" s="7" t="n">
        <v>5000000</v>
      </c>
      <c r="H165" s="6" t="n">
        <v>0.01672</v>
      </c>
      <c r="I165" s="6" t="n">
        <v>-83600</v>
      </c>
      <c r="J165" s="6" t="n">
        <v>-0</v>
      </c>
      <c r="K165" s="6" t="n">
        <v>-58.52</v>
      </c>
      <c r="L165" s="6" t="n">
        <v>-0</v>
      </c>
      <c r="M165" s="6" t="s">
        <f>=I165+J165+K165+L165</f>
      </c>
      <c r="N165" s="6"/>
      <c r="O165" s="16"/>
      <c r="P165" s="16" t="s">
        <v>552</v>
      </c>
    </row>
    <row collapsed="false" customFormat="false" customHeight="false" hidden="false" ht="12.1" outlineLevel="0" r="166">
      <c r="A166" s="29" t="n">
        <v>44943.249247685</v>
      </c>
      <c r="B166" s="30" t="s">
        <v>604</v>
      </c>
      <c r="C166" s="30" t="s">
        <v>611</v>
      </c>
      <c r="D166" s="30" t="s">
        <v>604</v>
      </c>
      <c r="E166" s="30" t="s">
        <v>604</v>
      </c>
      <c r="F166" s="30" t="s">
        <v>20</v>
      </c>
      <c r="G166" s="31" t="n">
        <v>1</v>
      </c>
      <c r="H166" s="32" t="n">
        <v>-50</v>
      </c>
      <c r="I166" s="32" t="n">
        <v>-50</v>
      </c>
      <c r="J166" s="32" t="n">
        <v>0</v>
      </c>
      <c r="K166" s="32" t="n">
        <v>-0</v>
      </c>
      <c r="L166" s="32" t="n">
        <v>-0</v>
      </c>
      <c r="M166" s="6" t="s">
        <f>=I166+J166+K166+L166</f>
      </c>
      <c r="N166" s="32"/>
      <c r="O166" s="30"/>
      <c r="P166" s="30" t="s">
        <v>552</v>
      </c>
    </row>
    <row collapsed="false" customFormat="false" customHeight="false" hidden="false" ht="12.1" outlineLevel="0" r="167">
      <c r="A167" s="20" t="n">
        <v>44945.50775463</v>
      </c>
      <c r="B167" s="16" t="s">
        <v>504</v>
      </c>
      <c r="C167" s="16" t="s">
        <v>628</v>
      </c>
      <c r="D167" s="16" t="s">
        <v>466</v>
      </c>
      <c r="E167" s="16" t="s">
        <v>73</v>
      </c>
      <c r="F167" s="16" t="s">
        <v>20</v>
      </c>
      <c r="G167" s="7" t="n">
        <v>111</v>
      </c>
      <c r="H167" s="6" t="n">
        <v>101.8018018018</v>
      </c>
      <c r="I167" s="6" t="n">
        <v>-113000</v>
      </c>
      <c r="J167" s="6" t="n">
        <v>-7454.76</v>
      </c>
      <c r="K167" s="6" t="n">
        <v>-79.1</v>
      </c>
      <c r="L167" s="6" t="n">
        <v>-0</v>
      </c>
      <c r="M167" s="6" t="s">
        <f>=I167+J167+K167+L167</f>
      </c>
      <c r="N167" s="6"/>
      <c r="O167" s="16"/>
      <c r="P167" s="16" t="s">
        <v>552</v>
      </c>
    </row>
    <row collapsed="false" customFormat="false" customHeight="false" hidden="false" ht="12.1" outlineLevel="0" r="168">
      <c r="A168" s="21" t="n">
        <v>44945.512152778</v>
      </c>
      <c r="B168" s="22" t="s">
        <v>551</v>
      </c>
      <c r="C168" s="22" t="s">
        <v>112</v>
      </c>
      <c r="D168" s="22" t="s">
        <v>551</v>
      </c>
      <c r="E168" s="22" t="s">
        <v>551</v>
      </c>
      <c r="F168" s="22" t="s">
        <v>20</v>
      </c>
      <c r="G168" s="23" t="n">
        <v>1</v>
      </c>
      <c r="H168" s="24" t="n">
        <v>45000</v>
      </c>
      <c r="I168" s="24" t="n">
        <v>45000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4"/>
      <c r="O168" s="22"/>
      <c r="P168" s="22" t="s">
        <v>552</v>
      </c>
    </row>
    <row collapsed="false" customFormat="false" customHeight="false" hidden="false" ht="12.1" outlineLevel="0" r="169">
      <c r="A169" s="21" t="n">
        <v>44952.646273148</v>
      </c>
      <c r="B169" s="22" t="s">
        <v>581</v>
      </c>
      <c r="C169" s="22" t="s">
        <v>629</v>
      </c>
      <c r="D169" s="22" t="s">
        <v>581</v>
      </c>
      <c r="E169" s="22" t="s">
        <v>581</v>
      </c>
      <c r="F169" s="22" t="s">
        <v>20</v>
      </c>
      <c r="G169" s="23" t="n">
        <v>1</v>
      </c>
      <c r="H169" s="24" t="n">
        <v>703</v>
      </c>
      <c r="I169" s="24" t="n">
        <v>703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4"/>
      <c r="O169" s="22"/>
      <c r="P169" s="22" t="s">
        <v>552</v>
      </c>
    </row>
    <row collapsed="false" customFormat="false" customHeight="false" hidden="false" ht="12.1" outlineLevel="0" r="170">
      <c r="A170" s="20" t="n">
        <v>44956.416655093</v>
      </c>
      <c r="B170" s="16" t="s">
        <v>505</v>
      </c>
      <c r="C170" s="16" t="s">
        <v>630</v>
      </c>
      <c r="D170" s="16" t="s">
        <v>466</v>
      </c>
      <c r="E170" s="16" t="s">
        <v>18</v>
      </c>
      <c r="F170" s="16" t="s">
        <v>20</v>
      </c>
      <c r="G170" s="7" t="n">
        <v>11</v>
      </c>
      <c r="H170" s="6" t="n">
        <v>3929.5909090909</v>
      </c>
      <c r="I170" s="6" t="n">
        <v>-43225.5</v>
      </c>
      <c r="J170" s="6" t="n">
        <v>-0</v>
      </c>
      <c r="K170" s="6" t="n">
        <v>-30.25</v>
      </c>
      <c r="L170" s="6" t="n">
        <v>-0</v>
      </c>
      <c r="M170" s="6" t="s">
        <f>=I170+J170+K170+L170</f>
      </c>
      <c r="N170" s="6"/>
      <c r="O170" s="16"/>
      <c r="P170" s="16" t="s">
        <v>552</v>
      </c>
    </row>
    <row collapsed="false" customFormat="false" customHeight="false" hidden="false" ht="12.1" outlineLevel="0" r="171">
      <c r="A171" s="20" t="n">
        <v>44956.470590278</v>
      </c>
      <c r="B171" s="16" t="s">
        <v>496</v>
      </c>
      <c r="C171" s="16" t="s">
        <v>589</v>
      </c>
      <c r="D171" s="16" t="s">
        <v>466</v>
      </c>
      <c r="E171" s="16" t="s">
        <v>18</v>
      </c>
      <c r="F171" s="16" t="s">
        <v>20</v>
      </c>
      <c r="G171" s="7" t="n">
        <v>160000</v>
      </c>
      <c r="H171" s="6" t="n">
        <v>0.016635</v>
      </c>
      <c r="I171" s="6" t="n">
        <v>-2661.6</v>
      </c>
      <c r="J171" s="6" t="n">
        <v>-0</v>
      </c>
      <c r="K171" s="6" t="n">
        <v>-1.86</v>
      </c>
      <c r="L171" s="6" t="n">
        <v>-0</v>
      </c>
      <c r="M171" s="6" t="s">
        <f>=I171+J171+K171+L171</f>
      </c>
      <c r="N171" s="6"/>
      <c r="O171" s="16"/>
      <c r="P171" s="16" t="s">
        <v>552</v>
      </c>
    </row>
    <row collapsed="false" customFormat="false" customHeight="false" hidden="false" ht="12.1" outlineLevel="0" r="172">
      <c r="A172" s="21" t="n">
        <v>44959.500428241</v>
      </c>
      <c r="B172" s="22" t="s">
        <v>581</v>
      </c>
      <c r="C172" s="22" t="s">
        <v>631</v>
      </c>
      <c r="D172" s="22" t="s">
        <v>581</v>
      </c>
      <c r="E172" s="22" t="s">
        <v>581</v>
      </c>
      <c r="F172" s="22" t="s">
        <v>20</v>
      </c>
      <c r="G172" s="23" t="n">
        <v>1</v>
      </c>
      <c r="H172" s="24" t="n">
        <v>7980.9</v>
      </c>
      <c r="I172" s="24" t="n">
        <v>7980.9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4"/>
      <c r="O172" s="22"/>
      <c r="P172" s="22" t="s">
        <v>552</v>
      </c>
    </row>
    <row collapsed="false" customFormat="false" customHeight="false" hidden="false" ht="12.1" outlineLevel="0" r="173">
      <c r="A173" s="20" t="n">
        <v>44963.563298611</v>
      </c>
      <c r="B173" s="16" t="s">
        <v>499</v>
      </c>
      <c r="C173" s="16" t="s">
        <v>601</v>
      </c>
      <c r="D173" s="16" t="s">
        <v>466</v>
      </c>
      <c r="E173" s="16" t="s">
        <v>18</v>
      </c>
      <c r="F173" s="16" t="s">
        <v>20</v>
      </c>
      <c r="G173" s="7" t="n">
        <v>7</v>
      </c>
      <c r="H173" s="6" t="n">
        <v>1045.4</v>
      </c>
      <c r="I173" s="6" t="n">
        <v>-7317.8</v>
      </c>
      <c r="J173" s="6" t="n">
        <v>-0</v>
      </c>
      <c r="K173" s="6" t="n">
        <v>-5.12</v>
      </c>
      <c r="L173" s="6" t="n">
        <v>-0</v>
      </c>
      <c r="M173" s="6" t="s">
        <f>=I173+J173+K173+L173</f>
      </c>
      <c r="N173" s="6"/>
      <c r="O173" s="16"/>
      <c r="P173" s="16" t="s">
        <v>552</v>
      </c>
    </row>
    <row collapsed="false" customFormat="false" customHeight="false" hidden="false" ht="12.1" outlineLevel="0" r="174">
      <c r="A174" s="20" t="n">
        <v>44964.656678241</v>
      </c>
      <c r="B174" s="16" t="s">
        <v>496</v>
      </c>
      <c r="C174" s="16" t="s">
        <v>589</v>
      </c>
      <c r="D174" s="16" t="s">
        <v>466</v>
      </c>
      <c r="E174" s="16" t="s">
        <v>18</v>
      </c>
      <c r="F174" s="16" t="s">
        <v>20</v>
      </c>
      <c r="G174" s="7" t="n">
        <v>40000</v>
      </c>
      <c r="H174" s="6" t="n">
        <v>0.01713</v>
      </c>
      <c r="I174" s="6" t="n">
        <v>-685.2</v>
      </c>
      <c r="J174" s="6" t="n">
        <v>-0</v>
      </c>
      <c r="K174" s="6" t="n">
        <v>-0.48</v>
      </c>
      <c r="L174" s="6" t="n">
        <v>-0</v>
      </c>
      <c r="M174" s="6" t="s">
        <f>=I174+J174+K174+L174</f>
      </c>
      <c r="N174" s="6"/>
      <c r="O174" s="16"/>
      <c r="P174" s="16" t="s">
        <v>552</v>
      </c>
    </row>
    <row collapsed="false" customFormat="false" customHeight="false" hidden="false" ht="12.1" outlineLevel="0" r="175">
      <c r="A175" s="25" t="n">
        <v>44966.480636574</v>
      </c>
      <c r="B175" s="26" t="s">
        <v>477</v>
      </c>
      <c r="C175" s="26" t="s">
        <v>557</v>
      </c>
      <c r="D175" s="26" t="s">
        <v>467</v>
      </c>
      <c r="E175" s="26" t="s">
        <v>73</v>
      </c>
      <c r="F175" s="26" t="s">
        <v>20</v>
      </c>
      <c r="G175" s="27" t="n">
        <v>-20</v>
      </c>
      <c r="H175" s="28" t="n">
        <v>91.85</v>
      </c>
      <c r="I175" s="28" t="n">
        <v>18370</v>
      </c>
      <c r="J175" s="28" t="n">
        <v>61.8</v>
      </c>
      <c r="K175" s="28" t="n">
        <v>-12.86</v>
      </c>
      <c r="L175" s="28" t="n">
        <v>-0</v>
      </c>
      <c r="M175" s="6" t="s">
        <f>=I175+J175+K175+L175</f>
      </c>
      <c r="N175" s="28"/>
      <c r="O175" s="26"/>
      <c r="P175" s="26" t="s">
        <v>552</v>
      </c>
    </row>
    <row collapsed="false" customFormat="false" customHeight="false" hidden="false" ht="12.1" outlineLevel="0" r="176">
      <c r="A176" s="25" t="n">
        <v>44966.480960648</v>
      </c>
      <c r="B176" s="26" t="s">
        <v>478</v>
      </c>
      <c r="C176" s="26" t="s">
        <v>558</v>
      </c>
      <c r="D176" s="26" t="s">
        <v>467</v>
      </c>
      <c r="E176" s="26" t="s">
        <v>73</v>
      </c>
      <c r="F176" s="26" t="s">
        <v>20</v>
      </c>
      <c r="G176" s="27" t="n">
        <v>-20</v>
      </c>
      <c r="H176" s="28" t="n">
        <v>98.12025</v>
      </c>
      <c r="I176" s="28" t="n">
        <v>19624.05</v>
      </c>
      <c r="J176" s="28" t="n">
        <v>603</v>
      </c>
      <c r="K176" s="28" t="n">
        <v>-13.74</v>
      </c>
      <c r="L176" s="28" t="n">
        <v>-0</v>
      </c>
      <c r="M176" s="6" t="s">
        <f>=I176+J176+K176+L176</f>
      </c>
      <c r="N176" s="28"/>
      <c r="O176" s="26"/>
      <c r="P176" s="26" t="s">
        <v>552</v>
      </c>
    </row>
    <row collapsed="false" customFormat="false" customHeight="false" hidden="false" ht="12.1" outlineLevel="0" r="177">
      <c r="A177" s="25" t="n">
        <v>44966.481122685</v>
      </c>
      <c r="B177" s="26" t="s">
        <v>482</v>
      </c>
      <c r="C177" s="26" t="s">
        <v>563</v>
      </c>
      <c r="D177" s="26" t="s">
        <v>467</v>
      </c>
      <c r="E177" s="26" t="s">
        <v>73</v>
      </c>
      <c r="F177" s="26" t="s">
        <v>20</v>
      </c>
      <c r="G177" s="27" t="n">
        <v>-10</v>
      </c>
      <c r="H177" s="28" t="n">
        <v>99.026</v>
      </c>
      <c r="I177" s="28" t="n">
        <v>9902.6</v>
      </c>
      <c r="J177" s="28" t="n">
        <v>221.7</v>
      </c>
      <c r="K177" s="28" t="n">
        <v>-6.93</v>
      </c>
      <c r="L177" s="28" t="n">
        <v>-0</v>
      </c>
      <c r="M177" s="6" t="s">
        <f>=I177+J177+K177+L177</f>
      </c>
      <c r="N177" s="28"/>
      <c r="O177" s="26"/>
      <c r="P177" s="26" t="s">
        <v>552</v>
      </c>
    </row>
    <row collapsed="false" customFormat="false" customHeight="false" hidden="false" ht="12.1" outlineLevel="0" r="178">
      <c r="A178" s="25" t="n">
        <v>44966.481319444</v>
      </c>
      <c r="B178" s="26" t="s">
        <v>475</v>
      </c>
      <c r="C178" s="26" t="s">
        <v>555</v>
      </c>
      <c r="D178" s="26" t="s">
        <v>467</v>
      </c>
      <c r="E178" s="26" t="s">
        <v>73</v>
      </c>
      <c r="F178" s="26" t="s">
        <v>20</v>
      </c>
      <c r="G178" s="27" t="n">
        <v>-21</v>
      </c>
      <c r="H178" s="28" t="n">
        <v>76.550571428571</v>
      </c>
      <c r="I178" s="28" t="n">
        <v>16075.62</v>
      </c>
      <c r="J178" s="28" t="n">
        <v>712.74</v>
      </c>
      <c r="K178" s="28" t="n">
        <v>-11.26</v>
      </c>
      <c r="L178" s="28" t="n">
        <v>-0</v>
      </c>
      <c r="M178" s="6" t="s">
        <f>=I178+J178+K178+L178</f>
      </c>
      <c r="N178" s="28"/>
      <c r="O178" s="26"/>
      <c r="P178" s="26" t="s">
        <v>552</v>
      </c>
    </row>
    <row collapsed="false" customFormat="false" customHeight="false" hidden="false" ht="12.1" outlineLevel="0" r="179">
      <c r="A179" s="25" t="n">
        <v>44966.481655093</v>
      </c>
      <c r="B179" s="26" t="s">
        <v>479</v>
      </c>
      <c r="C179" s="26" t="s">
        <v>559</v>
      </c>
      <c r="D179" s="26" t="s">
        <v>467</v>
      </c>
      <c r="E179" s="26" t="s">
        <v>73</v>
      </c>
      <c r="F179" s="26" t="s">
        <v>20</v>
      </c>
      <c r="G179" s="27" t="n">
        <v>-20</v>
      </c>
      <c r="H179" s="28" t="n">
        <v>98.5565</v>
      </c>
      <c r="I179" s="28" t="n">
        <v>19711.3</v>
      </c>
      <c r="J179" s="28" t="n">
        <v>527</v>
      </c>
      <c r="K179" s="28" t="n">
        <v>-13.8</v>
      </c>
      <c r="L179" s="28" t="n">
        <v>-0</v>
      </c>
      <c r="M179" s="6" t="s">
        <f>=I179+J179+K179+L179</f>
      </c>
      <c r="N179" s="28"/>
      <c r="O179" s="26"/>
      <c r="P179" s="26" t="s">
        <v>552</v>
      </c>
    </row>
    <row collapsed="false" customFormat="false" customHeight="false" hidden="false" ht="12.1" outlineLevel="0" r="180">
      <c r="A180" s="20" t="n">
        <v>44966.49849537</v>
      </c>
      <c r="B180" s="16" t="s">
        <v>499</v>
      </c>
      <c r="C180" s="16" t="s">
        <v>601</v>
      </c>
      <c r="D180" s="16" t="s">
        <v>466</v>
      </c>
      <c r="E180" s="16" t="s">
        <v>18</v>
      </c>
      <c r="F180" s="16" t="s">
        <v>20</v>
      </c>
      <c r="G180" s="7" t="n">
        <v>30</v>
      </c>
      <c r="H180" s="6" t="n">
        <v>1065.6</v>
      </c>
      <c r="I180" s="6" t="n">
        <v>-31968</v>
      </c>
      <c r="J180" s="6" t="n">
        <v>-0</v>
      </c>
      <c r="K180" s="6" t="n">
        <v>-22.38</v>
      </c>
      <c r="L180" s="6" t="n">
        <v>-0</v>
      </c>
      <c r="M180" s="6" t="s">
        <f>=I180+J180+K180+L180</f>
      </c>
      <c r="N180" s="6"/>
      <c r="O180" s="16"/>
      <c r="P180" s="16" t="s">
        <v>552</v>
      </c>
    </row>
    <row collapsed="false" customFormat="false" customHeight="false" hidden="false" ht="12.1" outlineLevel="0" r="181">
      <c r="A181" s="20" t="n">
        <v>44966.618865741</v>
      </c>
      <c r="B181" s="16" t="s">
        <v>496</v>
      </c>
      <c r="C181" s="16" t="s">
        <v>589</v>
      </c>
      <c r="D181" s="16" t="s">
        <v>466</v>
      </c>
      <c r="E181" s="16" t="s">
        <v>18</v>
      </c>
      <c r="F181" s="16" t="s">
        <v>20</v>
      </c>
      <c r="G181" s="7" t="n">
        <v>1200000</v>
      </c>
      <c r="H181" s="6" t="n">
        <v>0.01706</v>
      </c>
      <c r="I181" s="6" t="n">
        <v>-20472</v>
      </c>
      <c r="J181" s="6" t="n">
        <v>-0</v>
      </c>
      <c r="K181" s="6" t="n">
        <v>-14.33</v>
      </c>
      <c r="L181" s="6" t="n">
        <v>-0</v>
      </c>
      <c r="M181" s="6" t="s">
        <f>=I181+J181+K181+L181</f>
      </c>
      <c r="N181" s="6"/>
      <c r="O181" s="16"/>
      <c r="P181" s="16" t="s">
        <v>552</v>
      </c>
    </row>
    <row collapsed="false" customFormat="false" customHeight="false" hidden="false" ht="12.1" outlineLevel="0" r="182">
      <c r="A182" s="20" t="n">
        <v>44970.708009259</v>
      </c>
      <c r="B182" s="16" t="s">
        <v>66</v>
      </c>
      <c r="C182" s="16" t="s">
        <v>596</v>
      </c>
      <c r="D182" s="16" t="s">
        <v>466</v>
      </c>
      <c r="E182" s="16" t="s">
        <v>18</v>
      </c>
      <c r="F182" s="16" t="s">
        <v>20</v>
      </c>
      <c r="G182" s="7" t="n">
        <v>210</v>
      </c>
      <c r="H182" s="6" t="n">
        <v>158.03619047619</v>
      </c>
      <c r="I182" s="6" t="n">
        <v>-33187.6</v>
      </c>
      <c r="J182" s="6" t="n">
        <v>-0</v>
      </c>
      <c r="K182" s="6" t="n">
        <v>-23.23</v>
      </c>
      <c r="L182" s="6" t="n">
        <v>-0</v>
      </c>
      <c r="M182" s="6" t="s">
        <f>=I182+J182+K182+L182</f>
      </c>
      <c r="N182" s="6"/>
      <c r="O182" s="16"/>
      <c r="P182" s="16" t="s">
        <v>552</v>
      </c>
    </row>
    <row collapsed="false" customFormat="false" customHeight="false" hidden="false" ht="12.1" outlineLevel="0" r="183">
      <c r="A183" s="37" t="n">
        <v>44970.712592593</v>
      </c>
      <c r="B183" s="38" t="s">
        <v>38</v>
      </c>
      <c r="C183" s="38" t="s">
        <v>603</v>
      </c>
      <c r="D183" s="38" t="s">
        <v>467</v>
      </c>
      <c r="E183" s="38" t="s">
        <v>467</v>
      </c>
      <c r="F183" s="38" t="s">
        <v>20</v>
      </c>
      <c r="G183" s="39" t="n">
        <v>-5000</v>
      </c>
      <c r="H183" s="40" t="n">
        <v>10.783</v>
      </c>
      <c r="I183" s="40" t="n">
        <v>53915</v>
      </c>
      <c r="J183" s="40" t="n">
        <v>0</v>
      </c>
      <c r="K183" s="40" t="n">
        <v>-26.96</v>
      </c>
      <c r="L183" s="40" t="n">
        <v>-0</v>
      </c>
      <c r="M183" s="6" t="s">
        <f>=I183+J183+K183+L183</f>
      </c>
      <c r="N183" s="40"/>
      <c r="O183" s="38"/>
      <c r="P183" s="38" t="s">
        <v>552</v>
      </c>
    </row>
    <row collapsed="false" customFormat="false" customHeight="false" hidden="false" ht="12.1" outlineLevel="0" r="184">
      <c r="A184" s="20" t="n">
        <v>44970.910509259</v>
      </c>
      <c r="B184" s="16" t="s">
        <v>505</v>
      </c>
      <c r="C184" s="16" t="s">
        <v>630</v>
      </c>
      <c r="D184" s="16" t="s">
        <v>466</v>
      </c>
      <c r="E184" s="16" t="s">
        <v>18</v>
      </c>
      <c r="F184" s="16" t="s">
        <v>20</v>
      </c>
      <c r="G184" s="7" t="n">
        <v>13</v>
      </c>
      <c r="H184" s="6" t="n">
        <v>3936</v>
      </c>
      <c r="I184" s="6" t="n">
        <v>-51168</v>
      </c>
      <c r="J184" s="6" t="n">
        <v>-0</v>
      </c>
      <c r="K184" s="6" t="n">
        <v>-35.82</v>
      </c>
      <c r="L184" s="6" t="n">
        <v>-0</v>
      </c>
      <c r="M184" s="6" t="s">
        <f>=I184+J184+K184+L184</f>
      </c>
      <c r="N184" s="6"/>
      <c r="O184" s="16"/>
      <c r="P184" s="16" t="s">
        <v>552</v>
      </c>
    </row>
    <row collapsed="false" customFormat="false" customHeight="false" hidden="false" ht="12.1" outlineLevel="0" r="185">
      <c r="A185" s="21" t="n">
        <v>44970.913206019</v>
      </c>
      <c r="B185" s="22" t="s">
        <v>551</v>
      </c>
      <c r="C185" s="22" t="s">
        <v>112</v>
      </c>
      <c r="D185" s="22" t="s">
        <v>551</v>
      </c>
      <c r="E185" s="22" t="s">
        <v>551</v>
      </c>
      <c r="F185" s="22" t="s">
        <v>20</v>
      </c>
      <c r="G185" s="23" t="n">
        <v>1</v>
      </c>
      <c r="H185" s="24" t="n">
        <v>50054.8</v>
      </c>
      <c r="I185" s="24" t="n">
        <v>50054.8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4"/>
      <c r="O185" s="22"/>
      <c r="P185" s="22" t="s">
        <v>552</v>
      </c>
    </row>
    <row collapsed="false" customFormat="false" customHeight="false" hidden="false" ht="12.1" outlineLevel="0" r="186">
      <c r="A186" s="20" t="n">
        <v>44970.918506944</v>
      </c>
      <c r="B186" s="16" t="s">
        <v>499</v>
      </c>
      <c r="C186" s="16" t="s">
        <v>601</v>
      </c>
      <c r="D186" s="16" t="s">
        <v>466</v>
      </c>
      <c r="E186" s="16" t="s">
        <v>18</v>
      </c>
      <c r="F186" s="16" t="s">
        <v>20</v>
      </c>
      <c r="G186" s="7" t="n">
        <v>49</v>
      </c>
      <c r="H186" s="6" t="n">
        <v>1074.2204081633</v>
      </c>
      <c r="I186" s="6" t="n">
        <v>-52636.8</v>
      </c>
      <c r="J186" s="6" t="n">
        <v>-0</v>
      </c>
      <c r="K186" s="6" t="n">
        <v>-36.83</v>
      </c>
      <c r="L186" s="6" t="n">
        <v>-0</v>
      </c>
      <c r="M186" s="6" t="s">
        <f>=I186+J186+K186+L186</f>
      </c>
      <c r="N186" s="6"/>
      <c r="O186" s="16"/>
      <c r="P186" s="16" t="s">
        <v>552</v>
      </c>
    </row>
    <row collapsed="false" customFormat="false" customHeight="false" hidden="false" ht="12.1" outlineLevel="0" r="187">
      <c r="A187" s="20" t="n">
        <v>44970.922326389</v>
      </c>
      <c r="B187" s="16" t="s">
        <v>496</v>
      </c>
      <c r="C187" s="16" t="s">
        <v>589</v>
      </c>
      <c r="D187" s="16" t="s">
        <v>466</v>
      </c>
      <c r="E187" s="16" t="s">
        <v>18</v>
      </c>
      <c r="F187" s="16" t="s">
        <v>20</v>
      </c>
      <c r="G187" s="7" t="n">
        <v>20000</v>
      </c>
      <c r="H187" s="6" t="n">
        <v>0.0168575</v>
      </c>
      <c r="I187" s="6" t="n">
        <v>-337.15</v>
      </c>
      <c r="J187" s="6" t="n">
        <v>-0</v>
      </c>
      <c r="K187" s="6" t="n">
        <v>-0.24</v>
      </c>
      <c r="L187" s="6" t="n">
        <v>-0</v>
      </c>
      <c r="M187" s="6" t="s">
        <f>=I187+J187+K187+L187</f>
      </c>
      <c r="N187" s="6"/>
      <c r="O187" s="16"/>
      <c r="P187" s="16" t="s">
        <v>552</v>
      </c>
    </row>
    <row collapsed="false" customFormat="false" customHeight="false" hidden="false" ht="12.1" outlineLevel="0" r="188">
      <c r="A188" s="25" t="n">
        <v>44971.416724537</v>
      </c>
      <c r="B188" s="26" t="s">
        <v>497</v>
      </c>
      <c r="C188" s="26" t="s">
        <v>593</v>
      </c>
      <c r="D188" s="26" t="s">
        <v>467</v>
      </c>
      <c r="E188" s="26" t="s">
        <v>18</v>
      </c>
      <c r="F188" s="26" t="s">
        <v>20</v>
      </c>
      <c r="G188" s="27" t="n">
        <v>-40</v>
      </c>
      <c r="H188" s="28" t="n">
        <v>47.05</v>
      </c>
      <c r="I188" s="28" t="n">
        <v>1882</v>
      </c>
      <c r="J188" s="28" t="n">
        <v>0</v>
      </c>
      <c r="K188" s="28" t="n">
        <v>-1.32</v>
      </c>
      <c r="L188" s="28" t="n">
        <v>-0</v>
      </c>
      <c r="M188" s="6" t="s">
        <f>=I188+J188+K188+L188</f>
      </c>
      <c r="N188" s="28"/>
      <c r="O188" s="26"/>
      <c r="P188" s="26" t="s">
        <v>552</v>
      </c>
    </row>
    <row collapsed="false" customFormat="false" customHeight="false" hidden="false" ht="12.1" outlineLevel="0" r="189">
      <c r="A189" s="25" t="n">
        <v>44971.487025463</v>
      </c>
      <c r="B189" s="26" t="s">
        <v>489</v>
      </c>
      <c r="C189" s="26" t="s">
        <v>573</v>
      </c>
      <c r="D189" s="26" t="s">
        <v>467</v>
      </c>
      <c r="E189" s="26" t="s">
        <v>18</v>
      </c>
      <c r="F189" s="26" t="s">
        <v>20</v>
      </c>
      <c r="G189" s="27" t="n">
        <v>-5</v>
      </c>
      <c r="H189" s="28" t="n">
        <v>510.6</v>
      </c>
      <c r="I189" s="28" t="n">
        <v>2553</v>
      </c>
      <c r="J189" s="28" t="n">
        <v>0</v>
      </c>
      <c r="K189" s="28" t="n">
        <v>-1.79</v>
      </c>
      <c r="L189" s="28" t="n">
        <v>-0</v>
      </c>
      <c r="M189" s="6" t="s">
        <f>=I189+J189+K189+L189</f>
      </c>
      <c r="N189" s="28"/>
      <c r="O189" s="26"/>
      <c r="P189" s="26" t="s">
        <v>552</v>
      </c>
    </row>
    <row collapsed="false" customFormat="false" customHeight="false" hidden="false" ht="12.1" outlineLevel="0" r="190">
      <c r="A190" s="20" t="n">
        <v>44971.488217593</v>
      </c>
      <c r="B190" s="16" t="s">
        <v>499</v>
      </c>
      <c r="C190" s="16" t="s">
        <v>601</v>
      </c>
      <c r="D190" s="16" t="s">
        <v>466</v>
      </c>
      <c r="E190" s="16" t="s">
        <v>18</v>
      </c>
      <c r="F190" s="16" t="s">
        <v>20</v>
      </c>
      <c r="G190" s="7" t="n">
        <v>4</v>
      </c>
      <c r="H190" s="6" t="n">
        <v>1064</v>
      </c>
      <c r="I190" s="6" t="n">
        <v>-4256</v>
      </c>
      <c r="J190" s="6" t="n">
        <v>-0</v>
      </c>
      <c r="K190" s="6" t="n">
        <v>-2.98</v>
      </c>
      <c r="L190" s="6" t="n">
        <v>-0</v>
      </c>
      <c r="M190" s="6" t="s">
        <f>=I190+J190+K190+L190</f>
      </c>
      <c r="N190" s="6"/>
      <c r="O190" s="16"/>
      <c r="P190" s="16" t="s">
        <v>552</v>
      </c>
    </row>
    <row collapsed="false" customFormat="false" customHeight="false" hidden="false" ht="12.1" outlineLevel="0" r="191">
      <c r="A191" s="29" t="n">
        <v>44972.249050926</v>
      </c>
      <c r="B191" s="30" t="s">
        <v>604</v>
      </c>
      <c r="C191" s="30" t="s">
        <v>611</v>
      </c>
      <c r="D191" s="30" t="s">
        <v>604</v>
      </c>
      <c r="E191" s="30" t="s">
        <v>604</v>
      </c>
      <c r="F191" s="30" t="s">
        <v>20</v>
      </c>
      <c r="G191" s="31" t="n">
        <v>1</v>
      </c>
      <c r="H191" s="32" t="n">
        <v>-50</v>
      </c>
      <c r="I191" s="32" t="n">
        <v>-50</v>
      </c>
      <c r="J191" s="32" t="n">
        <v>0</v>
      </c>
      <c r="K191" s="32" t="n">
        <v>-0</v>
      </c>
      <c r="L191" s="32" t="n">
        <v>-0</v>
      </c>
      <c r="M191" s="6" t="s">
        <f>=I191+J191+K191+L191</f>
      </c>
      <c r="N191" s="32"/>
      <c r="O191" s="30"/>
      <c r="P191" s="30" t="s">
        <v>552</v>
      </c>
    </row>
    <row collapsed="false" customFormat="false" customHeight="false" hidden="false" ht="12.1" outlineLevel="0" r="192">
      <c r="A192" s="25" t="n">
        <v>44972.762395833</v>
      </c>
      <c r="B192" s="26" t="s">
        <v>490</v>
      </c>
      <c r="C192" s="26" t="s">
        <v>574</v>
      </c>
      <c r="D192" s="26" t="s">
        <v>467</v>
      </c>
      <c r="E192" s="26" t="s">
        <v>18</v>
      </c>
      <c r="F192" s="26" t="s">
        <v>20</v>
      </c>
      <c r="G192" s="27" t="n">
        <v>-2</v>
      </c>
      <c r="H192" s="28" t="n">
        <v>103.9</v>
      </c>
      <c r="I192" s="28" t="n">
        <v>207.8</v>
      </c>
      <c r="J192" s="28" t="n">
        <v>0</v>
      </c>
      <c r="K192" s="28" t="n">
        <v>-0.01</v>
      </c>
      <c r="L192" s="28" t="n">
        <v>-0</v>
      </c>
      <c r="M192" s="6" t="s">
        <f>=I192+J192+K192+L192</f>
      </c>
      <c r="N192" s="28"/>
      <c r="O192" s="26"/>
      <c r="P192" s="26" t="s">
        <v>552</v>
      </c>
    </row>
    <row collapsed="false" customFormat="false" customHeight="false" hidden="false" ht="12.1" outlineLevel="0" r="193">
      <c r="A193" s="20" t="n">
        <v>44972.762395833</v>
      </c>
      <c r="B193" s="16" t="s">
        <v>490</v>
      </c>
      <c r="C193" s="16" t="s">
        <v>574</v>
      </c>
      <c r="D193" s="16" t="s">
        <v>466</v>
      </c>
      <c r="E193" s="16" t="s">
        <v>18</v>
      </c>
      <c r="F193" s="16" t="s">
        <v>20</v>
      </c>
      <c r="G193" s="7" t="n">
        <v>2</v>
      </c>
      <c r="H193" s="6" t="n">
        <v>103.955</v>
      </c>
      <c r="I193" s="6" t="n">
        <v>-207.91</v>
      </c>
      <c r="J193" s="6" t="n">
        <v>-0</v>
      </c>
      <c r="K193" s="6" t="n">
        <v>-0</v>
      </c>
      <c r="L193" s="6" t="n">
        <v>-0</v>
      </c>
      <c r="M193" s="6" t="s">
        <f>=I193+J193+K193+L193</f>
      </c>
      <c r="N193" s="6"/>
      <c r="O193" s="16"/>
      <c r="P193" s="16" t="s">
        <v>552</v>
      </c>
    </row>
    <row collapsed="false" customFormat="false" customHeight="false" hidden="false" ht="12.1" outlineLevel="0" r="194">
      <c r="A194" s="21" t="n">
        <v>44972.944618056</v>
      </c>
      <c r="B194" s="22" t="s">
        <v>551</v>
      </c>
      <c r="C194" s="22" t="s">
        <v>112</v>
      </c>
      <c r="D194" s="22" t="s">
        <v>551</v>
      </c>
      <c r="E194" s="22" t="s">
        <v>551</v>
      </c>
      <c r="F194" s="22" t="s">
        <v>20</v>
      </c>
      <c r="G194" s="23" t="n">
        <v>1</v>
      </c>
      <c r="H194" s="24" t="n">
        <v>50000</v>
      </c>
      <c r="I194" s="24" t="n">
        <v>50000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4"/>
      <c r="O194" s="22"/>
      <c r="P194" s="22" t="s">
        <v>552</v>
      </c>
    </row>
    <row collapsed="false" customFormat="false" customHeight="false" hidden="false" ht="12.1" outlineLevel="0" r="195">
      <c r="A195" s="20" t="n">
        <v>44972.961053241</v>
      </c>
      <c r="B195" s="16" t="s">
        <v>496</v>
      </c>
      <c r="C195" s="16" t="s">
        <v>589</v>
      </c>
      <c r="D195" s="16" t="s">
        <v>466</v>
      </c>
      <c r="E195" s="16" t="s">
        <v>18</v>
      </c>
      <c r="F195" s="16" t="s">
        <v>20</v>
      </c>
      <c r="G195" s="7" t="n">
        <v>630000</v>
      </c>
      <c r="H195" s="6" t="n">
        <v>0.016045</v>
      </c>
      <c r="I195" s="6" t="n">
        <v>-10108.35</v>
      </c>
      <c r="J195" s="6" t="n">
        <v>-0</v>
      </c>
      <c r="K195" s="6" t="n">
        <v>-7.08</v>
      </c>
      <c r="L195" s="6" t="n">
        <v>-0</v>
      </c>
      <c r="M195" s="6" t="s">
        <f>=I195+J195+K195+L195</f>
      </c>
      <c r="N195" s="6"/>
      <c r="O195" s="16"/>
      <c r="P195" s="16" t="s">
        <v>552</v>
      </c>
    </row>
    <row collapsed="false" customFormat="false" customHeight="false" hidden="false" ht="12.1" outlineLevel="0" r="196">
      <c r="A196" s="20" t="n">
        <v>44972.964328704</v>
      </c>
      <c r="B196" s="16" t="s">
        <v>66</v>
      </c>
      <c r="C196" s="16" t="s">
        <v>596</v>
      </c>
      <c r="D196" s="16" t="s">
        <v>466</v>
      </c>
      <c r="E196" s="16" t="s">
        <v>18</v>
      </c>
      <c r="F196" s="16" t="s">
        <v>20</v>
      </c>
      <c r="G196" s="7" t="n">
        <v>70</v>
      </c>
      <c r="H196" s="6" t="n">
        <v>153.09</v>
      </c>
      <c r="I196" s="6" t="n">
        <v>-10716.3</v>
      </c>
      <c r="J196" s="6" t="n">
        <v>-0</v>
      </c>
      <c r="K196" s="6" t="n">
        <v>-7.5</v>
      </c>
      <c r="L196" s="6" t="n">
        <v>-0</v>
      </c>
      <c r="M196" s="6" t="s">
        <f>=I196+J196+K196+L196</f>
      </c>
      <c r="N196" s="6"/>
      <c r="O196" s="16"/>
      <c r="P196" s="16" t="s">
        <v>552</v>
      </c>
    </row>
    <row collapsed="false" customFormat="false" customHeight="false" hidden="false" ht="12.1" outlineLevel="0" r="197">
      <c r="A197" s="20" t="n">
        <v>44972.965092593</v>
      </c>
      <c r="B197" s="16" t="s">
        <v>472</v>
      </c>
      <c r="C197" s="16" t="s">
        <v>577</v>
      </c>
      <c r="D197" s="16" t="s">
        <v>466</v>
      </c>
      <c r="E197" s="16" t="s">
        <v>18</v>
      </c>
      <c r="F197" s="16" t="s">
        <v>20</v>
      </c>
      <c r="G197" s="7" t="n">
        <v>400</v>
      </c>
      <c r="H197" s="6" t="n">
        <v>26.775</v>
      </c>
      <c r="I197" s="6" t="n">
        <v>-10710</v>
      </c>
      <c r="J197" s="6" t="n">
        <v>-0</v>
      </c>
      <c r="K197" s="6" t="n">
        <v>-7.5</v>
      </c>
      <c r="L197" s="6" t="n">
        <v>-0</v>
      </c>
      <c r="M197" s="6" t="s">
        <f>=I197+J197+K197+L197</f>
      </c>
      <c r="N197" s="6"/>
      <c r="O197" s="16"/>
      <c r="P197" s="16" t="s">
        <v>552</v>
      </c>
    </row>
    <row collapsed="false" customFormat="false" customHeight="false" hidden="false" ht="12.1" outlineLevel="0" r="198">
      <c r="A198" s="20" t="n">
        <v>44973.416736111</v>
      </c>
      <c r="B198" s="16" t="s">
        <v>496</v>
      </c>
      <c r="C198" s="16" t="s">
        <v>589</v>
      </c>
      <c r="D198" s="16" t="s">
        <v>466</v>
      </c>
      <c r="E198" s="16" t="s">
        <v>18</v>
      </c>
      <c r="F198" s="16" t="s">
        <v>20</v>
      </c>
      <c r="G198" s="7" t="n">
        <v>1420000</v>
      </c>
      <c r="H198" s="6" t="n">
        <v>0.01620588028169</v>
      </c>
      <c r="I198" s="6" t="n">
        <v>-23012.35</v>
      </c>
      <c r="J198" s="6" t="n">
        <v>-0</v>
      </c>
      <c r="K198" s="6" t="n">
        <v>-16.11</v>
      </c>
      <c r="L198" s="6" t="n">
        <v>-0</v>
      </c>
      <c r="M198" s="6" t="s">
        <f>=I198+J198+K198+L198</f>
      </c>
      <c r="N198" s="6"/>
      <c r="O198" s="16"/>
      <c r="P198" s="16" t="s">
        <v>552</v>
      </c>
    </row>
    <row collapsed="false" customFormat="false" customHeight="false" hidden="false" ht="12.1" outlineLevel="0" r="199">
      <c r="A199" s="20" t="n">
        <v>44973.422071759</v>
      </c>
      <c r="B199" s="16" t="s">
        <v>499</v>
      </c>
      <c r="C199" s="16" t="s">
        <v>601</v>
      </c>
      <c r="D199" s="16" t="s">
        <v>466</v>
      </c>
      <c r="E199" s="16" t="s">
        <v>18</v>
      </c>
      <c r="F199" s="16" t="s">
        <v>20</v>
      </c>
      <c r="G199" s="7" t="n">
        <v>1</v>
      </c>
      <c r="H199" s="6" t="n">
        <v>1033</v>
      </c>
      <c r="I199" s="6" t="n">
        <v>-1033</v>
      </c>
      <c r="J199" s="6" t="n">
        <v>-0</v>
      </c>
      <c r="K199" s="6" t="n">
        <v>-0.72</v>
      </c>
      <c r="L199" s="6" t="n">
        <v>-0</v>
      </c>
      <c r="M199" s="6" t="s">
        <f>=I199+J199+K199+L199</f>
      </c>
      <c r="N199" s="6"/>
      <c r="O199" s="16"/>
      <c r="P199" s="16" t="s">
        <v>552</v>
      </c>
    </row>
    <row collapsed="false" customFormat="false" customHeight="false" hidden="false" ht="12.1" outlineLevel="0" r="200">
      <c r="A200" s="21" t="n">
        <v>44973.597962963</v>
      </c>
      <c r="B200" s="22" t="s">
        <v>551</v>
      </c>
      <c r="C200" s="22" t="s">
        <v>112</v>
      </c>
      <c r="D200" s="22" t="s">
        <v>551</v>
      </c>
      <c r="E200" s="22" t="s">
        <v>551</v>
      </c>
      <c r="F200" s="22" t="s">
        <v>20</v>
      </c>
      <c r="G200" s="23" t="n">
        <v>1</v>
      </c>
      <c r="H200" s="24" t="n">
        <v>5670.17</v>
      </c>
      <c r="I200" s="24" t="n">
        <v>5670.17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4"/>
      <c r="O200" s="22"/>
      <c r="P200" s="22" t="s">
        <v>552</v>
      </c>
    </row>
    <row collapsed="false" customFormat="false" customHeight="false" hidden="false" ht="12.1" outlineLevel="0" r="201">
      <c r="A201" s="21" t="n">
        <v>45002.333344907</v>
      </c>
      <c r="B201" s="22" t="s">
        <v>551</v>
      </c>
      <c r="C201" s="22" t="s">
        <v>112</v>
      </c>
      <c r="D201" s="22" t="s">
        <v>551</v>
      </c>
      <c r="E201" s="22" t="s">
        <v>551</v>
      </c>
      <c r="F201" s="22" t="s">
        <v>20</v>
      </c>
      <c r="G201" s="23" t="n">
        <v>1</v>
      </c>
      <c r="H201" s="24" t="n">
        <v>56030</v>
      </c>
      <c r="I201" s="24" t="n">
        <v>56030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4"/>
      <c r="O201" s="22"/>
      <c r="P201" s="22" t="s">
        <v>552</v>
      </c>
    </row>
    <row collapsed="false" customFormat="false" customHeight="false" hidden="false" ht="12.1" outlineLevel="0" r="202">
      <c r="A202" s="20" t="n">
        <v>45002.590763889</v>
      </c>
      <c r="B202" s="16" t="s">
        <v>490</v>
      </c>
      <c r="C202" s="16" t="s">
        <v>574</v>
      </c>
      <c r="D202" s="16" t="s">
        <v>466</v>
      </c>
      <c r="E202" s="16" t="s">
        <v>18</v>
      </c>
      <c r="F202" s="16" t="s">
        <v>20</v>
      </c>
      <c r="G202" s="7" t="n">
        <v>120</v>
      </c>
      <c r="H202" s="6" t="n">
        <v>112.98416666667</v>
      </c>
      <c r="I202" s="6" t="n">
        <v>-13558.1</v>
      </c>
      <c r="J202" s="6" t="n">
        <v>-0</v>
      </c>
      <c r="K202" s="6" t="n">
        <v>-9.49</v>
      </c>
      <c r="L202" s="6" t="n">
        <v>-0</v>
      </c>
      <c r="M202" s="6" t="s">
        <f>=I202+J202+K202+L202</f>
      </c>
      <c r="N202" s="6"/>
      <c r="O202" s="16"/>
      <c r="P202" s="16" t="s">
        <v>552</v>
      </c>
    </row>
    <row collapsed="false" customFormat="false" customHeight="false" hidden="false" ht="12.1" outlineLevel="0" r="203">
      <c r="A203" s="20" t="n">
        <v>45006.919166667</v>
      </c>
      <c r="B203" s="16" t="s">
        <v>496</v>
      </c>
      <c r="C203" s="16" t="s">
        <v>589</v>
      </c>
      <c r="D203" s="16" t="s">
        <v>466</v>
      </c>
      <c r="E203" s="16" t="s">
        <v>18</v>
      </c>
      <c r="F203" s="16" t="s">
        <v>20</v>
      </c>
      <c r="G203" s="7" t="n">
        <v>1100000</v>
      </c>
      <c r="H203" s="6" t="n">
        <v>0.01838</v>
      </c>
      <c r="I203" s="6" t="n">
        <v>-20218</v>
      </c>
      <c r="J203" s="6" t="n">
        <v>-0</v>
      </c>
      <c r="K203" s="6" t="n">
        <v>-14.15</v>
      </c>
      <c r="L203" s="6" t="n">
        <v>-0</v>
      </c>
      <c r="M203" s="6" t="s">
        <f>=I203+J203+K203+L203</f>
      </c>
      <c r="N203" s="6"/>
      <c r="O203" s="16"/>
      <c r="P203" s="16" t="s">
        <v>552</v>
      </c>
    </row>
    <row collapsed="false" customFormat="false" customHeight="false" hidden="false" ht="12.1" outlineLevel="0" r="204">
      <c r="A204" s="20" t="n">
        <v>45007.435208333</v>
      </c>
      <c r="B204" s="16" t="s">
        <v>490</v>
      </c>
      <c r="C204" s="16" t="s">
        <v>574</v>
      </c>
      <c r="D204" s="16" t="s">
        <v>466</v>
      </c>
      <c r="E204" s="16" t="s">
        <v>18</v>
      </c>
      <c r="F204" s="16" t="s">
        <v>20</v>
      </c>
      <c r="G204" s="7" t="n">
        <v>160</v>
      </c>
      <c r="H204" s="6" t="n">
        <v>112.8</v>
      </c>
      <c r="I204" s="6" t="n">
        <v>-18048</v>
      </c>
      <c r="J204" s="6" t="n">
        <v>-0</v>
      </c>
      <c r="K204" s="6" t="n">
        <v>-12.63</v>
      </c>
      <c r="L204" s="6" t="n">
        <v>-0</v>
      </c>
      <c r="M204" s="6" t="s">
        <f>=I204+J204+K204+L204</f>
      </c>
      <c r="N204" s="6"/>
      <c r="O204" s="16"/>
      <c r="P204" s="16" t="s">
        <v>552</v>
      </c>
    </row>
    <row collapsed="false" customFormat="false" customHeight="false" hidden="false" ht="12.1" outlineLevel="0" r="205">
      <c r="A205" s="20" t="n">
        <v>45007.669351852</v>
      </c>
      <c r="B205" s="16" t="s">
        <v>27</v>
      </c>
      <c r="C205" s="16" t="s">
        <v>632</v>
      </c>
      <c r="D205" s="16" t="s">
        <v>466</v>
      </c>
      <c r="E205" s="16" t="s">
        <v>18</v>
      </c>
      <c r="F205" s="16" t="s">
        <v>20</v>
      </c>
      <c r="G205" s="7" t="n">
        <v>11</v>
      </c>
      <c r="H205" s="6" t="n">
        <v>376.55454545455</v>
      </c>
      <c r="I205" s="6" t="n">
        <v>-4142.1</v>
      </c>
      <c r="J205" s="6" t="n">
        <v>-0</v>
      </c>
      <c r="K205" s="6" t="n">
        <v>-2.89</v>
      </c>
      <c r="L205" s="6" t="n">
        <v>-0</v>
      </c>
      <c r="M205" s="6" t="s">
        <f>=I205+J205+K205+L205</f>
      </c>
      <c r="N205" s="6"/>
      <c r="O205" s="16"/>
      <c r="P205" s="16" t="s">
        <v>552</v>
      </c>
    </row>
    <row collapsed="false" customFormat="false" customHeight="false" hidden="false" ht="12.1" outlineLevel="0" r="206">
      <c r="A206" s="21" t="n">
        <v>45014.698645833</v>
      </c>
      <c r="B206" s="22" t="s">
        <v>581</v>
      </c>
      <c r="C206" s="22" t="s">
        <v>633</v>
      </c>
      <c r="D206" s="22" t="s">
        <v>581</v>
      </c>
      <c r="E206" s="22" t="s">
        <v>581</v>
      </c>
      <c r="F206" s="22" t="s">
        <v>20</v>
      </c>
      <c r="G206" s="23" t="n">
        <v>1</v>
      </c>
      <c r="H206" s="24" t="n">
        <v>1356.16</v>
      </c>
      <c r="I206" s="24" t="n">
        <v>1356.16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4"/>
      <c r="O206" s="22"/>
      <c r="P206" s="22" t="s">
        <v>552</v>
      </c>
    </row>
    <row collapsed="false" customFormat="false" customHeight="false" hidden="false" ht="12.1" outlineLevel="0" r="207">
      <c r="A207" s="29" t="n">
        <v>45016.855173611</v>
      </c>
      <c r="B207" s="30" t="s">
        <v>604</v>
      </c>
      <c r="C207" s="30" t="s">
        <v>634</v>
      </c>
      <c r="D207" s="30" t="s">
        <v>604</v>
      </c>
      <c r="E207" s="30" t="s">
        <v>604</v>
      </c>
      <c r="F207" s="30" t="s">
        <v>20</v>
      </c>
      <c r="G207" s="31" t="n">
        <v>1</v>
      </c>
      <c r="H207" s="32" t="n">
        <v>-40</v>
      </c>
      <c r="I207" s="32" t="n">
        <v>-40</v>
      </c>
      <c r="J207" s="32" t="n">
        <v>0</v>
      </c>
      <c r="K207" s="32" t="n">
        <v>-0</v>
      </c>
      <c r="L207" s="32" t="n">
        <v>-0</v>
      </c>
      <c r="M207" s="6" t="s">
        <f>=I207+J207+K207+L207</f>
      </c>
      <c r="N207" s="32"/>
      <c r="O207" s="30"/>
      <c r="P207" s="30" t="s">
        <v>552</v>
      </c>
    </row>
    <row collapsed="false" customFormat="false" customHeight="false" hidden="false" ht="12.1" outlineLevel="0" r="208">
      <c r="A208" s="20" t="n">
        <v>45020.450601852</v>
      </c>
      <c r="B208" s="16" t="s">
        <v>496</v>
      </c>
      <c r="C208" s="16" t="s">
        <v>589</v>
      </c>
      <c r="D208" s="16" t="s">
        <v>466</v>
      </c>
      <c r="E208" s="16" t="s">
        <v>18</v>
      </c>
      <c r="F208" s="16" t="s">
        <v>20</v>
      </c>
      <c r="G208" s="7" t="n">
        <v>60000</v>
      </c>
      <c r="H208" s="6" t="n">
        <v>0.020725</v>
      </c>
      <c r="I208" s="6" t="n">
        <v>-1243.5</v>
      </c>
      <c r="J208" s="6" t="n">
        <v>-0</v>
      </c>
      <c r="K208" s="6" t="n">
        <v>-0.87</v>
      </c>
      <c r="L208" s="6" t="n">
        <v>-0</v>
      </c>
      <c r="M208" s="6" t="s">
        <f>=I208+J208+K208+L208</f>
      </c>
      <c r="N208" s="6"/>
      <c r="O208" s="16"/>
      <c r="P208" s="16" t="s">
        <v>552</v>
      </c>
    </row>
    <row collapsed="false" customFormat="false" customHeight="false" hidden="false" ht="12.1" outlineLevel="0" r="209">
      <c r="A209" s="21" t="n">
        <v>45020.48005787</v>
      </c>
      <c r="B209" s="22" t="s">
        <v>581</v>
      </c>
      <c r="C209" s="22" t="s">
        <v>635</v>
      </c>
      <c r="D209" s="22" t="s">
        <v>581</v>
      </c>
      <c r="E209" s="22" t="s">
        <v>581</v>
      </c>
      <c r="F209" s="22" t="s">
        <v>20</v>
      </c>
      <c r="G209" s="23" t="n">
        <v>1</v>
      </c>
      <c r="H209" s="24" t="n">
        <v>2943.39</v>
      </c>
      <c r="I209" s="24" t="n">
        <v>2943.39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4"/>
      <c r="O209" s="22"/>
      <c r="P209" s="22" t="s">
        <v>552</v>
      </c>
    </row>
    <row collapsed="false" customFormat="false" customHeight="false" hidden="false" ht="12.1" outlineLevel="0" r="210">
      <c r="A210" s="20" t="n">
        <v>45020.546099537</v>
      </c>
      <c r="B210" s="16" t="s">
        <v>503</v>
      </c>
      <c r="C210" s="16" t="s">
        <v>626</v>
      </c>
      <c r="D210" s="16" t="s">
        <v>466</v>
      </c>
      <c r="E210" s="16" t="s">
        <v>73</v>
      </c>
      <c r="F210" s="16" t="s">
        <v>20</v>
      </c>
      <c r="G210" s="7" t="n">
        <v>3</v>
      </c>
      <c r="H210" s="6" t="n">
        <v>98.99</v>
      </c>
      <c r="I210" s="6" t="n">
        <v>-2969.7</v>
      </c>
      <c r="J210" s="6" t="n">
        <v>-1.59</v>
      </c>
      <c r="K210" s="6" t="n">
        <v>-2.08</v>
      </c>
      <c r="L210" s="6" t="n">
        <v>-0</v>
      </c>
      <c r="M210" s="6" t="s">
        <f>=I210+J210+K210+L210</f>
      </c>
      <c r="N210" s="6"/>
      <c r="O210" s="16"/>
      <c r="P210" s="16" t="s">
        <v>552</v>
      </c>
    </row>
    <row collapsed="false" customFormat="false" customHeight="false" hidden="false" ht="12.1" outlineLevel="0" r="211">
      <c r="A211" s="25" t="n">
        <v>45026.419444444</v>
      </c>
      <c r="B211" s="26" t="s">
        <v>472</v>
      </c>
      <c r="C211" s="26" t="s">
        <v>577</v>
      </c>
      <c r="D211" s="26" t="s">
        <v>467</v>
      </c>
      <c r="E211" s="26" t="s">
        <v>18</v>
      </c>
      <c r="F211" s="26" t="s">
        <v>20</v>
      </c>
      <c r="G211" s="27" t="n">
        <v>-2000</v>
      </c>
      <c r="H211" s="28" t="n">
        <v>34.157</v>
      </c>
      <c r="I211" s="28" t="n">
        <v>68314</v>
      </c>
      <c r="J211" s="28" t="n">
        <v>0</v>
      </c>
      <c r="K211" s="28" t="n">
        <v>-47.82</v>
      </c>
      <c r="L211" s="28" t="n">
        <v>-0</v>
      </c>
      <c r="M211" s="6" t="s">
        <f>=I211+J211+K211+L211</f>
      </c>
      <c r="N211" s="28"/>
      <c r="O211" s="26"/>
      <c r="P211" s="26" t="s">
        <v>552</v>
      </c>
    </row>
    <row collapsed="false" customFormat="false" customHeight="false" hidden="false" ht="12.1" outlineLevel="0" r="212">
      <c r="A212" s="25" t="n">
        <v>45027.436122685</v>
      </c>
      <c r="B212" s="26" t="s">
        <v>505</v>
      </c>
      <c r="C212" s="26" t="s">
        <v>630</v>
      </c>
      <c r="D212" s="26" t="s">
        <v>467</v>
      </c>
      <c r="E212" s="26" t="s">
        <v>18</v>
      </c>
      <c r="F212" s="26" t="s">
        <v>20</v>
      </c>
      <c r="G212" s="27" t="n">
        <v>-24</v>
      </c>
      <c r="H212" s="28" t="n">
        <v>4647</v>
      </c>
      <c r="I212" s="28" t="n">
        <v>111528</v>
      </c>
      <c r="J212" s="28" t="n">
        <v>0</v>
      </c>
      <c r="K212" s="28" t="n">
        <v>-78.07</v>
      </c>
      <c r="L212" s="28" t="n">
        <v>-0</v>
      </c>
      <c r="M212" s="6" t="s">
        <f>=I212+J212+K212+L212</f>
      </c>
      <c r="N212" s="28"/>
      <c r="O212" s="26"/>
      <c r="P212" s="26" t="s">
        <v>552</v>
      </c>
    </row>
    <row collapsed="false" customFormat="false" customHeight="false" hidden="false" ht="12.1" outlineLevel="0" r="213">
      <c r="A213" s="25" t="n">
        <v>45027.436608796</v>
      </c>
      <c r="B213" s="26" t="s">
        <v>472</v>
      </c>
      <c r="C213" s="26" t="s">
        <v>577</v>
      </c>
      <c r="D213" s="26" t="s">
        <v>467</v>
      </c>
      <c r="E213" s="26" t="s">
        <v>18</v>
      </c>
      <c r="F213" s="26" t="s">
        <v>20</v>
      </c>
      <c r="G213" s="27" t="n">
        <v>-1900</v>
      </c>
      <c r="H213" s="28" t="n">
        <v>34.25</v>
      </c>
      <c r="I213" s="28" t="n">
        <v>65075</v>
      </c>
      <c r="J213" s="28" t="n">
        <v>0</v>
      </c>
      <c r="K213" s="28" t="n">
        <v>-45.55</v>
      </c>
      <c r="L213" s="28" t="n">
        <v>-0</v>
      </c>
      <c r="M213" s="6" t="s">
        <f>=I213+J213+K213+L213</f>
      </c>
      <c r="N213" s="28"/>
      <c r="O213" s="26"/>
      <c r="P213" s="26" t="s">
        <v>552</v>
      </c>
    </row>
    <row collapsed="false" customFormat="false" customHeight="false" hidden="false" ht="12.1" outlineLevel="0" r="214">
      <c r="A214" s="25" t="n">
        <v>45034.539976852</v>
      </c>
      <c r="B214" s="26" t="s">
        <v>499</v>
      </c>
      <c r="C214" s="26" t="s">
        <v>601</v>
      </c>
      <c r="D214" s="26" t="s">
        <v>467</v>
      </c>
      <c r="E214" s="26" t="s">
        <v>18</v>
      </c>
      <c r="F214" s="26" t="s">
        <v>20</v>
      </c>
      <c r="G214" s="27" t="n">
        <v>-91</v>
      </c>
      <c r="H214" s="28" t="n">
        <v>1302.4</v>
      </c>
      <c r="I214" s="28" t="n">
        <v>118518.4</v>
      </c>
      <c r="J214" s="28" t="n">
        <v>0</v>
      </c>
      <c r="K214" s="28" t="n">
        <v>-82.96</v>
      </c>
      <c r="L214" s="28" t="n">
        <v>-0</v>
      </c>
      <c r="M214" s="6" t="s">
        <f>=I214+J214+K214+L214</f>
      </c>
      <c r="N214" s="28"/>
      <c r="O214" s="26"/>
      <c r="P214" s="26" t="s">
        <v>552</v>
      </c>
    </row>
    <row collapsed="false" customFormat="false" customHeight="false" hidden="false" ht="12.1" outlineLevel="0" r="215">
      <c r="A215" s="20" t="n">
        <v>45043.681805556</v>
      </c>
      <c r="B215" s="16" t="s">
        <v>66</v>
      </c>
      <c r="C215" s="16" t="s">
        <v>596</v>
      </c>
      <c r="D215" s="16" t="s">
        <v>466</v>
      </c>
      <c r="E215" s="16" t="s">
        <v>18</v>
      </c>
      <c r="F215" s="16" t="s">
        <v>20</v>
      </c>
      <c r="G215" s="7" t="n">
        <v>150</v>
      </c>
      <c r="H215" s="6" t="n">
        <v>178.89</v>
      </c>
      <c r="I215" s="6" t="n">
        <v>-26833.5</v>
      </c>
      <c r="J215" s="6" t="n">
        <v>-0</v>
      </c>
      <c r="K215" s="6" t="n">
        <v>-18.78</v>
      </c>
      <c r="L215" s="6" t="n">
        <v>-0</v>
      </c>
      <c r="M215" s="6" t="s">
        <f>=I215+J215+K215+L215</f>
      </c>
      <c r="N215" s="6"/>
      <c r="O215" s="16"/>
      <c r="P215" s="16" t="s">
        <v>552</v>
      </c>
    </row>
    <row collapsed="false" customFormat="false" customHeight="false" hidden="false" ht="12.1" outlineLevel="0" r="216">
      <c r="A216" s="20" t="n">
        <v>45064.944675926</v>
      </c>
      <c r="B216" s="16" t="s">
        <v>472</v>
      </c>
      <c r="C216" s="16" t="s">
        <v>577</v>
      </c>
      <c r="D216" s="16" t="s">
        <v>466</v>
      </c>
      <c r="E216" s="16" t="s">
        <v>18</v>
      </c>
      <c r="F216" s="16" t="s">
        <v>20</v>
      </c>
      <c r="G216" s="7" t="n">
        <v>2300</v>
      </c>
      <c r="H216" s="6" t="n">
        <v>31.899565217391</v>
      </c>
      <c r="I216" s="6" t="n">
        <v>-73369</v>
      </c>
      <c r="J216" s="6" t="n">
        <v>-0</v>
      </c>
      <c r="K216" s="6" t="n">
        <v>-51.37</v>
      </c>
      <c r="L216" s="6" t="n">
        <v>-0</v>
      </c>
      <c r="M216" s="6" t="s">
        <f>=I216+J216+K216+L216</f>
      </c>
      <c r="N216" s="6"/>
      <c r="O216" s="16"/>
      <c r="P216" s="16" t="s">
        <v>552</v>
      </c>
    </row>
    <row collapsed="false" customFormat="false" customHeight="false" hidden="false" ht="12.1" outlineLevel="0" r="217">
      <c r="A217" s="25" t="n">
        <v>45070.604988426</v>
      </c>
      <c r="B217" s="26" t="s">
        <v>496</v>
      </c>
      <c r="C217" s="26" t="s">
        <v>589</v>
      </c>
      <c r="D217" s="26" t="s">
        <v>467</v>
      </c>
      <c r="E217" s="26" t="s">
        <v>18</v>
      </c>
      <c r="F217" s="26" t="s">
        <v>20</v>
      </c>
      <c r="G217" s="27" t="n">
        <v>-3000000</v>
      </c>
      <c r="H217" s="28" t="n">
        <v>0.02359</v>
      </c>
      <c r="I217" s="28" t="n">
        <v>70770</v>
      </c>
      <c r="J217" s="28" t="n">
        <v>0</v>
      </c>
      <c r="K217" s="28" t="n">
        <v>-49.55</v>
      </c>
      <c r="L217" s="28" t="n">
        <v>-0</v>
      </c>
      <c r="M217" s="6" t="s">
        <f>=I217+J217+K217+L217</f>
      </c>
      <c r="N217" s="28"/>
      <c r="O217" s="26"/>
      <c r="P217" s="26" t="s">
        <v>552</v>
      </c>
    </row>
    <row collapsed="false" customFormat="false" customHeight="false" hidden="false" ht="12.1" outlineLevel="0" r="218">
      <c r="A218" s="25" t="n">
        <v>45071.959548611</v>
      </c>
      <c r="B218" s="26" t="s">
        <v>27</v>
      </c>
      <c r="C218" s="26" t="s">
        <v>632</v>
      </c>
      <c r="D218" s="26" t="s">
        <v>467</v>
      </c>
      <c r="E218" s="26" t="s">
        <v>18</v>
      </c>
      <c r="F218" s="26" t="s">
        <v>20</v>
      </c>
      <c r="G218" s="27" t="n">
        <v>-11</v>
      </c>
      <c r="H218" s="28" t="n">
        <v>431.05</v>
      </c>
      <c r="I218" s="28" t="n">
        <v>4741.55</v>
      </c>
      <c r="J218" s="28" t="n">
        <v>0</v>
      </c>
      <c r="K218" s="28" t="n">
        <v>-3.32</v>
      </c>
      <c r="L218" s="28" t="n">
        <v>-0</v>
      </c>
      <c r="M218" s="6" t="s">
        <f>=I218+J218+K218+L218</f>
      </c>
      <c r="N218" s="28"/>
      <c r="O218" s="26"/>
      <c r="P218" s="26" t="s">
        <v>552</v>
      </c>
    </row>
    <row collapsed="false" customFormat="false" customHeight="false" hidden="false" ht="12.1" outlineLevel="0" r="219">
      <c r="A219" s="25" t="n">
        <v>45071.9609375</v>
      </c>
      <c r="B219" s="26" t="s">
        <v>496</v>
      </c>
      <c r="C219" s="26" t="s">
        <v>589</v>
      </c>
      <c r="D219" s="26" t="s">
        <v>467</v>
      </c>
      <c r="E219" s="26" t="s">
        <v>18</v>
      </c>
      <c r="F219" s="26" t="s">
        <v>20</v>
      </c>
      <c r="G219" s="27" t="n">
        <v>-3700000</v>
      </c>
      <c r="H219" s="28" t="n">
        <v>0.02315</v>
      </c>
      <c r="I219" s="28" t="n">
        <v>85655</v>
      </c>
      <c r="J219" s="28" t="n">
        <v>0</v>
      </c>
      <c r="K219" s="28" t="n">
        <v>-59.96</v>
      </c>
      <c r="L219" s="28" t="n">
        <v>-0</v>
      </c>
      <c r="M219" s="6" t="s">
        <f>=I219+J219+K219+L219</f>
      </c>
      <c r="N219" s="28"/>
      <c r="O219" s="26"/>
      <c r="P219" s="26" t="s">
        <v>552</v>
      </c>
    </row>
    <row collapsed="false" customFormat="false" customHeight="false" hidden="false" ht="12.1" outlineLevel="0" r="220">
      <c r="A220" s="25" t="n">
        <v>45076.581018519</v>
      </c>
      <c r="B220" s="26" t="s">
        <v>496</v>
      </c>
      <c r="C220" s="26" t="s">
        <v>589</v>
      </c>
      <c r="D220" s="26" t="s">
        <v>467</v>
      </c>
      <c r="E220" s="26" t="s">
        <v>18</v>
      </c>
      <c r="F220" s="26" t="s">
        <v>20</v>
      </c>
      <c r="G220" s="27" t="n">
        <v>-3410000</v>
      </c>
      <c r="H220" s="28" t="n">
        <v>0.02304</v>
      </c>
      <c r="I220" s="28" t="n">
        <v>78566.4</v>
      </c>
      <c r="J220" s="28" t="n">
        <v>0</v>
      </c>
      <c r="K220" s="28" t="n">
        <v>-55</v>
      </c>
      <c r="L220" s="28" t="n">
        <v>-0</v>
      </c>
      <c r="M220" s="6" t="s">
        <f>=I220+J220+K220+L220</f>
      </c>
      <c r="N220" s="28"/>
      <c r="O220" s="26"/>
      <c r="P220" s="26" t="s">
        <v>552</v>
      </c>
    </row>
    <row collapsed="false" customFormat="false" customHeight="false" hidden="false" ht="12.1" outlineLevel="0" r="221">
      <c r="A221" s="20" t="n">
        <v>45086.428611111</v>
      </c>
      <c r="B221" s="16" t="s">
        <v>66</v>
      </c>
      <c r="C221" s="16" t="s">
        <v>596</v>
      </c>
      <c r="D221" s="16" t="s">
        <v>466</v>
      </c>
      <c r="E221" s="16" t="s">
        <v>18</v>
      </c>
      <c r="F221" s="16" t="s">
        <v>20</v>
      </c>
      <c r="G221" s="7" t="n">
        <v>600</v>
      </c>
      <c r="H221" s="6" t="n">
        <v>166.6</v>
      </c>
      <c r="I221" s="6" t="n">
        <v>-99960</v>
      </c>
      <c r="J221" s="6" t="n">
        <v>-0</v>
      </c>
      <c r="K221" s="6" t="n">
        <v>-69.97</v>
      </c>
      <c r="L221" s="6" t="n">
        <v>-0</v>
      </c>
      <c r="M221" s="6" t="s">
        <f>=I221+J221+K221+L221</f>
      </c>
      <c r="N221" s="6"/>
      <c r="O221" s="16"/>
      <c r="P221" s="16" t="s">
        <v>552</v>
      </c>
    </row>
    <row collapsed="false" customFormat="false" customHeight="false" hidden="false" ht="12.1" outlineLevel="0" r="222">
      <c r="A222" s="25" t="n">
        <v>45091.421134259</v>
      </c>
      <c r="B222" s="26" t="s">
        <v>472</v>
      </c>
      <c r="C222" s="26" t="s">
        <v>577</v>
      </c>
      <c r="D222" s="26" t="s">
        <v>467</v>
      </c>
      <c r="E222" s="26" t="s">
        <v>18</v>
      </c>
      <c r="F222" s="26" t="s">
        <v>20</v>
      </c>
      <c r="G222" s="27" t="n">
        <v>-2300</v>
      </c>
      <c r="H222" s="28" t="n">
        <v>36.95</v>
      </c>
      <c r="I222" s="28" t="n">
        <v>84985</v>
      </c>
      <c r="J222" s="28" t="n">
        <v>0</v>
      </c>
      <c r="K222" s="28" t="n">
        <v>-59.49</v>
      </c>
      <c r="L222" s="28" t="n">
        <v>-0</v>
      </c>
      <c r="M222" s="6" t="s">
        <f>=I222+J222+K222+L222</f>
      </c>
      <c r="N222" s="28"/>
      <c r="O222" s="26"/>
      <c r="P222" s="26" t="s">
        <v>552</v>
      </c>
    </row>
    <row collapsed="false" customFormat="false" customHeight="false" hidden="false" ht="12.1" outlineLevel="0" r="223">
      <c r="A223" s="25" t="n">
        <v>45091.465347222</v>
      </c>
      <c r="B223" s="26" t="s">
        <v>490</v>
      </c>
      <c r="C223" s="26" t="s">
        <v>574</v>
      </c>
      <c r="D223" s="26" t="s">
        <v>467</v>
      </c>
      <c r="E223" s="26" t="s">
        <v>18</v>
      </c>
      <c r="F223" s="26" t="s">
        <v>20</v>
      </c>
      <c r="G223" s="27" t="n">
        <v>-330</v>
      </c>
      <c r="H223" s="28" t="n">
        <v>126.93181818182</v>
      </c>
      <c r="I223" s="28" t="n">
        <v>41887.5</v>
      </c>
      <c r="J223" s="28" t="n">
        <v>0</v>
      </c>
      <c r="K223" s="28" t="n">
        <v>-29.32</v>
      </c>
      <c r="L223" s="28" t="n">
        <v>-0</v>
      </c>
      <c r="M223" s="6" t="s">
        <f>=I223+J223+K223+L223</f>
      </c>
      <c r="N223" s="28"/>
      <c r="O223" s="26"/>
      <c r="P223" s="26" t="s">
        <v>552</v>
      </c>
    </row>
    <row collapsed="false" customFormat="false" customHeight="false" hidden="false" ht="12.1" outlineLevel="0" r="224">
      <c r="A224" s="21" t="n">
        <v>45111.437592593</v>
      </c>
      <c r="B224" s="22" t="s">
        <v>581</v>
      </c>
      <c r="C224" s="22" t="s">
        <v>636</v>
      </c>
      <c r="D224" s="22" t="s">
        <v>581</v>
      </c>
      <c r="E224" s="22" t="s">
        <v>581</v>
      </c>
      <c r="F224" s="22" t="s">
        <v>20</v>
      </c>
      <c r="G224" s="23" t="n">
        <v>1</v>
      </c>
      <c r="H224" s="24" t="n">
        <v>3015.18</v>
      </c>
      <c r="I224" s="24" t="n">
        <v>3015.18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4"/>
      <c r="O224" s="22"/>
      <c r="P224" s="22" t="s">
        <v>552</v>
      </c>
    </row>
    <row collapsed="false" customFormat="false" customHeight="false" hidden="false" ht="12.1" outlineLevel="0" r="225">
      <c r="A225" s="21" t="n">
        <v>45142.434155093</v>
      </c>
      <c r="B225" s="22" t="s">
        <v>581</v>
      </c>
      <c r="C225" s="22" t="s">
        <v>637</v>
      </c>
      <c r="D225" s="22" t="s">
        <v>581</v>
      </c>
      <c r="E225" s="22" t="s">
        <v>581</v>
      </c>
      <c r="F225" s="22" t="s">
        <v>20</v>
      </c>
      <c r="G225" s="23" t="n">
        <v>1</v>
      </c>
      <c r="H225" s="24" t="n">
        <v>4831.83</v>
      </c>
      <c r="I225" s="24" t="n">
        <v>4831.83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4"/>
      <c r="O225" s="22"/>
      <c r="P225" s="22" t="s">
        <v>552</v>
      </c>
    </row>
    <row collapsed="false" customFormat="false" customHeight="false" hidden="false" ht="12.1" outlineLevel="0" r="226">
      <c r="A226" s="21" t="n">
        <v>45197.434108796</v>
      </c>
      <c r="B226" s="22" t="s">
        <v>581</v>
      </c>
      <c r="C226" s="22" t="s">
        <v>638</v>
      </c>
      <c r="D226" s="22" t="s">
        <v>581</v>
      </c>
      <c r="E226" s="22" t="s">
        <v>581</v>
      </c>
      <c r="F226" s="22" t="s">
        <v>20</v>
      </c>
      <c r="G226" s="23" t="n">
        <v>1</v>
      </c>
      <c r="H226" s="24" t="n">
        <v>1356.16</v>
      </c>
      <c r="I226" s="24" t="n">
        <v>1356.16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4"/>
      <c r="O226" s="22"/>
      <c r="P226" s="22" t="s">
        <v>552</v>
      </c>
    </row>
    <row collapsed="false" customFormat="false" customHeight="false" hidden="false" ht="12.1" outlineLevel="0" r="227">
      <c r="A227" s="20" t="n">
        <v>45197.541886574</v>
      </c>
      <c r="B227" s="16" t="s">
        <v>506</v>
      </c>
      <c r="C227" s="16" t="s">
        <v>639</v>
      </c>
      <c r="D227" s="16" t="s">
        <v>466</v>
      </c>
      <c r="E227" s="16" t="s">
        <v>73</v>
      </c>
      <c r="F227" s="16" t="s">
        <v>20</v>
      </c>
      <c r="G227" s="7" t="n">
        <v>160</v>
      </c>
      <c r="H227" s="6" t="n">
        <v>65</v>
      </c>
      <c r="I227" s="6" t="n">
        <v>-104000</v>
      </c>
      <c r="J227" s="6" t="n">
        <v>-1550.4</v>
      </c>
      <c r="K227" s="6" t="n">
        <v>-72.8</v>
      </c>
      <c r="L227" s="6" t="n">
        <v>-0</v>
      </c>
      <c r="M227" s="6" t="s">
        <f>=I227+J227+K227+L227</f>
      </c>
      <c r="N227" s="6"/>
      <c r="O227" s="16"/>
      <c r="P227" s="16" t="s">
        <v>552</v>
      </c>
    </row>
    <row collapsed="false" customFormat="false" customHeight="false" hidden="false" ht="12.1" outlineLevel="0" r="228">
      <c r="A228" s="21" t="n">
        <v>45202.468854167</v>
      </c>
      <c r="B228" s="22" t="s">
        <v>581</v>
      </c>
      <c r="C228" s="22" t="s">
        <v>640</v>
      </c>
      <c r="D228" s="22" t="s">
        <v>581</v>
      </c>
      <c r="E228" s="22" t="s">
        <v>581</v>
      </c>
      <c r="F228" s="22" t="s">
        <v>20</v>
      </c>
      <c r="G228" s="23" t="n">
        <v>1</v>
      </c>
      <c r="H228" s="24" t="n">
        <v>3015.18</v>
      </c>
      <c r="I228" s="24" t="n">
        <v>3015.18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4"/>
      <c r="O228" s="22"/>
      <c r="P228" s="22" t="s">
        <v>552</v>
      </c>
    </row>
    <row collapsed="false" customFormat="false" customHeight="false" hidden="false" ht="12.1" outlineLevel="0" r="229">
      <c r="A229" s="20" t="n">
        <v>45204.580486111</v>
      </c>
      <c r="B229" s="16" t="s">
        <v>507</v>
      </c>
      <c r="C229" s="16" t="s">
        <v>641</v>
      </c>
      <c r="D229" s="16" t="s">
        <v>466</v>
      </c>
      <c r="E229" s="16" t="s">
        <v>73</v>
      </c>
      <c r="F229" s="16" t="s">
        <v>20</v>
      </c>
      <c r="G229" s="7" t="n">
        <v>100</v>
      </c>
      <c r="H229" s="6" t="n">
        <v>100</v>
      </c>
      <c r="I229" s="6" t="n">
        <v>-100000</v>
      </c>
      <c r="J229" s="6" t="n">
        <v>-0</v>
      </c>
      <c r="K229" s="6" t="n">
        <v>-100</v>
      </c>
      <c r="L229" s="6" t="n">
        <v>-0</v>
      </c>
      <c r="M229" s="6" t="s">
        <f>=I229+J229+K229+L229</f>
      </c>
      <c r="N229" s="6"/>
      <c r="O229" s="16"/>
      <c r="P229" s="16" t="s">
        <v>552</v>
      </c>
    </row>
    <row collapsed="false" customFormat="false" customHeight="false" hidden="false" ht="12.1" outlineLevel="0" r="230">
      <c r="A230" s="20" t="n">
        <v>45208.528680556</v>
      </c>
      <c r="B230" s="16" t="s">
        <v>508</v>
      </c>
      <c r="C230" s="16" t="s">
        <v>642</v>
      </c>
      <c r="D230" s="16" t="s">
        <v>466</v>
      </c>
      <c r="E230" s="16" t="s">
        <v>73</v>
      </c>
      <c r="F230" s="16" t="s">
        <v>20</v>
      </c>
      <c r="G230" s="7" t="n">
        <v>200</v>
      </c>
      <c r="H230" s="6" t="n">
        <v>64.85</v>
      </c>
      <c r="I230" s="6" t="n">
        <v>-129700</v>
      </c>
      <c r="J230" s="6" t="n">
        <v>-4862</v>
      </c>
      <c r="K230" s="6" t="n">
        <v>-90.79</v>
      </c>
      <c r="L230" s="6" t="n">
        <v>-0</v>
      </c>
      <c r="M230" s="6" t="s">
        <f>=I230+J230+K230+L230</f>
      </c>
      <c r="N230" s="6"/>
      <c r="O230" s="16"/>
      <c r="P230" s="16" t="s">
        <v>552</v>
      </c>
    </row>
    <row collapsed="false" customFormat="false" customHeight="false" hidden="false" ht="12.1" outlineLevel="0" r="231">
      <c r="A231" s="20" t="n">
        <v>45212.555381944</v>
      </c>
      <c r="B231" s="16" t="s">
        <v>509</v>
      </c>
      <c r="C231" s="16" t="s">
        <v>643</v>
      </c>
      <c r="D231" s="16" t="s">
        <v>466</v>
      </c>
      <c r="E231" s="16" t="s">
        <v>18</v>
      </c>
      <c r="F231" s="16" t="s">
        <v>20</v>
      </c>
      <c r="G231" s="7" t="n">
        <v>11</v>
      </c>
      <c r="H231" s="6" t="n">
        <v>333</v>
      </c>
      <c r="I231" s="6" t="n">
        <v>-3663</v>
      </c>
      <c r="J231" s="6" t="n">
        <v>-0</v>
      </c>
      <c r="K231" s="6" t="n">
        <v>-2.56</v>
      </c>
      <c r="L231" s="6" t="n">
        <v>-0</v>
      </c>
      <c r="M231" s="6" t="s">
        <f>=I231+J231+K231+L231</f>
      </c>
      <c r="N231" s="6"/>
      <c r="O231" s="16"/>
      <c r="P231" s="16" t="s">
        <v>552</v>
      </c>
    </row>
    <row collapsed="false" customFormat="false" customHeight="false" hidden="false" ht="12.1" outlineLevel="0" r="232">
      <c r="A232" s="25" t="n">
        <v>45215.566689815</v>
      </c>
      <c r="B232" s="26" t="s">
        <v>509</v>
      </c>
      <c r="C232" s="26" t="s">
        <v>643</v>
      </c>
      <c r="D232" s="26" t="s">
        <v>467</v>
      </c>
      <c r="E232" s="26" t="s">
        <v>18</v>
      </c>
      <c r="F232" s="26" t="s">
        <v>20</v>
      </c>
      <c r="G232" s="27" t="n">
        <v>-11</v>
      </c>
      <c r="H232" s="28" t="n">
        <v>568.15454545455</v>
      </c>
      <c r="I232" s="28" t="n">
        <v>6249.7</v>
      </c>
      <c r="J232" s="28" t="n">
        <v>0</v>
      </c>
      <c r="K232" s="28" t="n">
        <v>-4.38</v>
      </c>
      <c r="L232" s="28" t="n">
        <v>-0</v>
      </c>
      <c r="M232" s="6" t="s">
        <f>=I232+J232+K232+L232</f>
      </c>
      <c r="N232" s="28"/>
      <c r="O232" s="26"/>
      <c r="P232" s="26" t="s">
        <v>552</v>
      </c>
    </row>
    <row collapsed="false" customFormat="false" customHeight="false" hidden="false" ht="12.1" outlineLevel="0" r="233">
      <c r="A233" s="20" t="n">
        <v>45230.689212963</v>
      </c>
      <c r="B233" s="16" t="s">
        <v>510</v>
      </c>
      <c r="C233" s="16" t="s">
        <v>644</v>
      </c>
      <c r="D233" s="16" t="s">
        <v>466</v>
      </c>
      <c r="E233" s="16" t="s">
        <v>561</v>
      </c>
      <c r="F233" s="16" t="s">
        <v>20</v>
      </c>
      <c r="G233" s="7" t="n">
        <v>1841</v>
      </c>
      <c r="H233" s="6" t="n">
        <v>110.62</v>
      </c>
      <c r="I233" s="6" t="n">
        <v>-203651.42</v>
      </c>
      <c r="J233" s="6" t="n">
        <v>-0</v>
      </c>
      <c r="K233" s="6" t="n">
        <v>-142.55</v>
      </c>
      <c r="L233" s="6" t="n">
        <v>-0</v>
      </c>
      <c r="M233" s="6" t="s">
        <f>=I233+J233+K233+L233</f>
      </c>
      <c r="N233" s="6"/>
      <c r="O233" s="16"/>
      <c r="P233" s="16" t="s">
        <v>552</v>
      </c>
    </row>
    <row collapsed="false" customFormat="false" customHeight="false" hidden="false" ht="12.1" outlineLevel="0" r="234">
      <c r="A234" s="25" t="n">
        <v>45231.752337963</v>
      </c>
      <c r="B234" s="26" t="s">
        <v>66</v>
      </c>
      <c r="C234" s="26" t="s">
        <v>596</v>
      </c>
      <c r="D234" s="26" t="s">
        <v>467</v>
      </c>
      <c r="E234" s="26" t="s">
        <v>18</v>
      </c>
      <c r="F234" s="26" t="s">
        <v>20</v>
      </c>
      <c r="G234" s="27" t="n">
        <v>-1</v>
      </c>
      <c r="H234" s="28" t="n">
        <v>169.71</v>
      </c>
      <c r="I234" s="28" t="n">
        <v>169.71</v>
      </c>
      <c r="J234" s="28" t="n">
        <v>0</v>
      </c>
      <c r="K234" s="28" t="n">
        <v>-0.01</v>
      </c>
      <c r="L234" s="28" t="n">
        <v>-0</v>
      </c>
      <c r="M234" s="6" t="s">
        <f>=I234+J234+K234+L234</f>
      </c>
      <c r="N234" s="28"/>
      <c r="O234" s="26"/>
      <c r="P234" s="26" t="s">
        <v>552</v>
      </c>
    </row>
    <row collapsed="false" customFormat="false" customHeight="false" hidden="false" ht="12.1" outlineLevel="0" r="235">
      <c r="A235" s="20" t="n">
        <v>45231.752337963</v>
      </c>
      <c r="B235" s="16" t="s">
        <v>66</v>
      </c>
      <c r="C235" s="16" t="s">
        <v>596</v>
      </c>
      <c r="D235" s="16" t="s">
        <v>466</v>
      </c>
      <c r="E235" s="16" t="s">
        <v>18</v>
      </c>
      <c r="F235" s="16" t="s">
        <v>20</v>
      </c>
      <c r="G235" s="7" t="n">
        <v>1</v>
      </c>
      <c r="H235" s="6" t="n">
        <v>169.81</v>
      </c>
      <c r="I235" s="6" t="n">
        <v>-169.81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6"/>
      <c r="O235" s="16"/>
      <c r="P235" s="16" t="s">
        <v>552</v>
      </c>
    </row>
    <row collapsed="false" customFormat="false" customHeight="false" hidden="false" ht="12.1" outlineLevel="0" r="236">
      <c r="A236" s="21" t="n">
        <v>45232.474166667</v>
      </c>
      <c r="B236" s="22" t="s">
        <v>551</v>
      </c>
      <c r="C236" s="22" t="s">
        <v>112</v>
      </c>
      <c r="D236" s="22" t="s">
        <v>551</v>
      </c>
      <c r="E236" s="22" t="s">
        <v>551</v>
      </c>
      <c r="F236" s="22" t="s">
        <v>20</v>
      </c>
      <c r="G236" s="23" t="n">
        <v>1</v>
      </c>
      <c r="H236" s="24" t="n">
        <v>507.03</v>
      </c>
      <c r="I236" s="24" t="n">
        <v>507.03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4"/>
      <c r="O236" s="22"/>
      <c r="P236" s="22" t="s">
        <v>552</v>
      </c>
    </row>
    <row collapsed="false" customFormat="false" customHeight="false" hidden="false" ht="12.1" outlineLevel="0" r="237">
      <c r="A237" s="20" t="n">
        <v>45238.514479167</v>
      </c>
      <c r="B237" s="16" t="s">
        <v>510</v>
      </c>
      <c r="C237" s="16" t="s">
        <v>644</v>
      </c>
      <c r="D237" s="16" t="s">
        <v>466</v>
      </c>
      <c r="E237" s="16" t="s">
        <v>561</v>
      </c>
      <c r="F237" s="16" t="s">
        <v>20</v>
      </c>
      <c r="G237" s="7" t="n">
        <v>10</v>
      </c>
      <c r="H237" s="6" t="n">
        <v>110.93</v>
      </c>
      <c r="I237" s="6" t="n">
        <v>-1109.3</v>
      </c>
      <c r="J237" s="6" t="n">
        <v>-0</v>
      </c>
      <c r="K237" s="6" t="n">
        <v>-0.78</v>
      </c>
      <c r="L237" s="6" t="n">
        <v>-0</v>
      </c>
      <c r="M237" s="6" t="s">
        <f>=I237+J237+K237+L237</f>
      </c>
      <c r="N237" s="6"/>
      <c r="O237" s="16"/>
      <c r="P237" s="16" t="s">
        <v>552</v>
      </c>
    </row>
    <row collapsed="false" customFormat="false" customHeight="false" hidden="false" ht="12.1" outlineLevel="0" r="238">
      <c r="A238" s="21" t="n">
        <v>45238.652939815</v>
      </c>
      <c r="B238" s="22" t="s">
        <v>581</v>
      </c>
      <c r="C238" s="22" t="s">
        <v>645</v>
      </c>
      <c r="D238" s="22" t="s">
        <v>581</v>
      </c>
      <c r="E238" s="22" t="s">
        <v>581</v>
      </c>
      <c r="F238" s="22" t="s">
        <v>20</v>
      </c>
      <c r="G238" s="23" t="n">
        <v>1</v>
      </c>
      <c r="H238" s="24" t="n">
        <v>1136</v>
      </c>
      <c r="I238" s="24" t="n">
        <v>1136</v>
      </c>
      <c r="J238" s="24" t="n">
        <v>0</v>
      </c>
      <c r="K238" s="24" t="n">
        <v>-0</v>
      </c>
      <c r="L238" s="24" t="n">
        <v>-0</v>
      </c>
      <c r="M238" s="6" t="s">
        <f>=I238+J238+K238+L238</f>
      </c>
      <c r="N238" s="24"/>
      <c r="O238" s="22"/>
      <c r="P238" s="22" t="s">
        <v>552</v>
      </c>
    </row>
    <row collapsed="false" customFormat="false" customHeight="false" hidden="false" ht="12.1" outlineLevel="0" r="239">
      <c r="A239" s="20" t="n">
        <v>45243.432858796</v>
      </c>
      <c r="B239" s="16" t="s">
        <v>510</v>
      </c>
      <c r="C239" s="16" t="s">
        <v>644</v>
      </c>
      <c r="D239" s="16" t="s">
        <v>466</v>
      </c>
      <c r="E239" s="16" t="s">
        <v>561</v>
      </c>
      <c r="F239" s="16" t="s">
        <v>20</v>
      </c>
      <c r="G239" s="7" t="n">
        <v>3</v>
      </c>
      <c r="H239" s="6" t="n">
        <v>111.17</v>
      </c>
      <c r="I239" s="6" t="n">
        <v>-333.51</v>
      </c>
      <c r="J239" s="6" t="n">
        <v>-0</v>
      </c>
      <c r="K239" s="6" t="n">
        <v>-0.23</v>
      </c>
      <c r="L239" s="6" t="n">
        <v>-0</v>
      </c>
      <c r="M239" s="6" t="s">
        <f>=I239+J239+K239+L239</f>
      </c>
      <c r="N239" s="6"/>
      <c r="O239" s="16"/>
      <c r="P239" s="16" t="s">
        <v>552</v>
      </c>
    </row>
    <row collapsed="false" customFormat="false" customHeight="false" hidden="false" ht="12.1" outlineLevel="0" r="240">
      <c r="A240" s="21" t="n">
        <v>45267.465381944</v>
      </c>
      <c r="B240" s="22" t="s">
        <v>581</v>
      </c>
      <c r="C240" s="22" t="s">
        <v>646</v>
      </c>
      <c r="D240" s="22" t="s">
        <v>581</v>
      </c>
      <c r="E240" s="22" t="s">
        <v>581</v>
      </c>
      <c r="F240" s="22" t="s">
        <v>20</v>
      </c>
      <c r="G240" s="23" t="n">
        <v>1</v>
      </c>
      <c r="H240" s="24" t="n">
        <v>1191</v>
      </c>
      <c r="I240" s="24" t="n">
        <v>1191</v>
      </c>
      <c r="J240" s="24" t="n">
        <v>0</v>
      </c>
      <c r="K240" s="24" t="n">
        <v>-0</v>
      </c>
      <c r="L240" s="24" t="n">
        <v>-0</v>
      </c>
      <c r="M240" s="6" t="s">
        <f>=I240+J240+K240+L240</f>
      </c>
      <c r="N240" s="24"/>
      <c r="O240" s="22"/>
      <c r="P240" s="22" t="s">
        <v>552</v>
      </c>
    </row>
    <row collapsed="false" customFormat="false" customHeight="false" hidden="false" ht="12.1" outlineLevel="0" r="241">
      <c r="A241" s="21" t="n">
        <v>45267.482743056</v>
      </c>
      <c r="B241" s="22" t="s">
        <v>581</v>
      </c>
      <c r="C241" s="22" t="s">
        <v>647</v>
      </c>
      <c r="D241" s="22" t="s">
        <v>581</v>
      </c>
      <c r="E241" s="22" t="s">
        <v>581</v>
      </c>
      <c r="F241" s="22" t="s">
        <v>20</v>
      </c>
      <c r="G241" s="23" t="n">
        <v>1</v>
      </c>
      <c r="H241" s="24" t="n">
        <v>7080</v>
      </c>
      <c r="I241" s="24" t="n">
        <v>7080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4"/>
      <c r="O241" s="22"/>
      <c r="P241" s="22" t="s">
        <v>552</v>
      </c>
    </row>
    <row collapsed="false" customFormat="false" customHeight="false" hidden="false" ht="12.1" outlineLevel="0" r="242">
      <c r="A242" s="20" t="n">
        <v>45267.48568287</v>
      </c>
      <c r="B242" s="16" t="s">
        <v>66</v>
      </c>
      <c r="C242" s="16" t="s">
        <v>596</v>
      </c>
      <c r="D242" s="16" t="s">
        <v>466</v>
      </c>
      <c r="E242" s="16" t="s">
        <v>18</v>
      </c>
      <c r="F242" s="16" t="s">
        <v>20</v>
      </c>
      <c r="G242" s="7" t="n">
        <v>40</v>
      </c>
      <c r="H242" s="6" t="n">
        <v>157.83</v>
      </c>
      <c r="I242" s="6" t="n">
        <v>-6313.2</v>
      </c>
      <c r="J242" s="6" t="n">
        <v>-0</v>
      </c>
      <c r="K242" s="6" t="n">
        <v>-4.42</v>
      </c>
      <c r="L242" s="6" t="n">
        <v>-0</v>
      </c>
      <c r="M242" s="6" t="s">
        <f>=I242+J242+K242+L242</f>
      </c>
      <c r="N242" s="6"/>
      <c r="O242" s="16"/>
      <c r="P242" s="16" t="s">
        <v>552</v>
      </c>
    </row>
    <row collapsed="false" customFormat="false" customHeight="false" hidden="false" ht="12.1" outlineLevel="0" r="243">
      <c r="A243" s="20" t="n">
        <v>45271.507974537</v>
      </c>
      <c r="B243" s="16" t="s">
        <v>506</v>
      </c>
      <c r="C243" s="16" t="s">
        <v>639</v>
      </c>
      <c r="D243" s="16" t="s">
        <v>466</v>
      </c>
      <c r="E243" s="16" t="s">
        <v>73</v>
      </c>
      <c r="F243" s="16" t="s">
        <v>20</v>
      </c>
      <c r="G243" s="7" t="n">
        <v>3</v>
      </c>
      <c r="H243" s="6" t="n">
        <v>64.336</v>
      </c>
      <c r="I243" s="6" t="n">
        <v>-1930.08</v>
      </c>
      <c r="J243" s="6" t="n">
        <v>-66.18</v>
      </c>
      <c r="K243" s="6" t="n">
        <v>-1.35</v>
      </c>
      <c r="L243" s="6" t="n">
        <v>-0</v>
      </c>
      <c r="M243" s="6" t="s">
        <f>=I243+J243+K243+L243</f>
      </c>
      <c r="N243" s="6"/>
      <c r="O243" s="16"/>
      <c r="P243" s="16" t="s">
        <v>552</v>
      </c>
    </row>
    <row collapsed="false" customFormat="false" customHeight="false" hidden="false" ht="12.1" outlineLevel="0" r="244">
      <c r="A244" s="21" t="n">
        <v>45275.474155093</v>
      </c>
      <c r="B244" s="22" t="s">
        <v>551</v>
      </c>
      <c r="C244" s="22" t="s">
        <v>112</v>
      </c>
      <c r="D244" s="22" t="s">
        <v>551</v>
      </c>
      <c r="E244" s="22" t="s">
        <v>551</v>
      </c>
      <c r="F244" s="22" t="s">
        <v>20</v>
      </c>
      <c r="G244" s="23" t="n">
        <v>1</v>
      </c>
      <c r="H244" s="24" t="n">
        <v>131468.47</v>
      </c>
      <c r="I244" s="24" t="n">
        <v>131468.47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4"/>
      <c r="O244" s="22"/>
      <c r="P244" s="22" t="s">
        <v>552</v>
      </c>
    </row>
    <row collapsed="false" customFormat="false" customHeight="false" hidden="false" ht="12.1" outlineLevel="0" r="245">
      <c r="A245" s="20" t="n">
        <v>45280.525173611</v>
      </c>
      <c r="B245" s="16" t="s">
        <v>511</v>
      </c>
      <c r="C245" s="16" t="s">
        <v>648</v>
      </c>
      <c r="D245" s="16" t="s">
        <v>466</v>
      </c>
      <c r="E245" s="16" t="s">
        <v>73</v>
      </c>
      <c r="F245" s="16" t="s">
        <v>20</v>
      </c>
      <c r="G245" s="7" t="n">
        <v>1</v>
      </c>
      <c r="H245" s="6" t="n">
        <v>89.9</v>
      </c>
      <c r="I245" s="6" t="n">
        <v>-80988.21</v>
      </c>
      <c r="J245" s="6" t="n">
        <v>-1175.64</v>
      </c>
      <c r="K245" s="6" t="n">
        <v>-56.69</v>
      </c>
      <c r="L245" s="6" t="n">
        <v>-0</v>
      </c>
      <c r="M245" s="6" t="s">
        <f>=I245+J245+K245+L245</f>
      </c>
      <c r="N245" s="6"/>
      <c r="O245" s="16"/>
      <c r="P245" s="16" t="s">
        <v>552</v>
      </c>
    </row>
    <row collapsed="false" customFormat="false" customHeight="false" hidden="false" ht="12.1" outlineLevel="0" r="246">
      <c r="A246" s="21" t="n">
        <v>45287.687175926</v>
      </c>
      <c r="B246" s="22" t="s">
        <v>551</v>
      </c>
      <c r="C246" s="22" t="s">
        <v>112</v>
      </c>
      <c r="D246" s="22" t="s">
        <v>551</v>
      </c>
      <c r="E246" s="22" t="s">
        <v>551</v>
      </c>
      <c r="F246" s="22" t="s">
        <v>20</v>
      </c>
      <c r="G246" s="23" t="n">
        <v>1</v>
      </c>
      <c r="H246" s="24" t="n">
        <v>35325</v>
      </c>
      <c r="I246" s="24" t="n">
        <v>35325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4"/>
      <c r="O246" s="22"/>
      <c r="P246" s="22" t="s">
        <v>552</v>
      </c>
    </row>
    <row collapsed="false" customFormat="false" customHeight="false" hidden="false" ht="12.1" outlineLevel="0" r="247">
      <c r="A247" s="20" t="n">
        <v>45287.687604167</v>
      </c>
      <c r="B247" s="16" t="s">
        <v>511</v>
      </c>
      <c r="C247" s="16" t="s">
        <v>648</v>
      </c>
      <c r="D247" s="16" t="s">
        <v>466</v>
      </c>
      <c r="E247" s="16" t="s">
        <v>73</v>
      </c>
      <c r="F247" s="16" t="s">
        <v>20</v>
      </c>
      <c r="G247" s="7" t="n">
        <v>1</v>
      </c>
      <c r="H247" s="6" t="n">
        <v>90.5</v>
      </c>
      <c r="I247" s="6" t="n">
        <v>-82994.74</v>
      </c>
      <c r="J247" s="6" t="n">
        <v>-1279.31</v>
      </c>
      <c r="K247" s="6" t="n">
        <v>-58.1</v>
      </c>
      <c r="L247" s="6" t="n">
        <v>-0</v>
      </c>
      <c r="M247" s="6" t="s">
        <f>=I247+J247+K247+L247</f>
      </c>
      <c r="N247" s="6"/>
      <c r="O247" s="16"/>
      <c r="P247" s="16" t="s">
        <v>552</v>
      </c>
    </row>
    <row collapsed="false" customFormat="false" customHeight="false" hidden="false" ht="12.1" outlineLevel="0" r="248">
      <c r="A248" s="21" t="n">
        <v>45302.514027778</v>
      </c>
      <c r="B248" s="22" t="s">
        <v>581</v>
      </c>
      <c r="C248" s="22" t="s">
        <v>649</v>
      </c>
      <c r="D248" s="22" t="s">
        <v>581</v>
      </c>
      <c r="E248" s="22" t="s">
        <v>581</v>
      </c>
      <c r="F248" s="22" t="s">
        <v>20</v>
      </c>
      <c r="G248" s="23" t="n">
        <v>1</v>
      </c>
      <c r="H248" s="24" t="n">
        <v>1356</v>
      </c>
      <c r="I248" s="24" t="n">
        <v>1356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4"/>
      <c r="O248" s="22"/>
      <c r="P248" s="22" t="s">
        <v>552</v>
      </c>
    </row>
    <row collapsed="false" customFormat="false" customHeight="false" hidden="false" ht="12.1" outlineLevel="0" r="249">
      <c r="A249" s="21" t="n">
        <v>45302.541840278</v>
      </c>
      <c r="B249" s="22" t="s">
        <v>581</v>
      </c>
      <c r="C249" s="22" t="s">
        <v>650</v>
      </c>
      <c r="D249" s="22" t="s">
        <v>581</v>
      </c>
      <c r="E249" s="22" t="s">
        <v>581</v>
      </c>
      <c r="F249" s="22" t="s">
        <v>20</v>
      </c>
      <c r="G249" s="23" t="n">
        <v>1</v>
      </c>
      <c r="H249" s="24" t="n">
        <v>3015.18</v>
      </c>
      <c r="I249" s="24" t="n">
        <v>3015.18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4"/>
      <c r="O249" s="22"/>
      <c r="P249" s="22" t="s">
        <v>552</v>
      </c>
    </row>
    <row collapsed="false" customFormat="false" customHeight="false" hidden="false" ht="12.1" outlineLevel="0" r="250">
      <c r="A250" s="20" t="n">
        <v>45302.549050926</v>
      </c>
      <c r="B250" s="16" t="s">
        <v>27</v>
      </c>
      <c r="C250" s="16" t="s">
        <v>632</v>
      </c>
      <c r="D250" s="16" t="s">
        <v>466</v>
      </c>
      <c r="E250" s="16" t="s">
        <v>18</v>
      </c>
      <c r="F250" s="16" t="s">
        <v>20</v>
      </c>
      <c r="G250" s="7" t="n">
        <v>8</v>
      </c>
      <c r="H250" s="6" t="n">
        <v>579.5</v>
      </c>
      <c r="I250" s="6" t="n">
        <v>-4636</v>
      </c>
      <c r="J250" s="6" t="n">
        <v>-0</v>
      </c>
      <c r="K250" s="6" t="n">
        <v>-3.25</v>
      </c>
      <c r="L250" s="6" t="n">
        <v>-0</v>
      </c>
      <c r="M250" s="6" t="s">
        <f>=I250+J250+K250+L250</f>
      </c>
      <c r="N250" s="6"/>
      <c r="O250" s="16"/>
      <c r="P250" s="16" t="s">
        <v>552</v>
      </c>
    </row>
    <row collapsed="false" customFormat="false" customHeight="false" hidden="false" ht="12.1" outlineLevel="0" r="251">
      <c r="A251" s="21" t="n">
        <v>45322.576608796</v>
      </c>
      <c r="B251" s="22" t="s">
        <v>581</v>
      </c>
      <c r="C251" s="22" t="s">
        <v>651</v>
      </c>
      <c r="D251" s="22" t="s">
        <v>581</v>
      </c>
      <c r="E251" s="22" t="s">
        <v>581</v>
      </c>
      <c r="F251" s="22" t="s">
        <v>20</v>
      </c>
      <c r="G251" s="23" t="n">
        <v>1</v>
      </c>
      <c r="H251" s="24" t="n">
        <v>4720.83</v>
      </c>
      <c r="I251" s="24" t="n">
        <v>4720.83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4"/>
      <c r="O251" s="22"/>
      <c r="P251" s="22" t="s">
        <v>552</v>
      </c>
    </row>
    <row collapsed="false" customFormat="false" customHeight="false" hidden="false" ht="12.1" outlineLevel="0" r="252">
      <c r="A252" s="21" t="n">
        <v>45322.583784722</v>
      </c>
      <c r="B252" s="22" t="s">
        <v>581</v>
      </c>
      <c r="C252" s="22" t="s">
        <v>652</v>
      </c>
      <c r="D252" s="22" t="s">
        <v>581</v>
      </c>
      <c r="E252" s="22" t="s">
        <v>581</v>
      </c>
      <c r="F252" s="22" t="s">
        <v>20</v>
      </c>
      <c r="G252" s="23" t="n">
        <v>1</v>
      </c>
      <c r="H252" s="24" t="n">
        <v>4958.46</v>
      </c>
      <c r="I252" s="24" t="n">
        <v>4958.46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4"/>
      <c r="O252" s="22"/>
      <c r="P252" s="22" t="s">
        <v>552</v>
      </c>
    </row>
    <row collapsed="false" customFormat="false" customHeight="false" hidden="false" ht="12.1" outlineLevel="0" r="253">
      <c r="A253" s="21" t="n">
        <v>45329.513993056</v>
      </c>
      <c r="B253" s="22" t="s">
        <v>581</v>
      </c>
      <c r="C253" s="22" t="s">
        <v>653</v>
      </c>
      <c r="D253" s="22" t="s">
        <v>581</v>
      </c>
      <c r="E253" s="22" t="s">
        <v>581</v>
      </c>
      <c r="F253" s="22" t="s">
        <v>20</v>
      </c>
      <c r="G253" s="23" t="n">
        <v>1</v>
      </c>
      <c r="H253" s="24" t="n">
        <v>1387</v>
      </c>
      <c r="I253" s="24" t="n">
        <v>1387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4"/>
      <c r="O253" s="22"/>
      <c r="P253" s="22" t="s">
        <v>552</v>
      </c>
    </row>
    <row collapsed="false" customFormat="false" customHeight="false" hidden="false" ht="12.1" outlineLevel="0" r="254">
      <c r="A254" s="25" t="n">
        <v>45330.599050926</v>
      </c>
      <c r="B254" s="26" t="s">
        <v>510</v>
      </c>
      <c r="C254" s="26" t="s">
        <v>644</v>
      </c>
      <c r="D254" s="26" t="s">
        <v>467</v>
      </c>
      <c r="E254" s="26" t="s">
        <v>561</v>
      </c>
      <c r="F254" s="26" t="s">
        <v>20</v>
      </c>
      <c r="G254" s="27" t="n">
        <v>-1854</v>
      </c>
      <c r="H254" s="28" t="n">
        <v>115.14530744337</v>
      </c>
      <c r="I254" s="28" t="n">
        <v>213479.4</v>
      </c>
      <c r="J254" s="28" t="n">
        <v>0</v>
      </c>
      <c r="K254" s="28" t="n">
        <v>-149.44</v>
      </c>
      <c r="L254" s="28" t="n">
        <v>-0</v>
      </c>
      <c r="M254" s="6" t="s">
        <f>=I254+J254+K254+L254</f>
      </c>
      <c r="N254" s="28"/>
      <c r="O254" s="26"/>
      <c r="P254" s="26" t="s">
        <v>552</v>
      </c>
    </row>
    <row collapsed="false" customFormat="false" customHeight="false" hidden="false" ht="12.1" outlineLevel="0" r="255">
      <c r="A255" s="25" t="n">
        <v>45330.599907407</v>
      </c>
      <c r="B255" s="26" t="s">
        <v>507</v>
      </c>
      <c r="C255" s="26" t="s">
        <v>641</v>
      </c>
      <c r="D255" s="26" t="s">
        <v>467</v>
      </c>
      <c r="E255" s="26" t="s">
        <v>73</v>
      </c>
      <c r="F255" s="26" t="s">
        <v>20</v>
      </c>
      <c r="G255" s="27" t="n">
        <v>-100</v>
      </c>
      <c r="H255" s="28" t="n">
        <v>100.52</v>
      </c>
      <c r="I255" s="28" t="n">
        <v>100520</v>
      </c>
      <c r="J255" s="28" t="n">
        <v>138</v>
      </c>
      <c r="K255" s="28" t="n">
        <v>-70.36</v>
      </c>
      <c r="L255" s="28" t="n">
        <v>-0</v>
      </c>
      <c r="M255" s="6" t="s">
        <f>=I255+J255+K255+L255</f>
      </c>
      <c r="N255" s="28"/>
      <c r="O255" s="26"/>
      <c r="P255" s="26" t="s">
        <v>552</v>
      </c>
    </row>
    <row collapsed="false" customFormat="false" customHeight="false" hidden="false" ht="12.1" outlineLevel="0" r="256">
      <c r="A256" s="20" t="n">
        <v>45335.673784722</v>
      </c>
      <c r="B256" s="16" t="s">
        <v>512</v>
      </c>
      <c r="C256" s="16" t="s">
        <v>654</v>
      </c>
      <c r="D256" s="16" t="s">
        <v>466</v>
      </c>
      <c r="E256" s="16" t="s">
        <v>18</v>
      </c>
      <c r="F256" s="16" t="s">
        <v>20</v>
      </c>
      <c r="G256" s="7" t="n">
        <v>2</v>
      </c>
      <c r="H256" s="6" t="n">
        <v>4500</v>
      </c>
      <c r="I256" s="6" t="n">
        <v>-9000</v>
      </c>
      <c r="J256" s="6" t="n">
        <v>-0</v>
      </c>
      <c r="K256" s="6" t="n">
        <v>-6.3</v>
      </c>
      <c r="L256" s="6" t="n">
        <v>-0</v>
      </c>
      <c r="M256" s="6" t="s">
        <f>=I256+J256+K256+L256</f>
      </c>
      <c r="N256" s="6"/>
      <c r="O256" s="16"/>
      <c r="P256" s="16" t="s">
        <v>552</v>
      </c>
    </row>
    <row collapsed="false" customFormat="false" customHeight="false" hidden="false" ht="12.1" outlineLevel="0" r="257">
      <c r="A257" s="25" t="n">
        <v>45335.773298611</v>
      </c>
      <c r="B257" s="26" t="s">
        <v>512</v>
      </c>
      <c r="C257" s="26" t="s">
        <v>654</v>
      </c>
      <c r="D257" s="26" t="s">
        <v>467</v>
      </c>
      <c r="E257" s="26" t="s">
        <v>18</v>
      </c>
      <c r="F257" s="26" t="s">
        <v>20</v>
      </c>
      <c r="G257" s="27" t="n">
        <v>-2</v>
      </c>
      <c r="H257" s="28" t="n">
        <v>6300</v>
      </c>
      <c r="I257" s="28" t="n">
        <v>12600</v>
      </c>
      <c r="J257" s="28" t="n">
        <v>0</v>
      </c>
      <c r="K257" s="28" t="n">
        <v>-8.82</v>
      </c>
      <c r="L257" s="28" t="n">
        <v>-0</v>
      </c>
      <c r="M257" s="6" t="s">
        <f>=I257+J257+K257+L257</f>
      </c>
      <c r="N257" s="28"/>
      <c r="O257" s="26"/>
      <c r="P257" s="26" t="s">
        <v>552</v>
      </c>
    </row>
    <row collapsed="false" customFormat="false" customHeight="false" hidden="false" ht="12.1" outlineLevel="0" r="258">
      <c r="A258" s="20" t="n">
        <v>45348.461435185</v>
      </c>
      <c r="B258" s="16" t="s">
        <v>510</v>
      </c>
      <c r="C258" s="16" t="s">
        <v>644</v>
      </c>
      <c r="D258" s="16" t="s">
        <v>466</v>
      </c>
      <c r="E258" s="16" t="s">
        <v>561</v>
      </c>
      <c r="F258" s="16" t="s">
        <v>20</v>
      </c>
      <c r="G258" s="7" t="n">
        <v>2827</v>
      </c>
      <c r="H258" s="6" t="n">
        <v>116.02</v>
      </c>
      <c r="I258" s="6" t="n">
        <v>-327988.54</v>
      </c>
      <c r="J258" s="6" t="n">
        <v>-0</v>
      </c>
      <c r="K258" s="6" t="n">
        <v>-229.59</v>
      </c>
      <c r="L258" s="6" t="n">
        <v>-0</v>
      </c>
      <c r="M258" s="6" t="s">
        <f>=I258+J258+K258+L258</f>
      </c>
      <c r="N258" s="6"/>
      <c r="O258" s="16"/>
      <c r="P258" s="16" t="s">
        <v>552</v>
      </c>
    </row>
    <row collapsed="false" customFormat="false" customHeight="false" hidden="false" ht="12.1" outlineLevel="0" r="259">
      <c r="A259" s="21" t="n">
        <v>45352.020636574</v>
      </c>
      <c r="B259" s="22" t="s">
        <v>551</v>
      </c>
      <c r="C259" s="22" t="s">
        <v>91</v>
      </c>
      <c r="D259" s="22" t="s">
        <v>551</v>
      </c>
      <c r="E259" s="22" t="s">
        <v>551</v>
      </c>
      <c r="F259" s="22" t="s">
        <v>20</v>
      </c>
      <c r="G259" s="23" t="n">
        <v>1</v>
      </c>
      <c r="H259" s="24" t="n">
        <v>930272.19</v>
      </c>
      <c r="I259" s="24" t="n">
        <v>930272.19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4"/>
      <c r="O259" s="22"/>
      <c r="P259" s="22" t="s">
        <v>655</v>
      </c>
    </row>
    <row collapsed="false" customFormat="false" customHeight="false" hidden="false" ht="12.1" outlineLevel="0" r="260">
      <c r="A260" s="20" t="n">
        <v>45352.584467593</v>
      </c>
      <c r="B260" s="16" t="s">
        <v>473</v>
      </c>
      <c r="C260" s="16" t="s">
        <v>569</v>
      </c>
      <c r="D260" s="16" t="s">
        <v>466</v>
      </c>
      <c r="E260" s="16" t="s">
        <v>561</v>
      </c>
      <c r="F260" s="16" t="s">
        <v>20</v>
      </c>
      <c r="G260" s="7" t="n">
        <v>685820</v>
      </c>
      <c r="H260" s="6" t="n">
        <v>1.356</v>
      </c>
      <c r="I260" s="6" t="n">
        <v>-929971.92</v>
      </c>
      <c r="J260" s="6" t="n">
        <v>-0</v>
      </c>
      <c r="K260" s="6" t="n">
        <v>-0</v>
      </c>
      <c r="L260" s="6" t="n">
        <v>-0</v>
      </c>
      <c r="M260" s="6" t="s">
        <f>=I260+J260+K260+L260</f>
      </c>
      <c r="N260" s="6"/>
      <c r="O260" s="16"/>
      <c r="P260" s="16" t="s">
        <v>655</v>
      </c>
    </row>
    <row collapsed="false" customFormat="false" customHeight="false" hidden="false" ht="12.1" outlineLevel="0" r="261">
      <c r="A261" s="20" t="n">
        <v>45352.649016204</v>
      </c>
      <c r="B261" s="16" t="s">
        <v>510</v>
      </c>
      <c r="C261" s="16" t="s">
        <v>644</v>
      </c>
      <c r="D261" s="16" t="s">
        <v>466</v>
      </c>
      <c r="E261" s="16" t="s">
        <v>561</v>
      </c>
      <c r="F261" s="16" t="s">
        <v>20</v>
      </c>
      <c r="G261" s="7" t="n">
        <v>1</v>
      </c>
      <c r="H261" s="6" t="n">
        <v>116.31</v>
      </c>
      <c r="I261" s="6" t="n">
        <v>-116.31</v>
      </c>
      <c r="J261" s="6" t="n">
        <v>-0</v>
      </c>
      <c r="K261" s="6" t="n">
        <v>-0.08</v>
      </c>
      <c r="L261" s="6" t="n">
        <v>-0</v>
      </c>
      <c r="M261" s="6" t="s">
        <f>=I261+J261+K261+L261</f>
      </c>
      <c r="N261" s="6"/>
      <c r="O261" s="16"/>
      <c r="P261" s="16" t="s">
        <v>552</v>
      </c>
    </row>
    <row collapsed="false" customFormat="false" customHeight="false" hidden="false" ht="12.1" outlineLevel="0" r="262">
      <c r="A262" s="21" t="n">
        <v>45358.020636574</v>
      </c>
      <c r="B262" s="22" t="s">
        <v>551</v>
      </c>
      <c r="C262" s="22" t="s">
        <v>91</v>
      </c>
      <c r="D262" s="22" t="s">
        <v>551</v>
      </c>
      <c r="E262" s="22" t="s">
        <v>551</v>
      </c>
      <c r="F262" s="22" t="s">
        <v>20</v>
      </c>
      <c r="G262" s="23" t="n">
        <v>1</v>
      </c>
      <c r="H262" s="24" t="n">
        <v>60000</v>
      </c>
      <c r="I262" s="24" t="n">
        <v>60000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4"/>
      <c r="O262" s="22"/>
      <c r="P262" s="22" t="s">
        <v>655</v>
      </c>
    </row>
    <row collapsed="false" customFormat="false" customHeight="false" hidden="false" ht="12.1" outlineLevel="0" r="263">
      <c r="A263" s="20" t="n">
        <v>45358.76005787</v>
      </c>
      <c r="B263" s="16" t="s">
        <v>473</v>
      </c>
      <c r="C263" s="16" t="s">
        <v>569</v>
      </c>
      <c r="D263" s="16" t="s">
        <v>466</v>
      </c>
      <c r="E263" s="16" t="s">
        <v>561</v>
      </c>
      <c r="F263" s="16" t="s">
        <v>20</v>
      </c>
      <c r="G263" s="7" t="n">
        <v>44300</v>
      </c>
      <c r="H263" s="6" t="n">
        <v>1.3599</v>
      </c>
      <c r="I263" s="6" t="n">
        <v>-60243.57</v>
      </c>
      <c r="J263" s="6" t="n">
        <v>-0</v>
      </c>
      <c r="K263" s="6" t="n">
        <v>-0</v>
      </c>
      <c r="L263" s="6" t="n">
        <v>-0</v>
      </c>
      <c r="M263" s="6" t="s">
        <f>=I263+J263+K263+L263</f>
      </c>
      <c r="N263" s="6"/>
      <c r="O263" s="16"/>
      <c r="P263" s="16" t="s">
        <v>655</v>
      </c>
    </row>
    <row collapsed="false" customFormat="false" customHeight="false" hidden="false" ht="12.1" outlineLevel="0" r="264">
      <c r="A264" s="21" t="n">
        <v>45362.020636574</v>
      </c>
      <c r="B264" s="22" t="s">
        <v>551</v>
      </c>
      <c r="C264" s="22" t="s">
        <v>91</v>
      </c>
      <c r="D264" s="22" t="s">
        <v>551</v>
      </c>
      <c r="E264" s="22" t="s">
        <v>551</v>
      </c>
      <c r="F264" s="22" t="s">
        <v>20</v>
      </c>
      <c r="G264" s="23" t="n">
        <v>2</v>
      </c>
      <c r="H264" s="24" t="n">
        <v>107777</v>
      </c>
      <c r="I264" s="24" t="n">
        <v>215554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4"/>
      <c r="O264" s="22"/>
      <c r="P264" s="22" t="s">
        <v>655</v>
      </c>
    </row>
    <row collapsed="false" customFormat="false" customHeight="false" hidden="false" ht="12.1" outlineLevel="0" r="265">
      <c r="A265" s="20" t="n">
        <v>45362.467488426</v>
      </c>
      <c r="B265" s="16" t="s">
        <v>473</v>
      </c>
      <c r="C265" s="16" t="s">
        <v>569</v>
      </c>
      <c r="D265" s="16" t="s">
        <v>466</v>
      </c>
      <c r="E265" s="16" t="s">
        <v>561</v>
      </c>
      <c r="F265" s="16" t="s">
        <v>20</v>
      </c>
      <c r="G265" s="7" t="n">
        <v>158400</v>
      </c>
      <c r="H265" s="6" t="n">
        <v>1.3605</v>
      </c>
      <c r="I265" s="6" t="n">
        <v>-215503.2</v>
      </c>
      <c r="J265" s="6" t="n">
        <v>-0</v>
      </c>
      <c r="K265" s="6" t="n">
        <v>-0</v>
      </c>
      <c r="L265" s="6" t="n">
        <v>-0</v>
      </c>
      <c r="M265" s="6" t="s">
        <f>=I265+J265+K265+L265</f>
      </c>
      <c r="N265" s="6"/>
      <c r="O265" s="16"/>
      <c r="P265" s="16" t="s">
        <v>655</v>
      </c>
    </row>
    <row collapsed="false" customFormat="false" customHeight="false" hidden="false" ht="12.1" outlineLevel="0" r="266">
      <c r="A266" s="21" t="n">
        <v>45363.437592593</v>
      </c>
      <c r="B266" s="22" t="s">
        <v>581</v>
      </c>
      <c r="C266" s="22" t="s">
        <v>656</v>
      </c>
      <c r="D266" s="22" t="s">
        <v>581</v>
      </c>
      <c r="E266" s="22" t="s">
        <v>581</v>
      </c>
      <c r="F266" s="22" t="s">
        <v>20</v>
      </c>
      <c r="G266" s="23" t="n">
        <v>1</v>
      </c>
      <c r="H266" s="24" t="n">
        <v>4219.84</v>
      </c>
      <c r="I266" s="24" t="n">
        <v>4219.84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4"/>
      <c r="O266" s="22"/>
      <c r="P266" s="22" t="s">
        <v>552</v>
      </c>
    </row>
    <row collapsed="false" customFormat="false" customHeight="false" hidden="false" ht="12.1" outlineLevel="0" r="267">
      <c r="A267" s="20" t="n">
        <v>45363.718935185</v>
      </c>
      <c r="B267" s="16" t="s">
        <v>510</v>
      </c>
      <c r="C267" s="16" t="s">
        <v>644</v>
      </c>
      <c r="D267" s="16" t="s">
        <v>466</v>
      </c>
      <c r="E267" s="16" t="s">
        <v>561</v>
      </c>
      <c r="F267" s="16" t="s">
        <v>20</v>
      </c>
      <c r="G267" s="7" t="n">
        <v>39</v>
      </c>
      <c r="H267" s="6" t="n">
        <v>116.74</v>
      </c>
      <c r="I267" s="6" t="n">
        <v>-4552.86</v>
      </c>
      <c r="J267" s="6" t="n">
        <v>-0</v>
      </c>
      <c r="K267" s="6" t="n">
        <v>-3.19</v>
      </c>
      <c r="L267" s="6" t="n">
        <v>-0</v>
      </c>
      <c r="M267" s="6" t="s">
        <f>=I267+J267+K267+L267</f>
      </c>
      <c r="N267" s="6"/>
      <c r="O267" s="16"/>
      <c r="P267" s="16" t="s">
        <v>552</v>
      </c>
    </row>
    <row collapsed="false" customFormat="false" customHeight="false" hidden="false" ht="12.1" outlineLevel="0" r="268">
      <c r="A268" s="21" t="n">
        <v>45366.020636574</v>
      </c>
      <c r="B268" s="22" t="s">
        <v>551</v>
      </c>
      <c r="C268" s="22" t="s">
        <v>91</v>
      </c>
      <c r="D268" s="22" t="s">
        <v>551</v>
      </c>
      <c r="E268" s="22" t="s">
        <v>551</v>
      </c>
      <c r="F268" s="22" t="s">
        <v>20</v>
      </c>
      <c r="G268" s="23" t="n">
        <v>1</v>
      </c>
      <c r="H268" s="24" t="n">
        <v>100000</v>
      </c>
      <c r="I268" s="24" t="n">
        <v>100000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4"/>
      <c r="O268" s="22"/>
      <c r="P268" s="22" t="s">
        <v>655</v>
      </c>
    </row>
    <row collapsed="false" customFormat="false" customHeight="false" hidden="false" ht="12.1" outlineLevel="0" r="269">
      <c r="A269" s="20" t="n">
        <v>45366.792118056</v>
      </c>
      <c r="B269" s="16" t="s">
        <v>473</v>
      </c>
      <c r="C269" s="16" t="s">
        <v>569</v>
      </c>
      <c r="D269" s="16" t="s">
        <v>466</v>
      </c>
      <c r="E269" s="16" t="s">
        <v>561</v>
      </c>
      <c r="F269" s="16" t="s">
        <v>20</v>
      </c>
      <c r="G269" s="7" t="n">
        <v>73350</v>
      </c>
      <c r="H269" s="6" t="n">
        <v>1.364</v>
      </c>
      <c r="I269" s="6" t="n">
        <v>-100049.4</v>
      </c>
      <c r="J269" s="6" t="n">
        <v>-0</v>
      </c>
      <c r="K269" s="6" t="n">
        <v>-0</v>
      </c>
      <c r="L269" s="6" t="n">
        <v>-0</v>
      </c>
      <c r="M269" s="6" t="s">
        <f>=I269+J269+K269+L269</f>
      </c>
      <c r="N269" s="6"/>
      <c r="O269" s="16"/>
      <c r="P269" s="16" t="s">
        <v>655</v>
      </c>
    </row>
    <row collapsed="false" customFormat="false" customHeight="false" hidden="false" ht="12.1" outlineLevel="0" r="270">
      <c r="A270" s="21" t="n">
        <v>45379.458460648</v>
      </c>
      <c r="B270" s="22" t="s">
        <v>581</v>
      </c>
      <c r="C270" s="22" t="s">
        <v>657</v>
      </c>
      <c r="D270" s="22" t="s">
        <v>581</v>
      </c>
      <c r="E270" s="22" t="s">
        <v>581</v>
      </c>
      <c r="F270" s="22" t="s">
        <v>20</v>
      </c>
      <c r="G270" s="23" t="n">
        <v>1</v>
      </c>
      <c r="H270" s="24" t="n">
        <v>1356.16</v>
      </c>
      <c r="I270" s="24" t="n">
        <v>1356.16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4"/>
      <c r="O270" s="22"/>
      <c r="P270" s="22" t="s">
        <v>552</v>
      </c>
    </row>
    <row collapsed="false" customFormat="false" customHeight="false" hidden="false" ht="12.1" outlineLevel="0" r="271">
      <c r="A271" s="20" t="n">
        <v>45380.592291667</v>
      </c>
      <c r="B271" s="16" t="s">
        <v>27</v>
      </c>
      <c r="C271" s="16" t="s">
        <v>632</v>
      </c>
      <c r="D271" s="16" t="s">
        <v>466</v>
      </c>
      <c r="E271" s="16" t="s">
        <v>18</v>
      </c>
      <c r="F271" s="16" t="s">
        <v>20</v>
      </c>
      <c r="G271" s="7" t="n">
        <v>2</v>
      </c>
      <c r="H271" s="6" t="n">
        <v>565.3</v>
      </c>
      <c r="I271" s="6" t="n">
        <v>-1130.6</v>
      </c>
      <c r="J271" s="6" t="n">
        <v>-0</v>
      </c>
      <c r="K271" s="6" t="n">
        <v>-0.79</v>
      </c>
      <c r="L271" s="6" t="n">
        <v>-0</v>
      </c>
      <c r="M271" s="6" t="s">
        <f>=I271+J271+K271+L271</f>
      </c>
      <c r="N271" s="6"/>
      <c r="O271" s="16"/>
      <c r="P271" s="16" t="s">
        <v>552</v>
      </c>
    </row>
    <row collapsed="false" customFormat="false" customHeight="false" hidden="false" ht="12.1" outlineLevel="0" r="272">
      <c r="A272" s="21" t="n">
        <v>45384.520011574</v>
      </c>
      <c r="B272" s="22" t="s">
        <v>581</v>
      </c>
      <c r="C272" s="22" t="s">
        <v>658</v>
      </c>
      <c r="D272" s="22" t="s">
        <v>581</v>
      </c>
      <c r="E272" s="22" t="s">
        <v>581</v>
      </c>
      <c r="F272" s="22" t="s">
        <v>20</v>
      </c>
      <c r="G272" s="23" t="n">
        <v>1</v>
      </c>
      <c r="H272" s="24" t="n">
        <v>85.4</v>
      </c>
      <c r="I272" s="24" t="n">
        <v>85.4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4"/>
      <c r="O272" s="22"/>
      <c r="P272" s="22" t="s">
        <v>552</v>
      </c>
    </row>
    <row collapsed="false" customFormat="false" customHeight="false" hidden="false" ht="12.1" outlineLevel="0" r="273">
      <c r="A273" s="21" t="n">
        <v>45385.434155093</v>
      </c>
      <c r="B273" s="22" t="s">
        <v>581</v>
      </c>
      <c r="C273" s="22" t="s">
        <v>659</v>
      </c>
      <c r="D273" s="22" t="s">
        <v>581</v>
      </c>
      <c r="E273" s="22" t="s">
        <v>581</v>
      </c>
      <c r="F273" s="22" t="s">
        <v>20</v>
      </c>
      <c r="G273" s="23" t="n">
        <v>1</v>
      </c>
      <c r="H273" s="24" t="n">
        <v>3015.18</v>
      </c>
      <c r="I273" s="24" t="n">
        <v>3015.18</v>
      </c>
      <c r="J273" s="24" t="n">
        <v>0</v>
      </c>
      <c r="K273" s="24" t="n">
        <v>-0</v>
      </c>
      <c r="L273" s="24" t="n">
        <v>-0</v>
      </c>
      <c r="M273" s="6" t="s">
        <f>=I273+J273+K273+L273</f>
      </c>
      <c r="N273" s="24"/>
      <c r="O273" s="22"/>
      <c r="P273" s="22" t="s">
        <v>552</v>
      </c>
    </row>
    <row collapsed="false" customFormat="false" customHeight="false" hidden="false" ht="12.1" outlineLevel="0" r="274">
      <c r="A274" s="21" t="n">
        <v>45385.434155093</v>
      </c>
      <c r="B274" s="22" t="s">
        <v>607</v>
      </c>
      <c r="C274" s="22" t="s">
        <v>660</v>
      </c>
      <c r="D274" s="22" t="s">
        <v>607</v>
      </c>
      <c r="E274" s="22" t="s">
        <v>607</v>
      </c>
      <c r="F274" s="22" t="s">
        <v>20</v>
      </c>
      <c r="G274" s="23" t="n">
        <v>1</v>
      </c>
      <c r="H274" s="24" t="n">
        <v>126000</v>
      </c>
      <c r="I274" s="24" t="n">
        <v>126000</v>
      </c>
      <c r="J274" s="24" t="n">
        <v>0</v>
      </c>
      <c r="K274" s="24" t="n">
        <v>-0</v>
      </c>
      <c r="L274" s="24" t="n">
        <v>-0</v>
      </c>
      <c r="M274" s="6" t="s">
        <f>=I274+J274+K274+L274</f>
      </c>
      <c r="N274" s="24"/>
      <c r="O274" s="22"/>
      <c r="P274" s="22" t="s">
        <v>552</v>
      </c>
    </row>
    <row collapsed="false" customFormat="false" customHeight="false" hidden="false" ht="12.1" outlineLevel="0" r="275">
      <c r="A275" s="20" t="n">
        <v>45387.714849537</v>
      </c>
      <c r="B275" s="16" t="s">
        <v>506</v>
      </c>
      <c r="C275" s="16" t="s">
        <v>639</v>
      </c>
      <c r="D275" s="16" t="s">
        <v>466</v>
      </c>
      <c r="E275" s="16" t="s">
        <v>73</v>
      </c>
      <c r="F275" s="16" t="s">
        <v>20</v>
      </c>
      <c r="G275" s="7" t="n">
        <v>150</v>
      </c>
      <c r="H275" s="6" t="n">
        <v>59.299</v>
      </c>
      <c r="I275" s="6" t="n">
        <v>-88948.5</v>
      </c>
      <c r="J275" s="6" t="n">
        <v>-1705.5</v>
      </c>
      <c r="K275" s="6" t="n">
        <v>-62.26</v>
      </c>
      <c r="L275" s="6" t="n">
        <v>-0</v>
      </c>
      <c r="M275" s="6" t="s">
        <f>=I275+J275+K275+L275</f>
      </c>
      <c r="N275" s="6"/>
      <c r="O275" s="16"/>
      <c r="P275" s="16" t="s">
        <v>552</v>
      </c>
    </row>
    <row collapsed="false" customFormat="false" customHeight="false" hidden="false" ht="12.1" outlineLevel="0" r="276">
      <c r="A276" s="20" t="n">
        <v>45387.715833333</v>
      </c>
      <c r="B276" s="16" t="s">
        <v>59</v>
      </c>
      <c r="C276" s="16" t="s">
        <v>576</v>
      </c>
      <c r="D276" s="16" t="s">
        <v>466</v>
      </c>
      <c r="E276" s="16" t="s">
        <v>18</v>
      </c>
      <c r="F276" s="16" t="s">
        <v>20</v>
      </c>
      <c r="G276" s="7" t="n">
        <v>1200</v>
      </c>
      <c r="H276" s="6" t="n">
        <v>31</v>
      </c>
      <c r="I276" s="6" t="n">
        <v>-37200</v>
      </c>
      <c r="J276" s="6" t="n">
        <v>-0</v>
      </c>
      <c r="K276" s="6" t="n">
        <v>-26.04</v>
      </c>
      <c r="L276" s="6" t="n">
        <v>-0</v>
      </c>
      <c r="M276" s="6" t="s">
        <f>=I276+J276+K276+L276</f>
      </c>
      <c r="N276" s="6"/>
      <c r="O276" s="16"/>
      <c r="P276" s="16" t="s">
        <v>552</v>
      </c>
    </row>
    <row collapsed="false" customFormat="false" customHeight="false" hidden="false" ht="12.1" outlineLevel="0" r="277">
      <c r="A277" s="20" t="n">
        <v>45390.635092593</v>
      </c>
      <c r="B277" s="16" t="s">
        <v>508</v>
      </c>
      <c r="C277" s="16" t="s">
        <v>642</v>
      </c>
      <c r="D277" s="16" t="s">
        <v>466</v>
      </c>
      <c r="E277" s="16" t="s">
        <v>73</v>
      </c>
      <c r="F277" s="16" t="s">
        <v>20</v>
      </c>
      <c r="G277" s="7" t="n">
        <v>2</v>
      </c>
      <c r="H277" s="6" t="n">
        <v>59.34</v>
      </c>
      <c r="I277" s="6" t="n">
        <v>-1186.8</v>
      </c>
      <c r="J277" s="6" t="n">
        <v>-48.62</v>
      </c>
      <c r="K277" s="6" t="n">
        <v>-0.83</v>
      </c>
      <c r="L277" s="6" t="n">
        <v>-0</v>
      </c>
      <c r="M277" s="6" t="s">
        <f>=I277+J277+K277+L277</f>
      </c>
      <c r="N277" s="6"/>
      <c r="O277" s="16"/>
      <c r="P277" s="16" t="s">
        <v>552</v>
      </c>
    </row>
    <row collapsed="false" customFormat="false" customHeight="false" hidden="false" ht="12.1" outlineLevel="0" r="278">
      <c r="A278" s="25" t="n">
        <v>45392.527025463</v>
      </c>
      <c r="B278" s="26" t="s">
        <v>510</v>
      </c>
      <c r="C278" s="26" t="s">
        <v>644</v>
      </c>
      <c r="D278" s="26" t="s">
        <v>467</v>
      </c>
      <c r="E278" s="26" t="s">
        <v>561</v>
      </c>
      <c r="F278" s="26" t="s">
        <v>20</v>
      </c>
      <c r="G278" s="27" t="n">
        <v>-2867</v>
      </c>
      <c r="H278" s="28" t="n">
        <v>118.1</v>
      </c>
      <c r="I278" s="28" t="n">
        <v>338592.7</v>
      </c>
      <c r="J278" s="28" t="n">
        <v>0</v>
      </c>
      <c r="K278" s="28" t="n">
        <v>-237.01</v>
      </c>
      <c r="L278" s="28" t="n">
        <v>-0</v>
      </c>
      <c r="M278" s="6" t="s">
        <f>=I278+J278+K278+L278</f>
      </c>
      <c r="N278" s="28"/>
      <c r="O278" s="26"/>
      <c r="P278" s="26" t="s">
        <v>552</v>
      </c>
    </row>
    <row collapsed="false" customFormat="false" customHeight="false" hidden="false" ht="12.1" outlineLevel="0" r="279">
      <c r="A279" s="20" t="n">
        <v>45392.537361111</v>
      </c>
      <c r="B279" s="16" t="s">
        <v>508</v>
      </c>
      <c r="C279" s="16" t="s">
        <v>642</v>
      </c>
      <c r="D279" s="16" t="s">
        <v>466</v>
      </c>
      <c r="E279" s="16" t="s">
        <v>73</v>
      </c>
      <c r="F279" s="16" t="s">
        <v>20</v>
      </c>
      <c r="G279" s="7" t="n">
        <v>545</v>
      </c>
      <c r="H279" s="6" t="n">
        <v>59.59</v>
      </c>
      <c r="I279" s="6" t="n">
        <v>-324765.5</v>
      </c>
      <c r="J279" s="6" t="n">
        <v>-13461.5</v>
      </c>
      <c r="K279" s="6" t="n">
        <v>-227.34</v>
      </c>
      <c r="L279" s="6" t="n">
        <v>-0</v>
      </c>
      <c r="M279" s="6" t="s">
        <f>=I279+J279+K279+L279</f>
      </c>
      <c r="N279" s="6"/>
      <c r="O279" s="16"/>
      <c r="P279" s="16" t="s">
        <v>552</v>
      </c>
    </row>
    <row collapsed="false" customFormat="false" customHeight="false" hidden="false" ht="12.1" outlineLevel="0" r="280">
      <c r="A280" s="25" t="n">
        <v>45419.758576389</v>
      </c>
      <c r="B280" s="26" t="s">
        <v>59</v>
      </c>
      <c r="C280" s="26" t="s">
        <v>576</v>
      </c>
      <c r="D280" s="26" t="s">
        <v>467</v>
      </c>
      <c r="E280" s="26" t="s">
        <v>18</v>
      </c>
      <c r="F280" s="26" t="s">
        <v>20</v>
      </c>
      <c r="G280" s="27" t="n">
        <v>-1200</v>
      </c>
      <c r="H280" s="28" t="n">
        <v>36.4</v>
      </c>
      <c r="I280" s="28" t="n">
        <v>43680</v>
      </c>
      <c r="J280" s="28" t="n">
        <v>0</v>
      </c>
      <c r="K280" s="28" t="n">
        <v>-30.58</v>
      </c>
      <c r="L280" s="28" t="n">
        <v>-0</v>
      </c>
      <c r="M280" s="6" t="s">
        <f>=I280+J280+K280+L280</f>
      </c>
      <c r="N280" s="28"/>
      <c r="O280" s="26"/>
      <c r="P280" s="26" t="s">
        <v>552</v>
      </c>
    </row>
    <row collapsed="false" customFormat="false" customHeight="false" hidden="false" ht="12.1" outlineLevel="0" r="281">
      <c r="A281" s="20" t="n">
        <v>45425.426574074</v>
      </c>
      <c r="B281" s="16" t="s">
        <v>27</v>
      </c>
      <c r="C281" s="16" t="s">
        <v>632</v>
      </c>
      <c r="D281" s="16" t="s">
        <v>466</v>
      </c>
      <c r="E281" s="16" t="s">
        <v>18</v>
      </c>
      <c r="F281" s="16" t="s">
        <v>20</v>
      </c>
      <c r="G281" s="7" t="n">
        <v>75</v>
      </c>
      <c r="H281" s="6" t="n">
        <v>579.4</v>
      </c>
      <c r="I281" s="6" t="n">
        <v>-43455</v>
      </c>
      <c r="J281" s="6" t="n">
        <v>-0</v>
      </c>
      <c r="K281" s="6" t="n">
        <v>-30.42</v>
      </c>
      <c r="L281" s="6" t="n">
        <v>-0</v>
      </c>
      <c r="M281" s="6" t="s">
        <f>=I281+J281+K281+L281</f>
      </c>
      <c r="N281" s="6"/>
      <c r="O281" s="16"/>
      <c r="P281" s="16" t="s">
        <v>552</v>
      </c>
    </row>
    <row collapsed="false" customFormat="false" customHeight="false" hidden="false" ht="12.1" outlineLevel="0" r="282">
      <c r="A282" s="21" t="n">
        <v>45436.020636574</v>
      </c>
      <c r="B282" s="22" t="s">
        <v>551</v>
      </c>
      <c r="C282" s="22" t="s">
        <v>91</v>
      </c>
      <c r="D282" s="22" t="s">
        <v>551</v>
      </c>
      <c r="E282" s="22" t="s">
        <v>551</v>
      </c>
      <c r="F282" s="22" t="s">
        <v>20</v>
      </c>
      <c r="G282" s="23" t="n">
        <v>1</v>
      </c>
      <c r="H282" s="24" t="n">
        <v>3563.4</v>
      </c>
      <c r="I282" s="24" t="n">
        <v>3563.4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4"/>
      <c r="O282" s="22"/>
      <c r="P282" s="22" t="s">
        <v>655</v>
      </c>
    </row>
    <row collapsed="false" customFormat="false" customHeight="false" hidden="false" ht="12.1" outlineLevel="0" r="283">
      <c r="A283" s="21" t="n">
        <v>45436.723993056</v>
      </c>
      <c r="B283" s="22" t="s">
        <v>551</v>
      </c>
      <c r="C283" s="22" t="s">
        <v>112</v>
      </c>
      <c r="D283" s="22" t="s">
        <v>551</v>
      </c>
      <c r="E283" s="22" t="s">
        <v>551</v>
      </c>
      <c r="F283" s="22" t="s">
        <v>20</v>
      </c>
      <c r="G283" s="23" t="n">
        <v>1</v>
      </c>
      <c r="H283" s="24" t="n">
        <v>93000</v>
      </c>
      <c r="I283" s="24" t="n">
        <v>93000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4"/>
      <c r="O283" s="22"/>
      <c r="P283" s="22" t="s">
        <v>552</v>
      </c>
    </row>
    <row collapsed="false" customFormat="false" customHeight="false" hidden="false" ht="12.1" outlineLevel="0" r="284">
      <c r="A284" s="20" t="n">
        <v>45436.726319444</v>
      </c>
      <c r="B284" s="16" t="s">
        <v>66</v>
      </c>
      <c r="C284" s="16" t="s">
        <v>596</v>
      </c>
      <c r="D284" s="16" t="s">
        <v>466</v>
      </c>
      <c r="E284" s="16" t="s">
        <v>18</v>
      </c>
      <c r="F284" s="16" t="s">
        <v>20</v>
      </c>
      <c r="G284" s="7" t="n">
        <v>690</v>
      </c>
      <c r="H284" s="6" t="n">
        <v>134.35449275362</v>
      </c>
      <c r="I284" s="6" t="n">
        <v>-92704.6</v>
      </c>
      <c r="J284" s="6" t="n">
        <v>-0</v>
      </c>
      <c r="K284" s="6" t="n">
        <v>-64.89</v>
      </c>
      <c r="L284" s="6" t="n">
        <v>-0</v>
      </c>
      <c r="M284" s="6" t="s">
        <f>=I284+J284+K284+L284</f>
      </c>
      <c r="N284" s="6"/>
      <c r="O284" s="16"/>
      <c r="P284" s="16" t="s">
        <v>552</v>
      </c>
    </row>
    <row collapsed="false" customFormat="false" customHeight="false" hidden="false" ht="12.1" outlineLevel="0" r="285">
      <c r="A285" s="20" t="n">
        <v>45436.727951389</v>
      </c>
      <c r="B285" s="16" t="s">
        <v>496</v>
      </c>
      <c r="C285" s="16" t="s">
        <v>589</v>
      </c>
      <c r="D285" s="16" t="s">
        <v>466</v>
      </c>
      <c r="E285" s="16" t="s">
        <v>18</v>
      </c>
      <c r="F285" s="16" t="s">
        <v>20</v>
      </c>
      <c r="G285" s="7" t="n">
        <v>10000</v>
      </c>
      <c r="H285" s="6" t="n">
        <v>0.022145</v>
      </c>
      <c r="I285" s="6" t="n">
        <v>-221.45</v>
      </c>
      <c r="J285" s="6" t="n">
        <v>-0</v>
      </c>
      <c r="K285" s="6" t="n">
        <v>-0.16</v>
      </c>
      <c r="L285" s="6" t="n">
        <v>-0</v>
      </c>
      <c r="M285" s="6" t="s">
        <f>=I285+J285+K285+L285</f>
      </c>
      <c r="N285" s="6"/>
      <c r="O285" s="16"/>
      <c r="P285" s="16" t="s">
        <v>552</v>
      </c>
    </row>
    <row collapsed="false" customFormat="false" customHeight="false" hidden="false" ht="12.1" outlineLevel="0" r="286">
      <c r="A286" s="20" t="n">
        <v>45436.743865741</v>
      </c>
      <c r="B286" s="16" t="s">
        <v>473</v>
      </c>
      <c r="C286" s="16" t="s">
        <v>569</v>
      </c>
      <c r="D286" s="16" t="s">
        <v>466</v>
      </c>
      <c r="E286" s="16" t="s">
        <v>561</v>
      </c>
      <c r="F286" s="16" t="s">
        <v>20</v>
      </c>
      <c r="G286" s="7" t="n">
        <v>2520</v>
      </c>
      <c r="H286" s="6" t="n">
        <v>1.4044</v>
      </c>
      <c r="I286" s="6" t="n">
        <v>-3539.09</v>
      </c>
      <c r="J286" s="6" t="n">
        <v>-0</v>
      </c>
      <c r="K286" s="6" t="n">
        <v>-0</v>
      </c>
      <c r="L286" s="6" t="n">
        <v>-0</v>
      </c>
      <c r="M286" s="6" t="s">
        <f>=I286+J286+K286+L286</f>
      </c>
      <c r="N286" s="6"/>
      <c r="O286" s="16"/>
      <c r="P286" s="16" t="s">
        <v>655</v>
      </c>
    </row>
    <row collapsed="false" customFormat="false" customHeight="false" hidden="false" ht="12.1" outlineLevel="0" r="287">
      <c r="A287" s="25" t="n">
        <v>45447.504837963</v>
      </c>
      <c r="B287" s="26" t="s">
        <v>473</v>
      </c>
      <c r="C287" s="26" t="s">
        <v>569</v>
      </c>
      <c r="D287" s="26" t="s">
        <v>467</v>
      </c>
      <c r="E287" s="26" t="s">
        <v>561</v>
      </c>
      <c r="F287" s="26" t="s">
        <v>20</v>
      </c>
      <c r="G287" s="27" t="n">
        <v>-100000</v>
      </c>
      <c r="H287" s="28" t="n">
        <v>1.4098</v>
      </c>
      <c r="I287" s="28" t="n">
        <v>140980</v>
      </c>
      <c r="J287" s="28" t="n">
        <v>0</v>
      </c>
      <c r="K287" s="28" t="n">
        <v>-0</v>
      </c>
      <c r="L287" s="28" t="n">
        <v>-0</v>
      </c>
      <c r="M287" s="6" t="s">
        <f>=I287+J287+K287+L287</f>
      </c>
      <c r="N287" s="28"/>
      <c r="O287" s="26"/>
      <c r="P287" s="26" t="s">
        <v>655</v>
      </c>
    </row>
    <row collapsed="false" customFormat="false" customHeight="false" hidden="false" ht="12.1" outlineLevel="0" r="288">
      <c r="A288" s="33" t="n">
        <v>45448.020636574</v>
      </c>
      <c r="B288" s="34" t="s">
        <v>588</v>
      </c>
      <c r="C288" s="34" t="s">
        <v>172</v>
      </c>
      <c r="D288" s="34" t="s">
        <v>588</v>
      </c>
      <c r="E288" s="34" t="s">
        <v>588</v>
      </c>
      <c r="F288" s="34" t="s">
        <v>20</v>
      </c>
      <c r="G288" s="35" t="n">
        <v>1</v>
      </c>
      <c r="H288" s="36" t="n">
        <v>-141000</v>
      </c>
      <c r="I288" s="36" t="n">
        <v>-141000</v>
      </c>
      <c r="J288" s="36" t="n">
        <v>0</v>
      </c>
      <c r="K288" s="36" t="n">
        <v>-0</v>
      </c>
      <c r="L288" s="36" t="n">
        <v>-0</v>
      </c>
      <c r="M288" s="6" t="s">
        <f>=I288+J288+K288+L288</f>
      </c>
      <c r="N288" s="36"/>
      <c r="O288" s="34"/>
      <c r="P288" s="34" t="s">
        <v>655</v>
      </c>
    </row>
    <row collapsed="false" customFormat="false" customHeight="false" hidden="false" ht="12.1" outlineLevel="0" r="289">
      <c r="A289" s="21" t="n">
        <v>45448.464259259</v>
      </c>
      <c r="B289" s="22" t="s">
        <v>551</v>
      </c>
      <c r="C289" s="22" t="s">
        <v>112</v>
      </c>
      <c r="D289" s="22" t="s">
        <v>551</v>
      </c>
      <c r="E289" s="22" t="s">
        <v>551</v>
      </c>
      <c r="F289" s="22" t="s">
        <v>20</v>
      </c>
      <c r="G289" s="23" t="n">
        <v>1</v>
      </c>
      <c r="H289" s="24" t="n">
        <v>110000</v>
      </c>
      <c r="I289" s="24" t="n">
        <v>110000</v>
      </c>
      <c r="J289" s="24" t="n">
        <v>0</v>
      </c>
      <c r="K289" s="24" t="n">
        <v>-0</v>
      </c>
      <c r="L289" s="24" t="n">
        <v>-0</v>
      </c>
      <c r="M289" s="6" t="s">
        <f>=I289+J289+K289+L289</f>
      </c>
      <c r="N289" s="24"/>
      <c r="O289" s="22"/>
      <c r="P289" s="22" t="s">
        <v>552</v>
      </c>
    </row>
    <row collapsed="false" customFormat="false" customHeight="false" hidden="false" ht="12.1" outlineLevel="0" r="290">
      <c r="A290" s="20" t="n">
        <v>45448.465439815</v>
      </c>
      <c r="B290" s="16" t="s">
        <v>508</v>
      </c>
      <c r="C290" s="16" t="s">
        <v>642</v>
      </c>
      <c r="D290" s="16" t="s">
        <v>466</v>
      </c>
      <c r="E290" s="16" t="s">
        <v>73</v>
      </c>
      <c r="F290" s="16" t="s">
        <v>20</v>
      </c>
      <c r="G290" s="7" t="n">
        <v>20</v>
      </c>
      <c r="H290" s="6" t="n">
        <v>54.949</v>
      </c>
      <c r="I290" s="6" t="n">
        <v>-10989.8</v>
      </c>
      <c r="J290" s="6" t="n">
        <v>-3.8</v>
      </c>
      <c r="K290" s="6" t="n">
        <v>-7.69</v>
      </c>
      <c r="L290" s="6" t="n">
        <v>-0</v>
      </c>
      <c r="M290" s="6" t="s">
        <f>=I290+J290+K290+L290</f>
      </c>
      <c r="N290" s="6"/>
      <c r="O290" s="16"/>
      <c r="P290" s="16" t="s">
        <v>552</v>
      </c>
    </row>
    <row collapsed="false" customFormat="false" customHeight="false" hidden="false" ht="12.1" outlineLevel="0" r="291">
      <c r="A291" s="20" t="n">
        <v>45448.46625</v>
      </c>
      <c r="B291" s="16" t="s">
        <v>59</v>
      </c>
      <c r="C291" s="16" t="s">
        <v>576</v>
      </c>
      <c r="D291" s="16" t="s">
        <v>466</v>
      </c>
      <c r="E291" s="16" t="s">
        <v>18</v>
      </c>
      <c r="F291" s="16" t="s">
        <v>20</v>
      </c>
      <c r="G291" s="7" t="n">
        <v>400</v>
      </c>
      <c r="H291" s="6" t="n">
        <v>28.93</v>
      </c>
      <c r="I291" s="6" t="n">
        <v>-11572</v>
      </c>
      <c r="J291" s="6" t="n">
        <v>-0</v>
      </c>
      <c r="K291" s="6" t="n">
        <v>-8.1</v>
      </c>
      <c r="L291" s="6" t="n">
        <v>-0</v>
      </c>
      <c r="M291" s="6" t="s">
        <f>=I291+J291+K291+L291</f>
      </c>
      <c r="N291" s="6"/>
      <c r="O291" s="16"/>
      <c r="P291" s="16" t="s">
        <v>552</v>
      </c>
    </row>
    <row collapsed="false" customFormat="false" customHeight="false" hidden="false" ht="12.1" outlineLevel="0" r="292">
      <c r="A292" s="20" t="n">
        <v>45448.466666667</v>
      </c>
      <c r="B292" s="16" t="s">
        <v>27</v>
      </c>
      <c r="C292" s="16" t="s">
        <v>632</v>
      </c>
      <c r="D292" s="16" t="s">
        <v>466</v>
      </c>
      <c r="E292" s="16" t="s">
        <v>18</v>
      </c>
      <c r="F292" s="16" t="s">
        <v>20</v>
      </c>
      <c r="G292" s="7" t="n">
        <v>20</v>
      </c>
      <c r="H292" s="6" t="n">
        <v>567.3225</v>
      </c>
      <c r="I292" s="6" t="n">
        <v>-11346.45</v>
      </c>
      <c r="J292" s="6" t="n">
        <v>-0</v>
      </c>
      <c r="K292" s="6" t="n">
        <v>-7.95</v>
      </c>
      <c r="L292" s="6" t="n">
        <v>-0</v>
      </c>
      <c r="M292" s="6" t="s">
        <f>=I292+J292+K292+L292</f>
      </c>
      <c r="N292" s="6"/>
      <c r="O292" s="16"/>
      <c r="P292" s="16" t="s">
        <v>552</v>
      </c>
    </row>
    <row collapsed="false" customFormat="false" customHeight="false" hidden="false" ht="12.1" outlineLevel="0" r="293">
      <c r="A293" s="21" t="n">
        <v>45449.427627315</v>
      </c>
      <c r="B293" s="22" t="s">
        <v>581</v>
      </c>
      <c r="C293" s="22" t="s">
        <v>661</v>
      </c>
      <c r="D293" s="22" t="s">
        <v>581</v>
      </c>
      <c r="E293" s="22" t="s">
        <v>581</v>
      </c>
      <c r="F293" s="22" t="s">
        <v>20</v>
      </c>
      <c r="G293" s="23" t="n">
        <v>1</v>
      </c>
      <c r="H293" s="24" t="n">
        <v>26443.8</v>
      </c>
      <c r="I293" s="24" t="n">
        <v>26443.8</v>
      </c>
      <c r="J293" s="24" t="n">
        <v>0</v>
      </c>
      <c r="K293" s="24" t="n">
        <v>-0</v>
      </c>
      <c r="L293" s="24" t="n">
        <v>-0</v>
      </c>
      <c r="M293" s="6" t="s">
        <f>=I293+J293+K293+L293</f>
      </c>
      <c r="N293" s="24"/>
      <c r="O293" s="22"/>
      <c r="P293" s="22" t="s">
        <v>552</v>
      </c>
    </row>
    <row collapsed="false" customFormat="false" customHeight="false" hidden="false" ht="12.1" outlineLevel="0" r="294">
      <c r="A294" s="20" t="n">
        <v>45449.971087963</v>
      </c>
      <c r="B294" s="16" t="s">
        <v>27</v>
      </c>
      <c r="C294" s="16" t="s">
        <v>632</v>
      </c>
      <c r="D294" s="16" t="s">
        <v>466</v>
      </c>
      <c r="E294" s="16" t="s">
        <v>18</v>
      </c>
      <c r="F294" s="16" t="s">
        <v>20</v>
      </c>
      <c r="G294" s="7" t="n">
        <v>100</v>
      </c>
      <c r="H294" s="6" t="n">
        <v>565.7</v>
      </c>
      <c r="I294" s="6" t="n">
        <v>-56570</v>
      </c>
      <c r="J294" s="6" t="n">
        <v>-0</v>
      </c>
      <c r="K294" s="6" t="n">
        <v>-39.6</v>
      </c>
      <c r="L294" s="6" t="n">
        <v>-0</v>
      </c>
      <c r="M294" s="6" t="s">
        <f>=I294+J294+K294+L294</f>
      </c>
      <c r="N294" s="6"/>
      <c r="O294" s="16"/>
      <c r="P294" s="16" t="s">
        <v>552</v>
      </c>
    </row>
    <row collapsed="false" customFormat="false" customHeight="false" hidden="false" ht="12.1" outlineLevel="0" r="295">
      <c r="A295" s="20" t="n">
        <v>45450.732060185</v>
      </c>
      <c r="B295" s="16" t="s">
        <v>59</v>
      </c>
      <c r="C295" s="16" t="s">
        <v>576</v>
      </c>
      <c r="D295" s="16" t="s">
        <v>466</v>
      </c>
      <c r="E295" s="16" t="s">
        <v>18</v>
      </c>
      <c r="F295" s="16" t="s">
        <v>20</v>
      </c>
      <c r="G295" s="7" t="n">
        <v>800</v>
      </c>
      <c r="H295" s="6" t="n">
        <v>29.505</v>
      </c>
      <c r="I295" s="6" t="n">
        <v>-23604</v>
      </c>
      <c r="J295" s="6" t="n">
        <v>-0</v>
      </c>
      <c r="K295" s="6" t="n">
        <v>-16.53</v>
      </c>
      <c r="L295" s="6" t="n">
        <v>-0</v>
      </c>
      <c r="M295" s="6" t="s">
        <f>=I295+J295+K295+L295</f>
      </c>
      <c r="N295" s="6"/>
      <c r="O295" s="16"/>
      <c r="P295" s="16" t="s">
        <v>552</v>
      </c>
    </row>
    <row collapsed="false" customFormat="false" customHeight="false" hidden="false" ht="12.1" outlineLevel="0" r="296">
      <c r="A296" s="20" t="n">
        <v>45453.484340278</v>
      </c>
      <c r="B296" s="16" t="s">
        <v>508</v>
      </c>
      <c r="C296" s="16" t="s">
        <v>642</v>
      </c>
      <c r="D296" s="16" t="s">
        <v>466</v>
      </c>
      <c r="E296" s="16" t="s">
        <v>73</v>
      </c>
      <c r="F296" s="16" t="s">
        <v>20</v>
      </c>
      <c r="G296" s="7" t="n">
        <v>20</v>
      </c>
      <c r="H296" s="6" t="n">
        <v>54.53</v>
      </c>
      <c r="I296" s="6" t="n">
        <v>-10906</v>
      </c>
      <c r="J296" s="6" t="n">
        <v>-23.4</v>
      </c>
      <c r="K296" s="6" t="n">
        <v>-7.63</v>
      </c>
      <c r="L296" s="6" t="n">
        <v>-0</v>
      </c>
      <c r="M296" s="6" t="s">
        <f>=I296+J296+K296+L296</f>
      </c>
      <c r="N296" s="6"/>
      <c r="O296" s="16"/>
      <c r="P296" s="16" t="s">
        <v>552</v>
      </c>
    </row>
    <row collapsed="false" customFormat="false" customHeight="false" hidden="false" ht="12.1" outlineLevel="0" r="297">
      <c r="A297" s="20" t="n">
        <v>45460.448043981</v>
      </c>
      <c r="B297" s="16" t="s">
        <v>508</v>
      </c>
      <c r="C297" s="16" t="s">
        <v>642</v>
      </c>
      <c r="D297" s="16" t="s">
        <v>466</v>
      </c>
      <c r="E297" s="16" t="s">
        <v>73</v>
      </c>
      <c r="F297" s="16" t="s">
        <v>20</v>
      </c>
      <c r="G297" s="7" t="n">
        <v>21</v>
      </c>
      <c r="H297" s="6" t="n">
        <v>53.755</v>
      </c>
      <c r="I297" s="6" t="n">
        <v>-11288.55</v>
      </c>
      <c r="J297" s="6" t="n">
        <v>-53.13</v>
      </c>
      <c r="K297" s="6" t="n">
        <v>-7.9</v>
      </c>
      <c r="L297" s="6" t="n">
        <v>-0</v>
      </c>
      <c r="M297" s="6" t="s">
        <f>=I297+J297+K297+L297</f>
      </c>
      <c r="N297" s="6"/>
      <c r="O297" s="16"/>
      <c r="P297" s="16" t="s">
        <v>552</v>
      </c>
    </row>
    <row collapsed="false" customFormat="false" customHeight="false" hidden="false" ht="12.1" outlineLevel="0" r="298">
      <c r="A298" s="25" t="n">
        <v>45461.847314815</v>
      </c>
      <c r="B298" s="26" t="s">
        <v>473</v>
      </c>
      <c r="C298" s="26" t="s">
        <v>569</v>
      </c>
      <c r="D298" s="26" t="s">
        <v>467</v>
      </c>
      <c r="E298" s="26" t="s">
        <v>561</v>
      </c>
      <c r="F298" s="26" t="s">
        <v>20</v>
      </c>
      <c r="G298" s="27" t="n">
        <v>-100000</v>
      </c>
      <c r="H298" s="28" t="n">
        <v>1.4185</v>
      </c>
      <c r="I298" s="28" t="n">
        <v>141850</v>
      </c>
      <c r="J298" s="28" t="n">
        <v>0</v>
      </c>
      <c r="K298" s="28" t="n">
        <v>-0</v>
      </c>
      <c r="L298" s="28" t="n">
        <v>-0</v>
      </c>
      <c r="M298" s="6" t="s">
        <f>=I298+J298+K298+L298</f>
      </c>
      <c r="N298" s="28"/>
      <c r="O298" s="26"/>
      <c r="P298" s="26" t="s">
        <v>655</v>
      </c>
    </row>
    <row collapsed="false" customFormat="false" customHeight="false" hidden="false" ht="12.1" outlineLevel="0" r="299">
      <c r="A299" s="33" t="n">
        <v>45462.020636574</v>
      </c>
      <c r="B299" s="34" t="s">
        <v>588</v>
      </c>
      <c r="C299" s="34" t="s">
        <v>174</v>
      </c>
      <c r="D299" s="34" t="s">
        <v>588</v>
      </c>
      <c r="E299" s="34" t="s">
        <v>588</v>
      </c>
      <c r="F299" s="34" t="s">
        <v>20</v>
      </c>
      <c r="G299" s="35" t="n">
        <v>1</v>
      </c>
      <c r="H299" s="36" t="n">
        <v>-140000</v>
      </c>
      <c r="I299" s="36" t="n">
        <v>-140000</v>
      </c>
      <c r="J299" s="36" t="n">
        <v>0</v>
      </c>
      <c r="K299" s="36" t="n">
        <v>-0</v>
      </c>
      <c r="L299" s="36" t="n">
        <v>-0</v>
      </c>
      <c r="M299" s="6" t="s">
        <f>=I299+J299+K299+L299</f>
      </c>
      <c r="N299" s="36"/>
      <c r="O299" s="34"/>
      <c r="P299" s="34" t="s">
        <v>655</v>
      </c>
    </row>
    <row collapsed="false" customFormat="false" customHeight="false" hidden="false" ht="12.1" outlineLevel="0" r="300">
      <c r="A300" s="29" t="n">
        <v>45462.020636574</v>
      </c>
      <c r="B300" s="30" t="s">
        <v>579</v>
      </c>
      <c r="C300" s="30" t="s">
        <v>662</v>
      </c>
      <c r="D300" s="30" t="s">
        <v>579</v>
      </c>
      <c r="E300" s="30" t="s">
        <v>579</v>
      </c>
      <c r="F300" s="30" t="s">
        <v>20</v>
      </c>
      <c r="G300" s="31" t="n">
        <v>1</v>
      </c>
      <c r="H300" s="32" t="n">
        <v>-699</v>
      </c>
      <c r="I300" s="32" t="n">
        <v>-699</v>
      </c>
      <c r="J300" s="32" t="n">
        <v>0</v>
      </c>
      <c r="K300" s="32" t="n">
        <v>-0</v>
      </c>
      <c r="L300" s="32" t="n">
        <v>-0</v>
      </c>
      <c r="M300" s="6" t="s">
        <f>=I300+J300+K300+L300</f>
      </c>
      <c r="N300" s="32"/>
      <c r="O300" s="30"/>
      <c r="P300" s="30" t="s">
        <v>655</v>
      </c>
    </row>
    <row collapsed="false" customFormat="false" customHeight="false" hidden="false" ht="12.1" outlineLevel="0" r="301">
      <c r="A301" s="21" t="n">
        <v>45462.734398148</v>
      </c>
      <c r="B301" s="22" t="s">
        <v>551</v>
      </c>
      <c r="C301" s="22" t="s">
        <v>112</v>
      </c>
      <c r="D301" s="22" t="s">
        <v>551</v>
      </c>
      <c r="E301" s="22" t="s">
        <v>551</v>
      </c>
      <c r="F301" s="22" t="s">
        <v>20</v>
      </c>
      <c r="G301" s="23" t="n">
        <v>1</v>
      </c>
      <c r="H301" s="24" t="n">
        <v>100000</v>
      </c>
      <c r="I301" s="24" t="n">
        <v>100000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4"/>
      <c r="O301" s="22"/>
      <c r="P301" s="22" t="s">
        <v>552</v>
      </c>
    </row>
    <row collapsed="false" customFormat="false" customHeight="false" hidden="false" ht="12.1" outlineLevel="0" r="302">
      <c r="A302" s="20" t="n">
        <v>45462.735578704</v>
      </c>
      <c r="B302" s="16" t="s">
        <v>59</v>
      </c>
      <c r="C302" s="16" t="s">
        <v>576</v>
      </c>
      <c r="D302" s="16" t="s">
        <v>466</v>
      </c>
      <c r="E302" s="16" t="s">
        <v>18</v>
      </c>
      <c r="F302" s="16" t="s">
        <v>20</v>
      </c>
      <c r="G302" s="7" t="n">
        <v>1500</v>
      </c>
      <c r="H302" s="6" t="n">
        <v>26.845</v>
      </c>
      <c r="I302" s="6" t="n">
        <v>-40267.5</v>
      </c>
      <c r="J302" s="6" t="n">
        <v>-0</v>
      </c>
      <c r="K302" s="6" t="n">
        <v>-28.19</v>
      </c>
      <c r="L302" s="6" t="n">
        <v>-0</v>
      </c>
      <c r="M302" s="6" t="s">
        <f>=I302+J302+K302+L302</f>
      </c>
      <c r="N302" s="6"/>
      <c r="O302" s="16"/>
      <c r="P302" s="16" t="s">
        <v>552</v>
      </c>
    </row>
    <row collapsed="false" customFormat="false" customHeight="false" hidden="false" ht="12.1" outlineLevel="0" r="303">
      <c r="A303" s="20" t="n">
        <v>45463.565162037</v>
      </c>
      <c r="B303" s="16" t="s">
        <v>27</v>
      </c>
      <c r="C303" s="16" t="s">
        <v>632</v>
      </c>
      <c r="D303" s="16" t="s">
        <v>466</v>
      </c>
      <c r="E303" s="16" t="s">
        <v>18</v>
      </c>
      <c r="F303" s="16" t="s">
        <v>20</v>
      </c>
      <c r="G303" s="7" t="n">
        <v>48</v>
      </c>
      <c r="H303" s="6" t="n">
        <v>537.6</v>
      </c>
      <c r="I303" s="6" t="n">
        <v>-25804.8</v>
      </c>
      <c r="J303" s="6" t="n">
        <v>-0</v>
      </c>
      <c r="K303" s="6" t="n">
        <v>-18.07</v>
      </c>
      <c r="L303" s="6" t="n">
        <v>-0</v>
      </c>
      <c r="M303" s="6" t="s">
        <f>=I303+J303+K303+L303</f>
      </c>
      <c r="N303" s="6"/>
      <c r="O303" s="16"/>
      <c r="P303" s="16" t="s">
        <v>552</v>
      </c>
    </row>
    <row collapsed="false" customFormat="false" customHeight="false" hidden="false" ht="12.1" outlineLevel="0" r="304">
      <c r="A304" s="20" t="n">
        <v>45464.692592593</v>
      </c>
      <c r="B304" s="16" t="s">
        <v>27</v>
      </c>
      <c r="C304" s="16" t="s">
        <v>632</v>
      </c>
      <c r="D304" s="16" t="s">
        <v>466</v>
      </c>
      <c r="E304" s="16" t="s">
        <v>18</v>
      </c>
      <c r="F304" s="16" t="s">
        <v>20</v>
      </c>
      <c r="G304" s="7" t="n">
        <v>37</v>
      </c>
      <c r="H304" s="6" t="n">
        <v>553.2</v>
      </c>
      <c r="I304" s="6" t="n">
        <v>-20468.4</v>
      </c>
      <c r="J304" s="6" t="n">
        <v>-0</v>
      </c>
      <c r="K304" s="6" t="n">
        <v>-14.33</v>
      </c>
      <c r="L304" s="6" t="n">
        <v>-0</v>
      </c>
      <c r="M304" s="6" t="s">
        <f>=I304+J304+K304+L304</f>
      </c>
      <c r="N304" s="6"/>
      <c r="O304" s="16"/>
      <c r="P304" s="16" t="s">
        <v>552</v>
      </c>
    </row>
    <row collapsed="false" customFormat="false" customHeight="false" hidden="false" ht="12.1" outlineLevel="0" r="305">
      <c r="A305" s="20" t="n">
        <v>45481.434537037</v>
      </c>
      <c r="B305" s="16" t="s">
        <v>508</v>
      </c>
      <c r="C305" s="16" t="s">
        <v>642</v>
      </c>
      <c r="D305" s="16" t="s">
        <v>466</v>
      </c>
      <c r="E305" s="16" t="s">
        <v>73</v>
      </c>
      <c r="F305" s="16" t="s">
        <v>20</v>
      </c>
      <c r="G305" s="7" t="n">
        <v>1</v>
      </c>
      <c r="H305" s="6" t="n">
        <v>52.5</v>
      </c>
      <c r="I305" s="6" t="n">
        <v>-525</v>
      </c>
      <c r="J305" s="6" t="n">
        <v>-6.61</v>
      </c>
      <c r="K305" s="6" t="n">
        <v>-0.37</v>
      </c>
      <c r="L305" s="6" t="n">
        <v>-0</v>
      </c>
      <c r="M305" s="6" t="s">
        <f>=I305+J305+K305+L305</f>
      </c>
      <c r="N305" s="6"/>
      <c r="O305" s="16"/>
      <c r="P305" s="16" t="s">
        <v>552</v>
      </c>
    </row>
    <row collapsed="false" customFormat="false" customHeight="false" hidden="false" ht="12.1" outlineLevel="0" r="306">
      <c r="A306" s="20" t="n">
        <v>45481.552372685</v>
      </c>
      <c r="B306" s="16" t="s">
        <v>513</v>
      </c>
      <c r="C306" s="16" t="s">
        <v>663</v>
      </c>
      <c r="D306" s="16" t="s">
        <v>466</v>
      </c>
      <c r="E306" s="16" t="s">
        <v>18</v>
      </c>
      <c r="F306" s="16" t="s">
        <v>20</v>
      </c>
      <c r="G306" s="7" t="n">
        <v>5</v>
      </c>
      <c r="H306" s="6" t="n">
        <v>4250</v>
      </c>
      <c r="I306" s="6" t="n">
        <v>-21250</v>
      </c>
      <c r="J306" s="6" t="n">
        <v>-0</v>
      </c>
      <c r="K306" s="6" t="n">
        <v>-0</v>
      </c>
      <c r="L306" s="6" t="n">
        <v>-0</v>
      </c>
      <c r="M306" s="6" t="s">
        <f>=I306+J306+K306+L306</f>
      </c>
      <c r="N306" s="6"/>
      <c r="O306" s="16"/>
      <c r="P306" s="16" t="s">
        <v>552</v>
      </c>
    </row>
    <row collapsed="false" customFormat="false" customHeight="false" hidden="false" ht="12.1" outlineLevel="0" r="307">
      <c r="A307" s="25" t="n">
        <v>45481.552372685</v>
      </c>
      <c r="B307" s="26" t="s">
        <v>474</v>
      </c>
      <c r="C307" s="26" t="s">
        <v>553</v>
      </c>
      <c r="D307" s="26" t="s">
        <v>467</v>
      </c>
      <c r="E307" s="26" t="s">
        <v>18</v>
      </c>
      <c r="F307" s="26" t="s">
        <v>20</v>
      </c>
      <c r="G307" s="27" t="n">
        <v>-5</v>
      </c>
      <c r="H307" s="28" t="n">
        <v>4250</v>
      </c>
      <c r="I307" s="28" t="n">
        <v>21250</v>
      </c>
      <c r="J307" s="28" t="n">
        <v>0</v>
      </c>
      <c r="K307" s="28" t="n">
        <v>-0</v>
      </c>
      <c r="L307" s="28" t="n">
        <v>-0</v>
      </c>
      <c r="M307" s="6" t="s">
        <f>=I307+J307+K307+L307</f>
      </c>
      <c r="N307" s="28"/>
      <c r="O307" s="26"/>
      <c r="P307" s="26" t="s">
        <v>552</v>
      </c>
    </row>
    <row collapsed="false" customFormat="false" customHeight="false" hidden="false" ht="12.1" outlineLevel="0" r="308">
      <c r="A308" s="20" t="n">
        <v>45483.605555556</v>
      </c>
      <c r="B308" s="16" t="s">
        <v>508</v>
      </c>
      <c r="C308" s="16" t="s">
        <v>642</v>
      </c>
      <c r="D308" s="16" t="s">
        <v>466</v>
      </c>
      <c r="E308" s="16" t="s">
        <v>73</v>
      </c>
      <c r="F308" s="16" t="s">
        <v>20</v>
      </c>
      <c r="G308" s="7" t="n">
        <v>24</v>
      </c>
      <c r="H308" s="6" t="n">
        <v>52.502458333333</v>
      </c>
      <c r="I308" s="6" t="n">
        <v>-12600.59</v>
      </c>
      <c r="J308" s="6" t="n">
        <v>-168</v>
      </c>
      <c r="K308" s="6" t="n">
        <v>-8.82</v>
      </c>
      <c r="L308" s="6" t="n">
        <v>-0</v>
      </c>
      <c r="M308" s="6" t="s">
        <f>=I308+J308+K308+L308</f>
      </c>
      <c r="N308" s="6"/>
      <c r="O308" s="16"/>
      <c r="P308" s="16" t="s">
        <v>552</v>
      </c>
    </row>
    <row collapsed="false" customFormat="false" customHeight="false" hidden="false" ht="12.1" outlineLevel="0" r="309">
      <c r="A309" s="25" t="n">
        <v>45489.820763889</v>
      </c>
      <c r="B309" s="26" t="s">
        <v>473</v>
      </c>
      <c r="C309" s="26" t="s">
        <v>569</v>
      </c>
      <c r="D309" s="26" t="s">
        <v>467</v>
      </c>
      <c r="E309" s="26" t="s">
        <v>561</v>
      </c>
      <c r="F309" s="26" t="s">
        <v>20</v>
      </c>
      <c r="G309" s="27" t="n">
        <v>-150000</v>
      </c>
      <c r="H309" s="28" t="n">
        <v>1.4352</v>
      </c>
      <c r="I309" s="28" t="n">
        <v>215280</v>
      </c>
      <c r="J309" s="28" t="n">
        <v>0</v>
      </c>
      <c r="K309" s="28" t="n">
        <v>-0</v>
      </c>
      <c r="L309" s="28" t="n">
        <v>-0</v>
      </c>
      <c r="M309" s="6" t="s">
        <f>=I309+J309+K309+L309</f>
      </c>
      <c r="N309" s="28"/>
      <c r="O309" s="26"/>
      <c r="P309" s="26" t="s">
        <v>655</v>
      </c>
    </row>
    <row collapsed="false" customFormat="false" customHeight="false" hidden="false" ht="12.1" outlineLevel="0" r="310">
      <c r="A310" s="20" t="n">
        <v>45489.8221875</v>
      </c>
      <c r="B310" s="16" t="s">
        <v>63</v>
      </c>
      <c r="C310" s="16" t="s">
        <v>664</v>
      </c>
      <c r="D310" s="16" t="s">
        <v>466</v>
      </c>
      <c r="E310" s="16" t="s">
        <v>18</v>
      </c>
      <c r="F310" s="16" t="s">
        <v>20</v>
      </c>
      <c r="G310" s="7" t="n">
        <v>151</v>
      </c>
      <c r="H310" s="6" t="n">
        <v>1424</v>
      </c>
      <c r="I310" s="6" t="n">
        <v>-215024</v>
      </c>
      <c r="J310" s="6" t="n">
        <v>-0</v>
      </c>
      <c r="K310" s="6" t="n">
        <v>-119.04</v>
      </c>
      <c r="L310" s="6" t="n">
        <v>-0</v>
      </c>
      <c r="M310" s="6" t="s">
        <f>=I310+J310+K310+L310</f>
      </c>
      <c r="N310" s="6"/>
      <c r="O310" s="16"/>
      <c r="P310" s="16" t="s">
        <v>655</v>
      </c>
    </row>
    <row collapsed="false" customFormat="false" customHeight="false" hidden="false" ht="12.1" outlineLevel="0" r="311">
      <c r="A311" s="21" t="n">
        <v>45497.468946759</v>
      </c>
      <c r="B311" s="22" t="s">
        <v>581</v>
      </c>
      <c r="C311" s="22" t="s">
        <v>665</v>
      </c>
      <c r="D311" s="22" t="s">
        <v>581</v>
      </c>
      <c r="E311" s="22" t="s">
        <v>581</v>
      </c>
      <c r="F311" s="22" t="s">
        <v>20</v>
      </c>
      <c r="G311" s="23" t="n">
        <v>1</v>
      </c>
      <c r="H311" s="24" t="n">
        <v>7319.9</v>
      </c>
      <c r="I311" s="24" t="n">
        <v>7319.9</v>
      </c>
      <c r="J311" s="24" t="n">
        <v>0</v>
      </c>
      <c r="K311" s="24" t="n">
        <v>-0</v>
      </c>
      <c r="L311" s="24" t="n">
        <v>-0</v>
      </c>
      <c r="M311" s="6" t="s">
        <f>=I311+J311+K311+L311</f>
      </c>
      <c r="N311" s="24"/>
      <c r="O311" s="22"/>
      <c r="P311" s="22" t="s">
        <v>552</v>
      </c>
    </row>
    <row collapsed="false" customFormat="false" customHeight="false" hidden="false" ht="12.1" outlineLevel="0" r="312">
      <c r="A312" s="20" t="n">
        <v>45502.46880787</v>
      </c>
      <c r="B312" s="16" t="s">
        <v>39</v>
      </c>
      <c r="C312" s="16" t="s">
        <v>666</v>
      </c>
      <c r="D312" s="16" t="s">
        <v>466</v>
      </c>
      <c r="E312" s="16" t="s">
        <v>18</v>
      </c>
      <c r="F312" s="16" t="s">
        <v>20</v>
      </c>
      <c r="G312" s="7" t="n">
        <v>3</v>
      </c>
      <c r="H312" s="6" t="n">
        <v>2582.5</v>
      </c>
      <c r="I312" s="6" t="n">
        <v>-7747.5</v>
      </c>
      <c r="J312" s="6" t="n">
        <v>-0</v>
      </c>
      <c r="K312" s="6" t="n">
        <v>-5.43</v>
      </c>
      <c r="L312" s="6" t="n">
        <v>-0</v>
      </c>
      <c r="M312" s="6" t="s">
        <f>=I312+J312+K312+L312</f>
      </c>
      <c r="N312" s="6"/>
      <c r="O312" s="16"/>
      <c r="P312" s="16" t="s">
        <v>552</v>
      </c>
    </row>
    <row collapsed="false" customFormat="false" customHeight="false" hidden="false" ht="12.1" outlineLevel="0" r="313">
      <c r="A313" s="21" t="n">
        <v>45502.470115741</v>
      </c>
      <c r="B313" s="22" t="s">
        <v>551</v>
      </c>
      <c r="C313" s="22" t="s">
        <v>112</v>
      </c>
      <c r="D313" s="22" t="s">
        <v>551</v>
      </c>
      <c r="E313" s="22" t="s">
        <v>551</v>
      </c>
      <c r="F313" s="22" t="s">
        <v>20</v>
      </c>
      <c r="G313" s="23" t="n">
        <v>1</v>
      </c>
      <c r="H313" s="24" t="n">
        <v>300</v>
      </c>
      <c r="I313" s="24" t="n">
        <v>300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4"/>
      <c r="O313" s="22"/>
      <c r="P313" s="22" t="s">
        <v>552</v>
      </c>
    </row>
    <row collapsed="false" customFormat="false" customHeight="false" hidden="false" ht="12.1" outlineLevel="0" r="314">
      <c r="A314" s="25" t="n">
        <v>45503.432002315</v>
      </c>
      <c r="B314" s="26" t="s">
        <v>513</v>
      </c>
      <c r="C314" s="26" t="s">
        <v>663</v>
      </c>
      <c r="D314" s="26" t="s">
        <v>467</v>
      </c>
      <c r="E314" s="26" t="s">
        <v>18</v>
      </c>
      <c r="F314" s="26" t="s">
        <v>20</v>
      </c>
      <c r="G314" s="27" t="n">
        <v>-5</v>
      </c>
      <c r="H314" s="28" t="n">
        <v>3854.5</v>
      </c>
      <c r="I314" s="28" t="n">
        <v>19272.5</v>
      </c>
      <c r="J314" s="28" t="n">
        <v>0</v>
      </c>
      <c r="K314" s="28" t="n">
        <v>-13.49</v>
      </c>
      <c r="L314" s="28" t="n">
        <v>-0</v>
      </c>
      <c r="M314" s="6" t="s">
        <f>=I314+J314+K314+L314</f>
      </c>
      <c r="N314" s="28"/>
      <c r="O314" s="26"/>
      <c r="P314" s="26" t="s">
        <v>552</v>
      </c>
    </row>
    <row collapsed="false" customFormat="false" customHeight="false" hidden="false" ht="12.1" outlineLevel="0" r="315">
      <c r="A315" s="21" t="n">
        <v>45504.590543981</v>
      </c>
      <c r="B315" s="22" t="s">
        <v>581</v>
      </c>
      <c r="C315" s="22" t="s">
        <v>667</v>
      </c>
      <c r="D315" s="22" t="s">
        <v>581</v>
      </c>
      <c r="E315" s="22" t="s">
        <v>581</v>
      </c>
      <c r="F315" s="22" t="s">
        <v>20</v>
      </c>
      <c r="G315" s="23" t="n">
        <v>1</v>
      </c>
      <c r="H315" s="24" t="n">
        <v>9521.46</v>
      </c>
      <c r="I315" s="24" t="n">
        <v>9521.46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4"/>
      <c r="O315" s="22"/>
      <c r="P315" s="22" t="s">
        <v>552</v>
      </c>
    </row>
    <row collapsed="false" customFormat="false" customHeight="false" hidden="false" ht="12.1" outlineLevel="0" r="316">
      <c r="A316" s="21" t="n">
        <v>45504.590543981</v>
      </c>
      <c r="B316" s="22" t="s">
        <v>581</v>
      </c>
      <c r="C316" s="22" t="s">
        <v>668</v>
      </c>
      <c r="D316" s="22" t="s">
        <v>581</v>
      </c>
      <c r="E316" s="22" t="s">
        <v>581</v>
      </c>
      <c r="F316" s="22" t="s">
        <v>20</v>
      </c>
      <c r="G316" s="23" t="n">
        <v>1</v>
      </c>
      <c r="H316" s="24" t="n">
        <v>8058.6</v>
      </c>
      <c r="I316" s="24" t="n">
        <v>8058.6</v>
      </c>
      <c r="J316" s="24" t="n">
        <v>0</v>
      </c>
      <c r="K316" s="24" t="n">
        <v>-0</v>
      </c>
      <c r="L316" s="24" t="n">
        <v>-0</v>
      </c>
      <c r="M316" s="6" t="s">
        <f>=I316+J316+K316+L316</f>
      </c>
      <c r="N316" s="24"/>
      <c r="O316" s="22"/>
      <c r="P316" s="22" t="s">
        <v>552</v>
      </c>
    </row>
    <row collapsed="false" customFormat="false" customHeight="false" hidden="false" ht="12.1" outlineLevel="0" r="317">
      <c r="A317" s="21" t="n">
        <v>45506.020636574</v>
      </c>
      <c r="B317" s="22" t="s">
        <v>581</v>
      </c>
      <c r="C317" s="22" t="s">
        <v>669</v>
      </c>
      <c r="D317" s="22" t="s">
        <v>581</v>
      </c>
      <c r="E317" s="22" t="s">
        <v>581</v>
      </c>
      <c r="F317" s="22" t="s">
        <v>20</v>
      </c>
      <c r="G317" s="23" t="n">
        <v>1</v>
      </c>
      <c r="H317" s="24" t="n">
        <v>23397.2</v>
      </c>
      <c r="I317" s="24" t="n">
        <v>23397.2</v>
      </c>
      <c r="J317" s="24" t="n">
        <v>0</v>
      </c>
      <c r="K317" s="24" t="n">
        <v>-0</v>
      </c>
      <c r="L317" s="24" t="n">
        <v>-0</v>
      </c>
      <c r="M317" s="6" t="s">
        <f>=I317+J317+K317+L317</f>
      </c>
      <c r="N317" s="24"/>
      <c r="O317" s="22"/>
      <c r="P317" s="22" t="s">
        <v>655</v>
      </c>
    </row>
    <row collapsed="false" customFormat="false" customHeight="false" hidden="false" ht="12.1" outlineLevel="0" r="318">
      <c r="A318" s="21" t="n">
        <v>45506.434201389</v>
      </c>
      <c r="B318" s="22" t="s">
        <v>581</v>
      </c>
      <c r="C318" s="22" t="s">
        <v>670</v>
      </c>
      <c r="D318" s="22" t="s">
        <v>581</v>
      </c>
      <c r="E318" s="22" t="s">
        <v>581</v>
      </c>
      <c r="F318" s="22" t="s">
        <v>20</v>
      </c>
      <c r="G318" s="23" t="n">
        <v>1</v>
      </c>
      <c r="H318" s="24" t="n">
        <v>1997</v>
      </c>
      <c r="I318" s="24" t="n">
        <v>1997</v>
      </c>
      <c r="J318" s="24" t="n">
        <v>0</v>
      </c>
      <c r="K318" s="24" t="n">
        <v>-0</v>
      </c>
      <c r="L318" s="24" t="n">
        <v>-0</v>
      </c>
      <c r="M318" s="6" t="s">
        <f>=I318+J318+K318+L318</f>
      </c>
      <c r="N318" s="24"/>
      <c r="O318" s="22"/>
      <c r="P318" s="22" t="s">
        <v>552</v>
      </c>
    </row>
    <row collapsed="false" customFormat="false" customHeight="false" hidden="false" ht="12.1" outlineLevel="0" r="319">
      <c r="A319" s="20" t="n">
        <v>45506.559791667</v>
      </c>
      <c r="B319" s="16" t="s">
        <v>514</v>
      </c>
      <c r="C319" s="16" t="s">
        <v>671</v>
      </c>
      <c r="D319" s="16" t="s">
        <v>466</v>
      </c>
      <c r="E319" s="16" t="s">
        <v>18</v>
      </c>
      <c r="F319" s="16" t="s">
        <v>20</v>
      </c>
      <c r="G319" s="7" t="n">
        <v>130000</v>
      </c>
      <c r="H319" s="6" t="n">
        <v>0.29762307692308</v>
      </c>
      <c r="I319" s="6" t="n">
        <v>-38691</v>
      </c>
      <c r="J319" s="6" t="n">
        <v>-0</v>
      </c>
      <c r="K319" s="6" t="n">
        <v>-27.08</v>
      </c>
      <c r="L319" s="6" t="n">
        <v>-0</v>
      </c>
      <c r="M319" s="6" t="s">
        <f>=I319+J319+K319+L319</f>
      </c>
      <c r="N319" s="6"/>
      <c r="O319" s="16"/>
      <c r="P319" s="16" t="s">
        <v>552</v>
      </c>
    </row>
    <row collapsed="false" customFormat="false" customHeight="false" hidden="false" ht="12.1" outlineLevel="0" r="320">
      <c r="A320" s="20" t="n">
        <v>45506.587719907</v>
      </c>
      <c r="B320" s="16" t="s">
        <v>473</v>
      </c>
      <c r="C320" s="16" t="s">
        <v>569</v>
      </c>
      <c r="D320" s="16" t="s">
        <v>466</v>
      </c>
      <c r="E320" s="16" t="s">
        <v>561</v>
      </c>
      <c r="F320" s="16" t="s">
        <v>20</v>
      </c>
      <c r="G320" s="7" t="n">
        <v>17050</v>
      </c>
      <c r="H320" s="6" t="n">
        <v>1.4473</v>
      </c>
      <c r="I320" s="6" t="n">
        <v>-24676.47</v>
      </c>
      <c r="J320" s="6" t="n">
        <v>-0</v>
      </c>
      <c r="K320" s="6" t="n">
        <v>-0</v>
      </c>
      <c r="L320" s="6" t="n">
        <v>-0</v>
      </c>
      <c r="M320" s="6" t="s">
        <f>=I320+J320+K320+L320</f>
      </c>
      <c r="N320" s="6"/>
      <c r="O320" s="16"/>
      <c r="P320" s="16" t="s">
        <v>655</v>
      </c>
    </row>
    <row collapsed="false" customFormat="false" customHeight="false" hidden="false" ht="12.1" outlineLevel="0" r="321">
      <c r="A321" s="25" t="n">
        <v>45513.494872685</v>
      </c>
      <c r="B321" s="26" t="s">
        <v>473</v>
      </c>
      <c r="C321" s="26" t="s">
        <v>569</v>
      </c>
      <c r="D321" s="26" t="s">
        <v>467</v>
      </c>
      <c r="E321" s="26" t="s">
        <v>561</v>
      </c>
      <c r="F321" s="26" t="s">
        <v>20</v>
      </c>
      <c r="G321" s="27" t="n">
        <v>-100000</v>
      </c>
      <c r="H321" s="28" t="n">
        <v>1.4521</v>
      </c>
      <c r="I321" s="28" t="n">
        <v>145210</v>
      </c>
      <c r="J321" s="28" t="n">
        <v>0</v>
      </c>
      <c r="K321" s="28" t="n">
        <v>-0</v>
      </c>
      <c r="L321" s="28" t="n">
        <v>-0</v>
      </c>
      <c r="M321" s="6" t="s">
        <f>=I321+J321+K321+L321</f>
      </c>
      <c r="N321" s="28"/>
      <c r="O321" s="26"/>
      <c r="P321" s="26" t="s">
        <v>655</v>
      </c>
    </row>
    <row collapsed="false" customFormat="false" customHeight="false" hidden="false" ht="12.1" outlineLevel="0" r="322">
      <c r="A322" s="20" t="n">
        <v>45513.496215278</v>
      </c>
      <c r="B322" s="16" t="s">
        <v>39</v>
      </c>
      <c r="C322" s="16" t="s">
        <v>666</v>
      </c>
      <c r="D322" s="16" t="s">
        <v>466</v>
      </c>
      <c r="E322" s="16" t="s">
        <v>18</v>
      </c>
      <c r="F322" s="16" t="s">
        <v>20</v>
      </c>
      <c r="G322" s="7" t="n">
        <v>13</v>
      </c>
      <c r="H322" s="6" t="n">
        <v>2601.3846153846</v>
      </c>
      <c r="I322" s="6" t="n">
        <v>-33818</v>
      </c>
      <c r="J322" s="6" t="n">
        <v>-0</v>
      </c>
      <c r="K322" s="6" t="n">
        <v>-16.91</v>
      </c>
      <c r="L322" s="6" t="n">
        <v>-0</v>
      </c>
      <c r="M322" s="6" t="s">
        <f>=I322+J322+K322+L322</f>
      </c>
      <c r="N322" s="6"/>
      <c r="O322" s="16"/>
      <c r="P322" s="16" t="s">
        <v>655</v>
      </c>
    </row>
    <row collapsed="false" customFormat="false" customHeight="false" hidden="false" ht="12.1" outlineLevel="0" r="323">
      <c r="A323" s="25" t="n">
        <v>45516.768391204</v>
      </c>
      <c r="B323" s="26" t="s">
        <v>492</v>
      </c>
      <c r="C323" s="26" t="s">
        <v>578</v>
      </c>
      <c r="D323" s="26" t="s">
        <v>467</v>
      </c>
      <c r="E323" s="26" t="s">
        <v>561</v>
      </c>
      <c r="F323" s="26" t="s">
        <v>20</v>
      </c>
      <c r="G323" s="27" t="n">
        <v>-72</v>
      </c>
      <c r="H323" s="28" t="n">
        <v>87.64</v>
      </c>
      <c r="I323" s="28" t="n">
        <v>6310.08</v>
      </c>
      <c r="J323" s="28" t="n">
        <v>0</v>
      </c>
      <c r="K323" s="28" t="n">
        <v>-0</v>
      </c>
      <c r="L323" s="28" t="n">
        <v>-0</v>
      </c>
      <c r="M323" s="6" t="s">
        <f>=I323+J323+K323+L323</f>
      </c>
      <c r="N323" s="28"/>
      <c r="O323" s="26"/>
      <c r="P323" s="26" t="s">
        <v>552</v>
      </c>
    </row>
    <row collapsed="false" customFormat="false" customHeight="false" hidden="false" ht="12.1" outlineLevel="0" r="324">
      <c r="A324" s="25" t="n">
        <v>45516.768391204</v>
      </c>
      <c r="B324" s="26" t="s">
        <v>495</v>
      </c>
      <c r="C324" s="26" t="s">
        <v>586</v>
      </c>
      <c r="D324" s="26" t="s">
        <v>467</v>
      </c>
      <c r="E324" s="26" t="s">
        <v>561</v>
      </c>
      <c r="F324" s="26" t="s">
        <v>20</v>
      </c>
      <c r="G324" s="27" t="n">
        <v>-1</v>
      </c>
      <c r="H324" s="28" t="n">
        <v>2448.42</v>
      </c>
      <c r="I324" s="28" t="n">
        <v>2448.42</v>
      </c>
      <c r="J324" s="28" t="n">
        <v>0</v>
      </c>
      <c r="K324" s="28" t="n">
        <v>-0</v>
      </c>
      <c r="L324" s="28" t="n">
        <v>-0</v>
      </c>
      <c r="M324" s="6" t="s">
        <f>=I324+J324+K324+L324</f>
      </c>
      <c r="N324" s="28"/>
      <c r="O324" s="26"/>
      <c r="P324" s="26" t="s">
        <v>552</v>
      </c>
    </row>
    <row collapsed="false" customFormat="false" customHeight="false" hidden="false" ht="12.1" outlineLevel="0" r="325">
      <c r="A325" s="20" t="n">
        <v>45516.930347222</v>
      </c>
      <c r="B325" s="16" t="s">
        <v>39</v>
      </c>
      <c r="C325" s="16" t="s">
        <v>666</v>
      </c>
      <c r="D325" s="16" t="s">
        <v>466</v>
      </c>
      <c r="E325" s="16" t="s">
        <v>18</v>
      </c>
      <c r="F325" s="16" t="s">
        <v>20</v>
      </c>
      <c r="G325" s="7" t="n">
        <v>3</v>
      </c>
      <c r="H325" s="6" t="n">
        <v>2622.5</v>
      </c>
      <c r="I325" s="6" t="n">
        <v>-7867.5</v>
      </c>
      <c r="J325" s="6" t="n">
        <v>-0</v>
      </c>
      <c r="K325" s="6" t="n">
        <v>-5.51</v>
      </c>
      <c r="L325" s="6" t="n">
        <v>-0</v>
      </c>
      <c r="M325" s="6" t="s">
        <f>=I325+J325+K325+L325</f>
      </c>
      <c r="N325" s="6"/>
      <c r="O325" s="16"/>
      <c r="P325" s="16" t="s">
        <v>552</v>
      </c>
    </row>
    <row collapsed="false" customFormat="false" customHeight="false" hidden="false" ht="12.1" outlineLevel="0" r="326">
      <c r="A326" s="20" t="n">
        <v>45516.992384259</v>
      </c>
      <c r="B326" s="16" t="s">
        <v>27</v>
      </c>
      <c r="C326" s="16" t="s">
        <v>632</v>
      </c>
      <c r="D326" s="16" t="s">
        <v>466</v>
      </c>
      <c r="E326" s="16" t="s">
        <v>18</v>
      </c>
      <c r="F326" s="16" t="s">
        <v>20</v>
      </c>
      <c r="G326" s="7" t="n">
        <v>2</v>
      </c>
      <c r="H326" s="6" t="n">
        <v>500.65</v>
      </c>
      <c r="I326" s="6" t="n">
        <v>-1001.3</v>
      </c>
      <c r="J326" s="6" t="n">
        <v>-0</v>
      </c>
      <c r="K326" s="6" t="n">
        <v>-0.7</v>
      </c>
      <c r="L326" s="6" t="n">
        <v>-0</v>
      </c>
      <c r="M326" s="6" t="s">
        <f>=I326+J326+K326+L326</f>
      </c>
      <c r="N326" s="6"/>
      <c r="O326" s="16"/>
      <c r="P326" s="16" t="s">
        <v>552</v>
      </c>
    </row>
    <row collapsed="false" customFormat="false" customHeight="false" hidden="false" ht="12.1" outlineLevel="0" r="327">
      <c r="A327" s="20" t="n">
        <v>45518.542731481</v>
      </c>
      <c r="B327" s="16" t="s">
        <v>39</v>
      </c>
      <c r="C327" s="16" t="s">
        <v>666</v>
      </c>
      <c r="D327" s="16" t="s">
        <v>466</v>
      </c>
      <c r="E327" s="16" t="s">
        <v>18</v>
      </c>
      <c r="F327" s="16" t="s">
        <v>20</v>
      </c>
      <c r="G327" s="7" t="n">
        <v>5</v>
      </c>
      <c r="H327" s="6" t="n">
        <v>2641.5</v>
      </c>
      <c r="I327" s="6" t="n">
        <v>-13207.5</v>
      </c>
      <c r="J327" s="6" t="n">
        <v>-0</v>
      </c>
      <c r="K327" s="6" t="n">
        <v>-10.56</v>
      </c>
      <c r="L327" s="6" t="n">
        <v>-0</v>
      </c>
      <c r="M327" s="6" t="s">
        <f>=I327+J327+K327+L327</f>
      </c>
      <c r="N327" s="6"/>
      <c r="O327" s="16"/>
      <c r="P327" s="16" t="s">
        <v>655</v>
      </c>
    </row>
    <row collapsed="false" customFormat="false" customHeight="false" hidden="false" ht="12.1" outlineLevel="0" r="328">
      <c r="A328" s="20" t="n">
        <v>45519.461203704</v>
      </c>
      <c r="B328" s="16" t="s">
        <v>39</v>
      </c>
      <c r="C328" s="16" t="s">
        <v>666</v>
      </c>
      <c r="D328" s="16" t="s">
        <v>466</v>
      </c>
      <c r="E328" s="16" t="s">
        <v>18</v>
      </c>
      <c r="F328" s="16" t="s">
        <v>20</v>
      </c>
      <c r="G328" s="7" t="n">
        <v>18</v>
      </c>
      <c r="H328" s="6" t="n">
        <v>2585.9444444444</v>
      </c>
      <c r="I328" s="6" t="n">
        <v>-46547</v>
      </c>
      <c r="J328" s="6" t="n">
        <v>-0</v>
      </c>
      <c r="K328" s="6" t="n">
        <v>-31.02</v>
      </c>
      <c r="L328" s="6" t="n">
        <v>-0</v>
      </c>
      <c r="M328" s="6" t="s">
        <f>=I328+J328+K328+L328</f>
      </c>
      <c r="N328" s="6"/>
      <c r="O328" s="16"/>
      <c r="P328" s="16" t="s">
        <v>655</v>
      </c>
    </row>
    <row collapsed="false" customFormat="false" customHeight="false" hidden="false" ht="12.1" outlineLevel="0" r="329">
      <c r="A329" s="20" t="n">
        <v>45520.787928241</v>
      </c>
      <c r="B329" s="16" t="s">
        <v>39</v>
      </c>
      <c r="C329" s="16" t="s">
        <v>666</v>
      </c>
      <c r="D329" s="16" t="s">
        <v>466</v>
      </c>
      <c r="E329" s="16" t="s">
        <v>18</v>
      </c>
      <c r="F329" s="16" t="s">
        <v>20</v>
      </c>
      <c r="G329" s="7" t="n">
        <v>10</v>
      </c>
      <c r="H329" s="6" t="n">
        <v>2587</v>
      </c>
      <c r="I329" s="6" t="n">
        <v>-25870</v>
      </c>
      <c r="J329" s="6" t="n">
        <v>-0</v>
      </c>
      <c r="K329" s="6" t="n">
        <v>-20.7</v>
      </c>
      <c r="L329" s="6" t="n">
        <v>-0</v>
      </c>
      <c r="M329" s="6" t="s">
        <f>=I329+J329+K329+L329</f>
      </c>
      <c r="N329" s="6"/>
      <c r="O329" s="16"/>
      <c r="P329" s="16" t="s">
        <v>655</v>
      </c>
    </row>
    <row collapsed="false" customFormat="false" customHeight="false" hidden="false" ht="12.1" outlineLevel="0" r="330">
      <c r="A330" s="25" t="n">
        <v>45523.828761574</v>
      </c>
      <c r="B330" s="26" t="s">
        <v>504</v>
      </c>
      <c r="C330" s="26" t="s">
        <v>628</v>
      </c>
      <c r="D330" s="26" t="s">
        <v>467</v>
      </c>
      <c r="E330" s="26" t="s">
        <v>73</v>
      </c>
      <c r="F330" s="26" t="s">
        <v>20</v>
      </c>
      <c r="G330" s="27" t="n">
        <v>-20</v>
      </c>
      <c r="H330" s="28" t="n">
        <v>100.043</v>
      </c>
      <c r="I330" s="28" t="n">
        <v>20008.6</v>
      </c>
      <c r="J330" s="28" t="n">
        <v>186.2</v>
      </c>
      <c r="K330" s="28" t="n">
        <v>-14</v>
      </c>
      <c r="L330" s="28" t="n">
        <v>-0</v>
      </c>
      <c r="M330" s="6" t="s">
        <f>=I330+J330+K330+L330</f>
      </c>
      <c r="N330" s="28"/>
      <c r="O330" s="26"/>
      <c r="P330" s="26" t="s">
        <v>552</v>
      </c>
    </row>
    <row collapsed="false" customFormat="false" customHeight="false" hidden="false" ht="12.1" outlineLevel="0" r="331">
      <c r="A331" s="20" t="n">
        <v>45523.932013889</v>
      </c>
      <c r="B331" s="16" t="s">
        <v>39</v>
      </c>
      <c r="C331" s="16" t="s">
        <v>666</v>
      </c>
      <c r="D331" s="16" t="s">
        <v>466</v>
      </c>
      <c r="E331" s="16" t="s">
        <v>18</v>
      </c>
      <c r="F331" s="16" t="s">
        <v>20</v>
      </c>
      <c r="G331" s="7" t="n">
        <v>7</v>
      </c>
      <c r="H331" s="6" t="n">
        <v>2599</v>
      </c>
      <c r="I331" s="6" t="n">
        <v>-18193</v>
      </c>
      <c r="J331" s="6" t="n">
        <v>-0</v>
      </c>
      <c r="K331" s="6" t="n">
        <v>-12.74</v>
      </c>
      <c r="L331" s="6" t="n">
        <v>-0</v>
      </c>
      <c r="M331" s="6" t="s">
        <f>=I331+J331+K331+L331</f>
      </c>
      <c r="N331" s="6"/>
      <c r="O331" s="16"/>
      <c r="P331" s="16" t="s">
        <v>552</v>
      </c>
    </row>
    <row collapsed="false" customFormat="false" customHeight="false" hidden="false" ht="12.1" outlineLevel="0" r="332">
      <c r="A332" s="20" t="n">
        <v>45523.933668981</v>
      </c>
      <c r="B332" s="16" t="s">
        <v>27</v>
      </c>
      <c r="C332" s="16" t="s">
        <v>632</v>
      </c>
      <c r="D332" s="16" t="s">
        <v>466</v>
      </c>
      <c r="E332" s="16" t="s">
        <v>18</v>
      </c>
      <c r="F332" s="16" t="s">
        <v>20</v>
      </c>
      <c r="G332" s="7" t="n">
        <v>4</v>
      </c>
      <c r="H332" s="6" t="n">
        <v>482.65</v>
      </c>
      <c r="I332" s="6" t="n">
        <v>-1930.6</v>
      </c>
      <c r="J332" s="6" t="n">
        <v>-0</v>
      </c>
      <c r="K332" s="6" t="n">
        <v>-1.35</v>
      </c>
      <c r="L332" s="6" t="n">
        <v>-0</v>
      </c>
      <c r="M332" s="6" t="s">
        <f>=I332+J332+K332+L332</f>
      </c>
      <c r="N332" s="6"/>
      <c r="O332" s="16"/>
      <c r="P332" s="16" t="s">
        <v>552</v>
      </c>
    </row>
    <row collapsed="false" customFormat="false" customHeight="false" hidden="false" ht="12.1" outlineLevel="0" r="333">
      <c r="A333" s="20" t="n">
        <v>45523.956041667</v>
      </c>
      <c r="B333" s="16" t="s">
        <v>39</v>
      </c>
      <c r="C333" s="16" t="s">
        <v>666</v>
      </c>
      <c r="D333" s="16" t="s">
        <v>466</v>
      </c>
      <c r="E333" s="16" t="s">
        <v>18</v>
      </c>
      <c r="F333" s="16" t="s">
        <v>20</v>
      </c>
      <c r="G333" s="7" t="n">
        <v>9</v>
      </c>
      <c r="H333" s="6" t="n">
        <v>2599</v>
      </c>
      <c r="I333" s="6" t="n">
        <v>-23391</v>
      </c>
      <c r="J333" s="6" t="n">
        <v>-0</v>
      </c>
      <c r="K333" s="6" t="n">
        <v>-18.71</v>
      </c>
      <c r="L333" s="6" t="n">
        <v>-0</v>
      </c>
      <c r="M333" s="6" t="s">
        <f>=I333+J333+K333+L333</f>
      </c>
      <c r="N333" s="6"/>
      <c r="O333" s="16"/>
      <c r="P333" s="16" t="s">
        <v>655</v>
      </c>
    </row>
    <row collapsed="false" customFormat="false" customHeight="false" hidden="false" ht="12.1" outlineLevel="0" r="334">
      <c r="A334" s="25" t="n">
        <v>45524.416481481</v>
      </c>
      <c r="B334" s="26" t="s">
        <v>504</v>
      </c>
      <c r="C334" s="26" t="s">
        <v>628</v>
      </c>
      <c r="D334" s="26" t="s">
        <v>467</v>
      </c>
      <c r="E334" s="26" t="s">
        <v>73</v>
      </c>
      <c r="F334" s="26" t="s">
        <v>20</v>
      </c>
      <c r="G334" s="27" t="n">
        <v>-91</v>
      </c>
      <c r="H334" s="28" t="n">
        <v>100.00772527473</v>
      </c>
      <c r="I334" s="28" t="n">
        <v>91007.03</v>
      </c>
      <c r="J334" s="28" t="n">
        <v>889.98</v>
      </c>
      <c r="K334" s="28" t="n">
        <v>-63.7</v>
      </c>
      <c r="L334" s="28" t="n">
        <v>-0</v>
      </c>
      <c r="M334" s="6" t="s">
        <f>=I334+J334+K334+L334</f>
      </c>
      <c r="N334" s="28"/>
      <c r="O334" s="26"/>
      <c r="P334" s="26" t="s">
        <v>552</v>
      </c>
    </row>
    <row collapsed="false" customFormat="false" customHeight="false" hidden="false" ht="12.1" outlineLevel="0" r="335">
      <c r="A335" s="20" t="n">
        <v>45524.49556713</v>
      </c>
      <c r="B335" s="16" t="s">
        <v>39</v>
      </c>
      <c r="C335" s="16" t="s">
        <v>666</v>
      </c>
      <c r="D335" s="16" t="s">
        <v>466</v>
      </c>
      <c r="E335" s="16" t="s">
        <v>18</v>
      </c>
      <c r="F335" s="16" t="s">
        <v>20</v>
      </c>
      <c r="G335" s="7" t="n">
        <v>6</v>
      </c>
      <c r="H335" s="6" t="n">
        <v>2621.5</v>
      </c>
      <c r="I335" s="6" t="n">
        <v>-15729</v>
      </c>
      <c r="J335" s="6" t="n">
        <v>-0</v>
      </c>
      <c r="K335" s="6" t="n">
        <v>-11.01</v>
      </c>
      <c r="L335" s="6" t="n">
        <v>-0</v>
      </c>
      <c r="M335" s="6" t="s">
        <f>=I335+J335+K335+L335</f>
      </c>
      <c r="N335" s="6"/>
      <c r="O335" s="16"/>
      <c r="P335" s="16" t="s">
        <v>552</v>
      </c>
    </row>
    <row collapsed="false" customFormat="false" customHeight="false" hidden="false" ht="12.1" outlineLevel="0" r="336">
      <c r="A336" s="20" t="n">
        <v>45524.496041667</v>
      </c>
      <c r="B336" s="16" t="s">
        <v>27</v>
      </c>
      <c r="C336" s="16" t="s">
        <v>632</v>
      </c>
      <c r="D336" s="16" t="s">
        <v>466</v>
      </c>
      <c r="E336" s="16" t="s">
        <v>18</v>
      </c>
      <c r="F336" s="16" t="s">
        <v>20</v>
      </c>
      <c r="G336" s="7" t="n">
        <v>6</v>
      </c>
      <c r="H336" s="6" t="n">
        <v>481.175</v>
      </c>
      <c r="I336" s="6" t="n">
        <v>-2887.05</v>
      </c>
      <c r="J336" s="6" t="n">
        <v>-0</v>
      </c>
      <c r="K336" s="6" t="n">
        <v>-2.02</v>
      </c>
      <c r="L336" s="6" t="n">
        <v>-0</v>
      </c>
      <c r="M336" s="6" t="s">
        <f>=I336+J336+K336+L336</f>
      </c>
      <c r="N336" s="6"/>
      <c r="O336" s="16"/>
      <c r="P336" s="16" t="s">
        <v>552</v>
      </c>
    </row>
    <row collapsed="false" customFormat="false" customHeight="false" hidden="false" ht="12.1" outlineLevel="0" r="337">
      <c r="A337" s="20" t="n">
        <v>45524.60412037</v>
      </c>
      <c r="B337" s="16" t="s">
        <v>63</v>
      </c>
      <c r="C337" s="16" t="s">
        <v>664</v>
      </c>
      <c r="D337" s="16" t="s">
        <v>466</v>
      </c>
      <c r="E337" s="16" t="s">
        <v>18</v>
      </c>
      <c r="F337" s="16" t="s">
        <v>20</v>
      </c>
      <c r="G337" s="7" t="n">
        <v>1</v>
      </c>
      <c r="H337" s="6" t="n">
        <v>1362</v>
      </c>
      <c r="I337" s="6" t="n">
        <v>-1362</v>
      </c>
      <c r="J337" s="6" t="n">
        <v>-0</v>
      </c>
      <c r="K337" s="6" t="n">
        <v>-1.08</v>
      </c>
      <c r="L337" s="6" t="n">
        <v>-0</v>
      </c>
      <c r="M337" s="6" t="s">
        <f>=I337+J337+K337+L337</f>
      </c>
      <c r="N337" s="6"/>
      <c r="O337" s="16"/>
      <c r="P337" s="16" t="s">
        <v>655</v>
      </c>
    </row>
    <row collapsed="false" customFormat="false" customHeight="false" hidden="false" ht="12.1" outlineLevel="0" r="338">
      <c r="A338" s="20" t="n">
        <v>45524.826122685</v>
      </c>
      <c r="B338" s="16" t="s">
        <v>499</v>
      </c>
      <c r="C338" s="16" t="s">
        <v>601</v>
      </c>
      <c r="D338" s="16" t="s">
        <v>466</v>
      </c>
      <c r="E338" s="16" t="s">
        <v>18</v>
      </c>
      <c r="F338" s="16" t="s">
        <v>20</v>
      </c>
      <c r="G338" s="7" t="n">
        <v>3</v>
      </c>
      <c r="H338" s="6" t="n">
        <v>1000.6666666667</v>
      </c>
      <c r="I338" s="6" t="n">
        <v>-3002</v>
      </c>
      <c r="J338" s="6" t="n">
        <v>-0</v>
      </c>
      <c r="K338" s="6" t="n">
        <v>-2.1</v>
      </c>
      <c r="L338" s="6" t="n">
        <v>-0</v>
      </c>
      <c r="M338" s="6" t="s">
        <f>=I338+J338+K338+L338</f>
      </c>
      <c r="N338" s="6"/>
      <c r="O338" s="16"/>
      <c r="P338" s="16" t="s">
        <v>552</v>
      </c>
    </row>
    <row collapsed="false" customFormat="false" customHeight="false" hidden="false" ht="12.1" outlineLevel="0" r="339">
      <c r="A339" s="20" t="n">
        <v>45524.963831019</v>
      </c>
      <c r="B339" s="16" t="s">
        <v>505</v>
      </c>
      <c r="C339" s="16" t="s">
        <v>630</v>
      </c>
      <c r="D339" s="16" t="s">
        <v>466</v>
      </c>
      <c r="E339" s="16" t="s">
        <v>18</v>
      </c>
      <c r="F339" s="16" t="s">
        <v>20</v>
      </c>
      <c r="G339" s="7" t="n">
        <v>11</v>
      </c>
      <c r="H339" s="6" t="n">
        <v>6134.5</v>
      </c>
      <c r="I339" s="6" t="n">
        <v>-67479.5</v>
      </c>
      <c r="J339" s="6" t="n">
        <v>-0</v>
      </c>
      <c r="K339" s="6" t="n">
        <v>-47.24</v>
      </c>
      <c r="L339" s="6" t="n">
        <v>-0</v>
      </c>
      <c r="M339" s="6" t="s">
        <f>=I339+J339+K339+L339</f>
      </c>
      <c r="N339" s="6"/>
      <c r="O339" s="16"/>
      <c r="P339" s="16" t="s">
        <v>552</v>
      </c>
    </row>
    <row collapsed="false" customFormat="false" customHeight="false" hidden="false" ht="12.1" outlineLevel="0" r="340">
      <c r="A340" s="20" t="n">
        <v>45524.965949074</v>
      </c>
      <c r="B340" s="16" t="s">
        <v>59</v>
      </c>
      <c r="C340" s="16" t="s">
        <v>576</v>
      </c>
      <c r="D340" s="16" t="s">
        <v>466</v>
      </c>
      <c r="E340" s="16" t="s">
        <v>18</v>
      </c>
      <c r="F340" s="16" t="s">
        <v>20</v>
      </c>
      <c r="G340" s="7" t="n">
        <v>100</v>
      </c>
      <c r="H340" s="6" t="n">
        <v>25.54</v>
      </c>
      <c r="I340" s="6" t="n">
        <v>-2554</v>
      </c>
      <c r="J340" s="6" t="n">
        <v>-0</v>
      </c>
      <c r="K340" s="6" t="n">
        <v>-1.79</v>
      </c>
      <c r="L340" s="6" t="n">
        <v>-0</v>
      </c>
      <c r="M340" s="6" t="s">
        <f>=I340+J340+K340+L340</f>
      </c>
      <c r="N340" s="6"/>
      <c r="O340" s="16"/>
      <c r="P340" s="16" t="s">
        <v>552</v>
      </c>
    </row>
    <row collapsed="false" customFormat="false" customHeight="false" hidden="false" ht="12.1" outlineLevel="0" r="341">
      <c r="A341" s="25" t="n">
        <v>45530.762430556</v>
      </c>
      <c r="B341" s="26" t="s">
        <v>473</v>
      </c>
      <c r="C341" s="26" t="s">
        <v>569</v>
      </c>
      <c r="D341" s="26" t="s">
        <v>467</v>
      </c>
      <c r="E341" s="26" t="s">
        <v>561</v>
      </c>
      <c r="F341" s="26" t="s">
        <v>20</v>
      </c>
      <c r="G341" s="27" t="n">
        <v>-100000</v>
      </c>
      <c r="H341" s="28" t="n">
        <v>1.462</v>
      </c>
      <c r="I341" s="28" t="n">
        <v>146200</v>
      </c>
      <c r="J341" s="28" t="n">
        <v>0</v>
      </c>
      <c r="K341" s="28" t="n">
        <v>-0</v>
      </c>
      <c r="L341" s="28" t="n">
        <v>-0</v>
      </c>
      <c r="M341" s="6" t="s">
        <f>=I341+J341+K341+L341</f>
      </c>
      <c r="N341" s="28"/>
      <c r="O341" s="26"/>
      <c r="P341" s="26" t="s">
        <v>655</v>
      </c>
    </row>
    <row collapsed="false" customFormat="false" customHeight="false" hidden="false" ht="12.1" outlineLevel="0" r="342">
      <c r="A342" s="20" t="n">
        <v>45530.76275463</v>
      </c>
      <c r="B342" s="16" t="s">
        <v>63</v>
      </c>
      <c r="C342" s="16" t="s">
        <v>664</v>
      </c>
      <c r="D342" s="16" t="s">
        <v>466</v>
      </c>
      <c r="E342" s="16" t="s">
        <v>18</v>
      </c>
      <c r="F342" s="16" t="s">
        <v>20</v>
      </c>
      <c r="G342" s="7" t="n">
        <v>111</v>
      </c>
      <c r="H342" s="6" t="n">
        <v>1320.2927927928</v>
      </c>
      <c r="I342" s="6" t="n">
        <v>-146552.5</v>
      </c>
      <c r="J342" s="6" t="n">
        <v>-0</v>
      </c>
      <c r="K342" s="6" t="n">
        <v>-97.44</v>
      </c>
      <c r="L342" s="6" t="n">
        <v>-0</v>
      </c>
      <c r="M342" s="6" t="s">
        <f>=I342+J342+K342+L342</f>
      </c>
      <c r="N342" s="6"/>
      <c r="O342" s="16"/>
      <c r="P342" s="16" t="s">
        <v>655</v>
      </c>
    </row>
    <row collapsed="false" customFormat="false" customHeight="false" hidden="false" ht="12.1" outlineLevel="0" r="343">
      <c r="A343" s="20" t="n">
        <v>45532.671423611</v>
      </c>
      <c r="B343" s="16" t="s">
        <v>39</v>
      </c>
      <c r="C343" s="16" t="s">
        <v>666</v>
      </c>
      <c r="D343" s="16" t="s">
        <v>466</v>
      </c>
      <c r="E343" s="16" t="s">
        <v>18</v>
      </c>
      <c r="F343" s="16" t="s">
        <v>20</v>
      </c>
      <c r="G343" s="7" t="n">
        <v>1</v>
      </c>
      <c r="H343" s="6" t="n">
        <v>2521.5</v>
      </c>
      <c r="I343" s="6" t="n">
        <v>-2521.5</v>
      </c>
      <c r="J343" s="6" t="n">
        <v>-0</v>
      </c>
      <c r="K343" s="6" t="n">
        <v>-1.77</v>
      </c>
      <c r="L343" s="6" t="n">
        <v>-0</v>
      </c>
      <c r="M343" s="6" t="s">
        <f>=I343+J343+K343+L343</f>
      </c>
      <c r="N343" s="6"/>
      <c r="O343" s="16"/>
      <c r="P343" s="16" t="s">
        <v>552</v>
      </c>
    </row>
    <row collapsed="false" customFormat="false" customHeight="false" hidden="false" ht="12.1" outlineLevel="0" r="344">
      <c r="A344" s="20" t="n">
        <v>45532.672002315</v>
      </c>
      <c r="B344" s="16" t="s">
        <v>31</v>
      </c>
      <c r="C344" s="16" t="s">
        <v>672</v>
      </c>
      <c r="D344" s="16" t="s">
        <v>466</v>
      </c>
      <c r="E344" s="16" t="s">
        <v>18</v>
      </c>
      <c r="F344" s="16" t="s">
        <v>20</v>
      </c>
      <c r="G344" s="7" t="n">
        <v>200</v>
      </c>
      <c r="H344" s="6" t="n">
        <v>8.19</v>
      </c>
      <c r="I344" s="6" t="n">
        <v>-1638</v>
      </c>
      <c r="J344" s="6" t="n">
        <v>-0</v>
      </c>
      <c r="K344" s="6" t="n">
        <v>-1.14</v>
      </c>
      <c r="L344" s="6" t="n">
        <v>-0</v>
      </c>
      <c r="M344" s="6" t="s">
        <f>=I344+J344+K344+L344</f>
      </c>
      <c r="N344" s="6"/>
      <c r="O344" s="16"/>
      <c r="P344" s="16" t="s">
        <v>552</v>
      </c>
    </row>
    <row collapsed="false" customFormat="false" customHeight="false" hidden="false" ht="12.1" outlineLevel="0" r="345">
      <c r="A345" s="25" t="n">
        <v>45537.831087963</v>
      </c>
      <c r="B345" s="26" t="s">
        <v>473</v>
      </c>
      <c r="C345" s="26" t="s">
        <v>569</v>
      </c>
      <c r="D345" s="26" t="s">
        <v>467</v>
      </c>
      <c r="E345" s="26" t="s">
        <v>561</v>
      </c>
      <c r="F345" s="26" t="s">
        <v>20</v>
      </c>
      <c r="G345" s="27" t="n">
        <v>-130000</v>
      </c>
      <c r="H345" s="28" t="n">
        <v>1.4667</v>
      </c>
      <c r="I345" s="28" t="n">
        <v>190671</v>
      </c>
      <c r="J345" s="28" t="n">
        <v>0</v>
      </c>
      <c r="K345" s="28" t="n">
        <v>-0</v>
      </c>
      <c r="L345" s="28" t="n">
        <v>-0</v>
      </c>
      <c r="M345" s="6" t="s">
        <f>=I345+J345+K345+L345</f>
      </c>
      <c r="N345" s="28"/>
      <c r="O345" s="26"/>
      <c r="P345" s="26" t="s">
        <v>655</v>
      </c>
    </row>
    <row collapsed="false" customFormat="false" customHeight="false" hidden="false" ht="12.1" outlineLevel="0" r="346">
      <c r="A346" s="20" t="n">
        <v>45537.848275463</v>
      </c>
      <c r="B346" s="16" t="s">
        <v>63</v>
      </c>
      <c r="C346" s="16" t="s">
        <v>664</v>
      </c>
      <c r="D346" s="16" t="s">
        <v>466</v>
      </c>
      <c r="E346" s="16" t="s">
        <v>18</v>
      </c>
      <c r="F346" s="16" t="s">
        <v>20</v>
      </c>
      <c r="G346" s="7" t="n">
        <v>63</v>
      </c>
      <c r="H346" s="6" t="n">
        <v>1214</v>
      </c>
      <c r="I346" s="6" t="n">
        <v>-76482</v>
      </c>
      <c r="J346" s="6" t="n">
        <v>-0</v>
      </c>
      <c r="K346" s="6" t="n">
        <v>-61.19</v>
      </c>
      <c r="L346" s="6" t="n">
        <v>-0</v>
      </c>
      <c r="M346" s="6" t="s">
        <f>=I346+J346+K346+L346</f>
      </c>
      <c r="N346" s="6"/>
      <c r="O346" s="16"/>
      <c r="P346" s="16" t="s">
        <v>655</v>
      </c>
    </row>
    <row collapsed="false" customFormat="false" customHeight="false" hidden="false" ht="12.1" outlineLevel="0" r="347">
      <c r="A347" s="20" t="n">
        <v>45537.857013889</v>
      </c>
      <c r="B347" s="16" t="s">
        <v>27</v>
      </c>
      <c r="C347" s="16" t="s">
        <v>632</v>
      </c>
      <c r="D347" s="16" t="s">
        <v>466</v>
      </c>
      <c r="E347" s="16" t="s">
        <v>18</v>
      </c>
      <c r="F347" s="16" t="s">
        <v>20</v>
      </c>
      <c r="G347" s="7" t="n">
        <v>250</v>
      </c>
      <c r="H347" s="6" t="n">
        <v>456.7</v>
      </c>
      <c r="I347" s="6" t="n">
        <v>-114175</v>
      </c>
      <c r="J347" s="6" t="n">
        <v>-0</v>
      </c>
      <c r="K347" s="6" t="n">
        <v>-57.09</v>
      </c>
      <c r="L347" s="6" t="n">
        <v>-0</v>
      </c>
      <c r="M347" s="6" t="s">
        <f>=I347+J347+K347+L347</f>
      </c>
      <c r="N347" s="6"/>
      <c r="O347" s="16"/>
      <c r="P347" s="16" t="s">
        <v>655</v>
      </c>
    </row>
    <row collapsed="false" customFormat="false" customHeight="false" hidden="false" ht="12.1" outlineLevel="0" r="348">
      <c r="A348" s="25" t="n">
        <v>45537.945300926</v>
      </c>
      <c r="B348" s="26" t="s">
        <v>66</v>
      </c>
      <c r="C348" s="26" t="s">
        <v>596</v>
      </c>
      <c r="D348" s="26" t="s">
        <v>467</v>
      </c>
      <c r="E348" s="26" t="s">
        <v>18</v>
      </c>
      <c r="F348" s="26" t="s">
        <v>20</v>
      </c>
      <c r="G348" s="27" t="n">
        <v>-1600</v>
      </c>
      <c r="H348" s="28" t="n">
        <v>122.64</v>
      </c>
      <c r="I348" s="28" t="n">
        <v>196224</v>
      </c>
      <c r="J348" s="28" t="n">
        <v>0</v>
      </c>
      <c r="K348" s="28" t="n">
        <v>-137.36</v>
      </c>
      <c r="L348" s="28" t="n">
        <v>-0</v>
      </c>
      <c r="M348" s="6" t="s">
        <f>=I348+J348+K348+L348</f>
      </c>
      <c r="N348" s="28"/>
      <c r="O348" s="26"/>
      <c r="P348" s="26" t="s">
        <v>552</v>
      </c>
    </row>
    <row collapsed="false" customFormat="false" customHeight="false" hidden="false" ht="12.1" outlineLevel="0" r="349">
      <c r="A349" s="20" t="n">
        <v>45537.948923611</v>
      </c>
      <c r="B349" s="16" t="s">
        <v>59</v>
      </c>
      <c r="C349" s="16" t="s">
        <v>576</v>
      </c>
      <c r="D349" s="16" t="s">
        <v>466</v>
      </c>
      <c r="E349" s="16" t="s">
        <v>18</v>
      </c>
      <c r="F349" s="16" t="s">
        <v>20</v>
      </c>
      <c r="G349" s="7" t="n">
        <v>8700</v>
      </c>
      <c r="H349" s="6" t="n">
        <v>22.099942528736</v>
      </c>
      <c r="I349" s="6" t="n">
        <v>-192269.5</v>
      </c>
      <c r="J349" s="6" t="n">
        <v>-0</v>
      </c>
      <c r="K349" s="6" t="n">
        <v>-134.6</v>
      </c>
      <c r="L349" s="6" t="n">
        <v>-0</v>
      </c>
      <c r="M349" s="6" t="s">
        <f>=I349+J349+K349+L349</f>
      </c>
      <c r="N349" s="6"/>
      <c r="O349" s="16"/>
      <c r="P349" s="16" t="s">
        <v>552</v>
      </c>
    </row>
    <row collapsed="false" customFormat="false" customHeight="false" hidden="false" ht="12.1" outlineLevel="0" r="350">
      <c r="A350" s="20" t="n">
        <v>45537.949733796</v>
      </c>
      <c r="B350" s="16" t="s">
        <v>499</v>
      </c>
      <c r="C350" s="16" t="s">
        <v>601</v>
      </c>
      <c r="D350" s="16" t="s">
        <v>466</v>
      </c>
      <c r="E350" s="16" t="s">
        <v>18</v>
      </c>
      <c r="F350" s="16" t="s">
        <v>20</v>
      </c>
      <c r="G350" s="7" t="n">
        <v>4</v>
      </c>
      <c r="H350" s="6" t="n">
        <v>951</v>
      </c>
      <c r="I350" s="6" t="n">
        <v>-3804</v>
      </c>
      <c r="J350" s="6" t="n">
        <v>-0</v>
      </c>
      <c r="K350" s="6" t="n">
        <v>-2.66</v>
      </c>
      <c r="L350" s="6" t="n">
        <v>-0</v>
      </c>
      <c r="M350" s="6" t="s">
        <f>=I350+J350+K350+L350</f>
      </c>
      <c r="N350" s="6"/>
      <c r="O350" s="16"/>
      <c r="P350" s="16" t="s">
        <v>552</v>
      </c>
    </row>
    <row collapsed="false" customFormat="false" customHeight="false" hidden="false" ht="12.1" outlineLevel="0" r="351">
      <c r="A351" s="21" t="n">
        <v>45546.468842593</v>
      </c>
      <c r="B351" s="22" t="s">
        <v>581</v>
      </c>
      <c r="C351" s="22" t="s">
        <v>673</v>
      </c>
      <c r="D351" s="22" t="s">
        <v>581</v>
      </c>
      <c r="E351" s="22" t="s">
        <v>581</v>
      </c>
      <c r="F351" s="22" t="s">
        <v>20</v>
      </c>
      <c r="G351" s="23" t="n">
        <v>1</v>
      </c>
      <c r="H351" s="24" t="n">
        <v>4202.92</v>
      </c>
      <c r="I351" s="24" t="n">
        <v>4202.92</v>
      </c>
      <c r="J351" s="24" t="n">
        <v>0</v>
      </c>
      <c r="K351" s="24" t="n">
        <v>-0</v>
      </c>
      <c r="L351" s="24" t="n">
        <v>-0</v>
      </c>
      <c r="M351" s="6" t="s">
        <f>=I351+J351+K351+L351</f>
      </c>
      <c r="N351" s="24"/>
      <c r="O351" s="22"/>
      <c r="P351" s="22" t="s">
        <v>552</v>
      </c>
    </row>
    <row collapsed="false" customFormat="false" customHeight="false" hidden="false" ht="12.1" outlineLevel="0" r="352">
      <c r="A352" s="20" t="n">
        <v>45546.573472222</v>
      </c>
      <c r="B352" s="16" t="s">
        <v>27</v>
      </c>
      <c r="C352" s="16" t="s">
        <v>632</v>
      </c>
      <c r="D352" s="16" t="s">
        <v>466</v>
      </c>
      <c r="E352" s="16" t="s">
        <v>18</v>
      </c>
      <c r="F352" s="16" t="s">
        <v>20</v>
      </c>
      <c r="G352" s="7" t="n">
        <v>9</v>
      </c>
      <c r="H352" s="6" t="n">
        <v>480.15</v>
      </c>
      <c r="I352" s="6" t="n">
        <v>-4321.35</v>
      </c>
      <c r="J352" s="6" t="n">
        <v>-0</v>
      </c>
      <c r="K352" s="6" t="n">
        <v>-3.02</v>
      </c>
      <c r="L352" s="6" t="n">
        <v>-0</v>
      </c>
      <c r="M352" s="6" t="s">
        <f>=I352+J352+K352+L352</f>
      </c>
      <c r="N352" s="6"/>
      <c r="O352" s="16"/>
      <c r="P352" s="16" t="s">
        <v>552</v>
      </c>
    </row>
    <row collapsed="false" customFormat="false" customHeight="false" hidden="false" ht="12.1" outlineLevel="0" r="353">
      <c r="A353" s="25" t="n">
        <v>45558.423460648</v>
      </c>
      <c r="B353" s="26" t="s">
        <v>499</v>
      </c>
      <c r="C353" s="26" t="s">
        <v>601</v>
      </c>
      <c r="D353" s="26" t="s">
        <v>467</v>
      </c>
      <c r="E353" s="26" t="s">
        <v>18</v>
      </c>
      <c r="F353" s="26" t="s">
        <v>20</v>
      </c>
      <c r="G353" s="27" t="n">
        <v>-7</v>
      </c>
      <c r="H353" s="28" t="n">
        <v>1003</v>
      </c>
      <c r="I353" s="28" t="n">
        <v>7021</v>
      </c>
      <c r="J353" s="28" t="n">
        <v>0</v>
      </c>
      <c r="K353" s="28" t="n">
        <v>-4.91</v>
      </c>
      <c r="L353" s="28" t="n">
        <v>-0</v>
      </c>
      <c r="M353" s="6" t="s">
        <f>=I353+J353+K353+L353</f>
      </c>
      <c r="N353" s="28"/>
      <c r="O353" s="26"/>
      <c r="P353" s="26" t="s">
        <v>552</v>
      </c>
    </row>
    <row collapsed="false" customFormat="false" customHeight="false" hidden="false" ht="12.1" outlineLevel="0" r="354">
      <c r="A354" s="20" t="n">
        <v>45558.427800926</v>
      </c>
      <c r="B354" s="16" t="s">
        <v>508</v>
      </c>
      <c r="C354" s="16" t="s">
        <v>642</v>
      </c>
      <c r="D354" s="16" t="s">
        <v>466</v>
      </c>
      <c r="E354" s="16" t="s">
        <v>73</v>
      </c>
      <c r="F354" s="16" t="s">
        <v>20</v>
      </c>
      <c r="G354" s="7" t="n">
        <v>13</v>
      </c>
      <c r="H354" s="6" t="n">
        <v>51.9</v>
      </c>
      <c r="I354" s="6" t="n">
        <v>-6747</v>
      </c>
      <c r="J354" s="6" t="n">
        <v>-280.67</v>
      </c>
      <c r="K354" s="6" t="n">
        <v>-4.72</v>
      </c>
      <c r="L354" s="6" t="n">
        <v>-0</v>
      </c>
      <c r="M354" s="6" t="s">
        <f>=I354+J354+K354+L354</f>
      </c>
      <c r="N354" s="6"/>
      <c r="O354" s="16"/>
      <c r="P354" s="16" t="s">
        <v>552</v>
      </c>
    </row>
    <row collapsed="false" customFormat="false" customHeight="false" hidden="false" ht="12.1" outlineLevel="0" r="355">
      <c r="A355" s="25" t="n">
        <v>45560.41943287</v>
      </c>
      <c r="B355" s="26" t="s">
        <v>66</v>
      </c>
      <c r="C355" s="26" t="s">
        <v>596</v>
      </c>
      <c r="D355" s="26" t="s">
        <v>467</v>
      </c>
      <c r="E355" s="26" t="s">
        <v>18</v>
      </c>
      <c r="F355" s="26" t="s">
        <v>20</v>
      </c>
      <c r="G355" s="27" t="n">
        <v>-2160</v>
      </c>
      <c r="H355" s="28" t="n">
        <v>139.06842592593</v>
      </c>
      <c r="I355" s="28" t="n">
        <v>300387.8</v>
      </c>
      <c r="J355" s="28" t="n">
        <v>0</v>
      </c>
      <c r="K355" s="28" t="n">
        <v>-210.26</v>
      </c>
      <c r="L355" s="28" t="n">
        <v>-0</v>
      </c>
      <c r="M355" s="6" t="s">
        <f>=I355+J355+K355+L355</f>
      </c>
      <c r="N355" s="28"/>
      <c r="O355" s="26"/>
      <c r="P355" s="26" t="s">
        <v>552</v>
      </c>
    </row>
    <row collapsed="false" customFormat="false" customHeight="false" hidden="false" ht="12.1" outlineLevel="0" r="356">
      <c r="A356" s="20" t="n">
        <v>45560.477951389</v>
      </c>
      <c r="B356" s="16" t="s">
        <v>510</v>
      </c>
      <c r="C356" s="16" t="s">
        <v>644</v>
      </c>
      <c r="D356" s="16" t="s">
        <v>466</v>
      </c>
      <c r="E356" s="16" t="s">
        <v>561</v>
      </c>
      <c r="F356" s="16" t="s">
        <v>20</v>
      </c>
      <c r="G356" s="7" t="n">
        <v>2360</v>
      </c>
      <c r="H356" s="6" t="n">
        <v>127.11</v>
      </c>
      <c r="I356" s="6" t="n">
        <v>-299979.6</v>
      </c>
      <c r="J356" s="6" t="n">
        <v>-0</v>
      </c>
      <c r="K356" s="6" t="n">
        <v>-0</v>
      </c>
      <c r="L356" s="6" t="n">
        <v>-0</v>
      </c>
      <c r="M356" s="6" t="s">
        <f>=I356+J356+K356+L356</f>
      </c>
      <c r="N356" s="6"/>
      <c r="O356" s="16"/>
      <c r="P356" s="16" t="s">
        <v>552</v>
      </c>
    </row>
    <row collapsed="false" customFormat="false" customHeight="false" hidden="false" ht="12.1" outlineLevel="0" r="357">
      <c r="A357" s="21" t="n">
        <v>45560.566168981</v>
      </c>
      <c r="B357" s="22" t="s">
        <v>581</v>
      </c>
      <c r="C357" s="22" t="s">
        <v>674</v>
      </c>
      <c r="D357" s="22" t="s">
        <v>581</v>
      </c>
      <c r="E357" s="22" t="s">
        <v>581</v>
      </c>
      <c r="F357" s="22" t="s">
        <v>20</v>
      </c>
      <c r="G357" s="23" t="n">
        <v>1</v>
      </c>
      <c r="H357" s="24" t="n">
        <v>1356.16</v>
      </c>
      <c r="I357" s="24" t="n">
        <v>1356.16</v>
      </c>
      <c r="J357" s="24" t="n">
        <v>0</v>
      </c>
      <c r="K357" s="24" t="n">
        <v>-0</v>
      </c>
      <c r="L357" s="24" t="n">
        <v>-0</v>
      </c>
      <c r="M357" s="6" t="s">
        <f>=I357+J357+K357+L357</f>
      </c>
      <c r="N357" s="24"/>
      <c r="O357" s="22"/>
      <c r="P357" s="22" t="s">
        <v>552</v>
      </c>
    </row>
    <row collapsed="false" customFormat="false" customHeight="false" hidden="false" ht="12.1" outlineLevel="0" r="358">
      <c r="A358" s="25" t="n">
        <v>45561.457349537</v>
      </c>
      <c r="B358" s="26" t="s">
        <v>473</v>
      </c>
      <c r="C358" s="26" t="s">
        <v>569</v>
      </c>
      <c r="D358" s="26" t="s">
        <v>467</v>
      </c>
      <c r="E358" s="26" t="s">
        <v>561</v>
      </c>
      <c r="F358" s="26" t="s">
        <v>20</v>
      </c>
      <c r="G358" s="27" t="n">
        <v>-100000</v>
      </c>
      <c r="H358" s="28" t="n">
        <v>1.4847</v>
      </c>
      <c r="I358" s="28" t="n">
        <v>148470</v>
      </c>
      <c r="J358" s="28" t="n">
        <v>0</v>
      </c>
      <c r="K358" s="28" t="n">
        <v>-0</v>
      </c>
      <c r="L358" s="28" t="n">
        <v>-0</v>
      </c>
      <c r="M358" s="6" t="s">
        <f>=I358+J358+K358+L358</f>
      </c>
      <c r="N358" s="28"/>
      <c r="O358" s="26"/>
      <c r="P358" s="26" t="s">
        <v>655</v>
      </c>
    </row>
    <row collapsed="false" customFormat="false" customHeight="false" hidden="false" ht="12.1" outlineLevel="0" r="359">
      <c r="A359" s="20" t="n">
        <v>45561.459085648</v>
      </c>
      <c r="B359" s="16" t="s">
        <v>515</v>
      </c>
      <c r="C359" s="16" t="s">
        <v>675</v>
      </c>
      <c r="D359" s="16" t="s">
        <v>466</v>
      </c>
      <c r="E359" s="16" t="s">
        <v>18</v>
      </c>
      <c r="F359" s="16" t="s">
        <v>20</v>
      </c>
      <c r="G359" s="7" t="n">
        <v>39</v>
      </c>
      <c r="H359" s="6" t="n">
        <v>3733</v>
      </c>
      <c r="I359" s="6" t="n">
        <v>-145587</v>
      </c>
      <c r="J359" s="6" t="n">
        <v>-0</v>
      </c>
      <c r="K359" s="6" t="n">
        <v>-72.79</v>
      </c>
      <c r="L359" s="6" t="n">
        <v>-0</v>
      </c>
      <c r="M359" s="6" t="s">
        <f>=I359+J359+K359+L359</f>
      </c>
      <c r="N359" s="6"/>
      <c r="O359" s="16"/>
      <c r="P359" s="16" t="s">
        <v>655</v>
      </c>
    </row>
    <row collapsed="false" customFormat="false" customHeight="false" hidden="false" ht="12.1" outlineLevel="0" r="360">
      <c r="A360" s="20" t="n">
        <v>45561.621319444</v>
      </c>
      <c r="B360" s="16" t="s">
        <v>510</v>
      </c>
      <c r="C360" s="16" t="s">
        <v>644</v>
      </c>
      <c r="D360" s="16" t="s">
        <v>466</v>
      </c>
      <c r="E360" s="16" t="s">
        <v>561</v>
      </c>
      <c r="F360" s="16" t="s">
        <v>20</v>
      </c>
      <c r="G360" s="7" t="n">
        <v>12</v>
      </c>
      <c r="H360" s="6" t="n">
        <v>127.18</v>
      </c>
      <c r="I360" s="6" t="n">
        <v>-1526.16</v>
      </c>
      <c r="J360" s="6" t="n">
        <v>-0</v>
      </c>
      <c r="K360" s="6" t="n">
        <v>-0</v>
      </c>
      <c r="L360" s="6" t="n">
        <v>-0</v>
      </c>
      <c r="M360" s="6" t="s">
        <f>=I360+J360+K360+L360</f>
      </c>
      <c r="N360" s="6"/>
      <c r="O360" s="16"/>
      <c r="P360" s="16" t="s">
        <v>552</v>
      </c>
    </row>
    <row collapsed="false" customFormat="false" customHeight="false" hidden="false" ht="12.1" outlineLevel="0" r="361">
      <c r="A361" s="25" t="n">
        <v>45573.805844907</v>
      </c>
      <c r="B361" s="26" t="s">
        <v>505</v>
      </c>
      <c r="C361" s="26" t="s">
        <v>630</v>
      </c>
      <c r="D361" s="26" t="s">
        <v>467</v>
      </c>
      <c r="E361" s="26" t="s">
        <v>18</v>
      </c>
      <c r="F361" s="26" t="s">
        <v>20</v>
      </c>
      <c r="G361" s="27" t="n">
        <v>-11</v>
      </c>
      <c r="H361" s="28" t="n">
        <v>6993</v>
      </c>
      <c r="I361" s="28" t="n">
        <v>76923</v>
      </c>
      <c r="J361" s="28" t="n">
        <v>0</v>
      </c>
      <c r="K361" s="28" t="n">
        <v>-53.85</v>
      </c>
      <c r="L361" s="28" t="n">
        <v>-0</v>
      </c>
      <c r="M361" s="6" t="s">
        <f>=I361+J361+K361+L361</f>
      </c>
      <c r="N361" s="28"/>
      <c r="O361" s="26"/>
      <c r="P361" s="26" t="s">
        <v>552</v>
      </c>
    </row>
    <row collapsed="false" customFormat="false" customHeight="false" hidden="false" ht="12.1" outlineLevel="0" r="362">
      <c r="A362" s="20" t="n">
        <v>45573.809872685</v>
      </c>
      <c r="B362" s="16" t="s">
        <v>510</v>
      </c>
      <c r="C362" s="16" t="s">
        <v>644</v>
      </c>
      <c r="D362" s="16" t="s">
        <v>466</v>
      </c>
      <c r="E362" s="16" t="s">
        <v>561</v>
      </c>
      <c r="F362" s="16" t="s">
        <v>20</v>
      </c>
      <c r="G362" s="7" t="n">
        <v>601</v>
      </c>
      <c r="H362" s="6" t="n">
        <v>127.91</v>
      </c>
      <c r="I362" s="6" t="n">
        <v>-76873.91</v>
      </c>
      <c r="J362" s="6" t="n">
        <v>-0</v>
      </c>
      <c r="K362" s="6" t="n">
        <v>-0</v>
      </c>
      <c r="L362" s="6" t="n">
        <v>-0</v>
      </c>
      <c r="M362" s="6" t="s">
        <f>=I362+J362+K362+L362</f>
      </c>
      <c r="N362" s="6"/>
      <c r="O362" s="16"/>
      <c r="P362" s="16" t="s">
        <v>552</v>
      </c>
    </row>
    <row collapsed="false" customFormat="false" customHeight="false" hidden="false" ht="12.1" outlineLevel="0" r="363">
      <c r="A363" s="25" t="n">
        <v>45576.685069444</v>
      </c>
      <c r="B363" s="26" t="s">
        <v>492</v>
      </c>
      <c r="C363" s="26" t="s">
        <v>578</v>
      </c>
      <c r="D363" s="26" t="s">
        <v>467</v>
      </c>
      <c r="E363" s="26" t="s">
        <v>561</v>
      </c>
      <c r="F363" s="26" t="s">
        <v>20</v>
      </c>
      <c r="G363" s="27" t="n">
        <v>-24</v>
      </c>
      <c r="H363" s="28" t="n">
        <v>92.02</v>
      </c>
      <c r="I363" s="28" t="n">
        <v>2208.48</v>
      </c>
      <c r="J363" s="28" t="n">
        <v>0</v>
      </c>
      <c r="K363" s="28" t="n">
        <v>-0</v>
      </c>
      <c r="L363" s="28" t="n">
        <v>-0</v>
      </c>
      <c r="M363" s="6" t="s">
        <f>=I363+J363+K363+L363</f>
      </c>
      <c r="N363" s="28"/>
      <c r="O363" s="26"/>
      <c r="P363" s="26" t="s">
        <v>552</v>
      </c>
    </row>
    <row collapsed="false" customFormat="false" customHeight="false" hidden="false" ht="12.1" outlineLevel="0" r="364">
      <c r="A364" s="20" t="n">
        <v>45576.806840278</v>
      </c>
      <c r="B364" s="16" t="s">
        <v>510</v>
      </c>
      <c r="C364" s="16" t="s">
        <v>644</v>
      </c>
      <c r="D364" s="16" t="s">
        <v>466</v>
      </c>
      <c r="E364" s="16" t="s">
        <v>561</v>
      </c>
      <c r="F364" s="16" t="s">
        <v>20</v>
      </c>
      <c r="G364" s="7" t="n">
        <v>17</v>
      </c>
      <c r="H364" s="6" t="n">
        <v>128.22</v>
      </c>
      <c r="I364" s="6" t="n">
        <v>-2179.74</v>
      </c>
      <c r="J364" s="6" t="n">
        <v>-0</v>
      </c>
      <c r="K364" s="6" t="n">
        <v>-0</v>
      </c>
      <c r="L364" s="6" t="n">
        <v>-0</v>
      </c>
      <c r="M364" s="6" t="s">
        <f>=I364+J364+K364+L364</f>
      </c>
      <c r="N364" s="6"/>
      <c r="O364" s="16"/>
      <c r="P364" s="16" t="s">
        <v>552</v>
      </c>
    </row>
    <row collapsed="false" customFormat="false" customHeight="false" hidden="false" ht="12.1" outlineLevel="0" r="365">
      <c r="A365" s="25" t="n">
        <v>45579.440208333</v>
      </c>
      <c r="B365" s="26" t="s">
        <v>473</v>
      </c>
      <c r="C365" s="26" t="s">
        <v>569</v>
      </c>
      <c r="D365" s="26" t="s">
        <v>467</v>
      </c>
      <c r="E365" s="26" t="s">
        <v>561</v>
      </c>
      <c r="F365" s="26" t="s">
        <v>20</v>
      </c>
      <c r="G365" s="27" t="n">
        <v>-100000</v>
      </c>
      <c r="H365" s="28" t="n">
        <v>1.4981</v>
      </c>
      <c r="I365" s="28" t="n">
        <v>149810</v>
      </c>
      <c r="J365" s="28" t="n">
        <v>0</v>
      </c>
      <c r="K365" s="28" t="n">
        <v>-0</v>
      </c>
      <c r="L365" s="28" t="n">
        <v>-0</v>
      </c>
      <c r="M365" s="6" t="s">
        <f>=I365+J365+K365+L365</f>
      </c>
      <c r="N365" s="28"/>
      <c r="O365" s="26"/>
      <c r="P365" s="26" t="s">
        <v>655</v>
      </c>
    </row>
    <row collapsed="false" customFormat="false" customHeight="false" hidden="false" ht="12.1" outlineLevel="0" r="366">
      <c r="A366" s="29" t="n">
        <v>45580.020636574</v>
      </c>
      <c r="B366" s="30" t="s">
        <v>579</v>
      </c>
      <c r="C366" s="30" t="s">
        <v>662</v>
      </c>
      <c r="D366" s="30" t="s">
        <v>579</v>
      </c>
      <c r="E366" s="30" t="s">
        <v>579</v>
      </c>
      <c r="F366" s="30" t="s">
        <v>20</v>
      </c>
      <c r="G366" s="31" t="n">
        <v>1</v>
      </c>
      <c r="H366" s="32" t="n">
        <v>-8477</v>
      </c>
      <c r="I366" s="32" t="n">
        <v>-8477</v>
      </c>
      <c r="J366" s="32" t="n">
        <v>0</v>
      </c>
      <c r="K366" s="32" t="n">
        <v>-0</v>
      </c>
      <c r="L366" s="32" t="n">
        <v>-0</v>
      </c>
      <c r="M366" s="6" t="s">
        <f>=I366+J366+K366+L366</f>
      </c>
      <c r="N366" s="32"/>
      <c r="O366" s="30"/>
      <c r="P366" s="30" t="s">
        <v>655</v>
      </c>
    </row>
    <row collapsed="false" customFormat="false" customHeight="false" hidden="false" ht="12.1" outlineLevel="0" r="367">
      <c r="A367" s="33" t="n">
        <v>45580.020636574</v>
      </c>
      <c r="B367" s="34" t="s">
        <v>588</v>
      </c>
      <c r="C367" s="34" t="s">
        <v>188</v>
      </c>
      <c r="D367" s="34" t="s">
        <v>588</v>
      </c>
      <c r="E367" s="34" t="s">
        <v>588</v>
      </c>
      <c r="F367" s="34" t="s">
        <v>20</v>
      </c>
      <c r="G367" s="35" t="n">
        <v>1</v>
      </c>
      <c r="H367" s="36" t="n">
        <v>-144575</v>
      </c>
      <c r="I367" s="36" t="n">
        <v>-144575</v>
      </c>
      <c r="J367" s="36" t="n">
        <v>0</v>
      </c>
      <c r="K367" s="36" t="n">
        <v>-0</v>
      </c>
      <c r="L367" s="36" t="n">
        <v>-0</v>
      </c>
      <c r="M367" s="6" t="s">
        <f>=I367+J367+K367+L367</f>
      </c>
      <c r="N367" s="36"/>
      <c r="O367" s="34"/>
      <c r="P367" s="34" t="s">
        <v>655</v>
      </c>
    </row>
    <row collapsed="false" customFormat="false" customHeight="false" hidden="false" ht="12.1" outlineLevel="0" r="368">
      <c r="A368" s="25" t="n">
        <v>45583.597766204</v>
      </c>
      <c r="B368" s="26" t="s">
        <v>473</v>
      </c>
      <c r="C368" s="26" t="s">
        <v>569</v>
      </c>
      <c r="D368" s="26" t="s">
        <v>467</v>
      </c>
      <c r="E368" s="26" t="s">
        <v>561</v>
      </c>
      <c r="F368" s="26" t="s">
        <v>20</v>
      </c>
      <c r="G368" s="27" t="n">
        <v>-101440</v>
      </c>
      <c r="H368" s="28" t="n">
        <v>1.5025</v>
      </c>
      <c r="I368" s="28" t="n">
        <v>152413.6</v>
      </c>
      <c r="J368" s="28" t="n">
        <v>0</v>
      </c>
      <c r="K368" s="28" t="n">
        <v>-0</v>
      </c>
      <c r="L368" s="28" t="n">
        <v>-0</v>
      </c>
      <c r="M368" s="6" t="s">
        <f>=I368+J368+K368+L368</f>
      </c>
      <c r="N368" s="28"/>
      <c r="O368" s="26"/>
      <c r="P368" s="26" t="s">
        <v>655</v>
      </c>
    </row>
    <row collapsed="false" customFormat="false" customHeight="false" hidden="false" ht="12.1" outlineLevel="0" r="369">
      <c r="A369" s="29" t="n">
        <v>45586.020636574</v>
      </c>
      <c r="B369" s="30" t="s">
        <v>579</v>
      </c>
      <c r="C369" s="30" t="s">
        <v>662</v>
      </c>
      <c r="D369" s="30" t="s">
        <v>579</v>
      </c>
      <c r="E369" s="30" t="s">
        <v>579</v>
      </c>
      <c r="F369" s="30" t="s">
        <v>20</v>
      </c>
      <c r="G369" s="31" t="n">
        <v>1</v>
      </c>
      <c r="H369" s="32" t="n">
        <v>-1789</v>
      </c>
      <c r="I369" s="32" t="n">
        <v>-1789</v>
      </c>
      <c r="J369" s="32" t="n">
        <v>0</v>
      </c>
      <c r="K369" s="32" t="n">
        <v>-0</v>
      </c>
      <c r="L369" s="32" t="n">
        <v>-0</v>
      </c>
      <c r="M369" s="6" t="s">
        <f>=I369+J369+K369+L369</f>
      </c>
      <c r="N369" s="32"/>
      <c r="O369" s="30"/>
      <c r="P369" s="30" t="s">
        <v>655</v>
      </c>
    </row>
    <row collapsed="false" customFormat="false" customHeight="false" hidden="false" ht="12.1" outlineLevel="0" r="370">
      <c r="A370" s="33" t="n">
        <v>45586.020636574</v>
      </c>
      <c r="B370" s="34" t="s">
        <v>588</v>
      </c>
      <c r="C370" s="34" t="s">
        <v>189</v>
      </c>
      <c r="D370" s="34" t="s">
        <v>588</v>
      </c>
      <c r="E370" s="34" t="s">
        <v>588</v>
      </c>
      <c r="F370" s="34" t="s">
        <v>20</v>
      </c>
      <c r="G370" s="35" t="n">
        <v>1</v>
      </c>
      <c r="H370" s="36" t="n">
        <v>-150625.21</v>
      </c>
      <c r="I370" s="36" t="n">
        <v>-150625.21</v>
      </c>
      <c r="J370" s="36" t="n">
        <v>0</v>
      </c>
      <c r="K370" s="36" t="n">
        <v>-0</v>
      </c>
      <c r="L370" s="36" t="n">
        <v>-0</v>
      </c>
      <c r="M370" s="6" t="s">
        <f>=I370+J370+K370+L370</f>
      </c>
      <c r="N370" s="36"/>
      <c r="O370" s="34"/>
      <c r="P370" s="34" t="s">
        <v>655</v>
      </c>
    </row>
    <row collapsed="false" customFormat="false" customHeight="false" hidden="false" ht="12.1" outlineLevel="0" r="371">
      <c r="A371" s="25" t="n">
        <v>45595.489872685</v>
      </c>
      <c r="B371" s="26" t="s">
        <v>510</v>
      </c>
      <c r="C371" s="26" t="s">
        <v>644</v>
      </c>
      <c r="D371" s="26" t="s">
        <v>467</v>
      </c>
      <c r="E371" s="26" t="s">
        <v>561</v>
      </c>
      <c r="F371" s="26" t="s">
        <v>20</v>
      </c>
      <c r="G371" s="27" t="n">
        <v>-773</v>
      </c>
      <c r="H371" s="28" t="n">
        <v>129.3</v>
      </c>
      <c r="I371" s="28" t="n">
        <v>99948.9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8"/>
      <c r="O371" s="26"/>
      <c r="P371" s="26" t="s">
        <v>552</v>
      </c>
    </row>
    <row collapsed="false" customFormat="false" customHeight="false" hidden="false" ht="12.1" outlineLevel="0" r="372">
      <c r="A372" s="20" t="n">
        <v>45595.492465278</v>
      </c>
      <c r="B372" s="16" t="s">
        <v>27</v>
      </c>
      <c r="C372" s="16" t="s">
        <v>632</v>
      </c>
      <c r="D372" s="16" t="s">
        <v>466</v>
      </c>
      <c r="E372" s="16" t="s">
        <v>18</v>
      </c>
      <c r="F372" s="16" t="s">
        <v>20</v>
      </c>
      <c r="G372" s="7" t="n">
        <v>90</v>
      </c>
      <c r="H372" s="6" t="n">
        <v>444.3</v>
      </c>
      <c r="I372" s="6" t="n">
        <v>-39987</v>
      </c>
      <c r="J372" s="6" t="n">
        <v>-0</v>
      </c>
      <c r="K372" s="6" t="n">
        <v>-28</v>
      </c>
      <c r="L372" s="6" t="n">
        <v>-0</v>
      </c>
      <c r="M372" s="6" t="s">
        <f>=I372+J372+K372+L372</f>
      </c>
      <c r="N372" s="6"/>
      <c r="O372" s="16"/>
      <c r="P372" s="16" t="s">
        <v>552</v>
      </c>
    </row>
    <row collapsed="false" customFormat="false" customHeight="false" hidden="false" ht="12.1" outlineLevel="0" r="373">
      <c r="A373" s="20" t="n">
        <v>45595.493819444</v>
      </c>
      <c r="B373" s="16" t="s">
        <v>512</v>
      </c>
      <c r="C373" s="16" t="s">
        <v>654</v>
      </c>
      <c r="D373" s="16" t="s">
        <v>466</v>
      </c>
      <c r="E373" s="16" t="s">
        <v>18</v>
      </c>
      <c r="F373" s="16" t="s">
        <v>20</v>
      </c>
      <c r="G373" s="7" t="n">
        <v>11</v>
      </c>
      <c r="H373" s="6" t="n">
        <v>4589.4545454545</v>
      </c>
      <c r="I373" s="6" t="n">
        <v>-50484</v>
      </c>
      <c r="J373" s="6" t="n">
        <v>-0</v>
      </c>
      <c r="K373" s="6" t="n">
        <v>-35.34</v>
      </c>
      <c r="L373" s="6" t="n">
        <v>-0</v>
      </c>
      <c r="M373" s="6" t="s">
        <f>=I373+J373+K373+L373</f>
      </c>
      <c r="N373" s="6"/>
      <c r="O373" s="16"/>
      <c r="P373" s="16" t="s">
        <v>552</v>
      </c>
    </row>
    <row collapsed="false" customFormat="false" customHeight="false" hidden="false" ht="12.1" outlineLevel="0" r="374">
      <c r="A374" s="20" t="n">
        <v>45595.49443287</v>
      </c>
      <c r="B374" s="16" t="s">
        <v>39</v>
      </c>
      <c r="C374" s="16" t="s">
        <v>666</v>
      </c>
      <c r="D374" s="16" t="s">
        <v>466</v>
      </c>
      <c r="E374" s="16" t="s">
        <v>18</v>
      </c>
      <c r="F374" s="16" t="s">
        <v>20</v>
      </c>
      <c r="G374" s="7" t="n">
        <v>3</v>
      </c>
      <c r="H374" s="6" t="n">
        <v>2387</v>
      </c>
      <c r="I374" s="6" t="n">
        <v>-7161</v>
      </c>
      <c r="J374" s="6" t="n">
        <v>-0</v>
      </c>
      <c r="K374" s="6" t="n">
        <v>-5.01</v>
      </c>
      <c r="L374" s="6" t="n">
        <v>-0</v>
      </c>
      <c r="M374" s="6" t="s">
        <f>=I374+J374+K374+L374</f>
      </c>
      <c r="N374" s="6"/>
      <c r="O374" s="16"/>
      <c r="P374" s="16" t="s">
        <v>552</v>
      </c>
    </row>
    <row collapsed="false" customFormat="false" customHeight="false" hidden="false" ht="12.1" outlineLevel="0" r="375">
      <c r="A375" s="20" t="n">
        <v>45595.500115741</v>
      </c>
      <c r="B375" s="16" t="s">
        <v>59</v>
      </c>
      <c r="C375" s="16" t="s">
        <v>576</v>
      </c>
      <c r="D375" s="16" t="s">
        <v>466</v>
      </c>
      <c r="E375" s="16" t="s">
        <v>18</v>
      </c>
      <c r="F375" s="16" t="s">
        <v>20</v>
      </c>
      <c r="G375" s="7" t="n">
        <v>100</v>
      </c>
      <c r="H375" s="6" t="n">
        <v>23.04</v>
      </c>
      <c r="I375" s="6" t="n">
        <v>-2304</v>
      </c>
      <c r="J375" s="6" t="n">
        <v>-0</v>
      </c>
      <c r="K375" s="6" t="n">
        <v>-1.61</v>
      </c>
      <c r="L375" s="6" t="n">
        <v>-0</v>
      </c>
      <c r="M375" s="6" t="s">
        <f>=I375+J375+K375+L375</f>
      </c>
      <c r="N375" s="6"/>
      <c r="O375" s="16"/>
      <c r="P375" s="16" t="s">
        <v>552</v>
      </c>
    </row>
    <row collapsed="false" customFormat="false" customHeight="false" hidden="false" ht="12.1" outlineLevel="0" r="376">
      <c r="A376" s="25" t="n">
        <v>45603.946921296</v>
      </c>
      <c r="B376" s="26" t="s">
        <v>508</v>
      </c>
      <c r="C376" s="26" t="s">
        <v>642</v>
      </c>
      <c r="D376" s="26" t="s">
        <v>467</v>
      </c>
      <c r="E376" s="26" t="s">
        <v>73</v>
      </c>
      <c r="F376" s="26" t="s">
        <v>20</v>
      </c>
      <c r="G376" s="27" t="n">
        <v>-402</v>
      </c>
      <c r="H376" s="28" t="n">
        <v>51.02</v>
      </c>
      <c r="I376" s="28" t="n">
        <v>205100.4</v>
      </c>
      <c r="J376" s="28" t="n">
        <v>12196.68</v>
      </c>
      <c r="K376" s="28" t="n">
        <v>-143.57</v>
      </c>
      <c r="L376" s="28" t="n">
        <v>-0</v>
      </c>
      <c r="M376" s="6" t="s">
        <f>=I376+J376+K376+L376</f>
      </c>
      <c r="N376" s="28"/>
      <c r="O376" s="26"/>
      <c r="P376" s="26" t="s">
        <v>552</v>
      </c>
    </row>
    <row collapsed="false" customFormat="false" customHeight="false" hidden="false" ht="12.1" outlineLevel="0" r="377">
      <c r="A377" s="25" t="n">
        <v>45604.430439815</v>
      </c>
      <c r="B377" s="26" t="s">
        <v>508</v>
      </c>
      <c r="C377" s="26" t="s">
        <v>642</v>
      </c>
      <c r="D377" s="26" t="s">
        <v>467</v>
      </c>
      <c r="E377" s="26" t="s">
        <v>73</v>
      </c>
      <c r="F377" s="26" t="s">
        <v>20</v>
      </c>
      <c r="G377" s="27" t="n">
        <v>-444</v>
      </c>
      <c r="H377" s="28" t="n">
        <v>51.272810810811</v>
      </c>
      <c r="I377" s="28" t="n">
        <v>227651.28</v>
      </c>
      <c r="J377" s="28" t="n">
        <v>13732.92</v>
      </c>
      <c r="K377" s="28" t="n">
        <v>-159.39</v>
      </c>
      <c r="L377" s="28" t="n">
        <v>-0</v>
      </c>
      <c r="M377" s="6" t="s">
        <f>=I377+J377+K377+L377</f>
      </c>
      <c r="N377" s="28"/>
      <c r="O377" s="26"/>
      <c r="P377" s="26" t="s">
        <v>552</v>
      </c>
    </row>
    <row collapsed="false" customFormat="false" customHeight="false" hidden="false" ht="12.1" outlineLevel="0" r="378">
      <c r="A378" s="25" t="n">
        <v>45604.430648148</v>
      </c>
      <c r="B378" s="26" t="s">
        <v>506</v>
      </c>
      <c r="C378" s="26" t="s">
        <v>639</v>
      </c>
      <c r="D378" s="26" t="s">
        <v>467</v>
      </c>
      <c r="E378" s="26" t="s">
        <v>73</v>
      </c>
      <c r="F378" s="26" t="s">
        <v>20</v>
      </c>
      <c r="G378" s="27" t="n">
        <v>-313</v>
      </c>
      <c r="H378" s="28" t="n">
        <v>51.060638977636</v>
      </c>
      <c r="I378" s="28" t="n">
        <v>159819.8</v>
      </c>
      <c r="J378" s="28" t="n">
        <v>5389.86</v>
      </c>
      <c r="K378" s="28" t="n">
        <v>-111.87</v>
      </c>
      <c r="L378" s="28" t="n">
        <v>-0</v>
      </c>
      <c r="M378" s="6" t="s">
        <f>=I378+J378+K378+L378</f>
      </c>
      <c r="N378" s="28"/>
      <c r="O378" s="26"/>
      <c r="P378" s="26" t="s">
        <v>552</v>
      </c>
    </row>
    <row collapsed="false" customFormat="false" customHeight="false" hidden="false" ht="12.1" outlineLevel="0" r="379">
      <c r="A379" s="25" t="n">
        <v>45604.430972222</v>
      </c>
      <c r="B379" s="26" t="s">
        <v>476</v>
      </c>
      <c r="C379" s="26" t="s">
        <v>556</v>
      </c>
      <c r="D379" s="26" t="s">
        <v>467</v>
      </c>
      <c r="E379" s="26" t="s">
        <v>73</v>
      </c>
      <c r="F379" s="26" t="s">
        <v>20</v>
      </c>
      <c r="G379" s="27" t="n">
        <v>-32</v>
      </c>
      <c r="H379" s="28" t="n">
        <v>65.804</v>
      </c>
      <c r="I379" s="28" t="n">
        <v>21057.28</v>
      </c>
      <c r="J379" s="28" t="n">
        <v>350.08</v>
      </c>
      <c r="K379" s="28" t="n">
        <v>-14.74</v>
      </c>
      <c r="L379" s="28" t="n">
        <v>-0</v>
      </c>
      <c r="M379" s="6" t="s">
        <f>=I379+J379+K379+L379</f>
      </c>
      <c r="N379" s="28"/>
      <c r="O379" s="26"/>
      <c r="P379" s="26" t="s">
        <v>552</v>
      </c>
    </row>
    <row collapsed="false" customFormat="false" customHeight="false" hidden="false" ht="12.1" outlineLevel="0" r="380">
      <c r="A380" s="20" t="n">
        <v>45604.438321759</v>
      </c>
      <c r="B380" s="16" t="s">
        <v>512</v>
      </c>
      <c r="C380" s="16" t="s">
        <v>654</v>
      </c>
      <c r="D380" s="16" t="s">
        <v>466</v>
      </c>
      <c r="E380" s="16" t="s">
        <v>18</v>
      </c>
      <c r="F380" s="16" t="s">
        <v>20</v>
      </c>
      <c r="G380" s="7" t="n">
        <v>38</v>
      </c>
      <c r="H380" s="6" t="n">
        <v>4548.5</v>
      </c>
      <c r="I380" s="6" t="n">
        <v>-172843</v>
      </c>
      <c r="J380" s="6" t="n">
        <v>-0</v>
      </c>
      <c r="K380" s="6" t="n">
        <v>-120.99</v>
      </c>
      <c r="L380" s="6" t="n">
        <v>-0</v>
      </c>
      <c r="M380" s="6" t="s">
        <f>=I380+J380+K380+L380</f>
      </c>
      <c r="N380" s="6"/>
      <c r="O380" s="16"/>
      <c r="P380" s="16" t="s">
        <v>552</v>
      </c>
    </row>
    <row collapsed="false" customFormat="false" customHeight="false" hidden="false" ht="12.1" outlineLevel="0" r="381">
      <c r="A381" s="20" t="n">
        <v>45604.970231481</v>
      </c>
      <c r="B381" s="16" t="s">
        <v>510</v>
      </c>
      <c r="C381" s="16" t="s">
        <v>644</v>
      </c>
      <c r="D381" s="16" t="s">
        <v>466</v>
      </c>
      <c r="E381" s="16" t="s">
        <v>561</v>
      </c>
      <c r="F381" s="16" t="s">
        <v>20</v>
      </c>
      <c r="G381" s="7" t="n">
        <v>3629</v>
      </c>
      <c r="H381" s="6" t="n">
        <v>130.04</v>
      </c>
      <c r="I381" s="6" t="n">
        <v>-471915.16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6"/>
      <c r="O381" s="16"/>
      <c r="P381" s="16" t="s">
        <v>552</v>
      </c>
    </row>
    <row collapsed="false" customFormat="false" customHeight="false" hidden="false" ht="12.1" outlineLevel="0" r="382">
      <c r="A382" s="25" t="n">
        <v>45610.421759259</v>
      </c>
      <c r="B382" s="26" t="s">
        <v>510</v>
      </c>
      <c r="C382" s="26" t="s">
        <v>644</v>
      </c>
      <c r="D382" s="26" t="s">
        <v>467</v>
      </c>
      <c r="E382" s="26" t="s">
        <v>561</v>
      </c>
      <c r="F382" s="26" t="s">
        <v>20</v>
      </c>
      <c r="G382" s="27" t="n">
        <v>-787</v>
      </c>
      <c r="H382" s="28" t="n">
        <v>130.32080050826</v>
      </c>
      <c r="I382" s="28" t="n">
        <v>102562.47</v>
      </c>
      <c r="J382" s="28" t="n">
        <v>0</v>
      </c>
      <c r="K382" s="28" t="n">
        <v>-0</v>
      </c>
      <c r="L382" s="28" t="n">
        <v>-0</v>
      </c>
      <c r="M382" s="6" t="s">
        <f>=I382+J382+K382+L382</f>
      </c>
      <c r="N382" s="28"/>
      <c r="O382" s="26"/>
      <c r="P382" s="26" t="s">
        <v>552</v>
      </c>
    </row>
    <row collapsed="false" customFormat="false" customHeight="false" hidden="false" ht="12.1" outlineLevel="0" r="383">
      <c r="A383" s="20" t="n">
        <v>45610.446226852</v>
      </c>
      <c r="B383" s="16" t="s">
        <v>39</v>
      </c>
      <c r="C383" s="16" t="s">
        <v>666</v>
      </c>
      <c r="D383" s="16" t="s">
        <v>466</v>
      </c>
      <c r="E383" s="16" t="s">
        <v>18</v>
      </c>
      <c r="F383" s="16" t="s">
        <v>20</v>
      </c>
      <c r="G383" s="7" t="n">
        <v>1</v>
      </c>
      <c r="H383" s="6" t="n">
        <v>2541</v>
      </c>
      <c r="I383" s="6" t="n">
        <v>-2541</v>
      </c>
      <c r="J383" s="6" t="n">
        <v>-0</v>
      </c>
      <c r="K383" s="6" t="n">
        <v>-1.78</v>
      </c>
      <c r="L383" s="6" t="n">
        <v>-0</v>
      </c>
      <c r="M383" s="6" t="s">
        <f>=I383+J383+K383+L383</f>
      </c>
      <c r="N383" s="6"/>
      <c r="O383" s="16"/>
      <c r="P383" s="16" t="s">
        <v>552</v>
      </c>
    </row>
    <row collapsed="false" customFormat="false" customHeight="false" hidden="false" ht="12.1" outlineLevel="0" r="384">
      <c r="A384" s="20" t="n">
        <v>45610.964953704</v>
      </c>
      <c r="B384" s="16" t="s">
        <v>23</v>
      </c>
      <c r="C384" s="16" t="s">
        <v>554</v>
      </c>
      <c r="D384" s="16" t="s">
        <v>466</v>
      </c>
      <c r="E384" s="16" t="s">
        <v>18</v>
      </c>
      <c r="F384" s="16" t="s">
        <v>20</v>
      </c>
      <c r="G384" s="7" t="n">
        <v>200</v>
      </c>
      <c r="H384" s="6" t="n">
        <v>249.65</v>
      </c>
      <c r="I384" s="6" t="n">
        <v>-49930</v>
      </c>
      <c r="J384" s="6" t="n">
        <v>-0</v>
      </c>
      <c r="K384" s="6" t="n">
        <v>-34.95</v>
      </c>
      <c r="L384" s="6" t="n">
        <v>-0</v>
      </c>
      <c r="M384" s="6" t="s">
        <f>=I384+J384+K384+L384</f>
      </c>
      <c r="N384" s="6"/>
      <c r="O384" s="16"/>
      <c r="P384" s="16" t="s">
        <v>552</v>
      </c>
    </row>
    <row collapsed="false" customFormat="false" customHeight="false" hidden="false" ht="12.1" outlineLevel="0" r="385">
      <c r="A385" s="20" t="n">
        <v>45610.975648148</v>
      </c>
      <c r="B385" s="16" t="s">
        <v>513</v>
      </c>
      <c r="C385" s="16" t="s">
        <v>663</v>
      </c>
      <c r="D385" s="16" t="s">
        <v>466</v>
      </c>
      <c r="E385" s="16" t="s">
        <v>18</v>
      </c>
      <c r="F385" s="16" t="s">
        <v>20</v>
      </c>
      <c r="G385" s="7" t="n">
        <v>13</v>
      </c>
      <c r="H385" s="6" t="n">
        <v>3668.5</v>
      </c>
      <c r="I385" s="6" t="n">
        <v>-47690.5</v>
      </c>
      <c r="J385" s="6" t="n">
        <v>-0</v>
      </c>
      <c r="K385" s="6" t="n">
        <v>-33.38</v>
      </c>
      <c r="L385" s="6" t="n">
        <v>-0</v>
      </c>
      <c r="M385" s="6" t="s">
        <f>=I385+J385+K385+L385</f>
      </c>
      <c r="N385" s="6"/>
      <c r="O385" s="16"/>
      <c r="P385" s="16" t="s">
        <v>552</v>
      </c>
    </row>
    <row collapsed="false" customFormat="false" customHeight="false" hidden="false" ht="12.1" outlineLevel="0" r="386">
      <c r="A386" s="20" t="n">
        <v>45610.979675926</v>
      </c>
      <c r="B386" s="16" t="s">
        <v>27</v>
      </c>
      <c r="C386" s="16" t="s">
        <v>632</v>
      </c>
      <c r="D386" s="16" t="s">
        <v>466</v>
      </c>
      <c r="E386" s="16" t="s">
        <v>18</v>
      </c>
      <c r="F386" s="16" t="s">
        <v>20</v>
      </c>
      <c r="G386" s="7" t="n">
        <v>4</v>
      </c>
      <c r="H386" s="6" t="n">
        <v>472.8</v>
      </c>
      <c r="I386" s="6" t="n">
        <v>-1891.2</v>
      </c>
      <c r="J386" s="6" t="n">
        <v>-0</v>
      </c>
      <c r="K386" s="6" t="n">
        <v>-1.32</v>
      </c>
      <c r="L386" s="6" t="n">
        <v>-0</v>
      </c>
      <c r="M386" s="6" t="s">
        <f>=I386+J386+K386+L386</f>
      </c>
      <c r="N386" s="6"/>
      <c r="O386" s="16"/>
      <c r="P386" s="16" t="s">
        <v>552</v>
      </c>
    </row>
    <row collapsed="false" customFormat="false" customHeight="false" hidden="false" ht="12.1" outlineLevel="0" r="387">
      <c r="A387" s="25" t="n">
        <v>45614.772118056</v>
      </c>
      <c r="B387" s="26" t="s">
        <v>510</v>
      </c>
      <c r="C387" s="26" t="s">
        <v>644</v>
      </c>
      <c r="D387" s="26" t="s">
        <v>467</v>
      </c>
      <c r="E387" s="26" t="s">
        <v>561</v>
      </c>
      <c r="F387" s="26" t="s">
        <v>20</v>
      </c>
      <c r="G387" s="27" t="n">
        <v>-765</v>
      </c>
      <c r="H387" s="28" t="n">
        <v>130.63</v>
      </c>
      <c r="I387" s="28" t="n">
        <v>99931.95</v>
      </c>
      <c r="J387" s="28" t="n">
        <v>0</v>
      </c>
      <c r="K387" s="28" t="n">
        <v>-0</v>
      </c>
      <c r="L387" s="28" t="n">
        <v>-0</v>
      </c>
      <c r="M387" s="6" t="s">
        <f>=I387+J387+K387+L387</f>
      </c>
      <c r="N387" s="28"/>
      <c r="O387" s="26"/>
      <c r="P387" s="26" t="s">
        <v>552</v>
      </c>
    </row>
    <row collapsed="false" customFormat="false" customHeight="false" hidden="false" ht="12.1" outlineLevel="0" r="388">
      <c r="A388" s="20" t="n">
        <v>45614.776898148</v>
      </c>
      <c r="B388" s="16" t="s">
        <v>63</v>
      </c>
      <c r="C388" s="16" t="s">
        <v>664</v>
      </c>
      <c r="D388" s="16" t="s">
        <v>466</v>
      </c>
      <c r="E388" s="16" t="s">
        <v>18</v>
      </c>
      <c r="F388" s="16" t="s">
        <v>20</v>
      </c>
      <c r="G388" s="7" t="n">
        <v>49</v>
      </c>
      <c r="H388" s="6" t="n">
        <v>1224</v>
      </c>
      <c r="I388" s="6" t="n">
        <v>-59976</v>
      </c>
      <c r="J388" s="6" t="n">
        <v>-0</v>
      </c>
      <c r="K388" s="6" t="n">
        <v>-41.98</v>
      </c>
      <c r="L388" s="6" t="n">
        <v>-0</v>
      </c>
      <c r="M388" s="6" t="s">
        <f>=I388+J388+K388+L388</f>
      </c>
      <c r="N388" s="6"/>
      <c r="O388" s="16"/>
      <c r="P388" s="16" t="s">
        <v>552</v>
      </c>
    </row>
    <row collapsed="false" customFormat="false" customHeight="false" hidden="false" ht="12.1" outlineLevel="0" r="389">
      <c r="A389" s="20" t="n">
        <v>45615.52162037</v>
      </c>
      <c r="B389" s="16" t="s">
        <v>63</v>
      </c>
      <c r="C389" s="16" t="s">
        <v>664</v>
      </c>
      <c r="D389" s="16" t="s">
        <v>466</v>
      </c>
      <c r="E389" s="16" t="s">
        <v>18</v>
      </c>
      <c r="F389" s="16" t="s">
        <v>20</v>
      </c>
      <c r="G389" s="7" t="n">
        <v>75</v>
      </c>
      <c r="H389" s="6" t="n">
        <v>1177.3866666667</v>
      </c>
      <c r="I389" s="6" t="n">
        <v>-88304</v>
      </c>
      <c r="J389" s="6" t="n">
        <v>-0</v>
      </c>
      <c r="K389" s="6" t="n">
        <v>-61.81</v>
      </c>
      <c r="L389" s="6" t="n">
        <v>-0</v>
      </c>
      <c r="M389" s="6" t="s">
        <f>=I389+J389+K389+L389</f>
      </c>
      <c r="N389" s="6"/>
      <c r="O389" s="16"/>
      <c r="P389" s="16" t="s">
        <v>552</v>
      </c>
    </row>
    <row collapsed="false" customFormat="false" customHeight="false" hidden="false" ht="12.1" outlineLevel="0" r="390">
      <c r="A390" s="25" t="n">
        <v>45615.523217593</v>
      </c>
      <c r="B390" s="26" t="s">
        <v>514</v>
      </c>
      <c r="C390" s="26" t="s">
        <v>671</v>
      </c>
      <c r="D390" s="26" t="s">
        <v>467</v>
      </c>
      <c r="E390" s="26" t="s">
        <v>18</v>
      </c>
      <c r="F390" s="26" t="s">
        <v>20</v>
      </c>
      <c r="G390" s="27" t="n">
        <v>-130000</v>
      </c>
      <c r="H390" s="28" t="n">
        <v>0.3404</v>
      </c>
      <c r="I390" s="28" t="n">
        <v>44252</v>
      </c>
      <c r="J390" s="28" t="n">
        <v>0</v>
      </c>
      <c r="K390" s="28" t="n">
        <v>-30.98</v>
      </c>
      <c r="L390" s="28" t="n">
        <v>-0</v>
      </c>
      <c r="M390" s="6" t="s">
        <f>=I390+J390+K390+L390</f>
      </c>
      <c r="N390" s="28"/>
      <c r="O390" s="26"/>
      <c r="P390" s="26" t="s">
        <v>552</v>
      </c>
    </row>
    <row collapsed="false" customFormat="false" customHeight="false" hidden="false" ht="12.1" outlineLevel="0" r="391">
      <c r="A391" s="20" t="n">
        <v>45615.558541667</v>
      </c>
      <c r="B391" s="16" t="s">
        <v>23</v>
      </c>
      <c r="C391" s="16" t="s">
        <v>554</v>
      </c>
      <c r="D391" s="16" t="s">
        <v>466</v>
      </c>
      <c r="E391" s="16" t="s">
        <v>18</v>
      </c>
      <c r="F391" s="16" t="s">
        <v>20</v>
      </c>
      <c r="G391" s="7" t="n">
        <v>590</v>
      </c>
      <c r="H391" s="6" t="n">
        <v>242.41711864407</v>
      </c>
      <c r="I391" s="6" t="n">
        <v>-143026.1</v>
      </c>
      <c r="J391" s="6" t="n">
        <v>-0</v>
      </c>
      <c r="K391" s="6" t="n">
        <v>-100.12</v>
      </c>
      <c r="L391" s="6" t="n">
        <v>-0</v>
      </c>
      <c r="M391" s="6" t="s">
        <f>=I391+J391+K391+L391</f>
      </c>
      <c r="N391" s="6"/>
      <c r="O391" s="16"/>
      <c r="P391" s="16" t="s">
        <v>552</v>
      </c>
    </row>
    <row collapsed="false" customFormat="false" customHeight="false" hidden="false" ht="12.1" outlineLevel="0" r="392">
      <c r="A392" s="25" t="n">
        <v>45615.560324074</v>
      </c>
      <c r="B392" s="26" t="s">
        <v>510</v>
      </c>
      <c r="C392" s="26" t="s">
        <v>644</v>
      </c>
      <c r="D392" s="26" t="s">
        <v>467</v>
      </c>
      <c r="E392" s="26" t="s">
        <v>561</v>
      </c>
      <c r="F392" s="26" t="s">
        <v>20</v>
      </c>
      <c r="G392" s="27" t="n">
        <v>-1530</v>
      </c>
      <c r="H392" s="28" t="n">
        <v>130.71</v>
      </c>
      <c r="I392" s="28" t="n">
        <v>199986.3</v>
      </c>
      <c r="J392" s="28" t="n">
        <v>0</v>
      </c>
      <c r="K392" s="28" t="n">
        <v>-0</v>
      </c>
      <c r="L392" s="28" t="n">
        <v>-0</v>
      </c>
      <c r="M392" s="6" t="s">
        <f>=I392+J392+K392+L392</f>
      </c>
      <c r="N392" s="28"/>
      <c r="O392" s="26"/>
      <c r="P392" s="26" t="s">
        <v>552</v>
      </c>
    </row>
    <row collapsed="false" customFormat="false" customHeight="false" hidden="false" ht="12.1" outlineLevel="0" r="393">
      <c r="A393" s="20" t="n">
        <v>45615.565173611</v>
      </c>
      <c r="B393" s="16" t="s">
        <v>513</v>
      </c>
      <c r="C393" s="16" t="s">
        <v>663</v>
      </c>
      <c r="D393" s="16" t="s">
        <v>466</v>
      </c>
      <c r="E393" s="16" t="s">
        <v>18</v>
      </c>
      <c r="F393" s="16" t="s">
        <v>20</v>
      </c>
      <c r="G393" s="7" t="n">
        <v>14</v>
      </c>
      <c r="H393" s="6" t="n">
        <v>3644</v>
      </c>
      <c r="I393" s="6" t="n">
        <v>-51016</v>
      </c>
      <c r="J393" s="6" t="n">
        <v>-0</v>
      </c>
      <c r="K393" s="6" t="n">
        <v>-35.71</v>
      </c>
      <c r="L393" s="6" t="n">
        <v>-0</v>
      </c>
      <c r="M393" s="6" t="s">
        <f>=I393+J393+K393+L393</f>
      </c>
      <c r="N393" s="6"/>
      <c r="O393" s="16"/>
      <c r="P393" s="16" t="s">
        <v>552</v>
      </c>
    </row>
    <row collapsed="false" customFormat="false" customHeight="false" hidden="false" ht="12.1" outlineLevel="0" r="394">
      <c r="A394" s="21" t="n">
        <v>45616.020636574</v>
      </c>
      <c r="B394" s="22" t="s">
        <v>551</v>
      </c>
      <c r="C394" s="22" t="s">
        <v>91</v>
      </c>
      <c r="D394" s="22" t="s">
        <v>551</v>
      </c>
      <c r="E394" s="22" t="s">
        <v>551</v>
      </c>
      <c r="F394" s="22" t="s">
        <v>20</v>
      </c>
      <c r="G394" s="23" t="n">
        <v>1</v>
      </c>
      <c r="H394" s="24" t="n">
        <v>100000</v>
      </c>
      <c r="I394" s="24" t="n">
        <v>100000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4"/>
      <c r="O394" s="22"/>
      <c r="P394" s="22" t="s">
        <v>655</v>
      </c>
    </row>
    <row collapsed="false" customFormat="false" customHeight="false" hidden="false" ht="12.1" outlineLevel="0" r="395">
      <c r="A395" s="25" t="n">
        <v>45616.578553241</v>
      </c>
      <c r="B395" s="26" t="s">
        <v>510</v>
      </c>
      <c r="C395" s="26" t="s">
        <v>644</v>
      </c>
      <c r="D395" s="26" t="s">
        <v>467</v>
      </c>
      <c r="E395" s="26" t="s">
        <v>561</v>
      </c>
      <c r="F395" s="26" t="s">
        <v>20</v>
      </c>
      <c r="G395" s="27" t="n">
        <v>-2764</v>
      </c>
      <c r="H395" s="28" t="n">
        <v>130.78</v>
      </c>
      <c r="I395" s="28" t="n">
        <v>361475.92</v>
      </c>
      <c r="J395" s="28" t="n">
        <v>0</v>
      </c>
      <c r="K395" s="28" t="n">
        <v>-0</v>
      </c>
      <c r="L395" s="28" t="n">
        <v>-0</v>
      </c>
      <c r="M395" s="6" t="s">
        <f>=I395+J395+K395+L395</f>
      </c>
      <c r="N395" s="28"/>
      <c r="O395" s="26"/>
      <c r="P395" s="26" t="s">
        <v>552</v>
      </c>
    </row>
    <row collapsed="false" customFormat="false" customHeight="false" hidden="false" ht="12.1" outlineLevel="0" r="396">
      <c r="A396" s="20" t="n">
        <v>45616.580162037</v>
      </c>
      <c r="B396" s="16" t="s">
        <v>63</v>
      </c>
      <c r="C396" s="16" t="s">
        <v>664</v>
      </c>
      <c r="D396" s="16" t="s">
        <v>466</v>
      </c>
      <c r="E396" s="16" t="s">
        <v>18</v>
      </c>
      <c r="F396" s="16" t="s">
        <v>20</v>
      </c>
      <c r="G396" s="7" t="n">
        <v>85</v>
      </c>
      <c r="H396" s="6" t="n">
        <v>1174.5</v>
      </c>
      <c r="I396" s="6" t="n">
        <v>-99832.5</v>
      </c>
      <c r="J396" s="6" t="n">
        <v>-0</v>
      </c>
      <c r="K396" s="6" t="n">
        <v>-69.88</v>
      </c>
      <c r="L396" s="6" t="n">
        <v>-0</v>
      </c>
      <c r="M396" s="6" t="s">
        <f>=I396+J396+K396+L396</f>
      </c>
      <c r="N396" s="6"/>
      <c r="O396" s="16"/>
      <c r="P396" s="16" t="s">
        <v>552</v>
      </c>
    </row>
    <row collapsed="false" customFormat="false" customHeight="false" hidden="false" ht="12.1" outlineLevel="0" r="397">
      <c r="A397" s="20" t="n">
        <v>45616.580648148</v>
      </c>
      <c r="B397" s="16" t="s">
        <v>66</v>
      </c>
      <c r="C397" s="16" t="s">
        <v>596</v>
      </c>
      <c r="D397" s="16" t="s">
        <v>466</v>
      </c>
      <c r="E397" s="16" t="s">
        <v>18</v>
      </c>
      <c r="F397" s="16" t="s">
        <v>20</v>
      </c>
      <c r="G397" s="7" t="n">
        <v>1300</v>
      </c>
      <c r="H397" s="6" t="n">
        <v>125.34</v>
      </c>
      <c r="I397" s="6" t="n">
        <v>-162942</v>
      </c>
      <c r="J397" s="6" t="n">
        <v>-0</v>
      </c>
      <c r="K397" s="6" t="n">
        <v>-114.06</v>
      </c>
      <c r="L397" s="6" t="n">
        <v>-0</v>
      </c>
      <c r="M397" s="6" t="s">
        <f>=I397+J397+K397+L397</f>
      </c>
      <c r="N397" s="6"/>
      <c r="O397" s="16"/>
      <c r="P397" s="16" t="s">
        <v>552</v>
      </c>
    </row>
    <row collapsed="false" customFormat="false" customHeight="false" hidden="false" ht="12.1" outlineLevel="0" r="398">
      <c r="A398" s="20" t="n">
        <v>45616.580763889</v>
      </c>
      <c r="B398" s="16" t="s">
        <v>516</v>
      </c>
      <c r="C398" s="16" t="s">
        <v>676</v>
      </c>
      <c r="D398" s="16" t="s">
        <v>466</v>
      </c>
      <c r="E398" s="16" t="s">
        <v>18</v>
      </c>
      <c r="F398" s="16" t="s">
        <v>20</v>
      </c>
      <c r="G398" s="7" t="n">
        <v>1970</v>
      </c>
      <c r="H398" s="6" t="n">
        <v>50.76</v>
      </c>
      <c r="I398" s="6" t="n">
        <v>-99997.2</v>
      </c>
      <c r="J398" s="6" t="n">
        <v>-0</v>
      </c>
      <c r="K398" s="6" t="n">
        <v>-70</v>
      </c>
      <c r="L398" s="6" t="n">
        <v>-0</v>
      </c>
      <c r="M398" s="6" t="s">
        <f>=I398+J398+K398+L398</f>
      </c>
      <c r="N398" s="6"/>
      <c r="O398" s="16"/>
      <c r="P398" s="16" t="s">
        <v>552</v>
      </c>
    </row>
    <row collapsed="false" customFormat="false" customHeight="false" hidden="false" ht="12.1" outlineLevel="0" r="399">
      <c r="A399" s="20" t="n">
        <v>45616.84962963</v>
      </c>
      <c r="B399" s="16" t="s">
        <v>66</v>
      </c>
      <c r="C399" s="16" t="s">
        <v>596</v>
      </c>
      <c r="D399" s="16" t="s">
        <v>466</v>
      </c>
      <c r="E399" s="16" t="s">
        <v>18</v>
      </c>
      <c r="F399" s="16" t="s">
        <v>20</v>
      </c>
      <c r="G399" s="7" t="n">
        <v>820</v>
      </c>
      <c r="H399" s="6" t="n">
        <v>121.18</v>
      </c>
      <c r="I399" s="6" t="n">
        <v>-99367.6</v>
      </c>
      <c r="J399" s="6" t="n">
        <v>-0</v>
      </c>
      <c r="K399" s="6" t="n">
        <v>-79.49</v>
      </c>
      <c r="L399" s="6" t="n">
        <v>-0</v>
      </c>
      <c r="M399" s="6" t="s">
        <f>=I399+J399+K399+L399</f>
      </c>
      <c r="N399" s="6"/>
      <c r="O399" s="16"/>
      <c r="P399" s="16" t="s">
        <v>655</v>
      </c>
    </row>
    <row collapsed="false" customFormat="false" customHeight="false" hidden="false" ht="12.1" outlineLevel="0" r="400">
      <c r="A400" s="21" t="n">
        <v>45617.020636574</v>
      </c>
      <c r="B400" s="22" t="s">
        <v>551</v>
      </c>
      <c r="C400" s="22" t="s">
        <v>91</v>
      </c>
      <c r="D400" s="22" t="s">
        <v>551</v>
      </c>
      <c r="E400" s="22" t="s">
        <v>551</v>
      </c>
      <c r="F400" s="22" t="s">
        <v>20</v>
      </c>
      <c r="G400" s="23" t="n">
        <v>2</v>
      </c>
      <c r="H400" s="24" t="n">
        <v>314500</v>
      </c>
      <c r="I400" s="24" t="n">
        <v>629000</v>
      </c>
      <c r="J400" s="24" t="n">
        <v>0</v>
      </c>
      <c r="K400" s="24" t="n">
        <v>-0</v>
      </c>
      <c r="L400" s="24" t="n">
        <v>-0</v>
      </c>
      <c r="M400" s="6" t="s">
        <f>=I400+J400+K400+L400</f>
      </c>
      <c r="N400" s="24"/>
      <c r="O400" s="22"/>
      <c r="P400" s="22" t="s">
        <v>655</v>
      </c>
    </row>
    <row collapsed="false" customFormat="false" customHeight="false" hidden="false" ht="12.1" outlineLevel="0" r="401">
      <c r="A401" s="21" t="n">
        <v>45617.77306713</v>
      </c>
      <c r="B401" s="22" t="s">
        <v>551</v>
      </c>
      <c r="C401" s="22" t="s">
        <v>112</v>
      </c>
      <c r="D401" s="22" t="s">
        <v>551</v>
      </c>
      <c r="E401" s="22" t="s">
        <v>551</v>
      </c>
      <c r="F401" s="22" t="s">
        <v>20</v>
      </c>
      <c r="G401" s="23" t="n">
        <v>1</v>
      </c>
      <c r="H401" s="24" t="n">
        <v>150000</v>
      </c>
      <c r="I401" s="24" t="n">
        <v>150000</v>
      </c>
      <c r="J401" s="24" t="n">
        <v>0</v>
      </c>
      <c r="K401" s="24" t="n">
        <v>-0</v>
      </c>
      <c r="L401" s="24" t="n">
        <v>-0</v>
      </c>
      <c r="M401" s="6" t="s">
        <f>=I401+J401+K401+L401</f>
      </c>
      <c r="N401" s="24"/>
      <c r="O401" s="22"/>
      <c r="P401" s="22" t="s">
        <v>552</v>
      </c>
    </row>
    <row collapsed="false" customFormat="false" customHeight="false" hidden="false" ht="12.1" outlineLevel="0" r="402">
      <c r="A402" s="20" t="n">
        <v>45617.773912037</v>
      </c>
      <c r="B402" s="16" t="s">
        <v>513</v>
      </c>
      <c r="C402" s="16" t="s">
        <v>663</v>
      </c>
      <c r="D402" s="16" t="s">
        <v>466</v>
      </c>
      <c r="E402" s="16" t="s">
        <v>18</v>
      </c>
      <c r="F402" s="16" t="s">
        <v>20</v>
      </c>
      <c r="G402" s="7" t="n">
        <v>44</v>
      </c>
      <c r="H402" s="6" t="n">
        <v>3398</v>
      </c>
      <c r="I402" s="6" t="n">
        <v>-149512</v>
      </c>
      <c r="J402" s="6" t="n">
        <v>-0</v>
      </c>
      <c r="K402" s="6" t="n">
        <v>-104.65</v>
      </c>
      <c r="L402" s="6" t="n">
        <v>-0</v>
      </c>
      <c r="M402" s="6" t="s">
        <f>=I402+J402+K402+L402</f>
      </c>
      <c r="N402" s="6"/>
      <c r="O402" s="16"/>
      <c r="P402" s="16" t="s">
        <v>552</v>
      </c>
    </row>
    <row collapsed="false" customFormat="false" customHeight="false" hidden="false" ht="12.1" outlineLevel="0" r="403">
      <c r="A403" s="20" t="n">
        <v>45617.782453704</v>
      </c>
      <c r="B403" s="16" t="s">
        <v>63</v>
      </c>
      <c r="C403" s="16" t="s">
        <v>664</v>
      </c>
      <c r="D403" s="16" t="s">
        <v>466</v>
      </c>
      <c r="E403" s="16" t="s">
        <v>18</v>
      </c>
      <c r="F403" s="16" t="s">
        <v>20</v>
      </c>
      <c r="G403" s="7" t="n">
        <v>310</v>
      </c>
      <c r="H403" s="6" t="n">
        <v>1070.0483870968</v>
      </c>
      <c r="I403" s="6" t="n">
        <v>-331715</v>
      </c>
      <c r="J403" s="6" t="n">
        <v>-0</v>
      </c>
      <c r="K403" s="6" t="n">
        <v>-202.05</v>
      </c>
      <c r="L403" s="6" t="n">
        <v>-0</v>
      </c>
      <c r="M403" s="6" t="s">
        <f>=I403+J403+K403+L403</f>
      </c>
      <c r="N403" s="6"/>
      <c r="O403" s="16"/>
      <c r="P403" s="16" t="s">
        <v>655</v>
      </c>
    </row>
    <row collapsed="false" customFormat="false" customHeight="false" hidden="false" ht="12.1" outlineLevel="0" r="404">
      <c r="A404" s="20" t="n">
        <v>45617.78744213</v>
      </c>
      <c r="B404" s="16" t="s">
        <v>513</v>
      </c>
      <c r="C404" s="16" t="s">
        <v>663</v>
      </c>
      <c r="D404" s="16" t="s">
        <v>466</v>
      </c>
      <c r="E404" s="16" t="s">
        <v>18</v>
      </c>
      <c r="F404" s="16" t="s">
        <v>20</v>
      </c>
      <c r="G404" s="7" t="n">
        <v>86</v>
      </c>
      <c r="H404" s="6" t="n">
        <v>3419.4360465116</v>
      </c>
      <c r="I404" s="6" t="n">
        <v>-294071.5</v>
      </c>
      <c r="J404" s="6" t="n">
        <v>-0</v>
      </c>
      <c r="K404" s="6" t="n">
        <v>-179.31</v>
      </c>
      <c r="L404" s="6" t="n">
        <v>-0</v>
      </c>
      <c r="M404" s="6" t="s">
        <f>=I404+J404+K404+L404</f>
      </c>
      <c r="N404" s="6"/>
      <c r="O404" s="16"/>
      <c r="P404" s="16" t="s">
        <v>655</v>
      </c>
    </row>
    <row collapsed="false" customFormat="false" customHeight="false" hidden="false" ht="12.1" outlineLevel="0" r="405">
      <c r="A405" s="25" t="n">
        <v>45617.901377315</v>
      </c>
      <c r="B405" s="26" t="s">
        <v>511</v>
      </c>
      <c r="C405" s="26" t="s">
        <v>648</v>
      </c>
      <c r="D405" s="26" t="s">
        <v>467</v>
      </c>
      <c r="E405" s="26" t="s">
        <v>73</v>
      </c>
      <c r="F405" s="26" t="s">
        <v>20</v>
      </c>
      <c r="G405" s="27" t="n">
        <v>-2</v>
      </c>
      <c r="H405" s="28" t="n">
        <v>81.6655</v>
      </c>
      <c r="I405" s="28" t="n">
        <v>163689.02</v>
      </c>
      <c r="J405" s="28" t="n">
        <v>1864.08</v>
      </c>
      <c r="K405" s="28" t="n">
        <v>-114.58</v>
      </c>
      <c r="L405" s="28" t="n">
        <v>-0</v>
      </c>
      <c r="M405" s="6" t="s">
        <f>=I405+J405+K405+L405</f>
      </c>
      <c r="N405" s="28"/>
      <c r="O405" s="26"/>
      <c r="P405" s="26" t="s">
        <v>552</v>
      </c>
    </row>
    <row collapsed="false" customFormat="false" customHeight="false" hidden="false" ht="12.1" outlineLevel="0" r="406">
      <c r="A406" s="20" t="n">
        <v>45617.901944444</v>
      </c>
      <c r="B406" s="16" t="s">
        <v>23</v>
      </c>
      <c r="C406" s="16" t="s">
        <v>554</v>
      </c>
      <c r="D406" s="16" t="s">
        <v>466</v>
      </c>
      <c r="E406" s="16" t="s">
        <v>18</v>
      </c>
      <c r="F406" s="16" t="s">
        <v>20</v>
      </c>
      <c r="G406" s="7" t="n">
        <v>700</v>
      </c>
      <c r="H406" s="6" t="n">
        <v>237.27742857143</v>
      </c>
      <c r="I406" s="6" t="n">
        <v>-166094.2</v>
      </c>
      <c r="J406" s="6" t="n">
        <v>-0</v>
      </c>
      <c r="K406" s="6" t="n">
        <v>-116.26</v>
      </c>
      <c r="L406" s="6" t="n">
        <v>-0</v>
      </c>
      <c r="M406" s="6" t="s">
        <f>=I406+J406+K406+L406</f>
      </c>
      <c r="N406" s="6"/>
      <c r="O406" s="16"/>
      <c r="P406" s="16" t="s">
        <v>552</v>
      </c>
    </row>
    <row collapsed="false" customFormat="false" customHeight="false" hidden="false" ht="12.1" outlineLevel="0" r="407">
      <c r="A407" s="21" t="n">
        <v>45623.020636574</v>
      </c>
      <c r="B407" s="22" t="s">
        <v>551</v>
      </c>
      <c r="C407" s="22" t="s">
        <v>91</v>
      </c>
      <c r="D407" s="22" t="s">
        <v>551</v>
      </c>
      <c r="E407" s="22" t="s">
        <v>551</v>
      </c>
      <c r="F407" s="22" t="s">
        <v>20</v>
      </c>
      <c r="G407" s="23" t="n">
        <v>1</v>
      </c>
      <c r="H407" s="24" t="n">
        <v>150000</v>
      </c>
      <c r="I407" s="24" t="n">
        <v>150000</v>
      </c>
      <c r="J407" s="24" t="n">
        <v>0</v>
      </c>
      <c r="K407" s="24" t="n">
        <v>-0</v>
      </c>
      <c r="L407" s="24" t="n">
        <v>-0</v>
      </c>
      <c r="M407" s="6" t="s">
        <f>=I407+J407+K407+L407</f>
      </c>
      <c r="N407" s="24"/>
      <c r="O407" s="22"/>
      <c r="P407" s="22" t="s">
        <v>655</v>
      </c>
    </row>
    <row collapsed="false" customFormat="false" customHeight="false" hidden="false" ht="12.1" outlineLevel="0" r="408">
      <c r="A408" s="20" t="n">
        <v>45623.925300926</v>
      </c>
      <c r="B408" s="16" t="s">
        <v>23</v>
      </c>
      <c r="C408" s="16" t="s">
        <v>554</v>
      </c>
      <c r="D408" s="16" t="s">
        <v>466</v>
      </c>
      <c r="E408" s="16" t="s">
        <v>18</v>
      </c>
      <c r="F408" s="16" t="s">
        <v>20</v>
      </c>
      <c r="G408" s="7" t="n">
        <v>110</v>
      </c>
      <c r="H408" s="6" t="n">
        <v>225.08090909091</v>
      </c>
      <c r="I408" s="6" t="n">
        <v>-24758.9</v>
      </c>
      <c r="J408" s="6" t="n">
        <v>-0</v>
      </c>
      <c r="K408" s="6" t="n">
        <v>-13.06</v>
      </c>
      <c r="L408" s="6" t="n">
        <v>-0</v>
      </c>
      <c r="M408" s="6" t="s">
        <f>=I408+J408+K408+L408</f>
      </c>
      <c r="N408" s="6"/>
      <c r="O408" s="16"/>
      <c r="P408" s="16" t="s">
        <v>655</v>
      </c>
    </row>
    <row collapsed="false" customFormat="false" customHeight="false" hidden="false" ht="12.1" outlineLevel="0" r="409">
      <c r="A409" s="20" t="n">
        <v>45623.925740741</v>
      </c>
      <c r="B409" s="16" t="s">
        <v>35</v>
      </c>
      <c r="C409" s="16" t="s">
        <v>677</v>
      </c>
      <c r="D409" s="16" t="s">
        <v>466</v>
      </c>
      <c r="E409" s="16" t="s">
        <v>18</v>
      </c>
      <c r="F409" s="16" t="s">
        <v>20</v>
      </c>
      <c r="G409" s="7" t="n">
        <v>2000</v>
      </c>
      <c r="H409" s="6" t="n">
        <v>12.99</v>
      </c>
      <c r="I409" s="6" t="n">
        <v>-25980</v>
      </c>
      <c r="J409" s="6" t="n">
        <v>-0</v>
      </c>
      <c r="K409" s="6" t="n">
        <v>-20.78</v>
      </c>
      <c r="L409" s="6" t="n">
        <v>-0</v>
      </c>
      <c r="M409" s="6" t="s">
        <f>=I409+J409+K409+L409</f>
      </c>
      <c r="N409" s="6"/>
      <c r="O409" s="16"/>
      <c r="P409" s="16" t="s">
        <v>655</v>
      </c>
    </row>
    <row collapsed="false" customFormat="false" customHeight="false" hidden="false" ht="12.1" outlineLevel="0" r="410">
      <c r="A410" s="20" t="n">
        <v>45623.926435185</v>
      </c>
      <c r="B410" s="16" t="s">
        <v>513</v>
      </c>
      <c r="C410" s="16" t="s">
        <v>663</v>
      </c>
      <c r="D410" s="16" t="s">
        <v>466</v>
      </c>
      <c r="E410" s="16" t="s">
        <v>18</v>
      </c>
      <c r="F410" s="16" t="s">
        <v>20</v>
      </c>
      <c r="G410" s="7" t="n">
        <v>6</v>
      </c>
      <c r="H410" s="6" t="n">
        <v>3350.5</v>
      </c>
      <c r="I410" s="6" t="n">
        <v>-20103</v>
      </c>
      <c r="J410" s="6" t="n">
        <v>-0</v>
      </c>
      <c r="K410" s="6" t="n">
        <v>-16.08</v>
      </c>
      <c r="L410" s="6" t="n">
        <v>-0</v>
      </c>
      <c r="M410" s="6" t="s">
        <f>=I410+J410+K410+L410</f>
      </c>
      <c r="N410" s="6"/>
      <c r="O410" s="16"/>
      <c r="P410" s="16" t="s">
        <v>655</v>
      </c>
    </row>
    <row collapsed="false" customFormat="false" customHeight="false" hidden="false" ht="12.1" outlineLevel="0" r="411">
      <c r="A411" s="20" t="n">
        <v>45623.928553241</v>
      </c>
      <c r="B411" s="16" t="s">
        <v>63</v>
      </c>
      <c r="C411" s="16" t="s">
        <v>664</v>
      </c>
      <c r="D411" s="16" t="s">
        <v>466</v>
      </c>
      <c r="E411" s="16" t="s">
        <v>18</v>
      </c>
      <c r="F411" s="16" t="s">
        <v>20</v>
      </c>
      <c r="G411" s="7" t="n">
        <v>21</v>
      </c>
      <c r="H411" s="6" t="n">
        <v>1034</v>
      </c>
      <c r="I411" s="6" t="n">
        <v>-21714</v>
      </c>
      <c r="J411" s="6" t="n">
        <v>-0</v>
      </c>
      <c r="K411" s="6" t="n">
        <v>-17.38</v>
      </c>
      <c r="L411" s="6" t="n">
        <v>-0</v>
      </c>
      <c r="M411" s="6" t="s">
        <f>=I411+J411+K411+L411</f>
      </c>
      <c r="N411" s="6"/>
      <c r="O411" s="16"/>
      <c r="P411" s="16" t="s">
        <v>655</v>
      </c>
    </row>
    <row collapsed="false" customFormat="false" customHeight="false" hidden="false" ht="12.1" outlineLevel="0" r="412">
      <c r="A412" s="20" t="n">
        <v>45623.929259259</v>
      </c>
      <c r="B412" s="16" t="s">
        <v>55</v>
      </c>
      <c r="C412" s="16" t="s">
        <v>568</v>
      </c>
      <c r="D412" s="16" t="s">
        <v>466</v>
      </c>
      <c r="E412" s="16" t="s">
        <v>18</v>
      </c>
      <c r="F412" s="16" t="s">
        <v>20</v>
      </c>
      <c r="G412" s="7" t="n">
        <v>200</v>
      </c>
      <c r="H412" s="6" t="n">
        <v>123.5</v>
      </c>
      <c r="I412" s="6" t="n">
        <v>-24700</v>
      </c>
      <c r="J412" s="6" t="n">
        <v>-0</v>
      </c>
      <c r="K412" s="6" t="n">
        <v>-19.76</v>
      </c>
      <c r="L412" s="6" t="n">
        <v>-0</v>
      </c>
      <c r="M412" s="6" t="s">
        <f>=I412+J412+K412+L412</f>
      </c>
      <c r="N412" s="6"/>
      <c r="O412" s="16"/>
      <c r="P412" s="16" t="s">
        <v>655</v>
      </c>
    </row>
    <row collapsed="false" customFormat="false" customHeight="false" hidden="false" ht="12.1" outlineLevel="0" r="413">
      <c r="A413" s="20" t="n">
        <v>45623.930659722</v>
      </c>
      <c r="B413" s="16" t="s">
        <v>497</v>
      </c>
      <c r="C413" s="16" t="s">
        <v>593</v>
      </c>
      <c r="D413" s="16" t="s">
        <v>466</v>
      </c>
      <c r="E413" s="16" t="s">
        <v>18</v>
      </c>
      <c r="F413" s="16" t="s">
        <v>20</v>
      </c>
      <c r="G413" s="7" t="n">
        <v>250</v>
      </c>
      <c r="H413" s="6" t="n">
        <v>84.6508</v>
      </c>
      <c r="I413" s="6" t="n">
        <v>-21162.7</v>
      </c>
      <c r="J413" s="6" t="n">
        <v>-0</v>
      </c>
      <c r="K413" s="6" t="n">
        <v>-15.16</v>
      </c>
      <c r="L413" s="6" t="n">
        <v>-0</v>
      </c>
      <c r="M413" s="6" t="s">
        <f>=I413+J413+K413+L413</f>
      </c>
      <c r="N413" s="6"/>
      <c r="O413" s="16"/>
      <c r="P413" s="16" t="s">
        <v>655</v>
      </c>
    </row>
    <row collapsed="false" customFormat="false" customHeight="false" hidden="false" ht="12.1" outlineLevel="0" r="414">
      <c r="A414" s="20" t="n">
        <v>45623.936458333</v>
      </c>
      <c r="B414" s="16" t="s">
        <v>517</v>
      </c>
      <c r="C414" s="16" t="s">
        <v>678</v>
      </c>
      <c r="D414" s="16" t="s">
        <v>466</v>
      </c>
      <c r="E414" s="16" t="s">
        <v>18</v>
      </c>
      <c r="F414" s="16" t="s">
        <v>20</v>
      </c>
      <c r="G414" s="7" t="n">
        <v>2</v>
      </c>
      <c r="H414" s="6" t="n">
        <v>5383</v>
      </c>
      <c r="I414" s="6" t="n">
        <v>-10766</v>
      </c>
      <c r="J414" s="6" t="n">
        <v>-0</v>
      </c>
      <c r="K414" s="6" t="n">
        <v>-8.62</v>
      </c>
      <c r="L414" s="6" t="n">
        <v>-0</v>
      </c>
      <c r="M414" s="6" t="s">
        <f>=I414+J414+K414+L414</f>
      </c>
      <c r="N414" s="6"/>
      <c r="O414" s="16"/>
      <c r="P414" s="16" t="s">
        <v>655</v>
      </c>
    </row>
    <row collapsed="false" customFormat="false" customHeight="false" hidden="false" ht="12.1" outlineLevel="0" r="415">
      <c r="A415" s="20" t="n">
        <v>45631.931180556</v>
      </c>
      <c r="B415" s="16" t="s">
        <v>63</v>
      </c>
      <c r="C415" s="16" t="s">
        <v>664</v>
      </c>
      <c r="D415" s="16" t="s">
        <v>466</v>
      </c>
      <c r="E415" s="16" t="s">
        <v>18</v>
      </c>
      <c r="F415" s="16" t="s">
        <v>20</v>
      </c>
      <c r="G415" s="7" t="n">
        <v>3</v>
      </c>
      <c r="H415" s="6" t="n">
        <v>943</v>
      </c>
      <c r="I415" s="6" t="n">
        <v>-2829</v>
      </c>
      <c r="J415" s="6" t="n">
        <v>-0</v>
      </c>
      <c r="K415" s="6" t="n">
        <v>-2.26</v>
      </c>
      <c r="L415" s="6" t="n">
        <v>-0</v>
      </c>
      <c r="M415" s="6" t="s">
        <f>=I415+J415+K415+L415</f>
      </c>
      <c r="N415" s="6"/>
      <c r="O415" s="16"/>
      <c r="P415" s="16" t="s">
        <v>655</v>
      </c>
    </row>
    <row collapsed="false" customFormat="false" customHeight="false" hidden="false" ht="12.1" outlineLevel="0" r="416">
      <c r="A416" s="21" t="n">
        <v>45636.020636574</v>
      </c>
      <c r="B416" s="22" t="s">
        <v>581</v>
      </c>
      <c r="C416" s="22" t="s">
        <v>679</v>
      </c>
      <c r="D416" s="22" t="s">
        <v>581</v>
      </c>
      <c r="E416" s="22" t="s">
        <v>581</v>
      </c>
      <c r="F416" s="22" t="s">
        <v>20</v>
      </c>
      <c r="G416" s="23" t="n">
        <v>1</v>
      </c>
      <c r="H416" s="24" t="n">
        <v>4426.5</v>
      </c>
      <c r="I416" s="24" t="n">
        <v>4426.5</v>
      </c>
      <c r="J416" s="24" t="n">
        <v>0</v>
      </c>
      <c r="K416" s="24" t="n">
        <v>-0</v>
      </c>
      <c r="L416" s="24" t="n">
        <v>-0</v>
      </c>
      <c r="M416" s="6" t="s">
        <f>=I416+J416+K416+L416</f>
      </c>
      <c r="N416" s="24"/>
      <c r="O416" s="22"/>
      <c r="P416" s="22" t="s">
        <v>655</v>
      </c>
    </row>
    <row collapsed="false" customFormat="false" customHeight="false" hidden="false" ht="12.1" outlineLevel="0" r="417">
      <c r="A417" s="21" t="n">
        <v>45636.548877315</v>
      </c>
      <c r="B417" s="22" t="s">
        <v>581</v>
      </c>
      <c r="C417" s="22" t="s">
        <v>680</v>
      </c>
      <c r="D417" s="22" t="s">
        <v>581</v>
      </c>
      <c r="E417" s="22" t="s">
        <v>581</v>
      </c>
      <c r="F417" s="22" t="s">
        <v>20</v>
      </c>
      <c r="G417" s="23" t="n">
        <v>1</v>
      </c>
      <c r="H417" s="24" t="n">
        <v>1931</v>
      </c>
      <c r="I417" s="24" t="n">
        <v>1931</v>
      </c>
      <c r="J417" s="24" t="n">
        <v>0</v>
      </c>
      <c r="K417" s="24" t="n">
        <v>-0</v>
      </c>
      <c r="L417" s="24" t="n">
        <v>-0</v>
      </c>
      <c r="M417" s="6" t="s">
        <f>=I417+J417+K417+L417</f>
      </c>
      <c r="N417" s="24"/>
      <c r="O417" s="22"/>
      <c r="P417" s="22" t="s">
        <v>552</v>
      </c>
    </row>
    <row collapsed="false" customFormat="false" customHeight="false" hidden="false" ht="12.1" outlineLevel="0" r="418">
      <c r="A418" s="20" t="n">
        <v>45636.840671296</v>
      </c>
      <c r="B418" s="16" t="s">
        <v>513</v>
      </c>
      <c r="C418" s="16" t="s">
        <v>663</v>
      </c>
      <c r="D418" s="16" t="s">
        <v>466</v>
      </c>
      <c r="E418" s="16" t="s">
        <v>18</v>
      </c>
      <c r="F418" s="16" t="s">
        <v>20</v>
      </c>
      <c r="G418" s="7" t="n">
        <v>1</v>
      </c>
      <c r="H418" s="6" t="n">
        <v>3399.5</v>
      </c>
      <c r="I418" s="6" t="n">
        <v>-3399.5</v>
      </c>
      <c r="J418" s="6" t="n">
        <v>-0</v>
      </c>
      <c r="K418" s="6" t="n">
        <v>-2.72</v>
      </c>
      <c r="L418" s="6" t="n">
        <v>-0</v>
      </c>
      <c r="M418" s="6" t="s">
        <f>=I418+J418+K418+L418</f>
      </c>
      <c r="N418" s="6"/>
      <c r="O418" s="16"/>
      <c r="P418" s="16" t="s">
        <v>655</v>
      </c>
    </row>
    <row collapsed="false" customFormat="false" customHeight="false" hidden="false" ht="12.1" outlineLevel="0" r="419">
      <c r="A419" s="20" t="n">
        <v>45636.918344907</v>
      </c>
      <c r="B419" s="16" t="s">
        <v>35</v>
      </c>
      <c r="C419" s="16" t="s">
        <v>677</v>
      </c>
      <c r="D419" s="16" t="s">
        <v>466</v>
      </c>
      <c r="E419" s="16" t="s">
        <v>18</v>
      </c>
      <c r="F419" s="16" t="s">
        <v>20</v>
      </c>
      <c r="G419" s="7" t="n">
        <v>100</v>
      </c>
      <c r="H419" s="6" t="n">
        <v>12.495</v>
      </c>
      <c r="I419" s="6" t="n">
        <v>-1249.5</v>
      </c>
      <c r="J419" s="6" t="n">
        <v>-0</v>
      </c>
      <c r="K419" s="6" t="n">
        <v>-0.87</v>
      </c>
      <c r="L419" s="6" t="n">
        <v>-0</v>
      </c>
      <c r="M419" s="6" t="s">
        <f>=I419+J419+K419+L419</f>
      </c>
      <c r="N419" s="6"/>
      <c r="O419" s="16"/>
      <c r="P419" s="16" t="s">
        <v>552</v>
      </c>
    </row>
    <row collapsed="false" customFormat="false" customHeight="false" hidden="false" ht="12.1" outlineLevel="0" r="420">
      <c r="A420" s="20" t="n">
        <v>45637.528310185</v>
      </c>
      <c r="B420" s="16" t="s">
        <v>27</v>
      </c>
      <c r="C420" s="16" t="s">
        <v>632</v>
      </c>
      <c r="D420" s="16" t="s">
        <v>466</v>
      </c>
      <c r="E420" s="16" t="s">
        <v>18</v>
      </c>
      <c r="F420" s="16" t="s">
        <v>20</v>
      </c>
      <c r="G420" s="7" t="n">
        <v>1</v>
      </c>
      <c r="H420" s="6" t="n">
        <v>484.8</v>
      </c>
      <c r="I420" s="6" t="n">
        <v>-484.8</v>
      </c>
      <c r="J420" s="6" t="n">
        <v>-0</v>
      </c>
      <c r="K420" s="6" t="n">
        <v>-0.34</v>
      </c>
      <c r="L420" s="6" t="n">
        <v>-0</v>
      </c>
      <c r="M420" s="6" t="s">
        <f>=I420+J420+K420+L420</f>
      </c>
      <c r="N420" s="6"/>
      <c r="O420" s="16"/>
      <c r="P420" s="16" t="s">
        <v>552</v>
      </c>
    </row>
    <row collapsed="false" customFormat="false" customHeight="false" hidden="false" ht="12.1" outlineLevel="0" r="421">
      <c r="A421" s="20" t="n">
        <v>45637.549502315</v>
      </c>
      <c r="B421" s="16" t="s">
        <v>63</v>
      </c>
      <c r="C421" s="16" t="s">
        <v>664</v>
      </c>
      <c r="D421" s="16" t="s">
        <v>466</v>
      </c>
      <c r="E421" s="16" t="s">
        <v>18</v>
      </c>
      <c r="F421" s="16" t="s">
        <v>20</v>
      </c>
      <c r="G421" s="7" t="n">
        <v>1</v>
      </c>
      <c r="H421" s="6" t="n">
        <v>947.5</v>
      </c>
      <c r="I421" s="6" t="n">
        <v>-947.5</v>
      </c>
      <c r="J421" s="6" t="n">
        <v>-0</v>
      </c>
      <c r="K421" s="6" t="n">
        <v>-0.75</v>
      </c>
      <c r="L421" s="6" t="n">
        <v>-0</v>
      </c>
      <c r="M421" s="6" t="s">
        <f>=I421+J421+K421+L421</f>
      </c>
      <c r="N421" s="6"/>
      <c r="O421" s="16"/>
      <c r="P421" s="16" t="s">
        <v>655</v>
      </c>
    </row>
    <row collapsed="false" customFormat="false" customHeight="false" hidden="false" ht="12.1" outlineLevel="0" r="422">
      <c r="A422" s="20" t="n">
        <v>45637.611122685</v>
      </c>
      <c r="B422" s="16" t="s">
        <v>496</v>
      </c>
      <c r="C422" s="16" t="s">
        <v>589</v>
      </c>
      <c r="D422" s="16" t="s">
        <v>466</v>
      </c>
      <c r="E422" s="16" t="s">
        <v>18</v>
      </c>
      <c r="F422" s="16" t="s">
        <v>20</v>
      </c>
      <c r="G422" s="7" t="n">
        <v>3</v>
      </c>
      <c r="H422" s="6" t="n">
        <v>67.16</v>
      </c>
      <c r="I422" s="6" t="n">
        <v>-201.48</v>
      </c>
      <c r="J422" s="6" t="n">
        <v>-0</v>
      </c>
      <c r="K422" s="6" t="n">
        <v>-0.14</v>
      </c>
      <c r="L422" s="6" t="n">
        <v>-0</v>
      </c>
      <c r="M422" s="6" t="s">
        <f>=I422+J422+K422+L422</f>
      </c>
      <c r="N422" s="6"/>
      <c r="O422" s="16"/>
      <c r="P422" s="16" t="s">
        <v>552</v>
      </c>
    </row>
    <row collapsed="false" customFormat="false" customHeight="false" hidden="false" ht="12.1" outlineLevel="0" r="423">
      <c r="A423" s="25" t="n">
        <v>45649.49994213</v>
      </c>
      <c r="B423" s="26" t="s">
        <v>27</v>
      </c>
      <c r="C423" s="26" t="s">
        <v>632</v>
      </c>
      <c r="D423" s="26" t="s">
        <v>467</v>
      </c>
      <c r="E423" s="26" t="s">
        <v>18</v>
      </c>
      <c r="F423" s="26" t="s">
        <v>20</v>
      </c>
      <c r="G423" s="27" t="n">
        <v>-406</v>
      </c>
      <c r="H423" s="28" t="n">
        <v>574.85</v>
      </c>
      <c r="I423" s="28" t="n">
        <v>233389.1</v>
      </c>
      <c r="J423" s="28" t="n">
        <v>0</v>
      </c>
      <c r="K423" s="28" t="n">
        <v>-163.37</v>
      </c>
      <c r="L423" s="28" t="n">
        <v>-0</v>
      </c>
      <c r="M423" s="6" t="s">
        <f>=I423+J423+K423+L423</f>
      </c>
      <c r="N423" s="28"/>
      <c r="O423" s="26"/>
      <c r="P423" s="26" t="s">
        <v>552</v>
      </c>
    </row>
    <row collapsed="false" customFormat="false" customHeight="false" hidden="false" ht="12.1" outlineLevel="0" r="424">
      <c r="A424" s="25" t="n">
        <v>45649.58337963</v>
      </c>
      <c r="B424" s="26" t="s">
        <v>27</v>
      </c>
      <c r="C424" s="26" t="s">
        <v>632</v>
      </c>
      <c r="D424" s="26" t="s">
        <v>467</v>
      </c>
      <c r="E424" s="26" t="s">
        <v>18</v>
      </c>
      <c r="F424" s="26" t="s">
        <v>20</v>
      </c>
      <c r="G424" s="27" t="n">
        <v>-250</v>
      </c>
      <c r="H424" s="28" t="n">
        <v>577.65</v>
      </c>
      <c r="I424" s="28" t="n">
        <v>144412.5</v>
      </c>
      <c r="J424" s="28" t="n">
        <v>0</v>
      </c>
      <c r="K424" s="28" t="n">
        <v>-72.21</v>
      </c>
      <c r="L424" s="28" t="n">
        <v>-0</v>
      </c>
      <c r="M424" s="6" t="s">
        <f>=I424+J424+K424+L424</f>
      </c>
      <c r="N424" s="28"/>
      <c r="O424" s="26"/>
      <c r="P424" s="26" t="s">
        <v>655</v>
      </c>
    </row>
    <row collapsed="false" customFormat="false" customHeight="false" hidden="false" ht="12.1" outlineLevel="0" r="425">
      <c r="A425" s="20" t="n">
        <v>45650.515474537</v>
      </c>
      <c r="B425" s="16" t="s">
        <v>512</v>
      </c>
      <c r="C425" s="16" t="s">
        <v>654</v>
      </c>
      <c r="D425" s="16" t="s">
        <v>466</v>
      </c>
      <c r="E425" s="16" t="s">
        <v>18</v>
      </c>
      <c r="F425" s="16" t="s">
        <v>20</v>
      </c>
      <c r="G425" s="7" t="n">
        <v>14</v>
      </c>
      <c r="H425" s="6" t="n">
        <v>3878</v>
      </c>
      <c r="I425" s="6" t="n">
        <v>-54292</v>
      </c>
      <c r="J425" s="6" t="n">
        <v>-0</v>
      </c>
      <c r="K425" s="6" t="n">
        <v>-38</v>
      </c>
      <c r="L425" s="6" t="n">
        <v>-0</v>
      </c>
      <c r="M425" s="6" t="s">
        <f>=I425+J425+K425+L425</f>
      </c>
      <c r="N425" s="6"/>
      <c r="O425" s="16"/>
      <c r="P425" s="16" t="s">
        <v>552</v>
      </c>
    </row>
    <row collapsed="false" customFormat="false" customHeight="false" hidden="false" ht="12.1" outlineLevel="0" r="426">
      <c r="A426" s="20" t="n">
        <v>45650.919768519</v>
      </c>
      <c r="B426" s="16" t="s">
        <v>510</v>
      </c>
      <c r="C426" s="16" t="s">
        <v>644</v>
      </c>
      <c r="D426" s="16" t="s">
        <v>466</v>
      </c>
      <c r="E426" s="16" t="s">
        <v>561</v>
      </c>
      <c r="F426" s="16" t="s">
        <v>20</v>
      </c>
      <c r="G426" s="7" t="n">
        <v>1342</v>
      </c>
      <c r="H426" s="6" t="n">
        <v>133.28</v>
      </c>
      <c r="I426" s="6" t="n">
        <v>-178861.76</v>
      </c>
      <c r="J426" s="6" t="n">
        <v>-0</v>
      </c>
      <c r="K426" s="6" t="n">
        <v>-0</v>
      </c>
      <c r="L426" s="6" t="n">
        <v>-0</v>
      </c>
      <c r="M426" s="6" t="s">
        <f>=I426+J426+K426+L426</f>
      </c>
      <c r="N426" s="6"/>
      <c r="O426" s="16"/>
      <c r="P426" s="16" t="s">
        <v>552</v>
      </c>
    </row>
    <row collapsed="false" customFormat="false" customHeight="false" hidden="false" ht="12.1" outlineLevel="0" r="427">
      <c r="A427" s="20" t="n">
        <v>45650.941736111</v>
      </c>
      <c r="B427" s="16" t="s">
        <v>473</v>
      </c>
      <c r="C427" s="16" t="s">
        <v>569</v>
      </c>
      <c r="D427" s="16" t="s">
        <v>466</v>
      </c>
      <c r="E427" s="16" t="s">
        <v>561</v>
      </c>
      <c r="F427" s="16" t="s">
        <v>20</v>
      </c>
      <c r="G427" s="7" t="n">
        <v>93099</v>
      </c>
      <c r="H427" s="6" t="n">
        <v>1.5571</v>
      </c>
      <c r="I427" s="6" t="n">
        <v>-144964.45</v>
      </c>
      <c r="J427" s="6" t="n">
        <v>-0</v>
      </c>
      <c r="K427" s="6" t="n">
        <v>-0</v>
      </c>
      <c r="L427" s="6" t="n">
        <v>-0</v>
      </c>
      <c r="M427" s="6" t="s">
        <f>=I427+J427+K427+L427</f>
      </c>
      <c r="N427" s="6"/>
      <c r="O427" s="16"/>
      <c r="P427" s="16" t="s">
        <v>655</v>
      </c>
    </row>
    <row collapsed="false" customFormat="false" customHeight="false" hidden="false" ht="12.1" outlineLevel="0" r="428">
      <c r="A428" s="21" t="n">
        <v>45653.020636574</v>
      </c>
      <c r="B428" s="22" t="s">
        <v>581</v>
      </c>
      <c r="C428" s="22" t="s">
        <v>681</v>
      </c>
      <c r="D428" s="22" t="s">
        <v>581</v>
      </c>
      <c r="E428" s="22" t="s">
        <v>581</v>
      </c>
      <c r="F428" s="22" t="s">
        <v>20</v>
      </c>
      <c r="G428" s="23" t="n">
        <v>1</v>
      </c>
      <c r="H428" s="24" t="n">
        <v>30775</v>
      </c>
      <c r="I428" s="24" t="n">
        <v>30775</v>
      </c>
      <c r="J428" s="24" t="n">
        <v>0</v>
      </c>
      <c r="K428" s="24" t="n">
        <v>-0</v>
      </c>
      <c r="L428" s="24" t="n">
        <v>-0</v>
      </c>
      <c r="M428" s="6" t="s">
        <f>=I428+J428+K428+L428</f>
      </c>
      <c r="N428" s="24"/>
      <c r="O428" s="22"/>
      <c r="P428" s="22" t="s">
        <v>655</v>
      </c>
    </row>
    <row collapsed="false" customFormat="false" customHeight="false" hidden="false" ht="12.1" outlineLevel="0" r="429">
      <c r="A429" s="21" t="n">
        <v>45653.020636574</v>
      </c>
      <c r="B429" s="22" t="s">
        <v>581</v>
      </c>
      <c r="C429" s="22" t="s">
        <v>199</v>
      </c>
      <c r="D429" s="22" t="s">
        <v>581</v>
      </c>
      <c r="E429" s="22" t="s">
        <v>581</v>
      </c>
      <c r="F429" s="22" t="s">
        <v>20</v>
      </c>
      <c r="G429" s="23" t="n">
        <v>1</v>
      </c>
      <c r="H429" s="24" t="n">
        <v>219</v>
      </c>
      <c r="I429" s="24" t="n">
        <v>219</v>
      </c>
      <c r="J429" s="24" t="n">
        <v>0</v>
      </c>
      <c r="K429" s="24" t="n">
        <v>-0</v>
      </c>
      <c r="L429" s="24" t="n">
        <v>-0</v>
      </c>
      <c r="M429" s="6" t="s">
        <f>=I429+J429+K429+L429</f>
      </c>
      <c r="N429" s="24"/>
      <c r="O429" s="22"/>
      <c r="P429" s="22" t="s">
        <v>655</v>
      </c>
    </row>
    <row collapsed="false" customFormat="false" customHeight="false" hidden="false" ht="12.1" outlineLevel="0" r="430">
      <c r="A430" s="33" t="n">
        <v>45653.020636574</v>
      </c>
      <c r="B430" s="34" t="s">
        <v>588</v>
      </c>
      <c r="C430" s="34" t="s">
        <v>199</v>
      </c>
      <c r="D430" s="34" t="s">
        <v>588</v>
      </c>
      <c r="E430" s="34" t="s">
        <v>588</v>
      </c>
      <c r="F430" s="34" t="s">
        <v>20</v>
      </c>
      <c r="G430" s="35" t="n">
        <v>1</v>
      </c>
      <c r="H430" s="36" t="n">
        <v>-219</v>
      </c>
      <c r="I430" s="36" t="n">
        <v>-219</v>
      </c>
      <c r="J430" s="36" t="n">
        <v>0</v>
      </c>
      <c r="K430" s="36" t="n">
        <v>-0</v>
      </c>
      <c r="L430" s="36" t="n">
        <v>-0</v>
      </c>
      <c r="M430" s="6" t="s">
        <f>=I430+J430+K430+L430</f>
      </c>
      <c r="N430" s="36"/>
      <c r="O430" s="34"/>
      <c r="P430" s="34" t="s">
        <v>655</v>
      </c>
    </row>
    <row collapsed="false" customFormat="false" customHeight="false" hidden="false" ht="12.1" outlineLevel="0" r="431">
      <c r="A431" s="20" t="n">
        <v>45653.844652778</v>
      </c>
      <c r="B431" s="16" t="s">
        <v>473</v>
      </c>
      <c r="C431" s="16" t="s">
        <v>569</v>
      </c>
      <c r="D431" s="16" t="s">
        <v>466</v>
      </c>
      <c r="E431" s="16" t="s">
        <v>561</v>
      </c>
      <c r="F431" s="16" t="s">
        <v>20</v>
      </c>
      <c r="G431" s="7" t="n">
        <v>19700</v>
      </c>
      <c r="H431" s="6" t="n">
        <v>1.5596</v>
      </c>
      <c r="I431" s="6" t="n">
        <v>-30724.12</v>
      </c>
      <c r="J431" s="6" t="n">
        <v>-0</v>
      </c>
      <c r="K431" s="6" t="n">
        <v>-0</v>
      </c>
      <c r="L431" s="6" t="n">
        <v>-0</v>
      </c>
      <c r="M431" s="6" t="s">
        <f>=I431+J431+K431+L431</f>
      </c>
      <c r="N431" s="6"/>
      <c r="O431" s="16"/>
      <c r="P431" s="16" t="s">
        <v>655</v>
      </c>
    </row>
    <row collapsed="false" customFormat="false" customHeight="false" hidden="false" ht="12.1" outlineLevel="0" r="432">
      <c r="A432" s="20" t="n">
        <v>45653.846018519</v>
      </c>
      <c r="B432" s="16" t="s">
        <v>518</v>
      </c>
      <c r="C432" s="16" t="s">
        <v>682</v>
      </c>
      <c r="D432" s="16" t="s">
        <v>466</v>
      </c>
      <c r="E432" s="16" t="s">
        <v>18</v>
      </c>
      <c r="F432" s="16" t="s">
        <v>20</v>
      </c>
      <c r="G432" s="7" t="n">
        <v>2</v>
      </c>
      <c r="H432" s="6" t="n">
        <v>448.9</v>
      </c>
      <c r="I432" s="6" t="n">
        <v>-897.8</v>
      </c>
      <c r="J432" s="6" t="n">
        <v>-0</v>
      </c>
      <c r="K432" s="6" t="n">
        <v>-0.72</v>
      </c>
      <c r="L432" s="6" t="n">
        <v>-0</v>
      </c>
      <c r="M432" s="6" t="s">
        <f>=I432+J432+K432+L432</f>
      </c>
      <c r="N432" s="6"/>
      <c r="O432" s="16"/>
      <c r="P432" s="16" t="s">
        <v>655</v>
      </c>
    </row>
    <row collapsed="false" customFormat="false" customHeight="false" hidden="false" ht="12.1" outlineLevel="0" r="433">
      <c r="A433" s="25" t="n">
        <v>45656.755787037</v>
      </c>
      <c r="B433" s="26" t="s">
        <v>517</v>
      </c>
      <c r="C433" s="26" t="s">
        <v>678</v>
      </c>
      <c r="D433" s="26" t="s">
        <v>467</v>
      </c>
      <c r="E433" s="26" t="s">
        <v>18</v>
      </c>
      <c r="F433" s="26" t="s">
        <v>20</v>
      </c>
      <c r="G433" s="27" t="n">
        <v>-2</v>
      </c>
      <c r="H433" s="28" t="n">
        <v>6390.5</v>
      </c>
      <c r="I433" s="28" t="n">
        <v>12781</v>
      </c>
      <c r="J433" s="28" t="n">
        <v>0</v>
      </c>
      <c r="K433" s="28" t="n">
        <v>-10.22</v>
      </c>
      <c r="L433" s="28" t="n">
        <v>-0</v>
      </c>
      <c r="M433" s="6" t="s">
        <f>=I433+J433+K433+L433</f>
      </c>
      <c r="N433" s="28"/>
      <c r="O433" s="26"/>
      <c r="P433" s="26" t="s">
        <v>655</v>
      </c>
    </row>
    <row collapsed="false" customFormat="false" customHeight="false" hidden="false" ht="12.1" outlineLevel="0" r="434">
      <c r="A434" s="20" t="n">
        <v>45656.759363426</v>
      </c>
      <c r="B434" s="16" t="s">
        <v>473</v>
      </c>
      <c r="C434" s="16" t="s">
        <v>569</v>
      </c>
      <c r="D434" s="16" t="s">
        <v>466</v>
      </c>
      <c r="E434" s="16" t="s">
        <v>561</v>
      </c>
      <c r="F434" s="16" t="s">
        <v>20</v>
      </c>
      <c r="G434" s="7" t="n">
        <v>8172</v>
      </c>
      <c r="H434" s="6" t="n">
        <v>1.5647</v>
      </c>
      <c r="I434" s="6" t="n">
        <v>-12786.73</v>
      </c>
      <c r="J434" s="6" t="n">
        <v>-0</v>
      </c>
      <c r="K434" s="6" t="n">
        <v>-0</v>
      </c>
      <c r="L434" s="6" t="n">
        <v>-0</v>
      </c>
      <c r="M434" s="6" t="s">
        <f>=I434+J434+K434+L434</f>
      </c>
      <c r="N434" s="6"/>
      <c r="O434" s="16"/>
      <c r="P434" s="16" t="s">
        <v>655</v>
      </c>
    </row>
    <row collapsed="false" customFormat="false" customHeight="false" hidden="false" ht="12.1" outlineLevel="0" r="435">
      <c r="A435" s="33" t="n">
        <v>45666.020636574</v>
      </c>
      <c r="B435" s="34" t="s">
        <v>588</v>
      </c>
      <c r="C435" s="34" t="s">
        <v>201</v>
      </c>
      <c r="D435" s="34" t="s">
        <v>588</v>
      </c>
      <c r="E435" s="34" t="s">
        <v>588</v>
      </c>
      <c r="F435" s="34" t="s">
        <v>20</v>
      </c>
      <c r="G435" s="35" t="n">
        <v>1</v>
      </c>
      <c r="H435" s="36" t="n">
        <v>-9.09</v>
      </c>
      <c r="I435" s="36" t="n">
        <v>-9.09</v>
      </c>
      <c r="J435" s="36" t="n">
        <v>0</v>
      </c>
      <c r="K435" s="36" t="n">
        <v>-0</v>
      </c>
      <c r="L435" s="36" t="n">
        <v>-0</v>
      </c>
      <c r="M435" s="6" t="s">
        <f>=I435+J435+K435+L435</f>
      </c>
      <c r="N435" s="36"/>
      <c r="O435" s="34"/>
      <c r="P435" s="34" t="s">
        <v>655</v>
      </c>
    </row>
    <row collapsed="false" customFormat="false" customHeight="false" hidden="false" ht="12.1" outlineLevel="0" r="436">
      <c r="A436" s="29" t="n">
        <v>45666.020636574</v>
      </c>
      <c r="B436" s="30" t="s">
        <v>579</v>
      </c>
      <c r="C436" s="30" t="s">
        <v>683</v>
      </c>
      <c r="D436" s="30" t="s">
        <v>579</v>
      </c>
      <c r="E436" s="30" t="s">
        <v>579</v>
      </c>
      <c r="F436" s="30" t="s">
        <v>20</v>
      </c>
      <c r="G436" s="31" t="n">
        <v>1</v>
      </c>
      <c r="H436" s="32" t="n">
        <v>-65</v>
      </c>
      <c r="I436" s="32" t="n">
        <v>-65</v>
      </c>
      <c r="J436" s="32" t="n">
        <v>0</v>
      </c>
      <c r="K436" s="32" t="n">
        <v>-0</v>
      </c>
      <c r="L436" s="32" t="n">
        <v>-0</v>
      </c>
      <c r="M436" s="6" t="s">
        <f>=I436+J436+K436+L436</f>
      </c>
      <c r="N436" s="32"/>
      <c r="O436" s="30"/>
      <c r="P436" s="30" t="s">
        <v>655</v>
      </c>
    </row>
    <row collapsed="false" customFormat="false" customHeight="false" hidden="false" ht="12.1" outlineLevel="0" r="437">
      <c r="A437" s="21" t="n">
        <v>45666.020636574</v>
      </c>
      <c r="B437" s="22" t="s">
        <v>551</v>
      </c>
      <c r="C437" s="22" t="s">
        <v>201</v>
      </c>
      <c r="D437" s="22" t="s">
        <v>551</v>
      </c>
      <c r="E437" s="22" t="s">
        <v>551</v>
      </c>
      <c r="F437" s="22" t="s">
        <v>20</v>
      </c>
      <c r="G437" s="23" t="n">
        <v>1</v>
      </c>
      <c r="H437" s="24" t="n">
        <v>9.09</v>
      </c>
      <c r="I437" s="24" t="n">
        <v>9.09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4"/>
      <c r="O437" s="22"/>
      <c r="P437" s="22" t="s">
        <v>655</v>
      </c>
    </row>
    <row collapsed="false" customFormat="false" customHeight="false" hidden="false" ht="12.1" outlineLevel="0" r="438">
      <c r="A438" s="25" t="n">
        <v>45674.950717593</v>
      </c>
      <c r="B438" s="26" t="s">
        <v>63</v>
      </c>
      <c r="C438" s="26" t="s">
        <v>664</v>
      </c>
      <c r="D438" s="26" t="s">
        <v>467</v>
      </c>
      <c r="E438" s="26" t="s">
        <v>18</v>
      </c>
      <c r="F438" s="26" t="s">
        <v>20</v>
      </c>
      <c r="G438" s="27" t="n">
        <v>-521</v>
      </c>
      <c r="H438" s="28" t="n">
        <v>1189.5479846449</v>
      </c>
      <c r="I438" s="28" t="n">
        <v>619754.5</v>
      </c>
      <c r="J438" s="28" t="n">
        <v>0</v>
      </c>
      <c r="K438" s="28" t="n">
        <v>-477.93</v>
      </c>
      <c r="L438" s="28" t="n">
        <v>-0</v>
      </c>
      <c r="M438" s="6" t="s">
        <f>=I438+J438+K438+L438</f>
      </c>
      <c r="N438" s="28"/>
      <c r="O438" s="26"/>
      <c r="P438" s="26" t="s">
        <v>655</v>
      </c>
    </row>
    <row collapsed="false" customFormat="false" customHeight="false" hidden="false" ht="12.1" outlineLevel="0" r="439">
      <c r="A439" s="20" t="n">
        <v>45674.955833333</v>
      </c>
      <c r="B439" s="16" t="s">
        <v>473</v>
      </c>
      <c r="C439" s="16" t="s">
        <v>569</v>
      </c>
      <c r="D439" s="16" t="s">
        <v>466</v>
      </c>
      <c r="E439" s="16" t="s">
        <v>561</v>
      </c>
      <c r="F439" s="16" t="s">
        <v>20</v>
      </c>
      <c r="G439" s="7" t="n">
        <v>392589</v>
      </c>
      <c r="H439" s="6" t="n">
        <v>1.5796000092718</v>
      </c>
      <c r="I439" s="6" t="n">
        <v>-620133.59</v>
      </c>
      <c r="J439" s="6" t="n">
        <v>-0</v>
      </c>
      <c r="K439" s="6" t="n">
        <v>-0</v>
      </c>
      <c r="L439" s="6" t="n">
        <v>-0</v>
      </c>
      <c r="M439" s="6" t="s">
        <f>=I439+J439+K439+L439</f>
      </c>
      <c r="N439" s="6"/>
      <c r="O439" s="16"/>
      <c r="P439" s="16" t="s">
        <v>655</v>
      </c>
    </row>
    <row collapsed="false" customFormat="false" customHeight="false" hidden="false" ht="12.1" outlineLevel="0" r="440">
      <c r="A440" s="25" t="n">
        <v>45674.961041667</v>
      </c>
      <c r="B440" s="26" t="s">
        <v>518</v>
      </c>
      <c r="C440" s="26" t="s">
        <v>682</v>
      </c>
      <c r="D440" s="26" t="s">
        <v>467</v>
      </c>
      <c r="E440" s="26" t="s">
        <v>18</v>
      </c>
      <c r="F440" s="26" t="s">
        <v>20</v>
      </c>
      <c r="G440" s="27" t="n">
        <v>-2</v>
      </c>
      <c r="H440" s="28" t="n">
        <v>646.6</v>
      </c>
      <c r="I440" s="28" t="n">
        <v>1293.2</v>
      </c>
      <c r="J440" s="28" t="n">
        <v>0</v>
      </c>
      <c r="K440" s="28" t="n">
        <v>-1.03</v>
      </c>
      <c r="L440" s="28" t="n">
        <v>-0</v>
      </c>
      <c r="M440" s="6" t="s">
        <f>=I440+J440+K440+L440</f>
      </c>
      <c r="N440" s="28"/>
      <c r="O440" s="26"/>
      <c r="P440" s="26" t="s">
        <v>655</v>
      </c>
    </row>
    <row collapsed="false" customFormat="false" customHeight="false" hidden="false" ht="12.1" outlineLevel="0" r="441">
      <c r="A441" s="33" t="n">
        <v>45677.020636574</v>
      </c>
      <c r="B441" s="34" t="s">
        <v>588</v>
      </c>
      <c r="C441" s="34" t="s">
        <v>201</v>
      </c>
      <c r="D441" s="34" t="s">
        <v>588</v>
      </c>
      <c r="E441" s="34" t="s">
        <v>588</v>
      </c>
      <c r="F441" s="34" t="s">
        <v>20</v>
      </c>
      <c r="G441" s="35" t="n">
        <v>1</v>
      </c>
      <c r="H441" s="36" t="n">
        <v>-47.7</v>
      </c>
      <c r="I441" s="36" t="n">
        <v>-47.7</v>
      </c>
      <c r="J441" s="36" t="n">
        <v>0</v>
      </c>
      <c r="K441" s="36" t="n">
        <v>-0</v>
      </c>
      <c r="L441" s="36" t="n">
        <v>-0</v>
      </c>
      <c r="M441" s="6" t="s">
        <f>=I441+J441+K441+L441</f>
      </c>
      <c r="N441" s="36"/>
      <c r="O441" s="34"/>
      <c r="P441" s="34" t="s">
        <v>655</v>
      </c>
    </row>
    <row collapsed="false" customFormat="false" customHeight="false" hidden="false" ht="12.1" outlineLevel="0" r="442">
      <c r="A442" s="21" t="n">
        <v>45677.020636574</v>
      </c>
      <c r="B442" s="22" t="s">
        <v>551</v>
      </c>
      <c r="C442" s="22" t="s">
        <v>201</v>
      </c>
      <c r="D442" s="22" t="s">
        <v>551</v>
      </c>
      <c r="E442" s="22" t="s">
        <v>551</v>
      </c>
      <c r="F442" s="22" t="s">
        <v>20</v>
      </c>
      <c r="G442" s="23" t="n">
        <v>1</v>
      </c>
      <c r="H442" s="24" t="n">
        <v>47.7</v>
      </c>
      <c r="I442" s="24" t="n">
        <v>47.7</v>
      </c>
      <c r="J442" s="24" t="n">
        <v>0</v>
      </c>
      <c r="K442" s="24" t="n">
        <v>-0</v>
      </c>
      <c r="L442" s="24" t="n">
        <v>-0</v>
      </c>
      <c r="M442" s="6" t="s">
        <f>=I442+J442+K442+L442</f>
      </c>
      <c r="N442" s="24"/>
      <c r="O442" s="22"/>
      <c r="P442" s="22" t="s">
        <v>655</v>
      </c>
    </row>
    <row collapsed="false" customFormat="false" customHeight="false" hidden="false" ht="12.1" outlineLevel="0" r="443">
      <c r="A443" s="29" t="n">
        <v>45677.020636574</v>
      </c>
      <c r="B443" s="30" t="s">
        <v>579</v>
      </c>
      <c r="C443" s="30" t="s">
        <v>683</v>
      </c>
      <c r="D443" s="30" t="s">
        <v>579</v>
      </c>
      <c r="E443" s="30" t="s">
        <v>579</v>
      </c>
      <c r="F443" s="30" t="s">
        <v>20</v>
      </c>
      <c r="G443" s="31" t="n">
        <v>1</v>
      </c>
      <c r="H443" s="32" t="n">
        <v>-435</v>
      </c>
      <c r="I443" s="32" t="n">
        <v>-435</v>
      </c>
      <c r="J443" s="32" t="n">
        <v>0</v>
      </c>
      <c r="K443" s="32" t="n">
        <v>-0</v>
      </c>
      <c r="L443" s="32" t="n">
        <v>-0</v>
      </c>
      <c r="M443" s="6" t="s">
        <f>=I443+J443+K443+L443</f>
      </c>
      <c r="N443" s="32"/>
      <c r="O443" s="30"/>
      <c r="P443" s="30" t="s">
        <v>655</v>
      </c>
    </row>
    <row collapsed="false" customFormat="false" customHeight="false" hidden="false" ht="12.1" outlineLevel="0" r="444">
      <c r="A444" s="21" t="n">
        <v>45677.542094907</v>
      </c>
      <c r="B444" s="22" t="s">
        <v>581</v>
      </c>
      <c r="C444" s="22" t="s">
        <v>684</v>
      </c>
      <c r="D444" s="22" t="s">
        <v>581</v>
      </c>
      <c r="E444" s="22" t="s">
        <v>581</v>
      </c>
      <c r="F444" s="22" t="s">
        <v>20</v>
      </c>
      <c r="G444" s="23" t="n">
        <v>1</v>
      </c>
      <c r="H444" s="24" t="n">
        <v>2480</v>
      </c>
      <c r="I444" s="24" t="n">
        <v>2480</v>
      </c>
      <c r="J444" s="24" t="n">
        <v>0</v>
      </c>
      <c r="K444" s="24" t="n">
        <v>-0</v>
      </c>
      <c r="L444" s="24" t="n">
        <v>-0</v>
      </c>
      <c r="M444" s="6" t="s">
        <f>=I444+J444+K444+L444</f>
      </c>
      <c r="N444" s="24"/>
      <c r="O444" s="22"/>
      <c r="P444" s="22" t="s">
        <v>552</v>
      </c>
    </row>
    <row collapsed="false" customFormat="false" customHeight="false" hidden="false" ht="12.1" outlineLevel="0" r="445">
      <c r="A445" s="20" t="n">
        <v>45677.649780093</v>
      </c>
      <c r="B445" s="16" t="s">
        <v>510</v>
      </c>
      <c r="C445" s="16" t="s">
        <v>644</v>
      </c>
      <c r="D445" s="16" t="s">
        <v>466</v>
      </c>
      <c r="E445" s="16" t="s">
        <v>561</v>
      </c>
      <c r="F445" s="16" t="s">
        <v>20</v>
      </c>
      <c r="G445" s="7" t="n">
        <v>19</v>
      </c>
      <c r="H445" s="6" t="n">
        <v>135.27</v>
      </c>
      <c r="I445" s="6" t="n">
        <v>-2570.13</v>
      </c>
      <c r="J445" s="6" t="n">
        <v>-0</v>
      </c>
      <c r="K445" s="6" t="n">
        <v>-0</v>
      </c>
      <c r="L445" s="6" t="n">
        <v>-0</v>
      </c>
      <c r="M445" s="6" t="s">
        <f>=I445+J445+K445+L445</f>
      </c>
      <c r="N445" s="6"/>
      <c r="O445" s="16"/>
      <c r="P445" s="16" t="s">
        <v>552</v>
      </c>
    </row>
    <row collapsed="false" customFormat="false" customHeight="false" hidden="false" ht="12.1" outlineLevel="0" r="446">
      <c r="A446" s="25" t="n">
        <v>45677.695451389</v>
      </c>
      <c r="B446" s="26" t="s">
        <v>516</v>
      </c>
      <c r="C446" s="26" t="s">
        <v>676</v>
      </c>
      <c r="D446" s="26" t="s">
        <v>467</v>
      </c>
      <c r="E446" s="26" t="s">
        <v>18</v>
      </c>
      <c r="F446" s="26" t="s">
        <v>20</v>
      </c>
      <c r="G446" s="27" t="n">
        <v>-1970</v>
      </c>
      <c r="H446" s="28" t="n">
        <v>57.129949238579</v>
      </c>
      <c r="I446" s="28" t="n">
        <v>112546</v>
      </c>
      <c r="J446" s="28" t="n">
        <v>0</v>
      </c>
      <c r="K446" s="28" t="n">
        <v>-78.78</v>
      </c>
      <c r="L446" s="28" t="n">
        <v>-0</v>
      </c>
      <c r="M446" s="6" t="s">
        <f>=I446+J446+K446+L446</f>
      </c>
      <c r="N446" s="28"/>
      <c r="O446" s="26"/>
      <c r="P446" s="26" t="s">
        <v>552</v>
      </c>
    </row>
    <row collapsed="false" customFormat="false" customHeight="false" hidden="false" ht="12.1" outlineLevel="0" r="447">
      <c r="A447" s="21" t="n">
        <v>45679.700902778</v>
      </c>
      <c r="B447" s="22" t="s">
        <v>551</v>
      </c>
      <c r="C447" s="22" t="s">
        <v>112</v>
      </c>
      <c r="D447" s="22" t="s">
        <v>551</v>
      </c>
      <c r="E447" s="22" t="s">
        <v>551</v>
      </c>
      <c r="F447" s="22" t="s">
        <v>20</v>
      </c>
      <c r="G447" s="23" t="n">
        <v>1</v>
      </c>
      <c r="H447" s="24" t="n">
        <v>10000</v>
      </c>
      <c r="I447" s="24" t="n">
        <v>10000</v>
      </c>
      <c r="J447" s="24" t="n">
        <v>0</v>
      </c>
      <c r="K447" s="24" t="n">
        <v>-0</v>
      </c>
      <c r="L447" s="24" t="n">
        <v>-0</v>
      </c>
      <c r="M447" s="6" t="s">
        <f>=I447+J447+K447+L447</f>
      </c>
      <c r="N447" s="24"/>
      <c r="O447" s="22"/>
      <c r="P447" s="22" t="s">
        <v>552</v>
      </c>
    </row>
    <row collapsed="false" customFormat="false" customHeight="false" hidden="false" ht="12.1" outlineLevel="0" r="448">
      <c r="A448" s="20" t="n">
        <v>45680.591354167</v>
      </c>
      <c r="B448" s="16" t="s">
        <v>510</v>
      </c>
      <c r="C448" s="16" t="s">
        <v>644</v>
      </c>
      <c r="D448" s="16" t="s">
        <v>466</v>
      </c>
      <c r="E448" s="16" t="s">
        <v>561</v>
      </c>
      <c r="F448" s="16" t="s">
        <v>20</v>
      </c>
      <c r="G448" s="7" t="n">
        <v>904</v>
      </c>
      <c r="H448" s="6" t="n">
        <v>135.5</v>
      </c>
      <c r="I448" s="6" t="n">
        <v>-122492</v>
      </c>
      <c r="J448" s="6" t="n">
        <v>-0</v>
      </c>
      <c r="K448" s="6" t="n">
        <v>-0</v>
      </c>
      <c r="L448" s="6" t="n">
        <v>-0</v>
      </c>
      <c r="M448" s="6" t="s">
        <f>=I448+J448+K448+L448</f>
      </c>
      <c r="N448" s="6"/>
      <c r="O448" s="16"/>
      <c r="P448" s="16" t="s">
        <v>552</v>
      </c>
    </row>
    <row collapsed="false" customFormat="false" customHeight="false" hidden="false" ht="12.1" outlineLevel="0" r="449">
      <c r="A449" s="25" t="n">
        <v>45684.850925926</v>
      </c>
      <c r="B449" s="26" t="s">
        <v>59</v>
      </c>
      <c r="C449" s="26" t="s">
        <v>576</v>
      </c>
      <c r="D449" s="26" t="s">
        <v>467</v>
      </c>
      <c r="E449" s="26" t="s">
        <v>18</v>
      </c>
      <c r="F449" s="26" t="s">
        <v>20</v>
      </c>
      <c r="G449" s="27" t="n">
        <v>-11600</v>
      </c>
      <c r="H449" s="28" t="n">
        <v>27.36</v>
      </c>
      <c r="I449" s="28" t="n">
        <v>317376</v>
      </c>
      <c r="J449" s="28" t="n">
        <v>0</v>
      </c>
      <c r="K449" s="28" t="n">
        <v>-222.16</v>
      </c>
      <c r="L449" s="28" t="n">
        <v>-0</v>
      </c>
      <c r="M449" s="6" t="s">
        <f>=I449+J449+K449+L449</f>
      </c>
      <c r="N449" s="28"/>
      <c r="O449" s="26"/>
      <c r="P449" s="26" t="s">
        <v>552</v>
      </c>
    </row>
    <row collapsed="false" customFormat="false" customHeight="false" hidden="false" ht="12.1" outlineLevel="0" r="450">
      <c r="A450" s="20" t="n">
        <v>45684.851550926</v>
      </c>
      <c r="B450" s="16" t="s">
        <v>510</v>
      </c>
      <c r="C450" s="16" t="s">
        <v>644</v>
      </c>
      <c r="D450" s="16" t="s">
        <v>466</v>
      </c>
      <c r="E450" s="16" t="s">
        <v>561</v>
      </c>
      <c r="F450" s="16" t="s">
        <v>20</v>
      </c>
      <c r="G450" s="7" t="n">
        <v>2335</v>
      </c>
      <c r="H450" s="6" t="n">
        <v>135.79</v>
      </c>
      <c r="I450" s="6" t="n">
        <v>-317069.65</v>
      </c>
      <c r="J450" s="6" t="n">
        <v>-0</v>
      </c>
      <c r="K450" s="6" t="n">
        <v>-0</v>
      </c>
      <c r="L450" s="6" t="n">
        <v>-0</v>
      </c>
      <c r="M450" s="6" t="s">
        <f>=I450+J450+K450+L450</f>
      </c>
      <c r="N450" s="6"/>
      <c r="O450" s="16"/>
      <c r="P450" s="16" t="s">
        <v>552</v>
      </c>
    </row>
    <row collapsed="false" customFormat="false" customHeight="false" hidden="false" ht="12.1" outlineLevel="0" r="451">
      <c r="A451" s="25" t="n">
        <v>45688.612303241</v>
      </c>
      <c r="B451" s="26" t="s">
        <v>35</v>
      </c>
      <c r="C451" s="26" t="s">
        <v>677</v>
      </c>
      <c r="D451" s="26" t="s">
        <v>467</v>
      </c>
      <c r="E451" s="26" t="s">
        <v>18</v>
      </c>
      <c r="F451" s="26" t="s">
        <v>20</v>
      </c>
      <c r="G451" s="27" t="n">
        <v>-2000</v>
      </c>
      <c r="H451" s="28" t="n">
        <v>15.115</v>
      </c>
      <c r="I451" s="28" t="n">
        <v>30230</v>
      </c>
      <c r="J451" s="28" t="n">
        <v>0</v>
      </c>
      <c r="K451" s="28" t="n">
        <v>-15.13</v>
      </c>
      <c r="L451" s="28" t="n">
        <v>-0</v>
      </c>
      <c r="M451" s="6" t="s">
        <f>=I451+J451+K451+L451</f>
      </c>
      <c r="N451" s="28"/>
      <c r="O451" s="26"/>
      <c r="P451" s="26" t="s">
        <v>655</v>
      </c>
    </row>
    <row collapsed="false" customFormat="false" customHeight="false" hidden="false" ht="12.1" outlineLevel="0" r="452">
      <c r="A452" s="20" t="n">
        <v>45688.765775463</v>
      </c>
      <c r="B452" s="16" t="s">
        <v>473</v>
      </c>
      <c r="C452" s="16" t="s">
        <v>569</v>
      </c>
      <c r="D452" s="16" t="s">
        <v>466</v>
      </c>
      <c r="E452" s="16" t="s">
        <v>561</v>
      </c>
      <c r="F452" s="16" t="s">
        <v>20</v>
      </c>
      <c r="G452" s="7" t="n">
        <v>18970</v>
      </c>
      <c r="H452" s="6" t="n">
        <v>1.5917</v>
      </c>
      <c r="I452" s="6" t="n">
        <v>-30194.55</v>
      </c>
      <c r="J452" s="6" t="n">
        <v>-0</v>
      </c>
      <c r="K452" s="6" t="n">
        <v>-0</v>
      </c>
      <c r="L452" s="6" t="n">
        <v>-0</v>
      </c>
      <c r="M452" s="6" t="s">
        <f>=I452+J452+K452+L452</f>
      </c>
      <c r="N452" s="6"/>
      <c r="O452" s="16"/>
      <c r="P452" s="16" t="s">
        <v>655</v>
      </c>
    </row>
    <row collapsed="false" customFormat="false" customHeight="false" hidden="false" ht="12.1" outlineLevel="0" r="453">
      <c r="A453" s="25" t="n">
        <v>45689.000277778</v>
      </c>
      <c r="B453" s="26" t="s">
        <v>55</v>
      </c>
      <c r="C453" s="26" t="s">
        <v>568</v>
      </c>
      <c r="D453" s="26" t="s">
        <v>467</v>
      </c>
      <c r="E453" s="26" t="s">
        <v>18</v>
      </c>
      <c r="F453" s="26" t="s">
        <v>20</v>
      </c>
      <c r="G453" s="27" t="n">
        <v>-200</v>
      </c>
      <c r="H453" s="28" t="n">
        <v>146.16</v>
      </c>
      <c r="I453" s="28" t="n">
        <v>29232</v>
      </c>
      <c r="J453" s="28" t="n">
        <v>0</v>
      </c>
      <c r="K453" s="28" t="n">
        <v>-14.62</v>
      </c>
      <c r="L453" s="28" t="n">
        <v>-0</v>
      </c>
      <c r="M453" s="6" t="s">
        <f>=I453+J453+K453+L453</f>
      </c>
      <c r="N453" s="28"/>
      <c r="O453" s="26"/>
      <c r="P453" s="26" t="s">
        <v>655</v>
      </c>
    </row>
    <row collapsed="false" customFormat="false" customHeight="false" hidden="false" ht="12.1" outlineLevel="0" r="454">
      <c r="A454" s="20" t="n">
        <v>45689.001921296</v>
      </c>
      <c r="B454" s="16" t="s">
        <v>473</v>
      </c>
      <c r="C454" s="16" t="s">
        <v>569</v>
      </c>
      <c r="D454" s="16" t="s">
        <v>466</v>
      </c>
      <c r="E454" s="16" t="s">
        <v>561</v>
      </c>
      <c r="F454" s="16" t="s">
        <v>20</v>
      </c>
      <c r="G454" s="7" t="n">
        <v>18350</v>
      </c>
      <c r="H454" s="6" t="n">
        <v>1.5917</v>
      </c>
      <c r="I454" s="6" t="n">
        <v>-29207.7</v>
      </c>
      <c r="J454" s="6" t="n">
        <v>-0</v>
      </c>
      <c r="K454" s="6" t="n">
        <v>-0</v>
      </c>
      <c r="L454" s="6" t="n">
        <v>-0</v>
      </c>
      <c r="M454" s="6" t="s">
        <f>=I454+J454+K454+L454</f>
      </c>
      <c r="N454" s="6"/>
      <c r="O454" s="16"/>
      <c r="P454" s="16" t="s">
        <v>655</v>
      </c>
    </row>
    <row collapsed="false" customFormat="false" customHeight="false" hidden="false" ht="12.1" outlineLevel="0" r="455">
      <c r="A455" s="21" t="n">
        <v>45699.437650463</v>
      </c>
      <c r="B455" s="22" t="s">
        <v>581</v>
      </c>
      <c r="C455" s="22" t="s">
        <v>685</v>
      </c>
      <c r="D455" s="22" t="s">
        <v>581</v>
      </c>
      <c r="E455" s="22" t="s">
        <v>581</v>
      </c>
      <c r="F455" s="22" t="s">
        <v>20</v>
      </c>
      <c r="G455" s="23" t="n">
        <v>1</v>
      </c>
      <c r="H455" s="24" t="n">
        <v>307.14</v>
      </c>
      <c r="I455" s="24" t="n">
        <v>307.14</v>
      </c>
      <c r="J455" s="24" t="n">
        <v>0</v>
      </c>
      <c r="K455" s="24" t="n">
        <v>-0</v>
      </c>
      <c r="L455" s="24" t="n">
        <v>-0</v>
      </c>
      <c r="M455" s="6" t="s">
        <f>=I455+J455+K455+L455</f>
      </c>
      <c r="N455" s="24"/>
      <c r="O455" s="22"/>
      <c r="P455" s="22" t="s">
        <v>552</v>
      </c>
    </row>
    <row collapsed="false" customFormat="false" customHeight="false" hidden="false" ht="12.1" outlineLevel="0" r="456">
      <c r="A456" s="25" t="n">
        <v>45701.582650463</v>
      </c>
      <c r="B456" s="26" t="s">
        <v>66</v>
      </c>
      <c r="C456" s="26" t="s">
        <v>596</v>
      </c>
      <c r="D456" s="26" t="s">
        <v>467</v>
      </c>
      <c r="E456" s="26" t="s">
        <v>18</v>
      </c>
      <c r="F456" s="26" t="s">
        <v>20</v>
      </c>
      <c r="G456" s="27" t="n">
        <v>-1300</v>
      </c>
      <c r="H456" s="28" t="n">
        <v>165.39307692308</v>
      </c>
      <c r="I456" s="28" t="n">
        <v>215011</v>
      </c>
      <c r="J456" s="28" t="n">
        <v>0</v>
      </c>
      <c r="K456" s="28" t="n">
        <v>-150.51</v>
      </c>
      <c r="L456" s="28" t="n">
        <v>-0</v>
      </c>
      <c r="M456" s="6" t="s">
        <f>=I456+J456+K456+L456</f>
      </c>
      <c r="N456" s="28"/>
      <c r="O456" s="26"/>
      <c r="P456" s="26" t="s">
        <v>552</v>
      </c>
    </row>
    <row collapsed="false" customFormat="false" customHeight="false" hidden="false" ht="12.1" outlineLevel="0" r="457">
      <c r="A457" s="25" t="n">
        <v>45701.607974537</v>
      </c>
      <c r="B457" s="26" t="s">
        <v>66</v>
      </c>
      <c r="C457" s="26" t="s">
        <v>596</v>
      </c>
      <c r="D457" s="26" t="s">
        <v>467</v>
      </c>
      <c r="E457" s="26" t="s">
        <v>18</v>
      </c>
      <c r="F457" s="26" t="s">
        <v>20</v>
      </c>
      <c r="G457" s="27" t="n">
        <v>-820</v>
      </c>
      <c r="H457" s="28" t="n">
        <v>164.78390243902</v>
      </c>
      <c r="I457" s="28" t="n">
        <v>135122.8</v>
      </c>
      <c r="J457" s="28" t="n">
        <v>0</v>
      </c>
      <c r="K457" s="28" t="n">
        <v>-108.1</v>
      </c>
      <c r="L457" s="28" t="n">
        <v>-0</v>
      </c>
      <c r="M457" s="6" t="s">
        <f>=I457+J457+K457+L457</f>
      </c>
      <c r="N457" s="28"/>
      <c r="O457" s="26"/>
      <c r="P457" s="26" t="s">
        <v>655</v>
      </c>
    </row>
    <row collapsed="false" customFormat="false" customHeight="false" hidden="false" ht="12.1" outlineLevel="0" r="458">
      <c r="A458" s="20" t="n">
        <v>45702.367337963</v>
      </c>
      <c r="B458" s="16" t="s">
        <v>496</v>
      </c>
      <c r="C458" s="16" t="s">
        <v>589</v>
      </c>
      <c r="D458" s="16" t="s">
        <v>466</v>
      </c>
      <c r="E458" s="16" t="s">
        <v>18</v>
      </c>
      <c r="F458" s="16" t="s">
        <v>20</v>
      </c>
      <c r="G458" s="7" t="n">
        <v>2287</v>
      </c>
      <c r="H458" s="6" t="n">
        <v>91.82</v>
      </c>
      <c r="I458" s="6" t="n">
        <v>-209992.34</v>
      </c>
      <c r="J458" s="6" t="n">
        <v>-0</v>
      </c>
      <c r="K458" s="6" t="n">
        <v>-146.99</v>
      </c>
      <c r="L458" s="6" t="n">
        <v>-0</v>
      </c>
      <c r="M458" s="6" t="s">
        <f>=I458+J458+K458+L458</f>
      </c>
      <c r="N458" s="6"/>
      <c r="O458" s="16"/>
      <c r="P458" s="16" t="s">
        <v>552</v>
      </c>
    </row>
    <row collapsed="false" customFormat="false" customHeight="false" hidden="false" ht="12.1" outlineLevel="0" r="459">
      <c r="A459" s="21" t="n">
        <v>45703.805555556</v>
      </c>
      <c r="B459" s="22" t="s">
        <v>551</v>
      </c>
      <c r="C459" s="22" t="s">
        <v>204</v>
      </c>
      <c r="D459" s="22" t="s">
        <v>551</v>
      </c>
      <c r="E459" s="22" t="s">
        <v>551</v>
      </c>
      <c r="F459" s="22" t="s">
        <v>20</v>
      </c>
      <c r="G459" s="23" t="n">
        <v>4000</v>
      </c>
      <c r="H459" s="24" t="n">
        <v>1</v>
      </c>
      <c r="I459" s="24" t="n">
        <v>4000</v>
      </c>
      <c r="J459" s="24" t="n">
        <v>0</v>
      </c>
      <c r="K459" s="24" t="n">
        <v>-0</v>
      </c>
      <c r="L459" s="24" t="n">
        <v>-0</v>
      </c>
      <c r="M459" s="6" t="s">
        <f>=I459+J459+K459+L459</f>
      </c>
      <c r="N459" s="24"/>
      <c r="O459" s="22"/>
      <c r="P459" s="22" t="s">
        <v>552</v>
      </c>
    </row>
    <row collapsed="false" customFormat="false" customHeight="false" hidden="false" ht="12.1" outlineLevel="0" r="460">
      <c r="A460" s="20" t="n">
        <v>45705.424988426</v>
      </c>
      <c r="B460" s="16" t="s">
        <v>496</v>
      </c>
      <c r="C460" s="16" t="s">
        <v>589</v>
      </c>
      <c r="D460" s="16" t="s">
        <v>466</v>
      </c>
      <c r="E460" s="16" t="s">
        <v>18</v>
      </c>
      <c r="F460" s="16" t="s">
        <v>20</v>
      </c>
      <c r="G460" s="7" t="n">
        <v>2450</v>
      </c>
      <c r="H460" s="6" t="n">
        <v>92.551632653061</v>
      </c>
      <c r="I460" s="6" t="n">
        <v>-226751.5</v>
      </c>
      <c r="J460" s="6" t="n">
        <v>-0</v>
      </c>
      <c r="K460" s="6" t="n">
        <v>-141.09</v>
      </c>
      <c r="L460" s="6" t="n">
        <v>-0</v>
      </c>
      <c r="M460" s="6" t="s">
        <f>=I460+J460+K460+L460</f>
      </c>
      <c r="N460" s="6"/>
      <c r="O460" s="16"/>
      <c r="P460" s="16" t="s">
        <v>655</v>
      </c>
    </row>
    <row collapsed="false" customFormat="false" customHeight="false" hidden="false" ht="12.1" outlineLevel="0" r="461">
      <c r="A461" s="25" t="n">
        <v>45705.438634259</v>
      </c>
      <c r="B461" s="26" t="s">
        <v>473</v>
      </c>
      <c r="C461" s="26" t="s">
        <v>569</v>
      </c>
      <c r="D461" s="26" t="s">
        <v>467</v>
      </c>
      <c r="E461" s="26" t="s">
        <v>561</v>
      </c>
      <c r="F461" s="26" t="s">
        <v>20</v>
      </c>
      <c r="G461" s="27" t="n">
        <v>-200000</v>
      </c>
      <c r="H461" s="28" t="n">
        <v>1.6047</v>
      </c>
      <c r="I461" s="28" t="n">
        <v>320940</v>
      </c>
      <c r="J461" s="28" t="n">
        <v>0</v>
      </c>
      <c r="K461" s="28" t="n">
        <v>-0</v>
      </c>
      <c r="L461" s="28" t="n">
        <v>-0</v>
      </c>
      <c r="M461" s="6" t="s">
        <f>=I461+J461+K461+L461</f>
      </c>
      <c r="N461" s="28"/>
      <c r="O461" s="26"/>
      <c r="P461" s="26" t="s">
        <v>655</v>
      </c>
    </row>
    <row collapsed="false" customFormat="false" customHeight="false" hidden="false" ht="12.1" outlineLevel="0" r="462">
      <c r="A462" s="20" t="n">
        <v>45706.645752315</v>
      </c>
      <c r="B462" s="16" t="s">
        <v>496</v>
      </c>
      <c r="C462" s="16" t="s">
        <v>589</v>
      </c>
      <c r="D462" s="16" t="s">
        <v>466</v>
      </c>
      <c r="E462" s="16" t="s">
        <v>18</v>
      </c>
      <c r="F462" s="16" t="s">
        <v>20</v>
      </c>
      <c r="G462" s="7" t="n">
        <v>2100</v>
      </c>
      <c r="H462" s="6" t="n">
        <v>97.35</v>
      </c>
      <c r="I462" s="6" t="n">
        <v>-204435</v>
      </c>
      <c r="J462" s="6" t="n">
        <v>-0</v>
      </c>
      <c r="K462" s="6" t="n">
        <v>-163.56</v>
      </c>
      <c r="L462" s="6" t="n">
        <v>-0</v>
      </c>
      <c r="M462" s="6" t="s">
        <f>=I462+J462+K462+L462</f>
      </c>
      <c r="N462" s="6"/>
      <c r="O462" s="16"/>
      <c r="P462" s="16" t="s">
        <v>655</v>
      </c>
    </row>
    <row collapsed="false" customFormat="false" customHeight="false" hidden="false" ht="12.1" outlineLevel="0" r="463">
      <c r="A463" s="25" t="n">
        <v>45707.684710648</v>
      </c>
      <c r="B463" s="26" t="s">
        <v>510</v>
      </c>
      <c r="C463" s="26" t="s">
        <v>644</v>
      </c>
      <c r="D463" s="26" t="s">
        <v>467</v>
      </c>
      <c r="E463" s="26" t="s">
        <v>561</v>
      </c>
      <c r="F463" s="26" t="s">
        <v>20</v>
      </c>
      <c r="G463" s="27" t="n">
        <v>-2000</v>
      </c>
      <c r="H463" s="28" t="n">
        <v>137.49</v>
      </c>
      <c r="I463" s="28" t="n">
        <v>274980</v>
      </c>
      <c r="J463" s="28" t="n">
        <v>0</v>
      </c>
      <c r="K463" s="28" t="n">
        <v>-0</v>
      </c>
      <c r="L463" s="28" t="n">
        <v>-0</v>
      </c>
      <c r="M463" s="6" t="s">
        <f>=I463+J463+K463+L463</f>
      </c>
      <c r="N463" s="28"/>
      <c r="O463" s="26"/>
      <c r="P463" s="26" t="s">
        <v>552</v>
      </c>
    </row>
    <row collapsed="false" customFormat="false" customHeight="false" hidden="false" ht="12.1" outlineLevel="0" r="464">
      <c r="A464" s="20" t="n">
        <v>45707.685763889</v>
      </c>
      <c r="B464" s="16" t="s">
        <v>519</v>
      </c>
      <c r="C464" s="16" t="s">
        <v>686</v>
      </c>
      <c r="D464" s="16" t="s">
        <v>466</v>
      </c>
      <c r="E464" s="16" t="s">
        <v>73</v>
      </c>
      <c r="F464" s="16" t="s">
        <v>20</v>
      </c>
      <c r="G464" s="7" t="n">
        <v>29</v>
      </c>
      <c r="H464" s="6" t="n">
        <v>103.8774137931</v>
      </c>
      <c r="I464" s="6" t="n">
        <v>-275156.13</v>
      </c>
      <c r="J464" s="6" t="n">
        <v>-79.46</v>
      </c>
      <c r="K464" s="6" t="n">
        <v>-192.61</v>
      </c>
      <c r="L464" s="6" t="n">
        <v>-0</v>
      </c>
      <c r="M464" s="6" t="s">
        <f>=I464+J464+K464+L464</f>
      </c>
      <c r="N464" s="6"/>
      <c r="O464" s="16"/>
      <c r="P464" s="16" t="s">
        <v>552</v>
      </c>
    </row>
    <row collapsed="false" customFormat="false" customHeight="false" hidden="false" ht="12.1" outlineLevel="0" r="465">
      <c r="A465" s="25" t="n">
        <v>45707.944733796</v>
      </c>
      <c r="B465" s="26" t="s">
        <v>497</v>
      </c>
      <c r="C465" s="26" t="s">
        <v>593</v>
      </c>
      <c r="D465" s="26" t="s">
        <v>467</v>
      </c>
      <c r="E465" s="26" t="s">
        <v>18</v>
      </c>
      <c r="F465" s="26" t="s">
        <v>20</v>
      </c>
      <c r="G465" s="27" t="n">
        <v>-250</v>
      </c>
      <c r="H465" s="28" t="n">
        <v>102.5016</v>
      </c>
      <c r="I465" s="28" t="n">
        <v>25625.4</v>
      </c>
      <c r="J465" s="28" t="n">
        <v>0</v>
      </c>
      <c r="K465" s="28" t="n">
        <v>-20.49</v>
      </c>
      <c r="L465" s="28" t="n">
        <v>-0</v>
      </c>
      <c r="M465" s="6" t="s">
        <f>=I465+J465+K465+L465</f>
      </c>
      <c r="N465" s="28"/>
      <c r="O465" s="26"/>
      <c r="P465" s="26" t="s">
        <v>655</v>
      </c>
    </row>
    <row collapsed="false" customFormat="false" customHeight="false" hidden="false" ht="12.1" outlineLevel="0" r="466">
      <c r="A466" s="21" t="n">
        <v>45715.020636574</v>
      </c>
      <c r="B466" s="22" t="s">
        <v>551</v>
      </c>
      <c r="C466" s="22" t="s">
        <v>91</v>
      </c>
      <c r="D466" s="22" t="s">
        <v>551</v>
      </c>
      <c r="E466" s="22" t="s">
        <v>551</v>
      </c>
      <c r="F466" s="22" t="s">
        <v>20</v>
      </c>
      <c r="G466" s="23" t="n">
        <v>1</v>
      </c>
      <c r="H466" s="24" t="n">
        <v>250000</v>
      </c>
      <c r="I466" s="24" t="n">
        <v>250000</v>
      </c>
      <c r="J466" s="24" t="n">
        <v>0</v>
      </c>
      <c r="K466" s="24" t="n">
        <v>-0</v>
      </c>
      <c r="L466" s="24" t="n">
        <v>-0</v>
      </c>
      <c r="M466" s="6" t="s">
        <f>=I466+J466+K466+L466</f>
      </c>
      <c r="N466" s="24"/>
      <c r="O466" s="22"/>
      <c r="P466" s="22" t="s">
        <v>655</v>
      </c>
    </row>
    <row collapsed="false" customFormat="false" customHeight="false" hidden="false" ht="12.1" outlineLevel="0" r="467">
      <c r="A467" s="25" t="n">
        <v>45715.491909722</v>
      </c>
      <c r="B467" s="26" t="s">
        <v>473</v>
      </c>
      <c r="C467" s="26" t="s">
        <v>569</v>
      </c>
      <c r="D467" s="26" t="s">
        <v>467</v>
      </c>
      <c r="E467" s="26" t="s">
        <v>561</v>
      </c>
      <c r="F467" s="26" t="s">
        <v>20</v>
      </c>
      <c r="G467" s="27" t="n">
        <v>-200000</v>
      </c>
      <c r="H467" s="28" t="n">
        <v>1.6135</v>
      </c>
      <c r="I467" s="28" t="n">
        <v>322700</v>
      </c>
      <c r="J467" s="28" t="n">
        <v>0</v>
      </c>
      <c r="K467" s="28" t="n">
        <v>-0</v>
      </c>
      <c r="L467" s="28" t="n">
        <v>-0</v>
      </c>
      <c r="M467" s="6" t="s">
        <f>=I467+J467+K467+L467</f>
      </c>
      <c r="N467" s="28"/>
      <c r="O467" s="26"/>
      <c r="P467" s="26" t="s">
        <v>655</v>
      </c>
    </row>
    <row collapsed="false" customFormat="false" customHeight="false" hidden="false" ht="12.1" outlineLevel="0" r="468">
      <c r="A468" s="25" t="n">
        <v>45715.817581019</v>
      </c>
      <c r="B468" s="26" t="s">
        <v>496</v>
      </c>
      <c r="C468" s="26" t="s">
        <v>589</v>
      </c>
      <c r="D468" s="26" t="s">
        <v>467</v>
      </c>
      <c r="E468" s="26" t="s">
        <v>18</v>
      </c>
      <c r="F468" s="26" t="s">
        <v>20</v>
      </c>
      <c r="G468" s="27" t="n">
        <v>-2292</v>
      </c>
      <c r="H468" s="28" t="n">
        <v>90.61</v>
      </c>
      <c r="I468" s="28" t="n">
        <v>207678.12</v>
      </c>
      <c r="J468" s="28" t="n">
        <v>0</v>
      </c>
      <c r="K468" s="28" t="n">
        <v>-145.37</v>
      </c>
      <c r="L468" s="28" t="n">
        <v>-0</v>
      </c>
      <c r="M468" s="6" t="s">
        <f>=I468+J468+K468+L468</f>
      </c>
      <c r="N468" s="28"/>
      <c r="O468" s="26"/>
      <c r="P468" s="26" t="s">
        <v>552</v>
      </c>
    </row>
    <row collapsed="false" customFormat="false" customHeight="false" hidden="false" ht="12.1" outlineLevel="0" r="469">
      <c r="A469" s="25" t="n">
        <v>45715.839282407</v>
      </c>
      <c r="B469" s="26" t="s">
        <v>496</v>
      </c>
      <c r="C469" s="26" t="s">
        <v>589</v>
      </c>
      <c r="D469" s="26" t="s">
        <v>467</v>
      </c>
      <c r="E469" s="26" t="s">
        <v>18</v>
      </c>
      <c r="F469" s="26" t="s">
        <v>20</v>
      </c>
      <c r="G469" s="27" t="n">
        <v>-4550</v>
      </c>
      <c r="H469" s="28" t="n">
        <v>90.701503296703</v>
      </c>
      <c r="I469" s="28" t="n">
        <v>412691.84</v>
      </c>
      <c r="J469" s="28" t="n">
        <v>0</v>
      </c>
      <c r="K469" s="28" t="n">
        <v>-330.16</v>
      </c>
      <c r="L469" s="28" t="n">
        <v>-0</v>
      </c>
      <c r="M469" s="6" t="s">
        <f>=I469+J469+K469+L469</f>
      </c>
      <c r="N469" s="28"/>
      <c r="O469" s="26"/>
      <c r="P469" s="26" t="s">
        <v>655</v>
      </c>
    </row>
    <row collapsed="false" customFormat="false" customHeight="false" hidden="false" ht="12.1" outlineLevel="0" r="470">
      <c r="A470" s="20" t="n">
        <v>45716.740694444</v>
      </c>
      <c r="B470" s="16" t="s">
        <v>512</v>
      </c>
      <c r="C470" s="16" t="s">
        <v>654</v>
      </c>
      <c r="D470" s="16" t="s">
        <v>466</v>
      </c>
      <c r="E470" s="16" t="s">
        <v>18</v>
      </c>
      <c r="F470" s="16" t="s">
        <v>20</v>
      </c>
      <c r="G470" s="7" t="n">
        <v>25</v>
      </c>
      <c r="H470" s="6" t="n">
        <v>3885</v>
      </c>
      <c r="I470" s="6" t="n">
        <v>-97125</v>
      </c>
      <c r="J470" s="6" t="n">
        <v>-0</v>
      </c>
      <c r="K470" s="6" t="n">
        <v>-67.99</v>
      </c>
      <c r="L470" s="6" t="n">
        <v>-0</v>
      </c>
      <c r="M470" s="6" t="s">
        <f>=I470+J470+K470+L470</f>
      </c>
      <c r="N470" s="6"/>
      <c r="O470" s="16"/>
      <c r="P470" s="16" t="s">
        <v>552</v>
      </c>
    </row>
    <row collapsed="false" customFormat="false" customHeight="false" hidden="false" ht="12.1" outlineLevel="0" r="471">
      <c r="A471" s="20" t="n">
        <v>45716.759583333</v>
      </c>
      <c r="B471" s="16" t="s">
        <v>473</v>
      </c>
      <c r="C471" s="16" t="s">
        <v>569</v>
      </c>
      <c r="D471" s="16" t="s">
        <v>466</v>
      </c>
      <c r="E471" s="16" t="s">
        <v>561</v>
      </c>
      <c r="F471" s="16" t="s">
        <v>20</v>
      </c>
      <c r="G471" s="7" t="n">
        <v>426070</v>
      </c>
      <c r="H471" s="6" t="n">
        <v>1.6164</v>
      </c>
      <c r="I471" s="6" t="n">
        <v>-688699.55</v>
      </c>
      <c r="J471" s="6" t="n">
        <v>-0</v>
      </c>
      <c r="K471" s="6" t="n">
        <v>-0</v>
      </c>
      <c r="L471" s="6" t="n">
        <v>-0</v>
      </c>
      <c r="M471" s="6" t="s">
        <f>=I471+J471+K471+L471</f>
      </c>
      <c r="N471" s="6"/>
      <c r="O471" s="16"/>
      <c r="P471" s="16" t="s">
        <v>655</v>
      </c>
    </row>
    <row collapsed="false" customFormat="false" customHeight="false" hidden="false" ht="12.1" outlineLevel="0" r="472">
      <c r="A472" s="20" t="n">
        <v>45719.374143519</v>
      </c>
      <c r="B472" s="16" t="s">
        <v>17</v>
      </c>
      <c r="C472" s="16" t="s">
        <v>567</v>
      </c>
      <c r="D472" s="16" t="s">
        <v>466</v>
      </c>
      <c r="E472" s="16" t="s">
        <v>18</v>
      </c>
      <c r="F472" s="16" t="s">
        <v>20</v>
      </c>
      <c r="G472" s="7" t="n">
        <v>10</v>
      </c>
      <c r="H472" s="6" t="n">
        <v>4920</v>
      </c>
      <c r="I472" s="6" t="n">
        <v>-49200</v>
      </c>
      <c r="J472" s="6" t="n">
        <v>-0</v>
      </c>
      <c r="K472" s="6" t="n">
        <v>-34.43</v>
      </c>
      <c r="L472" s="6" t="n">
        <v>-0</v>
      </c>
      <c r="M472" s="6" t="s">
        <f>=I472+J472+K472+L472</f>
      </c>
      <c r="N472" s="6"/>
      <c r="O472" s="16"/>
      <c r="P472" s="16" t="s">
        <v>552</v>
      </c>
    </row>
    <row collapsed="false" customFormat="false" customHeight="false" hidden="false" ht="12.1" outlineLevel="0" r="473">
      <c r="A473" s="20" t="n">
        <v>45720.669502315</v>
      </c>
      <c r="B473" s="16" t="s">
        <v>520</v>
      </c>
      <c r="C473" s="16" t="s">
        <v>687</v>
      </c>
      <c r="D473" s="16" t="s">
        <v>466</v>
      </c>
      <c r="E473" s="16" t="s">
        <v>73</v>
      </c>
      <c r="F473" s="16" t="s">
        <v>20</v>
      </c>
      <c r="G473" s="7" t="n">
        <v>20</v>
      </c>
      <c r="H473" s="6" t="n">
        <v>100.705</v>
      </c>
      <c r="I473" s="6" t="n">
        <v>-179757.82</v>
      </c>
      <c r="J473" s="6" t="n">
        <v>-16.06</v>
      </c>
      <c r="K473" s="6" t="n">
        <v>-116.84</v>
      </c>
      <c r="L473" s="6" t="n">
        <v>-0</v>
      </c>
      <c r="M473" s="6" t="s">
        <f>=I473+J473+K473+L473</f>
      </c>
      <c r="N473" s="6"/>
      <c r="O473" s="16"/>
      <c r="P473" s="16" t="s">
        <v>655</v>
      </c>
    </row>
    <row collapsed="false" customFormat="false" customHeight="false" hidden="false" ht="12.1" outlineLevel="0" r="474">
      <c r="A474" s="20" t="n">
        <v>45720.839710648</v>
      </c>
      <c r="B474" s="16" t="s">
        <v>63</v>
      </c>
      <c r="C474" s="16" t="s">
        <v>664</v>
      </c>
      <c r="D474" s="16" t="s">
        <v>466</v>
      </c>
      <c r="E474" s="16" t="s">
        <v>18</v>
      </c>
      <c r="F474" s="16" t="s">
        <v>20</v>
      </c>
      <c r="G474" s="7" t="n">
        <v>56</v>
      </c>
      <c r="H474" s="6" t="n">
        <v>1162</v>
      </c>
      <c r="I474" s="6" t="n">
        <v>-65072</v>
      </c>
      <c r="J474" s="6" t="n">
        <v>-0</v>
      </c>
      <c r="K474" s="6" t="n">
        <v>-45.55</v>
      </c>
      <c r="L474" s="6" t="n">
        <v>-0</v>
      </c>
      <c r="M474" s="6" t="s">
        <f>=I474+J474+K474+L474</f>
      </c>
      <c r="N474" s="6"/>
      <c r="O474" s="16"/>
      <c r="P474" s="16" t="s">
        <v>552</v>
      </c>
    </row>
    <row collapsed="false" customFormat="false" customHeight="false" hidden="false" ht="12.1" outlineLevel="0" r="475">
      <c r="A475" s="25" t="n">
        <v>45721.528472222</v>
      </c>
      <c r="B475" s="26" t="s">
        <v>35</v>
      </c>
      <c r="C475" s="26" t="s">
        <v>677</v>
      </c>
      <c r="D475" s="26" t="s">
        <v>467</v>
      </c>
      <c r="E475" s="26" t="s">
        <v>18</v>
      </c>
      <c r="F475" s="26" t="s">
        <v>20</v>
      </c>
      <c r="G475" s="27" t="n">
        <v>-100</v>
      </c>
      <c r="H475" s="28" t="n">
        <v>17.75</v>
      </c>
      <c r="I475" s="28" t="n">
        <v>1775</v>
      </c>
      <c r="J475" s="28" t="n">
        <v>0</v>
      </c>
      <c r="K475" s="28" t="n">
        <v>-1.24</v>
      </c>
      <c r="L475" s="28" t="n">
        <v>-0</v>
      </c>
      <c r="M475" s="6" t="s">
        <f>=I475+J475+K475+L475</f>
      </c>
      <c r="N475" s="28"/>
      <c r="O475" s="26"/>
      <c r="P475" s="26" t="s">
        <v>552</v>
      </c>
    </row>
    <row collapsed="false" customFormat="false" customHeight="false" hidden="false" ht="12.1" outlineLevel="0" r="476">
      <c r="A476" s="25" t="n">
        <v>45721.658935185</v>
      </c>
      <c r="B476" s="26" t="s">
        <v>515</v>
      </c>
      <c r="C476" s="26" t="s">
        <v>675</v>
      </c>
      <c r="D476" s="26" t="s">
        <v>467</v>
      </c>
      <c r="E476" s="26" t="s">
        <v>18</v>
      </c>
      <c r="F476" s="26" t="s">
        <v>20</v>
      </c>
      <c r="G476" s="27" t="n">
        <v>-39</v>
      </c>
      <c r="H476" s="28" t="n">
        <v>3709.3333333333</v>
      </c>
      <c r="I476" s="28" t="n">
        <v>144664</v>
      </c>
      <c r="J476" s="28" t="n">
        <v>0</v>
      </c>
      <c r="K476" s="28" t="n">
        <v>-115.73</v>
      </c>
      <c r="L476" s="28" t="n">
        <v>-0</v>
      </c>
      <c r="M476" s="6" t="s">
        <f>=I476+J476+K476+L476</f>
      </c>
      <c r="N476" s="28"/>
      <c r="O476" s="26"/>
      <c r="P476" s="26" t="s">
        <v>655</v>
      </c>
    </row>
    <row collapsed="false" customFormat="false" customHeight="false" hidden="false" ht="12.1" outlineLevel="0" r="477">
      <c r="A477" s="29" t="n">
        <v>45726.020636574</v>
      </c>
      <c r="B477" s="30" t="s">
        <v>579</v>
      </c>
      <c r="C477" s="30" t="s">
        <v>662</v>
      </c>
      <c r="D477" s="30" t="s">
        <v>579</v>
      </c>
      <c r="E477" s="30" t="s">
        <v>579</v>
      </c>
      <c r="F477" s="30" t="s">
        <v>20</v>
      </c>
      <c r="G477" s="31" t="n">
        <v>1</v>
      </c>
      <c r="H477" s="32" t="n">
        <v>-2459</v>
      </c>
      <c r="I477" s="32" t="n">
        <v>-2459</v>
      </c>
      <c r="J477" s="32" t="n">
        <v>0</v>
      </c>
      <c r="K477" s="32" t="n">
        <v>-0</v>
      </c>
      <c r="L477" s="32" t="n">
        <v>-0</v>
      </c>
      <c r="M477" s="6" t="s">
        <f>=I477+J477+K477+L477</f>
      </c>
      <c r="N477" s="32"/>
      <c r="O477" s="30"/>
      <c r="P477" s="30" t="s">
        <v>655</v>
      </c>
    </row>
    <row collapsed="false" customFormat="false" customHeight="false" hidden="false" ht="12.1" outlineLevel="0" r="478">
      <c r="A478" s="33" t="n">
        <v>45726.020636574</v>
      </c>
      <c r="B478" s="34" t="s">
        <v>588</v>
      </c>
      <c r="C478" s="34" t="s">
        <v>205</v>
      </c>
      <c r="D478" s="34" t="s">
        <v>588</v>
      </c>
      <c r="E478" s="34" t="s">
        <v>588</v>
      </c>
      <c r="F478" s="34" t="s">
        <v>20</v>
      </c>
      <c r="G478" s="35" t="n">
        <v>1</v>
      </c>
      <c r="H478" s="36" t="n">
        <v>-291955</v>
      </c>
      <c r="I478" s="36" t="n">
        <v>-291955</v>
      </c>
      <c r="J478" s="36" t="n">
        <v>0</v>
      </c>
      <c r="K478" s="36" t="n">
        <v>-0</v>
      </c>
      <c r="L478" s="36" t="n">
        <v>-0</v>
      </c>
      <c r="M478" s="6" t="s">
        <f>=I478+J478+K478+L478</f>
      </c>
      <c r="N478" s="36"/>
      <c r="O478" s="34"/>
      <c r="P478" s="34" t="s">
        <v>655</v>
      </c>
    </row>
    <row collapsed="false" customFormat="false" customHeight="false" hidden="false" ht="12.1" outlineLevel="0" r="479">
      <c r="A479" s="33" t="n">
        <v>45727.020636574</v>
      </c>
      <c r="B479" s="34" t="s">
        <v>588</v>
      </c>
      <c r="C479" s="34" t="s">
        <v>206</v>
      </c>
      <c r="D479" s="34" t="s">
        <v>588</v>
      </c>
      <c r="E479" s="34" t="s">
        <v>588</v>
      </c>
      <c r="F479" s="34" t="s">
        <v>20</v>
      </c>
      <c r="G479" s="35" t="n">
        <v>1</v>
      </c>
      <c r="H479" s="36" t="n">
        <v>-454.22</v>
      </c>
      <c r="I479" s="36" t="n">
        <v>-454.22</v>
      </c>
      <c r="J479" s="36" t="n">
        <v>0</v>
      </c>
      <c r="K479" s="36" t="n">
        <v>-0</v>
      </c>
      <c r="L479" s="36" t="n">
        <v>-0</v>
      </c>
      <c r="M479" s="6" t="s">
        <f>=I479+J479+K479+L479</f>
      </c>
      <c r="N479" s="36"/>
      <c r="O479" s="34"/>
      <c r="P479" s="34" t="s">
        <v>655</v>
      </c>
    </row>
    <row collapsed="false" customFormat="false" customHeight="false" hidden="false" ht="12.1" outlineLevel="0" r="480">
      <c r="A480" s="29" t="n">
        <v>45727.020636574</v>
      </c>
      <c r="B480" s="30" t="s">
        <v>604</v>
      </c>
      <c r="C480" s="30" t="s">
        <v>688</v>
      </c>
      <c r="D480" s="30" t="s">
        <v>604</v>
      </c>
      <c r="E480" s="30" t="s">
        <v>604</v>
      </c>
      <c r="F480" s="30" t="s">
        <v>20</v>
      </c>
      <c r="G480" s="31" t="n">
        <v>1</v>
      </c>
      <c r="H480" s="32" t="n">
        <v>-455</v>
      </c>
      <c r="I480" s="32" t="n">
        <v>-455</v>
      </c>
      <c r="J480" s="32" t="n">
        <v>0</v>
      </c>
      <c r="K480" s="32" t="n">
        <v>-0</v>
      </c>
      <c r="L480" s="32" t="n">
        <v>-0</v>
      </c>
      <c r="M480" s="6" t="s">
        <f>=I480+J480+K480+L480</f>
      </c>
      <c r="N480" s="32"/>
      <c r="O480" s="30"/>
      <c r="P480" s="30" t="s">
        <v>655</v>
      </c>
    </row>
    <row collapsed="false" customFormat="false" customHeight="false" hidden="false" ht="12.1" outlineLevel="0" r="481">
      <c r="A481" s="21" t="n">
        <v>45727.020636574</v>
      </c>
      <c r="B481" s="22" t="s">
        <v>551</v>
      </c>
      <c r="C481" s="22" t="s">
        <v>201</v>
      </c>
      <c r="D481" s="22" t="s">
        <v>551</v>
      </c>
      <c r="E481" s="22" t="s">
        <v>551</v>
      </c>
      <c r="F481" s="22" t="s">
        <v>20</v>
      </c>
      <c r="G481" s="23" t="n">
        <v>1</v>
      </c>
      <c r="H481" s="24" t="n">
        <v>454.22</v>
      </c>
      <c r="I481" s="24" t="n">
        <v>454.22</v>
      </c>
      <c r="J481" s="24" t="n">
        <v>0</v>
      </c>
      <c r="K481" s="24" t="n">
        <v>-0</v>
      </c>
      <c r="L481" s="24" t="n">
        <v>-0</v>
      </c>
      <c r="M481" s="6" t="s">
        <f>=I481+J481+K481+L481</f>
      </c>
      <c r="N481" s="24"/>
      <c r="O481" s="22"/>
      <c r="P481" s="22" t="s">
        <v>655</v>
      </c>
    </row>
    <row collapsed="false" customFormat="false" customHeight="false" hidden="false" ht="12.1" outlineLevel="0" r="482">
      <c r="A482" s="21" t="n">
        <v>45737.611273148</v>
      </c>
      <c r="B482" s="22" t="s">
        <v>581</v>
      </c>
      <c r="C482" s="22" t="s">
        <v>689</v>
      </c>
      <c r="D482" s="22" t="s">
        <v>581</v>
      </c>
      <c r="E482" s="22" t="s">
        <v>581</v>
      </c>
      <c r="F482" s="22" t="s">
        <v>20</v>
      </c>
      <c r="G482" s="23" t="n">
        <v>1</v>
      </c>
      <c r="H482" s="24" t="n">
        <v>1898.05</v>
      </c>
      <c r="I482" s="24" t="n">
        <v>1898.05</v>
      </c>
      <c r="J482" s="24" t="n">
        <v>0</v>
      </c>
      <c r="K482" s="24" t="n">
        <v>-0</v>
      </c>
      <c r="L482" s="24" t="n">
        <v>-0</v>
      </c>
      <c r="M482" s="6" t="s">
        <f>=I482+J482+K482+L482</f>
      </c>
      <c r="N482" s="24"/>
      <c r="O482" s="22"/>
      <c r="P482" s="22" t="s">
        <v>552</v>
      </c>
    </row>
    <row collapsed="false" customFormat="false" customHeight="false" hidden="false" ht="12.1" outlineLevel="0" r="483">
      <c r="A483" s="25" t="n">
        <v>45737.708703704</v>
      </c>
      <c r="B483" s="26" t="s">
        <v>510</v>
      </c>
      <c r="C483" s="26" t="s">
        <v>644</v>
      </c>
      <c r="D483" s="26" t="s">
        <v>467</v>
      </c>
      <c r="E483" s="26" t="s">
        <v>561</v>
      </c>
      <c r="F483" s="26" t="s">
        <v>20</v>
      </c>
      <c r="G483" s="27" t="n">
        <v>-40</v>
      </c>
      <c r="H483" s="28" t="n">
        <v>140.01</v>
      </c>
      <c r="I483" s="28" t="n">
        <v>5600.4</v>
      </c>
      <c r="J483" s="28" t="n">
        <v>0</v>
      </c>
      <c r="K483" s="28" t="n">
        <v>-0</v>
      </c>
      <c r="L483" s="28" t="n">
        <v>-0</v>
      </c>
      <c r="M483" s="6" t="s">
        <f>=I483+J483+K483+L483</f>
      </c>
      <c r="N483" s="28"/>
      <c r="O483" s="26"/>
      <c r="P483" s="26" t="s">
        <v>552</v>
      </c>
    </row>
    <row collapsed="false" customFormat="false" customHeight="false" hidden="false" ht="12.1" outlineLevel="0" r="484">
      <c r="A484" s="20" t="n">
        <v>45737.709791667</v>
      </c>
      <c r="B484" s="16" t="s">
        <v>521</v>
      </c>
      <c r="C484" s="16" t="s">
        <v>690</v>
      </c>
      <c r="D484" s="16" t="s">
        <v>466</v>
      </c>
      <c r="E484" s="16" t="s">
        <v>73</v>
      </c>
      <c r="F484" s="16" t="s">
        <v>20</v>
      </c>
      <c r="G484" s="7" t="n">
        <v>1</v>
      </c>
      <c r="H484" s="6" t="n">
        <v>102.2399</v>
      </c>
      <c r="I484" s="6" t="n">
        <v>-8628.59</v>
      </c>
      <c r="J484" s="6" t="n">
        <v>-13.5</v>
      </c>
      <c r="K484" s="6" t="n">
        <v>-6.04</v>
      </c>
      <c r="L484" s="6" t="n">
        <v>-0</v>
      </c>
      <c r="M484" s="6" t="s">
        <f>=I484+J484+K484+L484</f>
      </c>
      <c r="N484" s="6"/>
      <c r="O484" s="16"/>
      <c r="P484" s="16" t="s">
        <v>552</v>
      </c>
    </row>
    <row collapsed="false" customFormat="false" customHeight="false" hidden="false" ht="12.1" outlineLevel="0" r="485">
      <c r="A485" s="21" t="n">
        <v>45747.489756944</v>
      </c>
      <c r="B485" s="22" t="s">
        <v>581</v>
      </c>
      <c r="C485" s="22" t="s">
        <v>691</v>
      </c>
      <c r="D485" s="22" t="s">
        <v>581</v>
      </c>
      <c r="E485" s="22" t="s">
        <v>581</v>
      </c>
      <c r="F485" s="22" t="s">
        <v>20</v>
      </c>
      <c r="G485" s="23" t="n">
        <v>1</v>
      </c>
      <c r="H485" s="24" t="n">
        <v>4080.4</v>
      </c>
      <c r="I485" s="24" t="n">
        <v>4080.4</v>
      </c>
      <c r="J485" s="24" t="n">
        <v>0</v>
      </c>
      <c r="K485" s="24" t="n">
        <v>-0</v>
      </c>
      <c r="L485" s="24" t="n">
        <v>-0</v>
      </c>
      <c r="M485" s="6" t="s">
        <f>=I485+J485+K485+L485</f>
      </c>
      <c r="N485" s="24"/>
      <c r="O485" s="22"/>
      <c r="P485" s="22" t="s">
        <v>552</v>
      </c>
    </row>
    <row collapsed="false" customFormat="false" customHeight="false" hidden="false" ht="12.1" outlineLevel="0" r="486">
      <c r="A486" s="20" t="n">
        <v>45747.491898148</v>
      </c>
      <c r="B486" s="16" t="s">
        <v>17</v>
      </c>
      <c r="C486" s="16" t="s">
        <v>567</v>
      </c>
      <c r="D486" s="16" t="s">
        <v>466</v>
      </c>
      <c r="E486" s="16" t="s">
        <v>18</v>
      </c>
      <c r="F486" s="16" t="s">
        <v>20</v>
      </c>
      <c r="G486" s="7" t="n">
        <v>1</v>
      </c>
      <c r="H486" s="6" t="n">
        <v>4373</v>
      </c>
      <c r="I486" s="6" t="n">
        <v>-4373</v>
      </c>
      <c r="J486" s="6" t="n">
        <v>-0</v>
      </c>
      <c r="K486" s="6" t="n">
        <v>-3.06</v>
      </c>
      <c r="L486" s="6" t="n">
        <v>-0</v>
      </c>
      <c r="M486" s="6" t="s">
        <f>=I486+J486+K486+L486</f>
      </c>
      <c r="N486" s="6"/>
      <c r="O486" s="16"/>
      <c r="P486" s="16" t="s">
        <v>552</v>
      </c>
    </row>
    <row collapsed="false" customFormat="false" customHeight="false" hidden="false" ht="12.1" outlineLevel="0" r="487">
      <c r="A487" s="21" t="n">
        <v>45750.020636574</v>
      </c>
      <c r="B487" s="22" t="s">
        <v>551</v>
      </c>
      <c r="C487" s="22" t="s">
        <v>201</v>
      </c>
      <c r="D487" s="22" t="s">
        <v>551</v>
      </c>
      <c r="E487" s="22" t="s">
        <v>551</v>
      </c>
      <c r="F487" s="22" t="s">
        <v>20</v>
      </c>
      <c r="G487" s="23" t="n">
        <v>1</v>
      </c>
      <c r="H487" s="24" t="n">
        <v>73.84</v>
      </c>
      <c r="I487" s="24" t="n">
        <v>73.84</v>
      </c>
      <c r="J487" s="24" t="n">
        <v>0</v>
      </c>
      <c r="K487" s="24" t="n">
        <v>-0</v>
      </c>
      <c r="L487" s="24" t="n">
        <v>-0</v>
      </c>
      <c r="M487" s="6" t="s">
        <f>=I487+J487+K487+L487</f>
      </c>
      <c r="N487" s="24"/>
      <c r="O487" s="22"/>
      <c r="P487" s="22" t="s">
        <v>655</v>
      </c>
    </row>
    <row collapsed="false" customFormat="false" customHeight="false" hidden="false" ht="12.1" outlineLevel="0" r="488">
      <c r="A488" s="33" t="n">
        <v>45750.020636574</v>
      </c>
      <c r="B488" s="34" t="s">
        <v>588</v>
      </c>
      <c r="C488" s="34" t="s">
        <v>212</v>
      </c>
      <c r="D488" s="34" t="s">
        <v>588</v>
      </c>
      <c r="E488" s="34" t="s">
        <v>588</v>
      </c>
      <c r="F488" s="34" t="s">
        <v>20</v>
      </c>
      <c r="G488" s="35" t="n">
        <v>2</v>
      </c>
      <c r="H488" s="36" t="n">
        <v>664.56</v>
      </c>
      <c r="I488" s="36" t="n">
        <v>-1476.8</v>
      </c>
      <c r="J488" s="36" t="n">
        <v>0</v>
      </c>
      <c r="K488" s="36" t="n">
        <v>-0</v>
      </c>
      <c r="L488" s="36" t="n">
        <v>-0</v>
      </c>
      <c r="M488" s="6" t="s">
        <f>=I488+J488+K488+L488</f>
      </c>
      <c r="N488" s="36"/>
      <c r="O488" s="34"/>
      <c r="P488" s="34" t="s">
        <v>655</v>
      </c>
    </row>
    <row collapsed="false" customFormat="false" customHeight="false" hidden="false" ht="12.1" outlineLevel="0" r="489">
      <c r="A489" s="21" t="n">
        <v>45750.020636574</v>
      </c>
      <c r="B489" s="22" t="s">
        <v>581</v>
      </c>
      <c r="C489" s="22" t="s">
        <v>692</v>
      </c>
      <c r="D489" s="22" t="s">
        <v>581</v>
      </c>
      <c r="E489" s="22" t="s">
        <v>581</v>
      </c>
      <c r="F489" s="22" t="s">
        <v>20</v>
      </c>
      <c r="G489" s="23" t="n">
        <v>1</v>
      </c>
      <c r="H489" s="24" t="n">
        <v>1476.8</v>
      </c>
      <c r="I489" s="24" t="n">
        <v>1476.8</v>
      </c>
      <c r="J489" s="24" t="n">
        <v>0</v>
      </c>
      <c r="K489" s="24" t="n">
        <v>-0</v>
      </c>
      <c r="L489" s="24" t="n">
        <v>-0</v>
      </c>
      <c r="M489" s="6" t="s">
        <f>=I489+J489+K489+L489</f>
      </c>
      <c r="N489" s="24"/>
      <c r="O489" s="22"/>
      <c r="P489" s="22" t="s">
        <v>655</v>
      </c>
    </row>
    <row collapsed="false" customFormat="false" customHeight="false" hidden="false" ht="12.1" outlineLevel="0" r="490">
      <c r="A490" s="25" t="n">
        <v>45751.362569444</v>
      </c>
      <c r="B490" s="26" t="s">
        <v>510</v>
      </c>
      <c r="C490" s="26" t="s">
        <v>644</v>
      </c>
      <c r="D490" s="26" t="s">
        <v>467</v>
      </c>
      <c r="E490" s="26" t="s">
        <v>561</v>
      </c>
      <c r="F490" s="26" t="s">
        <v>20</v>
      </c>
      <c r="G490" s="27" t="n">
        <v>-995</v>
      </c>
      <c r="H490" s="28" t="n">
        <v>141.17492462312</v>
      </c>
      <c r="I490" s="28" t="n">
        <v>140469.05</v>
      </c>
      <c r="J490" s="28" t="n">
        <v>0</v>
      </c>
      <c r="K490" s="28" t="n">
        <v>-0</v>
      </c>
      <c r="L490" s="28" t="n">
        <v>-0</v>
      </c>
      <c r="M490" s="6" t="s">
        <f>=I490+J490+K490+L490</f>
      </c>
      <c r="N490" s="28"/>
      <c r="O490" s="26"/>
      <c r="P490" s="26" t="s">
        <v>552</v>
      </c>
    </row>
    <row collapsed="false" customFormat="false" customHeight="false" hidden="false" ht="12.1" outlineLevel="0" r="491">
      <c r="A491" s="20" t="n">
        <v>45751.362905093</v>
      </c>
      <c r="B491" s="16" t="s">
        <v>31</v>
      </c>
      <c r="C491" s="16" t="s">
        <v>672</v>
      </c>
      <c r="D491" s="16" t="s">
        <v>466</v>
      </c>
      <c r="E491" s="16" t="s">
        <v>18</v>
      </c>
      <c r="F491" s="16" t="s">
        <v>20</v>
      </c>
      <c r="G491" s="7" t="n">
        <v>14700</v>
      </c>
      <c r="H491" s="6" t="n">
        <v>9.5299319727891</v>
      </c>
      <c r="I491" s="6" t="n">
        <v>-140090</v>
      </c>
      <c r="J491" s="6" t="n">
        <v>-0</v>
      </c>
      <c r="K491" s="6" t="n">
        <v>-98.07</v>
      </c>
      <c r="L491" s="6" t="n">
        <v>-0</v>
      </c>
      <c r="M491" s="6" t="s">
        <f>=I491+J491+K491+L491</f>
      </c>
      <c r="N491" s="6"/>
      <c r="O491" s="16"/>
      <c r="P491" s="16" t="s">
        <v>552</v>
      </c>
    </row>
    <row collapsed="false" customFormat="false" customHeight="false" hidden="false" ht="12.1" outlineLevel="0" r="492">
      <c r="A492" s="25" t="n">
        <v>45754.460243056</v>
      </c>
      <c r="B492" s="26" t="s">
        <v>510</v>
      </c>
      <c r="C492" s="26" t="s">
        <v>644</v>
      </c>
      <c r="D492" s="26" t="s">
        <v>467</v>
      </c>
      <c r="E492" s="26" t="s">
        <v>561</v>
      </c>
      <c r="F492" s="26" t="s">
        <v>20</v>
      </c>
      <c r="G492" s="27" t="n">
        <v>-1565</v>
      </c>
      <c r="H492" s="28" t="n">
        <v>141.25</v>
      </c>
      <c r="I492" s="28" t="n">
        <v>221056.25</v>
      </c>
      <c r="J492" s="28" t="n">
        <v>0</v>
      </c>
      <c r="K492" s="28" t="n">
        <v>-0</v>
      </c>
      <c r="L492" s="28" t="n">
        <v>-0</v>
      </c>
      <c r="M492" s="6" t="s">
        <f>=I492+J492+K492+L492</f>
      </c>
      <c r="N492" s="28"/>
      <c r="O492" s="26"/>
      <c r="P492" s="26" t="s">
        <v>552</v>
      </c>
    </row>
    <row collapsed="false" customFormat="false" customHeight="false" hidden="false" ht="12.1" outlineLevel="0" r="493">
      <c r="A493" s="20" t="n">
        <v>45754.460833333</v>
      </c>
      <c r="B493" s="16" t="s">
        <v>522</v>
      </c>
      <c r="C493" s="16" t="s">
        <v>693</v>
      </c>
      <c r="D493" s="16" t="s">
        <v>466</v>
      </c>
      <c r="E493" s="16" t="s">
        <v>18</v>
      </c>
      <c r="F493" s="16" t="s">
        <v>20</v>
      </c>
      <c r="G493" s="7" t="n">
        <v>144000</v>
      </c>
      <c r="H493" s="6" t="n">
        <v>0.483</v>
      </c>
      <c r="I493" s="6" t="n">
        <v>-69552</v>
      </c>
      <c r="J493" s="6" t="n">
        <v>-0</v>
      </c>
      <c r="K493" s="6" t="n">
        <v>-48.69</v>
      </c>
      <c r="L493" s="6" t="n">
        <v>-0</v>
      </c>
      <c r="M493" s="6" t="s">
        <f>=I493+J493+K493+L493</f>
      </c>
      <c r="N493" s="6"/>
      <c r="O493" s="16"/>
      <c r="P493" s="16" t="s">
        <v>552</v>
      </c>
    </row>
    <row collapsed="false" customFormat="false" customHeight="false" hidden="false" ht="12.1" outlineLevel="0" r="494">
      <c r="A494" s="20" t="n">
        <v>45754.461712963</v>
      </c>
      <c r="B494" s="16" t="s">
        <v>31</v>
      </c>
      <c r="C494" s="16" t="s">
        <v>672</v>
      </c>
      <c r="D494" s="16" t="s">
        <v>466</v>
      </c>
      <c r="E494" s="16" t="s">
        <v>18</v>
      </c>
      <c r="F494" s="16" t="s">
        <v>20</v>
      </c>
      <c r="G494" s="7" t="n">
        <v>7700</v>
      </c>
      <c r="H494" s="6" t="n">
        <v>9.0155844155844</v>
      </c>
      <c r="I494" s="6" t="n">
        <v>-69420</v>
      </c>
      <c r="J494" s="6" t="n">
        <v>-0</v>
      </c>
      <c r="K494" s="6" t="n">
        <v>-48.59</v>
      </c>
      <c r="L494" s="6" t="n">
        <v>-0</v>
      </c>
      <c r="M494" s="6" t="s">
        <f>=I494+J494+K494+L494</f>
      </c>
      <c r="N494" s="6"/>
      <c r="O494" s="16"/>
      <c r="P494" s="16" t="s">
        <v>552</v>
      </c>
    </row>
    <row collapsed="false" customFormat="false" customHeight="false" hidden="false" ht="12.1" outlineLevel="0" r="495">
      <c r="A495" s="20" t="n">
        <v>45754.475960648</v>
      </c>
      <c r="B495" s="16" t="s">
        <v>483</v>
      </c>
      <c r="C495" s="16" t="s">
        <v>564</v>
      </c>
      <c r="D495" s="16" t="s">
        <v>466</v>
      </c>
      <c r="E495" s="16" t="s">
        <v>18</v>
      </c>
      <c r="F495" s="16" t="s">
        <v>20</v>
      </c>
      <c r="G495" s="7" t="n">
        <v>1460</v>
      </c>
      <c r="H495" s="6" t="n">
        <v>56.58</v>
      </c>
      <c r="I495" s="6" t="n">
        <v>-82606.8</v>
      </c>
      <c r="J495" s="6" t="n">
        <v>-0</v>
      </c>
      <c r="K495" s="6" t="n">
        <v>-57.83</v>
      </c>
      <c r="L495" s="6" t="n">
        <v>-0</v>
      </c>
      <c r="M495" s="6" t="s">
        <f>=I495+J495+K495+L495</f>
      </c>
      <c r="N495" s="6"/>
      <c r="O495" s="16"/>
      <c r="P495" s="16" t="s">
        <v>552</v>
      </c>
    </row>
    <row collapsed="false" customFormat="false" customHeight="false" hidden="false" ht="12.1" outlineLevel="0" r="496">
      <c r="A496" s="25" t="n">
        <v>45754.497893519</v>
      </c>
      <c r="B496" s="26" t="s">
        <v>473</v>
      </c>
      <c r="C496" s="26" t="s">
        <v>569</v>
      </c>
      <c r="D496" s="26" t="s">
        <v>467</v>
      </c>
      <c r="E496" s="26" t="s">
        <v>561</v>
      </c>
      <c r="F496" s="26" t="s">
        <v>20</v>
      </c>
      <c r="G496" s="27" t="n">
        <v>-150000</v>
      </c>
      <c r="H496" s="28" t="n">
        <v>1.6504</v>
      </c>
      <c r="I496" s="28" t="n">
        <v>247560</v>
      </c>
      <c r="J496" s="28" t="n">
        <v>0</v>
      </c>
      <c r="K496" s="28" t="n">
        <v>-0</v>
      </c>
      <c r="L496" s="28" t="n">
        <v>-0</v>
      </c>
      <c r="M496" s="6" t="s">
        <f>=I496+J496+K496+L496</f>
      </c>
      <c r="N496" s="28"/>
      <c r="O496" s="26"/>
      <c r="P496" s="26" t="s">
        <v>655</v>
      </c>
    </row>
    <row collapsed="false" customFormat="false" customHeight="false" hidden="false" ht="12.1" outlineLevel="0" r="497">
      <c r="A497" s="20" t="n">
        <v>45754.498541667</v>
      </c>
      <c r="B497" s="16" t="s">
        <v>55</v>
      </c>
      <c r="C497" s="16" t="s">
        <v>568</v>
      </c>
      <c r="D497" s="16" t="s">
        <v>466</v>
      </c>
      <c r="E497" s="16" t="s">
        <v>18</v>
      </c>
      <c r="F497" s="16" t="s">
        <v>20</v>
      </c>
      <c r="G497" s="7" t="n">
        <v>700</v>
      </c>
      <c r="H497" s="6" t="n">
        <v>122.27714285714</v>
      </c>
      <c r="I497" s="6" t="n">
        <v>-85594</v>
      </c>
      <c r="J497" s="6" t="n">
        <v>-0</v>
      </c>
      <c r="K497" s="6" t="n">
        <v>-68.47</v>
      </c>
      <c r="L497" s="6" t="n">
        <v>-0</v>
      </c>
      <c r="M497" s="6" t="s">
        <f>=I497+J497+K497+L497</f>
      </c>
      <c r="N497" s="6"/>
      <c r="O497" s="16"/>
      <c r="P497" s="16" t="s">
        <v>655</v>
      </c>
    </row>
    <row collapsed="false" customFormat="false" customHeight="false" hidden="false" ht="12.1" outlineLevel="0" r="498">
      <c r="A498" s="20" t="n">
        <v>45754.499467593</v>
      </c>
      <c r="B498" s="16" t="s">
        <v>17</v>
      </c>
      <c r="C498" s="16" t="s">
        <v>567</v>
      </c>
      <c r="D498" s="16" t="s">
        <v>466</v>
      </c>
      <c r="E498" s="16" t="s">
        <v>18</v>
      </c>
      <c r="F498" s="16" t="s">
        <v>20</v>
      </c>
      <c r="G498" s="7" t="n">
        <v>20</v>
      </c>
      <c r="H498" s="6" t="n">
        <v>4342.5</v>
      </c>
      <c r="I498" s="6" t="n">
        <v>-86850</v>
      </c>
      <c r="J498" s="6" t="n">
        <v>-0</v>
      </c>
      <c r="K498" s="6" t="n">
        <v>-69.48</v>
      </c>
      <c r="L498" s="6" t="n">
        <v>-0</v>
      </c>
      <c r="M498" s="6" t="s">
        <f>=I498+J498+K498+L498</f>
      </c>
      <c r="N498" s="6"/>
      <c r="O498" s="16"/>
      <c r="P498" s="16" t="s">
        <v>655</v>
      </c>
    </row>
    <row collapsed="false" customFormat="false" customHeight="false" hidden="false" ht="12.1" outlineLevel="0" r="499">
      <c r="A499" s="20" t="n">
        <v>45754.505266204</v>
      </c>
      <c r="B499" s="16" t="s">
        <v>39</v>
      </c>
      <c r="C499" s="16" t="s">
        <v>666</v>
      </c>
      <c r="D499" s="16" t="s">
        <v>466</v>
      </c>
      <c r="E499" s="16" t="s">
        <v>18</v>
      </c>
      <c r="F499" s="16" t="s">
        <v>20</v>
      </c>
      <c r="G499" s="7" t="n">
        <v>25</v>
      </c>
      <c r="H499" s="6" t="n">
        <v>3003</v>
      </c>
      <c r="I499" s="6" t="n">
        <v>-75075</v>
      </c>
      <c r="J499" s="6" t="n">
        <v>-0</v>
      </c>
      <c r="K499" s="6" t="n">
        <v>-60.06</v>
      </c>
      <c r="L499" s="6" t="n">
        <v>-0</v>
      </c>
      <c r="M499" s="6" t="s">
        <f>=I499+J499+K499+L499</f>
      </c>
      <c r="N499" s="6"/>
      <c r="O499" s="16"/>
      <c r="P499" s="16" t="s">
        <v>655</v>
      </c>
    </row>
    <row collapsed="false" customFormat="false" customHeight="false" hidden="false" ht="12.1" outlineLevel="0" r="500">
      <c r="A500" s="21" t="n">
        <v>45764.62525463</v>
      </c>
      <c r="B500" s="22" t="s">
        <v>581</v>
      </c>
      <c r="C500" s="22" t="s">
        <v>694</v>
      </c>
      <c r="D500" s="22" t="s">
        <v>581</v>
      </c>
      <c r="E500" s="22" t="s">
        <v>581</v>
      </c>
      <c r="F500" s="22" t="s">
        <v>20</v>
      </c>
      <c r="G500" s="23" t="n">
        <v>1</v>
      </c>
      <c r="H500" s="24" t="n">
        <v>64.19</v>
      </c>
      <c r="I500" s="24" t="n">
        <v>64.19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4"/>
      <c r="O500" s="22"/>
      <c r="P500" s="22" t="s">
        <v>552</v>
      </c>
    </row>
    <row collapsed="false" customFormat="false" customHeight="false" hidden="false" ht="12.1" outlineLevel="0" r="501">
      <c r="A501" s="21" t="n">
        <v>45769.434166667</v>
      </c>
      <c r="B501" s="22" t="s">
        <v>581</v>
      </c>
      <c r="C501" s="22" t="s">
        <v>695</v>
      </c>
      <c r="D501" s="22" t="s">
        <v>581</v>
      </c>
      <c r="E501" s="22" t="s">
        <v>581</v>
      </c>
      <c r="F501" s="22" t="s">
        <v>20</v>
      </c>
      <c r="G501" s="23" t="n">
        <v>1</v>
      </c>
      <c r="H501" s="24" t="n">
        <v>1858.9</v>
      </c>
      <c r="I501" s="24" t="n">
        <v>1858.9</v>
      </c>
      <c r="J501" s="24" t="n">
        <v>0</v>
      </c>
      <c r="K501" s="24" t="n">
        <v>-0</v>
      </c>
      <c r="L501" s="24" t="n">
        <v>-0</v>
      </c>
      <c r="M501" s="6" t="s">
        <f>=I501+J501+K501+L501</f>
      </c>
      <c r="N501" s="24"/>
      <c r="O501" s="22"/>
      <c r="P501" s="22" t="s">
        <v>552</v>
      </c>
    </row>
    <row collapsed="false" customFormat="false" customHeight="false" hidden="false" ht="12.1" outlineLevel="0" r="502">
      <c r="A502" s="21" t="n">
        <v>45772.020636574</v>
      </c>
      <c r="B502" s="22" t="s">
        <v>551</v>
      </c>
      <c r="C502" s="22" t="s">
        <v>218</v>
      </c>
      <c r="D502" s="22" t="s">
        <v>551</v>
      </c>
      <c r="E502" s="22" t="s">
        <v>551</v>
      </c>
      <c r="F502" s="22" t="s">
        <v>20</v>
      </c>
      <c r="G502" s="23" t="n">
        <v>1</v>
      </c>
      <c r="H502" s="24" t="n">
        <v>100000</v>
      </c>
      <c r="I502" s="24" t="n">
        <v>100000</v>
      </c>
      <c r="J502" s="24" t="n">
        <v>0</v>
      </c>
      <c r="K502" s="24" t="n">
        <v>-0</v>
      </c>
      <c r="L502" s="24" t="n">
        <v>-0</v>
      </c>
      <c r="M502" s="6" t="s">
        <f>=I502+J502+K502+L502</f>
      </c>
      <c r="N502" s="24"/>
      <c r="O502" s="22"/>
      <c r="P502" s="22" t="s">
        <v>655</v>
      </c>
    </row>
    <row collapsed="false" customFormat="false" customHeight="false" hidden="false" ht="12.1" outlineLevel="0" r="503">
      <c r="A503" s="33" t="n">
        <v>45773.020636574</v>
      </c>
      <c r="B503" s="34" t="s">
        <v>588</v>
      </c>
      <c r="C503" s="34" t="s">
        <v>219</v>
      </c>
      <c r="D503" s="34" t="s">
        <v>588</v>
      </c>
      <c r="E503" s="34" t="s">
        <v>588</v>
      </c>
      <c r="F503" s="34" t="s">
        <v>20</v>
      </c>
      <c r="G503" s="35" t="n">
        <v>1</v>
      </c>
      <c r="H503" s="36" t="n">
        <v>-100000</v>
      </c>
      <c r="I503" s="36" t="n">
        <v>-100000</v>
      </c>
      <c r="J503" s="36" t="n">
        <v>0</v>
      </c>
      <c r="K503" s="36" t="n">
        <v>-0</v>
      </c>
      <c r="L503" s="36" t="n">
        <v>-0</v>
      </c>
      <c r="M503" s="6" t="s">
        <f>=I503+J503+K503+L503</f>
      </c>
      <c r="N503" s="36"/>
      <c r="O503" s="34"/>
      <c r="P503" s="34" t="s">
        <v>655</v>
      </c>
    </row>
    <row collapsed="false" customFormat="false" customHeight="false" hidden="false" ht="12.1" outlineLevel="0" r="504">
      <c r="A504" s="21" t="n">
        <v>45777.507233796</v>
      </c>
      <c r="B504" s="22" t="s">
        <v>581</v>
      </c>
      <c r="C504" s="22" t="s">
        <v>696</v>
      </c>
      <c r="D504" s="22" t="s">
        <v>581</v>
      </c>
      <c r="E504" s="22" t="s">
        <v>581</v>
      </c>
      <c r="F504" s="22" t="s">
        <v>20</v>
      </c>
      <c r="G504" s="23" t="n">
        <v>1</v>
      </c>
      <c r="H504" s="24" t="n">
        <v>4942</v>
      </c>
      <c r="I504" s="24" t="n">
        <v>4942</v>
      </c>
      <c r="J504" s="24" t="n">
        <v>0</v>
      </c>
      <c r="K504" s="24" t="n">
        <v>-0</v>
      </c>
      <c r="L504" s="24" t="n">
        <v>-0</v>
      </c>
      <c r="M504" s="6" t="s">
        <f>=I504+J504+K504+L504</f>
      </c>
      <c r="N504" s="24"/>
      <c r="O504" s="22"/>
      <c r="P504" s="22" t="s">
        <v>552</v>
      </c>
    </row>
    <row collapsed="false" customFormat="false" customHeight="false" hidden="false" ht="12.1" outlineLevel="0" r="505">
      <c r="A505" s="20" t="n">
        <v>45777.63787037</v>
      </c>
      <c r="B505" s="16" t="s">
        <v>523</v>
      </c>
      <c r="C505" s="16" t="s">
        <v>697</v>
      </c>
      <c r="D505" s="16" t="s">
        <v>466</v>
      </c>
      <c r="E505" s="16" t="s">
        <v>18</v>
      </c>
      <c r="F505" s="16" t="s">
        <v>20</v>
      </c>
      <c r="G505" s="7" t="n">
        <v>7</v>
      </c>
      <c r="H505" s="6" t="n">
        <v>979.8</v>
      </c>
      <c r="I505" s="6" t="n">
        <v>-6858.6</v>
      </c>
      <c r="J505" s="6" t="n">
        <v>-0</v>
      </c>
      <c r="K505" s="6" t="n">
        <v>-4.8</v>
      </c>
      <c r="L505" s="6" t="n">
        <v>-0</v>
      </c>
      <c r="M505" s="6" t="s">
        <f>=I505+J505+K505+L505</f>
      </c>
      <c r="N505" s="6"/>
      <c r="O505" s="16"/>
      <c r="P505" s="16" t="s">
        <v>552</v>
      </c>
    </row>
    <row collapsed="false" customFormat="false" customHeight="false" hidden="false" ht="12.1" outlineLevel="0" r="506">
      <c r="A506" s="21" t="n">
        <v>45779.020636574</v>
      </c>
      <c r="B506" s="22" t="s">
        <v>551</v>
      </c>
      <c r="C506" s="22" t="s">
        <v>201</v>
      </c>
      <c r="D506" s="22" t="s">
        <v>551</v>
      </c>
      <c r="E506" s="22" t="s">
        <v>551</v>
      </c>
      <c r="F506" s="22" t="s">
        <v>20</v>
      </c>
      <c r="G506" s="23" t="n">
        <v>1</v>
      </c>
      <c r="H506" s="24" t="n">
        <v>417.62</v>
      </c>
      <c r="I506" s="24" t="n">
        <v>417.62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4"/>
      <c r="O506" s="22"/>
      <c r="P506" s="22" t="s">
        <v>655</v>
      </c>
    </row>
    <row collapsed="false" customFormat="false" customHeight="false" hidden="false" ht="12.1" outlineLevel="0" r="507">
      <c r="A507" s="21" t="n">
        <v>45779.020636574</v>
      </c>
      <c r="B507" s="22" t="s">
        <v>581</v>
      </c>
      <c r="C507" s="22" t="s">
        <v>698</v>
      </c>
      <c r="D507" s="22" t="s">
        <v>581</v>
      </c>
      <c r="E507" s="22" t="s">
        <v>581</v>
      </c>
      <c r="F507" s="22" t="s">
        <v>20</v>
      </c>
      <c r="G507" s="23" t="n">
        <v>1</v>
      </c>
      <c r="H507" s="24" t="n">
        <v>6473</v>
      </c>
      <c r="I507" s="24" t="n">
        <v>6473</v>
      </c>
      <c r="J507" s="24" t="n">
        <v>0</v>
      </c>
      <c r="K507" s="24" t="n">
        <v>-0</v>
      </c>
      <c r="L507" s="24" t="n">
        <v>-0</v>
      </c>
      <c r="M507" s="6" t="s">
        <f>=I507+J507+K507+L507</f>
      </c>
      <c r="N507" s="24"/>
      <c r="O507" s="22"/>
      <c r="P507" s="22" t="s">
        <v>655</v>
      </c>
    </row>
    <row collapsed="false" customFormat="false" customHeight="false" hidden="false" ht="12.1" outlineLevel="0" r="508">
      <c r="A508" s="33" t="n">
        <v>45779.020636574</v>
      </c>
      <c r="B508" s="34" t="s">
        <v>588</v>
      </c>
      <c r="C508" s="34" t="s">
        <v>224</v>
      </c>
      <c r="D508" s="34" t="s">
        <v>588</v>
      </c>
      <c r="E508" s="34" t="s">
        <v>588</v>
      </c>
      <c r="F508" s="34" t="s">
        <v>20</v>
      </c>
      <c r="G508" s="35" t="n">
        <v>2</v>
      </c>
      <c r="H508" s="36" t="n">
        <v>2818.88</v>
      </c>
      <c r="I508" s="36" t="n">
        <v>-6473</v>
      </c>
      <c r="J508" s="36" t="n">
        <v>0</v>
      </c>
      <c r="K508" s="36" t="n">
        <v>-0</v>
      </c>
      <c r="L508" s="36" t="n">
        <v>-0</v>
      </c>
      <c r="M508" s="6" t="s">
        <f>=I508+J508+K508+L508</f>
      </c>
      <c r="N508" s="36"/>
      <c r="O508" s="34"/>
      <c r="P508" s="34" t="s">
        <v>655</v>
      </c>
    </row>
    <row collapsed="false" customFormat="false" customHeight="false" hidden="false" ht="12.1" outlineLevel="0" r="509">
      <c r="A509" s="21" t="n">
        <v>45782.020636574</v>
      </c>
      <c r="B509" s="22" t="s">
        <v>551</v>
      </c>
      <c r="C509" s="22" t="s">
        <v>201</v>
      </c>
      <c r="D509" s="22" t="s">
        <v>551</v>
      </c>
      <c r="E509" s="22" t="s">
        <v>551</v>
      </c>
      <c r="F509" s="22" t="s">
        <v>20</v>
      </c>
      <c r="G509" s="23" t="n">
        <v>1</v>
      </c>
      <c r="H509" s="24" t="n">
        <v>70.6</v>
      </c>
      <c r="I509" s="24" t="n">
        <v>70.6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4"/>
      <c r="O509" s="22"/>
      <c r="P509" s="22" t="s">
        <v>655</v>
      </c>
    </row>
    <row collapsed="false" customFormat="false" customHeight="false" hidden="false" ht="12.1" outlineLevel="0" r="510">
      <c r="A510" s="21" t="n">
        <v>45782.020636574</v>
      </c>
      <c r="B510" s="22" t="s">
        <v>581</v>
      </c>
      <c r="C510" s="22" t="s">
        <v>699</v>
      </c>
      <c r="D510" s="22" t="s">
        <v>581</v>
      </c>
      <c r="E510" s="22" t="s">
        <v>581</v>
      </c>
      <c r="F510" s="22" t="s">
        <v>20</v>
      </c>
      <c r="G510" s="23" t="n">
        <v>1</v>
      </c>
      <c r="H510" s="24" t="n">
        <v>1412</v>
      </c>
      <c r="I510" s="24" t="n">
        <v>1412</v>
      </c>
      <c r="J510" s="24" t="n">
        <v>0</v>
      </c>
      <c r="K510" s="24" t="n">
        <v>-0</v>
      </c>
      <c r="L510" s="24" t="n">
        <v>-0</v>
      </c>
      <c r="M510" s="6" t="s">
        <f>=I510+J510+K510+L510</f>
      </c>
      <c r="N510" s="24"/>
      <c r="O510" s="22"/>
      <c r="P510" s="22" t="s">
        <v>655</v>
      </c>
    </row>
    <row collapsed="false" customFormat="false" customHeight="false" hidden="false" ht="12.1" outlineLevel="0" r="511">
      <c r="A511" s="33" t="n">
        <v>45782.020636574</v>
      </c>
      <c r="B511" s="34" t="s">
        <v>588</v>
      </c>
      <c r="C511" s="34" t="s">
        <v>227</v>
      </c>
      <c r="D511" s="34" t="s">
        <v>588</v>
      </c>
      <c r="E511" s="34" t="s">
        <v>588</v>
      </c>
      <c r="F511" s="34" t="s">
        <v>20</v>
      </c>
      <c r="G511" s="35" t="n">
        <v>2</v>
      </c>
      <c r="H511" s="36" t="n">
        <v>-635.4</v>
      </c>
      <c r="I511" s="36" t="n">
        <v>-1412</v>
      </c>
      <c r="J511" s="36" t="n">
        <v>0</v>
      </c>
      <c r="K511" s="36" t="n">
        <v>-0</v>
      </c>
      <c r="L511" s="36" t="n">
        <v>-0</v>
      </c>
      <c r="M511" s="6" t="s">
        <f>=I511+J511+K511+L511</f>
      </c>
      <c r="N511" s="36"/>
      <c r="O511" s="34"/>
      <c r="P511" s="34" t="s">
        <v>655</v>
      </c>
    </row>
    <row collapsed="false" customFormat="false" customHeight="false" hidden="false" ht="12.1" outlineLevel="0" r="512">
      <c r="A512" s="20" t="n">
        <v>45782.469421296</v>
      </c>
      <c r="B512" s="16" t="s">
        <v>31</v>
      </c>
      <c r="C512" s="16" t="s">
        <v>672</v>
      </c>
      <c r="D512" s="16" t="s">
        <v>466</v>
      </c>
      <c r="E512" s="16" t="s">
        <v>18</v>
      </c>
      <c r="F512" s="16" t="s">
        <v>20</v>
      </c>
      <c r="G512" s="7" t="n">
        <v>800</v>
      </c>
      <c r="H512" s="6" t="n">
        <v>9.09</v>
      </c>
      <c r="I512" s="6" t="n">
        <v>-7272</v>
      </c>
      <c r="J512" s="6" t="n">
        <v>-0</v>
      </c>
      <c r="K512" s="6" t="n">
        <v>-3.64</v>
      </c>
      <c r="L512" s="6" t="n">
        <v>-0</v>
      </c>
      <c r="M512" s="6" t="s">
        <f>=I512+J512+K512+L512</f>
      </c>
      <c r="N512" s="6"/>
      <c r="O512" s="16"/>
      <c r="P512" s="16" t="s">
        <v>655</v>
      </c>
    </row>
    <row collapsed="false" customFormat="false" customHeight="false" hidden="false" ht="12.1" outlineLevel="0" r="513">
      <c r="A513" s="25" t="n">
        <v>45792.572685185</v>
      </c>
      <c r="B513" s="26" t="s">
        <v>473</v>
      </c>
      <c r="C513" s="26" t="s">
        <v>569</v>
      </c>
      <c r="D513" s="26" t="s">
        <v>467</v>
      </c>
      <c r="E513" s="26" t="s">
        <v>561</v>
      </c>
      <c r="F513" s="26" t="s">
        <v>20</v>
      </c>
      <c r="G513" s="27" t="n">
        <v>-56000</v>
      </c>
      <c r="H513" s="28" t="n">
        <v>1.6862</v>
      </c>
      <c r="I513" s="28" t="n">
        <v>94427.2</v>
      </c>
      <c r="J513" s="28" t="n">
        <v>0</v>
      </c>
      <c r="K513" s="28" t="n">
        <v>-0</v>
      </c>
      <c r="L513" s="28" t="n">
        <v>-0</v>
      </c>
      <c r="M513" s="6" t="s">
        <f>=I513+J513+K513+L513</f>
      </c>
      <c r="N513" s="28"/>
      <c r="O513" s="26"/>
      <c r="P513" s="26" t="s">
        <v>655</v>
      </c>
    </row>
    <row collapsed="false" customFormat="false" customHeight="false" hidden="false" ht="12.1" outlineLevel="0" r="514">
      <c r="A514" s="20" t="n">
        <v>45792.5859375</v>
      </c>
      <c r="B514" s="16" t="s">
        <v>521</v>
      </c>
      <c r="C514" s="16" t="s">
        <v>690</v>
      </c>
      <c r="D514" s="16" t="s">
        <v>466</v>
      </c>
      <c r="E514" s="16" t="s">
        <v>73</v>
      </c>
      <c r="F514" s="16" t="s">
        <v>20</v>
      </c>
      <c r="G514" s="7" t="n">
        <v>11</v>
      </c>
      <c r="H514" s="6" t="n">
        <v>105.69212727273</v>
      </c>
      <c r="I514" s="6" t="n">
        <v>-93269.14</v>
      </c>
      <c r="J514" s="6" t="n">
        <v>-661.85</v>
      </c>
      <c r="K514" s="6" t="n">
        <v>-54.56</v>
      </c>
      <c r="L514" s="6" t="n">
        <v>-0</v>
      </c>
      <c r="M514" s="6" t="s">
        <f>=I514+J514+K514+L514</f>
      </c>
      <c r="N514" s="6"/>
      <c r="O514" s="16"/>
      <c r="P514" s="16" t="s">
        <v>655</v>
      </c>
    </row>
    <row collapsed="false" customFormat="false" customHeight="false" hidden="false" ht="12.1" outlineLevel="0" r="515">
      <c r="A515" s="20" t="n">
        <v>45792.587615741</v>
      </c>
      <c r="B515" s="16" t="s">
        <v>47</v>
      </c>
      <c r="C515" s="16" t="s">
        <v>700</v>
      </c>
      <c r="D515" s="16" t="s">
        <v>466</v>
      </c>
      <c r="E515" s="16" t="s">
        <v>18</v>
      </c>
      <c r="F515" s="16" t="s">
        <v>20</v>
      </c>
      <c r="G515" s="7" t="n">
        <v>3</v>
      </c>
      <c r="H515" s="6" t="n">
        <v>470.5</v>
      </c>
      <c r="I515" s="6" t="n">
        <v>-1411.5</v>
      </c>
      <c r="J515" s="6" t="n">
        <v>-0</v>
      </c>
      <c r="K515" s="6" t="n">
        <v>-1.13</v>
      </c>
      <c r="L515" s="6" t="n">
        <v>-0</v>
      </c>
      <c r="M515" s="6" t="s">
        <f>=I515+J515+K515+L515</f>
      </c>
      <c r="N515" s="6"/>
      <c r="O515" s="16"/>
      <c r="P515" s="16" t="s">
        <v>655</v>
      </c>
    </row>
    <row collapsed="false" customFormat="false" customHeight="false" hidden="false" ht="12.1" outlineLevel="0" r="516">
      <c r="A516" s="21" t="n">
        <v>45796.580092593</v>
      </c>
      <c r="B516" s="22" t="s">
        <v>581</v>
      </c>
      <c r="C516" s="22" t="s">
        <v>701</v>
      </c>
      <c r="D516" s="22" t="s">
        <v>581</v>
      </c>
      <c r="E516" s="22" t="s">
        <v>581</v>
      </c>
      <c r="F516" s="22" t="s">
        <v>20</v>
      </c>
      <c r="G516" s="23" t="n">
        <v>1</v>
      </c>
      <c r="H516" s="24" t="n">
        <v>62.64</v>
      </c>
      <c r="I516" s="24" t="n">
        <v>62.64</v>
      </c>
      <c r="J516" s="24" t="n">
        <v>0</v>
      </c>
      <c r="K516" s="24" t="n">
        <v>-0</v>
      </c>
      <c r="L516" s="24" t="n">
        <v>-0</v>
      </c>
      <c r="M516" s="6" t="s">
        <f>=I516+J516+K516+L516</f>
      </c>
      <c r="N516" s="24"/>
      <c r="O516" s="22"/>
      <c r="P516" s="22" t="s">
        <v>552</v>
      </c>
    </row>
    <row collapsed="false" customFormat="false" customHeight="false" hidden="false" ht="12.1" outlineLevel="0" r="517">
      <c r="A517" s="21" t="n">
        <v>45797.597465278</v>
      </c>
      <c r="B517" s="22" t="s">
        <v>581</v>
      </c>
      <c r="C517" s="22" t="s">
        <v>702</v>
      </c>
      <c r="D517" s="22" t="s">
        <v>581</v>
      </c>
      <c r="E517" s="22" t="s">
        <v>581</v>
      </c>
      <c r="F517" s="22" t="s">
        <v>20</v>
      </c>
      <c r="G517" s="23" t="n">
        <v>1</v>
      </c>
      <c r="H517" s="24" t="n">
        <v>1850.49</v>
      </c>
      <c r="I517" s="24" t="n">
        <v>1850.49</v>
      </c>
      <c r="J517" s="24" t="n">
        <v>0</v>
      </c>
      <c r="K517" s="24" t="n">
        <v>-0</v>
      </c>
      <c r="L517" s="24" t="n">
        <v>-0</v>
      </c>
      <c r="M517" s="6" t="s">
        <f>=I517+J517+K517+L517</f>
      </c>
      <c r="N517" s="24"/>
      <c r="O517" s="22"/>
      <c r="P517" s="22" t="s">
        <v>552</v>
      </c>
    </row>
    <row collapsed="false" customFormat="false" customHeight="false" hidden="false" ht="12.1" outlineLevel="0" r="518">
      <c r="A518" s="21" t="n">
        <v>45798.020636574</v>
      </c>
      <c r="B518" s="22" t="s">
        <v>581</v>
      </c>
      <c r="C518" s="22" t="s">
        <v>703</v>
      </c>
      <c r="D518" s="22" t="s">
        <v>581</v>
      </c>
      <c r="E518" s="22" t="s">
        <v>581</v>
      </c>
      <c r="F518" s="22" t="s">
        <v>20</v>
      </c>
      <c r="G518" s="23" t="n">
        <v>1</v>
      </c>
      <c r="H518" s="24" t="n">
        <v>689.04</v>
      </c>
      <c r="I518" s="24" t="n">
        <v>689.04</v>
      </c>
      <c r="J518" s="24" t="n">
        <v>0</v>
      </c>
      <c r="K518" s="24" t="n">
        <v>-0</v>
      </c>
      <c r="L518" s="24" t="n">
        <v>-0</v>
      </c>
      <c r="M518" s="6" t="s">
        <f>=I518+J518+K518+L518</f>
      </c>
      <c r="N518" s="24"/>
      <c r="O518" s="22"/>
      <c r="P518" s="22" t="s">
        <v>655</v>
      </c>
    </row>
    <row collapsed="false" customFormat="false" customHeight="false" hidden="false" ht="12.1" outlineLevel="0" r="519">
      <c r="A519" s="20" t="n">
        <v>45798.411273148</v>
      </c>
      <c r="B519" s="16" t="s">
        <v>31</v>
      </c>
      <c r="C519" s="16" t="s">
        <v>672</v>
      </c>
      <c r="D519" s="16" t="s">
        <v>466</v>
      </c>
      <c r="E519" s="16" t="s">
        <v>18</v>
      </c>
      <c r="F519" s="16" t="s">
        <v>20</v>
      </c>
      <c r="G519" s="7" t="n">
        <v>200</v>
      </c>
      <c r="H519" s="6" t="n">
        <v>9.14</v>
      </c>
      <c r="I519" s="6" t="n">
        <v>-1828</v>
      </c>
      <c r="J519" s="6" t="n">
        <v>-0</v>
      </c>
      <c r="K519" s="6" t="n">
        <v>-1.28</v>
      </c>
      <c r="L519" s="6" t="n">
        <v>-0</v>
      </c>
      <c r="M519" s="6" t="s">
        <f>=I519+J519+K519+L519</f>
      </c>
      <c r="N519" s="6"/>
      <c r="O519" s="16"/>
      <c r="P519" s="16" t="s">
        <v>552</v>
      </c>
    </row>
    <row collapsed="false" customFormat="false" customHeight="false" hidden="false" ht="12.1" outlineLevel="0" r="520">
      <c r="A520" s="20" t="n">
        <v>45798.864340278</v>
      </c>
      <c r="B520" s="16" t="s">
        <v>522</v>
      </c>
      <c r="C520" s="16" t="s">
        <v>693</v>
      </c>
      <c r="D520" s="16" t="s">
        <v>466</v>
      </c>
      <c r="E520" s="16" t="s">
        <v>18</v>
      </c>
      <c r="F520" s="16" t="s">
        <v>20</v>
      </c>
      <c r="G520" s="7" t="n">
        <v>1000</v>
      </c>
      <c r="H520" s="6" t="n">
        <v>0.4946</v>
      </c>
      <c r="I520" s="6" t="n">
        <v>-494.6</v>
      </c>
      <c r="J520" s="6" t="n">
        <v>-0</v>
      </c>
      <c r="K520" s="6" t="n">
        <v>-0.35</v>
      </c>
      <c r="L520" s="6" t="n">
        <v>-0</v>
      </c>
      <c r="M520" s="6" t="s">
        <f>=I520+J520+K520+L520</f>
      </c>
      <c r="N520" s="6"/>
      <c r="O520" s="16"/>
      <c r="P520" s="16" t="s">
        <v>552</v>
      </c>
    </row>
    <row collapsed="false" customFormat="false" customHeight="false" hidden="false" ht="12.1" outlineLevel="0" r="521">
      <c r="A521" s="25" t="n">
        <v>45799.9446875</v>
      </c>
      <c r="B521" s="26" t="s">
        <v>473</v>
      </c>
      <c r="C521" s="26" t="s">
        <v>569</v>
      </c>
      <c r="D521" s="26" t="s">
        <v>467</v>
      </c>
      <c r="E521" s="26" t="s">
        <v>561</v>
      </c>
      <c r="F521" s="26" t="s">
        <v>20</v>
      </c>
      <c r="G521" s="27" t="n">
        <v>-100000</v>
      </c>
      <c r="H521" s="28" t="n">
        <v>1.693</v>
      </c>
      <c r="I521" s="28" t="n">
        <v>169300</v>
      </c>
      <c r="J521" s="28" t="n">
        <v>0</v>
      </c>
      <c r="K521" s="28" t="n">
        <v>-0</v>
      </c>
      <c r="L521" s="28" t="n">
        <v>-0</v>
      </c>
      <c r="M521" s="6" t="s">
        <f>=I521+J521+K521+L521</f>
      </c>
      <c r="N521" s="28"/>
      <c r="O521" s="26"/>
      <c r="P521" s="26" t="s">
        <v>655</v>
      </c>
    </row>
    <row collapsed="false" customFormat="false" customHeight="false" hidden="false" ht="12.1" outlineLevel="0" r="522">
      <c r="A522" s="20" t="n">
        <v>45799.945347222</v>
      </c>
      <c r="B522" s="16" t="s">
        <v>17</v>
      </c>
      <c r="C522" s="16" t="s">
        <v>567</v>
      </c>
      <c r="D522" s="16" t="s">
        <v>466</v>
      </c>
      <c r="E522" s="16" t="s">
        <v>18</v>
      </c>
      <c r="F522" s="16" t="s">
        <v>20</v>
      </c>
      <c r="G522" s="7" t="n">
        <v>47</v>
      </c>
      <c r="H522" s="6" t="n">
        <v>3911.2978723404</v>
      </c>
      <c r="I522" s="6" t="n">
        <v>-183831</v>
      </c>
      <c r="J522" s="6" t="n">
        <v>-0</v>
      </c>
      <c r="K522" s="6" t="n">
        <v>-147.08</v>
      </c>
      <c r="L522" s="6" t="n">
        <v>-0</v>
      </c>
      <c r="M522" s="6" t="s">
        <f>=I522+J522+K522+L522</f>
      </c>
      <c r="N522" s="6"/>
      <c r="O522" s="16"/>
      <c r="P522" s="16" t="s">
        <v>655</v>
      </c>
    </row>
    <row collapsed="false" customFormat="false" customHeight="false" hidden="false" ht="12.1" outlineLevel="0" r="523">
      <c r="A523" s="21" t="n">
        <v>45800.45869213</v>
      </c>
      <c r="B523" s="22" t="s">
        <v>581</v>
      </c>
      <c r="C523" s="22" t="s">
        <v>704</v>
      </c>
      <c r="D523" s="22" t="s">
        <v>581</v>
      </c>
      <c r="E523" s="22" t="s">
        <v>581</v>
      </c>
      <c r="F523" s="22" t="s">
        <v>20</v>
      </c>
      <c r="G523" s="23" t="n">
        <v>1</v>
      </c>
      <c r="H523" s="24" t="n">
        <v>134</v>
      </c>
      <c r="I523" s="24" t="n">
        <v>134</v>
      </c>
      <c r="J523" s="24" t="n">
        <v>0</v>
      </c>
      <c r="K523" s="24" t="n">
        <v>-0</v>
      </c>
      <c r="L523" s="24" t="n">
        <v>-0</v>
      </c>
      <c r="M523" s="6" t="s">
        <f>=I523+J523+K523+L523</f>
      </c>
      <c r="N523" s="24"/>
      <c r="O523" s="22"/>
      <c r="P523" s="22" t="s">
        <v>552</v>
      </c>
    </row>
    <row collapsed="false" customFormat="false" customHeight="false" hidden="false" ht="12.1" outlineLevel="0" r="524">
      <c r="A524" s="21" t="n">
        <v>45803.569733796</v>
      </c>
      <c r="B524" s="22" t="s">
        <v>581</v>
      </c>
      <c r="C524" s="22" t="s">
        <v>705</v>
      </c>
      <c r="D524" s="22" t="s">
        <v>581</v>
      </c>
      <c r="E524" s="22" t="s">
        <v>581</v>
      </c>
      <c r="F524" s="22" t="s">
        <v>20</v>
      </c>
      <c r="G524" s="23" t="n">
        <v>1</v>
      </c>
      <c r="H524" s="24" t="n">
        <v>668</v>
      </c>
      <c r="I524" s="24" t="n">
        <v>668</v>
      </c>
      <c r="J524" s="24" t="n">
        <v>0</v>
      </c>
      <c r="K524" s="24" t="n">
        <v>-0</v>
      </c>
      <c r="L524" s="24" t="n">
        <v>-0</v>
      </c>
      <c r="M524" s="6" t="s">
        <f>=I524+J524+K524+L524</f>
      </c>
      <c r="N524" s="24"/>
      <c r="O524" s="22"/>
      <c r="P524" s="22" t="s">
        <v>552</v>
      </c>
    </row>
    <row collapsed="false" customFormat="false" customHeight="false" hidden="false" ht="12.1" outlineLevel="0" r="525">
      <c r="A525" s="21" t="n">
        <v>45805.020636574</v>
      </c>
      <c r="B525" s="22" t="s">
        <v>581</v>
      </c>
      <c r="C525" s="22" t="s">
        <v>706</v>
      </c>
      <c r="D525" s="22" t="s">
        <v>581</v>
      </c>
      <c r="E525" s="22" t="s">
        <v>581</v>
      </c>
      <c r="F525" s="22" t="s">
        <v>20</v>
      </c>
      <c r="G525" s="23" t="n">
        <v>1</v>
      </c>
      <c r="H525" s="24" t="n">
        <v>2227</v>
      </c>
      <c r="I525" s="24" t="n">
        <v>2227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4"/>
      <c r="O525" s="22"/>
      <c r="P525" s="22" t="s">
        <v>655</v>
      </c>
    </row>
    <row collapsed="false" customFormat="false" customHeight="false" hidden="false" ht="12.1" outlineLevel="0" r="526">
      <c r="A526" s="21" t="n">
        <v>45810.020636574</v>
      </c>
      <c r="B526" s="22" t="s">
        <v>581</v>
      </c>
      <c r="C526" s="22" t="s">
        <v>707</v>
      </c>
      <c r="D526" s="22" t="s">
        <v>581</v>
      </c>
      <c r="E526" s="22" t="s">
        <v>581</v>
      </c>
      <c r="F526" s="22" t="s">
        <v>20</v>
      </c>
      <c r="G526" s="23" t="n">
        <v>1</v>
      </c>
      <c r="H526" s="24" t="n">
        <v>68.4</v>
      </c>
      <c r="I526" s="24" t="n">
        <v>68.4</v>
      </c>
      <c r="J526" s="24" t="n">
        <v>0</v>
      </c>
      <c r="K526" s="24" t="n">
        <v>-0</v>
      </c>
      <c r="L526" s="24" t="n">
        <v>-0</v>
      </c>
      <c r="M526" s="6" t="s">
        <f>=I526+J526+K526+L526</f>
      </c>
      <c r="N526" s="24"/>
      <c r="O526" s="22"/>
      <c r="P526" s="22" t="s">
        <v>655</v>
      </c>
    </row>
    <row collapsed="false" customFormat="false" customHeight="false" hidden="false" ht="12.1" outlineLevel="0" r="527">
      <c r="A527" s="21" t="n">
        <v>45810.020636574</v>
      </c>
      <c r="B527" s="22" t="s">
        <v>581</v>
      </c>
      <c r="C527" s="22" t="s">
        <v>707</v>
      </c>
      <c r="D527" s="22" t="s">
        <v>581</v>
      </c>
      <c r="E527" s="22" t="s">
        <v>581</v>
      </c>
      <c r="F527" s="22" t="s">
        <v>20</v>
      </c>
      <c r="G527" s="23" t="n">
        <v>1</v>
      </c>
      <c r="H527" s="24" t="n">
        <v>1299.6</v>
      </c>
      <c r="I527" s="24" t="n">
        <v>1299.6</v>
      </c>
      <c r="J527" s="24" t="n">
        <v>0</v>
      </c>
      <c r="K527" s="24" t="n">
        <v>-0</v>
      </c>
      <c r="L527" s="24" t="n">
        <v>-0</v>
      </c>
      <c r="M527" s="6" t="s">
        <f>=I527+J527+K527+L527</f>
      </c>
      <c r="N527" s="24"/>
      <c r="O527" s="22"/>
      <c r="P527" s="22" t="s">
        <v>655</v>
      </c>
    </row>
    <row collapsed="false" customFormat="false" customHeight="false" hidden="false" ht="12.1" outlineLevel="0" r="528">
      <c r="A528" s="25" t="n">
        <v>45811.585613426</v>
      </c>
      <c r="B528" s="26" t="s">
        <v>473</v>
      </c>
      <c r="C528" s="26" t="s">
        <v>569</v>
      </c>
      <c r="D528" s="26" t="s">
        <v>467</v>
      </c>
      <c r="E528" s="26" t="s">
        <v>561</v>
      </c>
      <c r="F528" s="26" t="s">
        <v>20</v>
      </c>
      <c r="G528" s="27" t="n">
        <v>-270950</v>
      </c>
      <c r="H528" s="28" t="n">
        <v>1.7043</v>
      </c>
      <c r="I528" s="28" t="n">
        <v>461780.09</v>
      </c>
      <c r="J528" s="28" t="n">
        <v>0</v>
      </c>
      <c r="K528" s="28" t="n">
        <v>-0</v>
      </c>
      <c r="L528" s="28" t="n">
        <v>-0</v>
      </c>
      <c r="M528" s="6" t="s">
        <f>=I528+J528+K528+L528</f>
      </c>
      <c r="N528" s="28"/>
      <c r="O528" s="26"/>
      <c r="P528" s="26" t="s">
        <v>655</v>
      </c>
    </row>
    <row collapsed="false" customFormat="false" customHeight="false" hidden="false" ht="12.1" outlineLevel="0" r="529">
      <c r="A529" s="20" t="n">
        <v>45811.593229167</v>
      </c>
      <c r="B529" s="16" t="s">
        <v>512</v>
      </c>
      <c r="C529" s="16" t="s">
        <v>654</v>
      </c>
      <c r="D529" s="16" t="s">
        <v>466</v>
      </c>
      <c r="E529" s="16" t="s">
        <v>18</v>
      </c>
      <c r="F529" s="16" t="s">
        <v>20</v>
      </c>
      <c r="G529" s="7" t="n">
        <v>44</v>
      </c>
      <c r="H529" s="6" t="n">
        <v>3139</v>
      </c>
      <c r="I529" s="6" t="n">
        <v>-138116</v>
      </c>
      <c r="J529" s="6" t="n">
        <v>-0</v>
      </c>
      <c r="K529" s="6" t="n">
        <v>-110.5</v>
      </c>
      <c r="L529" s="6" t="n">
        <v>-0</v>
      </c>
      <c r="M529" s="6" t="s">
        <f>=I529+J529+K529+L529</f>
      </c>
      <c r="N529" s="6"/>
      <c r="O529" s="16"/>
      <c r="P529" s="16" t="s">
        <v>655</v>
      </c>
    </row>
    <row collapsed="false" customFormat="false" customHeight="false" hidden="false" ht="12.1" outlineLevel="0" r="530">
      <c r="A530" s="20" t="n">
        <v>45814.62162037</v>
      </c>
      <c r="B530" s="16" t="s">
        <v>471</v>
      </c>
      <c r="C530" s="16" t="s">
        <v>708</v>
      </c>
      <c r="D530" s="16" t="s">
        <v>466</v>
      </c>
      <c r="E530" s="16" t="s">
        <v>73</v>
      </c>
      <c r="F530" s="16" t="s">
        <v>20</v>
      </c>
      <c r="G530" s="7" t="n">
        <v>3</v>
      </c>
      <c r="H530" s="6" t="n">
        <v>100.09333333333</v>
      </c>
      <c r="I530" s="6" t="n">
        <v>-237603.16</v>
      </c>
      <c r="J530" s="6" t="n">
        <v>-50.64</v>
      </c>
      <c r="K530" s="6" t="n">
        <v>-149.29</v>
      </c>
      <c r="L530" s="6" t="n">
        <v>-0</v>
      </c>
      <c r="M530" s="6" t="s">
        <f>=I530+J530+K530+L530</f>
      </c>
      <c r="N530" s="6"/>
      <c r="O530" s="16"/>
      <c r="P530" s="16" t="s">
        <v>655</v>
      </c>
    </row>
    <row collapsed="false" customFormat="false" customHeight="false" hidden="false" ht="12.1" outlineLevel="0" r="531">
      <c r="A531" s="20" t="n">
        <v>45818.454849537</v>
      </c>
      <c r="B531" s="16" t="s">
        <v>17</v>
      </c>
      <c r="C531" s="16" t="s">
        <v>567</v>
      </c>
      <c r="D531" s="16" t="s">
        <v>466</v>
      </c>
      <c r="E531" s="16" t="s">
        <v>18</v>
      </c>
      <c r="F531" s="16" t="s">
        <v>20</v>
      </c>
      <c r="G531" s="7" t="n">
        <v>15</v>
      </c>
      <c r="H531" s="6" t="n">
        <v>3746</v>
      </c>
      <c r="I531" s="6" t="n">
        <v>-56190</v>
      </c>
      <c r="J531" s="6" t="n">
        <v>-0</v>
      </c>
      <c r="K531" s="6" t="n">
        <v>-28.1</v>
      </c>
      <c r="L531" s="6" t="n">
        <v>-0</v>
      </c>
      <c r="M531" s="6" t="s">
        <f>=I531+J531+K531+L531</f>
      </c>
      <c r="N531" s="6"/>
      <c r="O531" s="16"/>
      <c r="P531" s="16" t="s">
        <v>655</v>
      </c>
    </row>
    <row collapsed="false" customFormat="false" customHeight="false" hidden="false" ht="12.1" outlineLevel="0" r="532">
      <c r="A532" s="21" t="n">
        <v>45824.020636574</v>
      </c>
      <c r="B532" s="22" t="s">
        <v>581</v>
      </c>
      <c r="C532" s="22" t="s">
        <v>709</v>
      </c>
      <c r="D532" s="22" t="s">
        <v>581</v>
      </c>
      <c r="E532" s="22" t="s">
        <v>581</v>
      </c>
      <c r="F532" s="22" t="s">
        <v>20</v>
      </c>
      <c r="G532" s="23" t="n">
        <v>1</v>
      </c>
      <c r="H532" s="24" t="n">
        <v>674.41</v>
      </c>
      <c r="I532" s="24" t="n">
        <v>674.41</v>
      </c>
      <c r="J532" s="24" t="n">
        <v>0</v>
      </c>
      <c r="K532" s="24" t="n">
        <v>-0</v>
      </c>
      <c r="L532" s="24" t="n">
        <v>-0</v>
      </c>
      <c r="M532" s="6" t="s">
        <f>=I532+J532+K532+L532</f>
      </c>
      <c r="N532" s="24"/>
      <c r="O532" s="22"/>
      <c r="P532" s="22" t="s">
        <v>655</v>
      </c>
    </row>
    <row collapsed="false" customFormat="false" customHeight="false" hidden="false" ht="12.1" outlineLevel="0" r="533">
      <c r="A533" s="21" t="n">
        <v>45824.719143519</v>
      </c>
      <c r="B533" s="22" t="s">
        <v>581</v>
      </c>
      <c r="C533" s="22" t="s">
        <v>710</v>
      </c>
      <c r="D533" s="22" t="s">
        <v>581</v>
      </c>
      <c r="E533" s="22" t="s">
        <v>581</v>
      </c>
      <c r="F533" s="22" t="s">
        <v>20</v>
      </c>
      <c r="G533" s="23" t="n">
        <v>1</v>
      </c>
      <c r="H533" s="24" t="n">
        <v>61.31</v>
      </c>
      <c r="I533" s="24" t="n">
        <v>61.31</v>
      </c>
      <c r="J533" s="24" t="n">
        <v>0</v>
      </c>
      <c r="K533" s="24" t="n">
        <v>-0</v>
      </c>
      <c r="L533" s="24" t="n">
        <v>-0</v>
      </c>
      <c r="M533" s="6" t="s">
        <f>=I533+J533+K533+L533</f>
      </c>
      <c r="N533" s="24"/>
      <c r="O533" s="22"/>
      <c r="P533" s="22" t="s">
        <v>552</v>
      </c>
    </row>
    <row collapsed="false" customFormat="false" customHeight="false" hidden="false" ht="12.1" outlineLevel="0" r="534">
      <c r="A534" s="21" t="n">
        <v>45827.691354167</v>
      </c>
      <c r="B534" s="22" t="s">
        <v>581</v>
      </c>
      <c r="C534" s="22" t="s">
        <v>711</v>
      </c>
      <c r="D534" s="22" t="s">
        <v>581</v>
      </c>
      <c r="E534" s="22" t="s">
        <v>581</v>
      </c>
      <c r="F534" s="22" t="s">
        <v>20</v>
      </c>
      <c r="G534" s="23" t="n">
        <v>1</v>
      </c>
      <c r="H534" s="24" t="n">
        <v>1803.22</v>
      </c>
      <c r="I534" s="24" t="n">
        <v>1803.22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4"/>
      <c r="O534" s="22"/>
      <c r="P534" s="22" t="s">
        <v>552</v>
      </c>
    </row>
    <row collapsed="false" customFormat="false" customHeight="false" hidden="false" ht="12.1" outlineLevel="0" r="535">
      <c r="A535" s="20" t="n">
        <v>45828.888969907</v>
      </c>
      <c r="B535" s="16" t="s">
        <v>17</v>
      </c>
      <c r="C535" s="16" t="s">
        <v>567</v>
      </c>
      <c r="D535" s="16" t="s">
        <v>466</v>
      </c>
      <c r="E535" s="16" t="s">
        <v>18</v>
      </c>
      <c r="F535" s="16" t="s">
        <v>20</v>
      </c>
      <c r="G535" s="7" t="n">
        <v>2</v>
      </c>
      <c r="H535" s="6" t="n">
        <v>3614.5</v>
      </c>
      <c r="I535" s="6" t="n">
        <v>-7229</v>
      </c>
      <c r="J535" s="6" t="n">
        <v>-0</v>
      </c>
      <c r="K535" s="6" t="n">
        <v>-5.78</v>
      </c>
      <c r="L535" s="6" t="n">
        <v>-0</v>
      </c>
      <c r="M535" s="6" t="s">
        <f>=I535+J535+K535+L535</f>
      </c>
      <c r="N535" s="6"/>
      <c r="O535" s="16"/>
      <c r="P535" s="16" t="s">
        <v>655</v>
      </c>
    </row>
    <row collapsed="false" customFormat="false" customHeight="false" hidden="false" ht="12.1" outlineLevel="0" r="536">
      <c r="A536" s="21" t="n">
        <v>45835.020636574</v>
      </c>
      <c r="B536" s="22" t="s">
        <v>581</v>
      </c>
      <c r="C536" s="22" t="s">
        <v>712</v>
      </c>
      <c r="D536" s="22" t="s">
        <v>581</v>
      </c>
      <c r="E536" s="22" t="s">
        <v>581</v>
      </c>
      <c r="F536" s="22" t="s">
        <v>20</v>
      </c>
      <c r="G536" s="23" t="n">
        <v>1</v>
      </c>
      <c r="H536" s="24" t="n">
        <v>65</v>
      </c>
      <c r="I536" s="24" t="n">
        <v>65</v>
      </c>
      <c r="J536" s="24" t="n">
        <v>0</v>
      </c>
      <c r="K536" s="24" t="n">
        <v>-0</v>
      </c>
      <c r="L536" s="24" t="n">
        <v>-0</v>
      </c>
      <c r="M536" s="6" t="s">
        <f>=I536+J536+K536+L536</f>
      </c>
      <c r="N536" s="24"/>
      <c r="O536" s="22"/>
      <c r="P536" s="22" t="s">
        <v>655</v>
      </c>
    </row>
    <row collapsed="false" customFormat="false" customHeight="false" hidden="false" ht="12.1" outlineLevel="0" r="537">
      <c r="A537" s="25" t="n">
        <v>45840.490266204</v>
      </c>
      <c r="B537" s="26" t="s">
        <v>520</v>
      </c>
      <c r="C537" s="26" t="s">
        <v>687</v>
      </c>
      <c r="D537" s="26" t="s">
        <v>467</v>
      </c>
      <c r="E537" s="26" t="s">
        <v>73</v>
      </c>
      <c r="F537" s="26" t="s">
        <v>20</v>
      </c>
      <c r="G537" s="27" t="n">
        <v>-20</v>
      </c>
      <c r="H537" s="28" t="n">
        <v>99.515265</v>
      </c>
      <c r="I537" s="28" t="n">
        <v>156075.97</v>
      </c>
      <c r="J537" s="28" t="n">
        <v>47.03</v>
      </c>
      <c r="K537" s="28" t="n">
        <v>-101.45</v>
      </c>
      <c r="L537" s="28" t="n">
        <v>-0</v>
      </c>
      <c r="M537" s="6" t="s">
        <f>=I537+J537+K537+L537</f>
      </c>
      <c r="N537" s="28"/>
      <c r="O537" s="26"/>
      <c r="P537" s="26" t="s">
        <v>655</v>
      </c>
    </row>
    <row collapsed="false" customFormat="false" customHeight="false" hidden="false" ht="12.1" outlineLevel="0" r="538">
      <c r="A538" s="21" t="n">
        <v>45841.020636574</v>
      </c>
      <c r="B538" s="22" t="s">
        <v>581</v>
      </c>
      <c r="C538" s="22" t="s">
        <v>713</v>
      </c>
      <c r="D538" s="22" t="s">
        <v>581</v>
      </c>
      <c r="E538" s="22" t="s">
        <v>581</v>
      </c>
      <c r="F538" s="22" t="s">
        <v>20</v>
      </c>
      <c r="G538" s="23" t="n">
        <v>1</v>
      </c>
      <c r="H538" s="24" t="n">
        <v>68.32</v>
      </c>
      <c r="I538" s="24" t="n">
        <v>68.32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4"/>
      <c r="O538" s="22"/>
      <c r="P538" s="22" t="s">
        <v>655</v>
      </c>
    </row>
    <row collapsed="false" customFormat="false" customHeight="false" hidden="false" ht="12.1" outlineLevel="0" r="539">
      <c r="A539" s="21" t="n">
        <v>45841.020636574</v>
      </c>
      <c r="B539" s="22" t="s">
        <v>581</v>
      </c>
      <c r="C539" s="22" t="s">
        <v>713</v>
      </c>
      <c r="D539" s="22" t="s">
        <v>581</v>
      </c>
      <c r="E539" s="22" t="s">
        <v>581</v>
      </c>
      <c r="F539" s="22" t="s">
        <v>20</v>
      </c>
      <c r="G539" s="23" t="n">
        <v>1</v>
      </c>
      <c r="H539" s="24" t="n">
        <v>1298.08</v>
      </c>
      <c r="I539" s="24" t="n">
        <v>1298.08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4"/>
      <c r="O539" s="22"/>
      <c r="P539" s="22" t="s">
        <v>655</v>
      </c>
    </row>
    <row collapsed="false" customFormat="false" customHeight="false" hidden="false" ht="12.1" outlineLevel="0" r="540">
      <c r="A540" s="21" t="n">
        <v>45845.020636574</v>
      </c>
      <c r="B540" s="22" t="s">
        <v>581</v>
      </c>
      <c r="C540" s="22" t="s">
        <v>714</v>
      </c>
      <c r="D540" s="22" t="s">
        <v>581</v>
      </c>
      <c r="E540" s="22" t="s">
        <v>581</v>
      </c>
      <c r="F540" s="22" t="s">
        <v>20</v>
      </c>
      <c r="G540" s="23" t="n">
        <v>1</v>
      </c>
      <c r="H540" s="24" t="n">
        <v>502.18</v>
      </c>
      <c r="I540" s="24" t="n">
        <v>502.18</v>
      </c>
      <c r="J540" s="24" t="n">
        <v>0</v>
      </c>
      <c r="K540" s="24" t="n">
        <v>-0</v>
      </c>
      <c r="L540" s="24" t="n">
        <v>-0</v>
      </c>
      <c r="M540" s="6" t="s">
        <f>=I540+J540+K540+L540</f>
      </c>
      <c r="N540" s="24"/>
      <c r="O540" s="22"/>
      <c r="P540" s="22" t="s">
        <v>655</v>
      </c>
    </row>
    <row collapsed="false" customFormat="false" customHeight="false" hidden="false" ht="12.1" outlineLevel="0" r="541">
      <c r="A541" s="21" t="n">
        <v>45845.020636574</v>
      </c>
      <c r="B541" s="22" t="s">
        <v>581</v>
      </c>
      <c r="C541" s="22" t="s">
        <v>714</v>
      </c>
      <c r="D541" s="22" t="s">
        <v>581</v>
      </c>
      <c r="E541" s="22" t="s">
        <v>581</v>
      </c>
      <c r="F541" s="22" t="s">
        <v>20</v>
      </c>
      <c r="G541" s="23" t="n">
        <v>1</v>
      </c>
      <c r="H541" s="24" t="n">
        <v>1004.36</v>
      </c>
      <c r="I541" s="24" t="n">
        <v>1004.36</v>
      </c>
      <c r="J541" s="24" t="n">
        <v>0</v>
      </c>
      <c r="K541" s="24" t="n">
        <v>-0</v>
      </c>
      <c r="L541" s="24" t="n">
        <v>-0</v>
      </c>
      <c r="M541" s="6" t="s">
        <f>=I541+J541+K541+L541</f>
      </c>
      <c r="N541" s="24"/>
      <c r="O541" s="22"/>
      <c r="P541" s="22" t="s">
        <v>655</v>
      </c>
    </row>
    <row collapsed="false" customFormat="false" customHeight="false" hidden="false" ht="12.1" outlineLevel="0" r="542">
      <c r="A542" s="25" t="n">
        <v>45847.473611111</v>
      </c>
      <c r="B542" s="26" t="s">
        <v>487</v>
      </c>
      <c r="C542" s="26" t="s">
        <v>571</v>
      </c>
      <c r="D542" s="26" t="s">
        <v>467</v>
      </c>
      <c r="E542" s="26" t="s">
        <v>18</v>
      </c>
      <c r="F542" s="26" t="s">
        <v>20</v>
      </c>
      <c r="G542" s="27" t="n">
        <v>-10</v>
      </c>
      <c r="H542" s="28" t="n">
        <v>150.811</v>
      </c>
      <c r="I542" s="28" t="n">
        <v>1508.11</v>
      </c>
      <c r="J542" s="28" t="n">
        <v>0</v>
      </c>
      <c r="K542" s="28" t="n">
        <v>-0</v>
      </c>
      <c r="L542" s="28" t="n">
        <v>-0</v>
      </c>
      <c r="M542" s="6" t="s">
        <f>=I542+J542+K542+L542</f>
      </c>
      <c r="N542" s="28"/>
      <c r="O542" s="26"/>
      <c r="P542" s="26" t="s">
        <v>552</v>
      </c>
    </row>
    <row collapsed="false" customFormat="false" customHeight="false" hidden="false" ht="12.1" outlineLevel="0" r="543">
      <c r="A543" s="20" t="n">
        <v>45847.475439815</v>
      </c>
      <c r="B543" s="16" t="s">
        <v>524</v>
      </c>
      <c r="C543" s="16" t="s">
        <v>715</v>
      </c>
      <c r="D543" s="16" t="s">
        <v>466</v>
      </c>
      <c r="E543" s="16" t="s">
        <v>18</v>
      </c>
      <c r="F543" s="16" t="s">
        <v>20</v>
      </c>
      <c r="G543" s="7" t="n">
        <v>1580</v>
      </c>
      <c r="H543" s="6" t="n">
        <v>0.9545</v>
      </c>
      <c r="I543" s="6" t="n">
        <v>-1508.11</v>
      </c>
      <c r="J543" s="6" t="n">
        <v>-0</v>
      </c>
      <c r="K543" s="6" t="n">
        <v>-0</v>
      </c>
      <c r="L543" s="6" t="n">
        <v>-0</v>
      </c>
      <c r="M543" s="6" t="s">
        <f>=I543+J543+K543+L543</f>
      </c>
      <c r="N543" s="6"/>
      <c r="O543" s="16"/>
      <c r="P543" s="16" t="s">
        <v>552</v>
      </c>
    </row>
    <row collapsed="false" customFormat="false" customHeight="false" hidden="false" ht="12.1" outlineLevel="0" r="544">
      <c r="A544" s="20" t="n">
        <v>45852.738912037</v>
      </c>
      <c r="B544" s="16" t="s">
        <v>17</v>
      </c>
      <c r="C544" s="16" t="s">
        <v>567</v>
      </c>
      <c r="D544" s="16" t="s">
        <v>466</v>
      </c>
      <c r="E544" s="16" t="s">
        <v>18</v>
      </c>
      <c r="F544" s="16" t="s">
        <v>20</v>
      </c>
      <c r="G544" s="7" t="n">
        <v>40</v>
      </c>
      <c r="H544" s="6" t="n">
        <v>3385</v>
      </c>
      <c r="I544" s="6" t="n">
        <v>-135400</v>
      </c>
      <c r="J544" s="6" t="n">
        <v>-0</v>
      </c>
      <c r="K544" s="6" t="n">
        <v>-108.31</v>
      </c>
      <c r="L544" s="6" t="n">
        <v>-0</v>
      </c>
      <c r="M544" s="6" t="s">
        <f>=I544+J544+K544+L544</f>
      </c>
      <c r="N544" s="6"/>
      <c r="O544" s="16"/>
      <c r="P544" s="16" t="s">
        <v>655</v>
      </c>
    </row>
    <row collapsed="false" customFormat="false" customHeight="false" hidden="false" ht="12.1" outlineLevel="0" r="545">
      <c r="A545" s="20" t="n">
        <v>45852.740416667</v>
      </c>
      <c r="B545" s="16" t="s">
        <v>47</v>
      </c>
      <c r="C545" s="16" t="s">
        <v>700</v>
      </c>
      <c r="D545" s="16" t="s">
        <v>466</v>
      </c>
      <c r="E545" s="16" t="s">
        <v>18</v>
      </c>
      <c r="F545" s="16" t="s">
        <v>20</v>
      </c>
      <c r="G545" s="7" t="n">
        <v>124</v>
      </c>
      <c r="H545" s="6" t="n">
        <v>422.5</v>
      </c>
      <c r="I545" s="6" t="n">
        <v>-52390</v>
      </c>
      <c r="J545" s="6" t="n">
        <v>-0</v>
      </c>
      <c r="K545" s="6" t="n">
        <v>-26.2</v>
      </c>
      <c r="L545" s="6" t="n">
        <v>-0</v>
      </c>
      <c r="M545" s="6" t="s">
        <f>=I545+J545+K545+L545</f>
      </c>
      <c r="N545" s="6"/>
      <c r="O545" s="16"/>
      <c r="P545" s="16" t="s">
        <v>655</v>
      </c>
    </row>
    <row collapsed="false" customFormat="false" customHeight="false" hidden="false" ht="12.1" outlineLevel="0" r="546">
      <c r="A546" s="21" t="n">
        <v>45854.020636574</v>
      </c>
      <c r="B546" s="22" t="s">
        <v>581</v>
      </c>
      <c r="C546" s="22" t="s">
        <v>716</v>
      </c>
      <c r="D546" s="22" t="s">
        <v>581</v>
      </c>
      <c r="E546" s="22" t="s">
        <v>581</v>
      </c>
      <c r="F546" s="22" t="s">
        <v>20</v>
      </c>
      <c r="G546" s="23" t="n">
        <v>1</v>
      </c>
      <c r="H546" s="24" t="n">
        <v>672.43</v>
      </c>
      <c r="I546" s="24" t="n">
        <v>672.43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4"/>
      <c r="O546" s="22"/>
      <c r="P546" s="22" t="s">
        <v>655</v>
      </c>
    </row>
    <row collapsed="false" customFormat="false" customHeight="false" hidden="false" ht="12.1" outlineLevel="0" r="547">
      <c r="A547" s="21" t="n">
        <v>45854.59744213</v>
      </c>
      <c r="B547" s="22" t="s">
        <v>581</v>
      </c>
      <c r="C547" s="22" t="s">
        <v>717</v>
      </c>
      <c r="D547" s="22" t="s">
        <v>581</v>
      </c>
      <c r="E547" s="22" t="s">
        <v>581</v>
      </c>
      <c r="F547" s="22" t="s">
        <v>20</v>
      </c>
      <c r="G547" s="23" t="n">
        <v>1</v>
      </c>
      <c r="H547" s="24" t="n">
        <v>61.13</v>
      </c>
      <c r="I547" s="24" t="n">
        <v>61.13</v>
      </c>
      <c r="J547" s="24" t="n">
        <v>0</v>
      </c>
      <c r="K547" s="24" t="n">
        <v>-0</v>
      </c>
      <c r="L547" s="24" t="n">
        <v>-0</v>
      </c>
      <c r="M547" s="6" t="s">
        <f>=I547+J547+K547+L547</f>
      </c>
      <c r="N547" s="24"/>
      <c r="O547" s="22"/>
      <c r="P547" s="22" t="s">
        <v>552</v>
      </c>
    </row>
    <row collapsed="false" customFormat="false" customHeight="false" hidden="false" ht="12.1" outlineLevel="0" r="548">
      <c r="A548" s="21" t="n">
        <v>45856.020636574</v>
      </c>
      <c r="B548" s="22" t="s">
        <v>581</v>
      </c>
      <c r="C548" s="22" t="s">
        <v>718</v>
      </c>
      <c r="D548" s="22" t="s">
        <v>581</v>
      </c>
      <c r="E548" s="22" t="s">
        <v>581</v>
      </c>
      <c r="F548" s="22" t="s">
        <v>20</v>
      </c>
      <c r="G548" s="23" t="n">
        <v>1</v>
      </c>
      <c r="H548" s="24" t="n">
        <v>3062</v>
      </c>
      <c r="I548" s="24" t="n">
        <v>3062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4"/>
      <c r="O548" s="22"/>
      <c r="P548" s="22" t="s">
        <v>655</v>
      </c>
    </row>
    <row collapsed="false" customFormat="false" customHeight="false" hidden="false" ht="12.1" outlineLevel="0" r="549">
      <c r="A549" s="21" t="n">
        <v>45856.486342593</v>
      </c>
      <c r="B549" s="22" t="s">
        <v>581</v>
      </c>
      <c r="C549" s="22" t="s">
        <v>719</v>
      </c>
      <c r="D549" s="22" t="s">
        <v>581</v>
      </c>
      <c r="E549" s="22" t="s">
        <v>581</v>
      </c>
      <c r="F549" s="22" t="s">
        <v>20</v>
      </c>
      <c r="G549" s="23" t="n">
        <v>1</v>
      </c>
      <c r="H549" s="24" t="n">
        <v>6125</v>
      </c>
      <c r="I549" s="24" t="n">
        <v>6125</v>
      </c>
      <c r="J549" s="24" t="n">
        <v>0</v>
      </c>
      <c r="K549" s="24" t="n">
        <v>-0</v>
      </c>
      <c r="L549" s="24" t="n">
        <v>-0</v>
      </c>
      <c r="M549" s="6" t="s">
        <f>=I549+J549+K549+L549</f>
      </c>
      <c r="N549" s="24"/>
      <c r="O549" s="22"/>
      <c r="P549" s="22" t="s">
        <v>552</v>
      </c>
    </row>
    <row collapsed="false" customFormat="false" customHeight="false" hidden="false" ht="12.1" outlineLevel="0" r="550">
      <c r="A550" s="21" t="n">
        <v>45859.660011574</v>
      </c>
      <c r="B550" s="22" t="s">
        <v>581</v>
      </c>
      <c r="C550" s="22" t="s">
        <v>720</v>
      </c>
      <c r="D550" s="22" t="s">
        <v>581</v>
      </c>
      <c r="E550" s="22" t="s">
        <v>581</v>
      </c>
      <c r="F550" s="22" t="s">
        <v>20</v>
      </c>
      <c r="G550" s="23" t="n">
        <v>1</v>
      </c>
      <c r="H550" s="24" t="n">
        <v>1791.33</v>
      </c>
      <c r="I550" s="24" t="n">
        <v>1791.33</v>
      </c>
      <c r="J550" s="24" t="n">
        <v>0</v>
      </c>
      <c r="K550" s="24" t="n">
        <v>-0</v>
      </c>
      <c r="L550" s="24" t="n">
        <v>-0</v>
      </c>
      <c r="M550" s="6" t="s">
        <f>=I550+J550+K550+L550</f>
      </c>
      <c r="N550" s="24"/>
      <c r="O550" s="22"/>
      <c r="P550" s="22" t="s">
        <v>552</v>
      </c>
    </row>
    <row collapsed="false" customFormat="false" customHeight="false" hidden="false" ht="12.1" outlineLevel="0" r="551">
      <c r="A551" s="21" t="n">
        <v>45862.667025463</v>
      </c>
      <c r="B551" s="22" t="s">
        <v>581</v>
      </c>
      <c r="C551" s="22" t="s">
        <v>721</v>
      </c>
      <c r="D551" s="22" t="s">
        <v>581</v>
      </c>
      <c r="E551" s="22" t="s">
        <v>581</v>
      </c>
      <c r="F551" s="22" t="s">
        <v>20</v>
      </c>
      <c r="G551" s="23" t="n">
        <v>1</v>
      </c>
      <c r="H551" s="24" t="n">
        <v>689</v>
      </c>
      <c r="I551" s="24" t="n">
        <v>689</v>
      </c>
      <c r="J551" s="24" t="n">
        <v>0</v>
      </c>
      <c r="K551" s="24" t="n">
        <v>-0</v>
      </c>
      <c r="L551" s="24" t="n">
        <v>-0</v>
      </c>
      <c r="M551" s="6" t="s">
        <f>=I551+J551+K551+L551</f>
      </c>
      <c r="N551" s="24"/>
      <c r="O551" s="22"/>
      <c r="P551" s="22" t="s">
        <v>552</v>
      </c>
    </row>
    <row collapsed="false" customFormat="false" customHeight="false" hidden="false" ht="12.1" outlineLevel="0" r="552">
      <c r="A552" s="21" t="n">
        <v>45866.020636574</v>
      </c>
      <c r="B552" s="22" t="s">
        <v>581</v>
      </c>
      <c r="C552" s="22" t="s">
        <v>722</v>
      </c>
      <c r="D552" s="22" t="s">
        <v>581</v>
      </c>
      <c r="E552" s="22" t="s">
        <v>581</v>
      </c>
      <c r="F552" s="22" t="s">
        <v>20</v>
      </c>
      <c r="G552" s="23" t="n">
        <v>1</v>
      </c>
      <c r="H552" s="24" t="n">
        <v>2297</v>
      </c>
      <c r="I552" s="24" t="n">
        <v>2297</v>
      </c>
      <c r="J552" s="24" t="n">
        <v>0</v>
      </c>
      <c r="K552" s="24" t="n">
        <v>-0</v>
      </c>
      <c r="L552" s="24" t="n">
        <v>-0</v>
      </c>
      <c r="M552" s="6" t="s">
        <f>=I552+J552+K552+L552</f>
      </c>
      <c r="N552" s="24"/>
      <c r="O552" s="22"/>
      <c r="P552" s="22" t="s">
        <v>655</v>
      </c>
    </row>
    <row collapsed="false" customFormat="false" customHeight="false" hidden="false" ht="12.1" outlineLevel="0" r="553">
      <c r="A553" s="21" t="n">
        <v>45867.020636574</v>
      </c>
      <c r="B553" s="22" t="s">
        <v>581</v>
      </c>
      <c r="C553" s="22" t="s">
        <v>723</v>
      </c>
      <c r="D553" s="22" t="s">
        <v>581</v>
      </c>
      <c r="E553" s="22" t="s">
        <v>581</v>
      </c>
      <c r="F553" s="22" t="s">
        <v>20</v>
      </c>
      <c r="G553" s="23" t="n">
        <v>1</v>
      </c>
      <c r="H553" s="24" t="n">
        <v>665.84</v>
      </c>
      <c r="I553" s="24" t="n">
        <v>665.84</v>
      </c>
      <c r="J553" s="24" t="n">
        <v>0</v>
      </c>
      <c r="K553" s="24" t="n">
        <v>-0</v>
      </c>
      <c r="L553" s="24" t="n">
        <v>-0</v>
      </c>
      <c r="M553" s="6" t="s">
        <f>=I553+J553+K553+L553</f>
      </c>
      <c r="N553" s="24"/>
      <c r="O553" s="22"/>
      <c r="P553" s="22" t="s">
        <v>655</v>
      </c>
    </row>
    <row collapsed="false" customFormat="false" customHeight="false" hidden="false" ht="12.1" outlineLevel="0" r="554">
      <c r="A554" s="21" t="n">
        <v>45867.465416667</v>
      </c>
      <c r="B554" s="22" t="s">
        <v>581</v>
      </c>
      <c r="C554" s="22" t="s">
        <v>724</v>
      </c>
      <c r="D554" s="22" t="s">
        <v>581</v>
      </c>
      <c r="E554" s="22" t="s">
        <v>581</v>
      </c>
      <c r="F554" s="22" t="s">
        <v>20</v>
      </c>
      <c r="G554" s="23" t="n">
        <v>1</v>
      </c>
      <c r="H554" s="24" t="n">
        <v>18989.44</v>
      </c>
      <c r="I554" s="24" t="n">
        <v>18989.44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4"/>
      <c r="O554" s="22"/>
      <c r="P554" s="22" t="s">
        <v>552</v>
      </c>
    </row>
    <row collapsed="false" customFormat="false" customHeight="false" hidden="false" ht="12.1" outlineLevel="0" r="555">
      <c r="A555" s="20" t="n">
        <v>45868.520821759</v>
      </c>
      <c r="B555" s="16" t="s">
        <v>47</v>
      </c>
      <c r="C555" s="16" t="s">
        <v>700</v>
      </c>
      <c r="D555" s="16" t="s">
        <v>466</v>
      </c>
      <c r="E555" s="16" t="s">
        <v>18</v>
      </c>
      <c r="F555" s="16" t="s">
        <v>20</v>
      </c>
      <c r="G555" s="7" t="n">
        <v>68</v>
      </c>
      <c r="H555" s="6" t="n">
        <v>437</v>
      </c>
      <c r="I555" s="6" t="n">
        <v>-29716</v>
      </c>
      <c r="J555" s="6" t="n">
        <v>-0</v>
      </c>
      <c r="K555" s="6" t="n">
        <v>-20.8</v>
      </c>
      <c r="L555" s="6" t="n">
        <v>-0</v>
      </c>
      <c r="M555" s="6" t="s">
        <f>=I555+J555+K555+L555</f>
      </c>
      <c r="N555" s="6"/>
      <c r="O555" s="16"/>
      <c r="P555" s="16" t="s">
        <v>552</v>
      </c>
    </row>
    <row collapsed="false" customFormat="false" customHeight="false" hidden="false" ht="12.1" outlineLevel="0" r="556">
      <c r="A556" s="20" t="n">
        <v>45868.541458333</v>
      </c>
      <c r="B556" s="16" t="s">
        <v>47</v>
      </c>
      <c r="C556" s="16" t="s">
        <v>700</v>
      </c>
      <c r="D556" s="16" t="s">
        <v>466</v>
      </c>
      <c r="E556" s="16" t="s">
        <v>18</v>
      </c>
      <c r="F556" s="16" t="s">
        <v>20</v>
      </c>
      <c r="G556" s="7" t="n">
        <v>16</v>
      </c>
      <c r="H556" s="6" t="n">
        <v>437</v>
      </c>
      <c r="I556" s="6" t="n">
        <v>-6992</v>
      </c>
      <c r="J556" s="6" t="n">
        <v>-0</v>
      </c>
      <c r="K556" s="6" t="n">
        <v>-3.5</v>
      </c>
      <c r="L556" s="6" t="n">
        <v>-0</v>
      </c>
      <c r="M556" s="6" t="s">
        <f>=I556+J556+K556+L556</f>
      </c>
      <c r="N556" s="6"/>
      <c r="O556" s="16"/>
      <c r="P556" s="16" t="s">
        <v>655</v>
      </c>
    </row>
    <row collapsed="false" customFormat="false" customHeight="false" hidden="false" ht="12.1" outlineLevel="0" r="557">
      <c r="A557" s="21" t="n">
        <v>45870.020636574</v>
      </c>
      <c r="B557" s="22" t="s">
        <v>581</v>
      </c>
      <c r="C557" s="22" t="s">
        <v>725</v>
      </c>
      <c r="D557" s="22" t="s">
        <v>581</v>
      </c>
      <c r="E557" s="22" t="s">
        <v>581</v>
      </c>
      <c r="F557" s="22" t="s">
        <v>20</v>
      </c>
      <c r="G557" s="23" t="n">
        <v>1</v>
      </c>
      <c r="H557" s="24" t="n">
        <v>24248</v>
      </c>
      <c r="I557" s="24" t="n">
        <v>24248</v>
      </c>
      <c r="J557" s="24" t="n">
        <v>0</v>
      </c>
      <c r="K557" s="24" t="n">
        <v>-0</v>
      </c>
      <c r="L557" s="24" t="n">
        <v>-0</v>
      </c>
      <c r="M557" s="6" t="s">
        <f>=I557+J557+K557+L557</f>
      </c>
      <c r="N557" s="24"/>
      <c r="O557" s="22"/>
      <c r="P557" s="22" t="s">
        <v>655</v>
      </c>
    </row>
    <row collapsed="false" customFormat="false" customHeight="false" hidden="false" ht="12.1" outlineLevel="0" r="558">
      <c r="A558" s="21" t="n">
        <v>45870.521157407</v>
      </c>
      <c r="B558" s="22" t="s">
        <v>581</v>
      </c>
      <c r="C558" s="22" t="s">
        <v>726</v>
      </c>
      <c r="D558" s="22" t="s">
        <v>581</v>
      </c>
      <c r="E558" s="22" t="s">
        <v>581</v>
      </c>
      <c r="F558" s="22" t="s">
        <v>20</v>
      </c>
      <c r="G558" s="23" t="n">
        <v>1</v>
      </c>
      <c r="H558" s="24" t="n">
        <v>45898.25</v>
      </c>
      <c r="I558" s="24" t="n">
        <v>45898.25</v>
      </c>
      <c r="J558" s="24" t="n">
        <v>0</v>
      </c>
      <c r="K558" s="24" t="n">
        <v>-0</v>
      </c>
      <c r="L558" s="24" t="n">
        <v>-0</v>
      </c>
      <c r="M558" s="6" t="s">
        <f>=I558+J558+K558+L558</f>
      </c>
      <c r="N558" s="24"/>
      <c r="O558" s="22"/>
      <c r="P558" s="22" t="s">
        <v>552</v>
      </c>
    </row>
    <row collapsed="false" customFormat="false" customHeight="false" hidden="false" ht="12.1" outlineLevel="0" r="559">
      <c r="A559" s="21" t="n">
        <v>45873.020636574</v>
      </c>
      <c r="B559" s="22" t="s">
        <v>581</v>
      </c>
      <c r="C559" s="22" t="s">
        <v>727</v>
      </c>
      <c r="D559" s="22" t="s">
        <v>581</v>
      </c>
      <c r="E559" s="22" t="s">
        <v>581</v>
      </c>
      <c r="F559" s="22" t="s">
        <v>20</v>
      </c>
      <c r="G559" s="23" t="n">
        <v>1</v>
      </c>
      <c r="H559" s="24" t="n">
        <v>3336.4</v>
      </c>
      <c r="I559" s="24" t="n">
        <v>3336.4</v>
      </c>
      <c r="J559" s="24" t="n">
        <v>0</v>
      </c>
      <c r="K559" s="24" t="n">
        <v>-0</v>
      </c>
      <c r="L559" s="24" t="n">
        <v>-0</v>
      </c>
      <c r="M559" s="6" t="s">
        <f>=I559+J559+K559+L559</f>
      </c>
      <c r="N559" s="24"/>
      <c r="O559" s="22"/>
      <c r="P559" s="22" t="s">
        <v>655</v>
      </c>
    </row>
    <row collapsed="false" customFormat="false" customHeight="false" hidden="false" ht="12.1" outlineLevel="0" r="560">
      <c r="A560" s="21" t="n">
        <v>45873.469178241</v>
      </c>
      <c r="B560" s="22" t="s">
        <v>581</v>
      </c>
      <c r="C560" s="22" t="s">
        <v>728</v>
      </c>
      <c r="D560" s="22" t="s">
        <v>581</v>
      </c>
      <c r="E560" s="22" t="s">
        <v>581</v>
      </c>
      <c r="F560" s="22" t="s">
        <v>20</v>
      </c>
      <c r="G560" s="23" t="n">
        <v>1</v>
      </c>
      <c r="H560" s="24" t="n">
        <v>45192.6</v>
      </c>
      <c r="I560" s="24" t="n">
        <v>45192.6</v>
      </c>
      <c r="J560" s="24" t="n">
        <v>0</v>
      </c>
      <c r="K560" s="24" t="n">
        <v>-0</v>
      </c>
      <c r="L560" s="24" t="n">
        <v>-0</v>
      </c>
      <c r="M560" s="6" t="s">
        <f>=I560+J560+K560+L560</f>
      </c>
      <c r="N560" s="24"/>
      <c r="O560" s="22"/>
      <c r="P560" s="22" t="s">
        <v>552</v>
      </c>
    </row>
    <row collapsed="false" customFormat="false" customHeight="false" hidden="false" ht="12.1" outlineLevel="0" r="561">
      <c r="A561" s="21" t="n">
        <v>45874.020636574</v>
      </c>
      <c r="B561" s="22" t="s">
        <v>581</v>
      </c>
      <c r="C561" s="22" t="s">
        <v>729</v>
      </c>
      <c r="D561" s="22" t="s">
        <v>581</v>
      </c>
      <c r="E561" s="22" t="s">
        <v>581</v>
      </c>
      <c r="F561" s="22" t="s">
        <v>20</v>
      </c>
      <c r="G561" s="23" t="n">
        <v>1</v>
      </c>
      <c r="H561" s="24" t="n">
        <v>511.7</v>
      </c>
      <c r="I561" s="24" t="n">
        <v>511.7</v>
      </c>
      <c r="J561" s="24" t="n">
        <v>0</v>
      </c>
      <c r="K561" s="24" t="n">
        <v>-0</v>
      </c>
      <c r="L561" s="24" t="n">
        <v>-0</v>
      </c>
      <c r="M561" s="6" t="s">
        <f>=I561+J561+K561+L561</f>
      </c>
      <c r="N561" s="24"/>
      <c r="O561" s="22"/>
      <c r="P561" s="22" t="s">
        <v>655</v>
      </c>
    </row>
    <row collapsed="false" customFormat="false" customHeight="false" hidden="false" ht="12.1" outlineLevel="0" r="562">
      <c r="A562" s="21" t="n">
        <v>45874.020636574</v>
      </c>
      <c r="B562" s="22" t="s">
        <v>581</v>
      </c>
      <c r="C562" s="22" t="s">
        <v>729</v>
      </c>
      <c r="D562" s="22" t="s">
        <v>581</v>
      </c>
      <c r="E562" s="22" t="s">
        <v>581</v>
      </c>
      <c r="F562" s="22" t="s">
        <v>20</v>
      </c>
      <c r="G562" s="23" t="n">
        <v>1</v>
      </c>
      <c r="H562" s="24" t="n">
        <v>1023.4</v>
      </c>
      <c r="I562" s="24" t="n">
        <v>1023.4</v>
      </c>
      <c r="J562" s="24" t="n">
        <v>0</v>
      </c>
      <c r="K562" s="24" t="n">
        <v>-0</v>
      </c>
      <c r="L562" s="24" t="n">
        <v>-0</v>
      </c>
      <c r="M562" s="6" t="s">
        <f>=I562+J562+K562+L562</f>
      </c>
      <c r="N562" s="24"/>
      <c r="O562" s="22"/>
      <c r="P562" s="22" t="s">
        <v>655</v>
      </c>
    </row>
    <row collapsed="false" customFormat="false" customHeight="false" hidden="false" ht="12.1" outlineLevel="0" r="563">
      <c r="A563" s="20" t="n">
        <v>45875.410740741</v>
      </c>
      <c r="B563" s="16" t="s">
        <v>47</v>
      </c>
      <c r="C563" s="16" t="s">
        <v>700</v>
      </c>
      <c r="D563" s="16" t="s">
        <v>466</v>
      </c>
      <c r="E563" s="16" t="s">
        <v>18</v>
      </c>
      <c r="F563" s="16" t="s">
        <v>20</v>
      </c>
      <c r="G563" s="7" t="n">
        <v>209</v>
      </c>
      <c r="H563" s="6" t="n">
        <v>437.31483253589</v>
      </c>
      <c r="I563" s="6" t="n">
        <v>-91398.8</v>
      </c>
      <c r="J563" s="6" t="n">
        <v>-0</v>
      </c>
      <c r="K563" s="6" t="n">
        <v>-63.98</v>
      </c>
      <c r="L563" s="6" t="n">
        <v>-0</v>
      </c>
      <c r="M563" s="6" t="s">
        <f>=I563+J563+K563+L563</f>
      </c>
      <c r="N563" s="6"/>
      <c r="O563" s="16"/>
      <c r="P563" s="16" t="s">
        <v>552</v>
      </c>
    </row>
    <row collapsed="false" customFormat="false" customHeight="false" hidden="false" ht="12.1" outlineLevel="0" r="564">
      <c r="A564" s="21" t="n">
        <v>45877.020636574</v>
      </c>
      <c r="B564" s="22" t="s">
        <v>551</v>
      </c>
      <c r="C564" s="22" t="s">
        <v>282</v>
      </c>
      <c r="D564" s="22" t="s">
        <v>551</v>
      </c>
      <c r="E564" s="22" t="s">
        <v>551</v>
      </c>
      <c r="F564" s="22" t="s">
        <v>20</v>
      </c>
      <c r="G564" s="23" t="n">
        <v>1</v>
      </c>
      <c r="H564" s="24" t="n">
        <v>1000000</v>
      </c>
      <c r="I564" s="24" t="n">
        <v>1000000</v>
      </c>
      <c r="J564" s="24" t="n">
        <v>0</v>
      </c>
      <c r="K564" s="24" t="n">
        <v>-0</v>
      </c>
      <c r="L564" s="24" t="n">
        <v>-0</v>
      </c>
      <c r="M564" s="6" t="s">
        <f>=I564+J564+K564+L564</f>
      </c>
      <c r="N564" s="24"/>
      <c r="O564" s="22"/>
      <c r="P564" s="22" t="s">
        <v>655</v>
      </c>
    </row>
    <row collapsed="false" customFormat="false" customHeight="false" hidden="false" ht="12.1" outlineLevel="0" r="565">
      <c r="A565" s="20" t="n">
        <v>45877.610752315</v>
      </c>
      <c r="B565" s="16" t="s">
        <v>473</v>
      </c>
      <c r="C565" s="16" t="s">
        <v>569</v>
      </c>
      <c r="D565" s="16" t="s">
        <v>466</v>
      </c>
      <c r="E565" s="16" t="s">
        <v>561</v>
      </c>
      <c r="F565" s="16" t="s">
        <v>20</v>
      </c>
      <c r="G565" s="7" t="n">
        <v>579209</v>
      </c>
      <c r="H565" s="6" t="n">
        <v>1.7669</v>
      </c>
      <c r="I565" s="6" t="n">
        <v>-1023404.39</v>
      </c>
      <c r="J565" s="6" t="n">
        <v>-0</v>
      </c>
      <c r="K565" s="6" t="n">
        <v>-0</v>
      </c>
      <c r="L565" s="6" t="n">
        <v>-0</v>
      </c>
      <c r="M565" s="6" t="s">
        <f>=I565+J565+K565+L565</f>
      </c>
      <c r="N565" s="6"/>
      <c r="O565" s="16"/>
      <c r="P565" s="16" t="s">
        <v>655</v>
      </c>
    </row>
    <row collapsed="false" customFormat="false" customHeight="false" hidden="false" ht="12.1" outlineLevel="0" r="566">
      <c r="A566" s="21" t="n">
        <v>45884.020636574</v>
      </c>
      <c r="B566" s="22" t="s">
        <v>581</v>
      </c>
      <c r="C566" s="22" t="s">
        <v>730</v>
      </c>
      <c r="D566" s="22" t="s">
        <v>581</v>
      </c>
      <c r="E566" s="22" t="s">
        <v>581</v>
      </c>
      <c r="F566" s="22" t="s">
        <v>20</v>
      </c>
      <c r="G566" s="23" t="n">
        <v>1</v>
      </c>
      <c r="H566" s="24" t="n">
        <v>682.99</v>
      </c>
      <c r="I566" s="24" t="n">
        <v>682.99</v>
      </c>
      <c r="J566" s="24" t="n">
        <v>0</v>
      </c>
      <c r="K566" s="24" t="n">
        <v>-0</v>
      </c>
      <c r="L566" s="24" t="n">
        <v>-0</v>
      </c>
      <c r="M566" s="6" t="s">
        <f>=I566+J566+K566+L566</f>
      </c>
      <c r="N566" s="24"/>
      <c r="O566" s="22"/>
      <c r="P566" s="22" t="s">
        <v>655</v>
      </c>
    </row>
    <row collapsed="false" customFormat="false" customHeight="false" hidden="false" ht="12.1" outlineLevel="0" r="567">
      <c r="A567" s="21" t="n">
        <v>45884.619074074</v>
      </c>
      <c r="B567" s="22" t="s">
        <v>581</v>
      </c>
      <c r="C567" s="22" t="s">
        <v>731</v>
      </c>
      <c r="D567" s="22" t="s">
        <v>581</v>
      </c>
      <c r="E567" s="22" t="s">
        <v>581</v>
      </c>
      <c r="F567" s="22" t="s">
        <v>20</v>
      </c>
      <c r="G567" s="23" t="n">
        <v>1</v>
      </c>
      <c r="H567" s="24" t="n">
        <v>62.09</v>
      </c>
      <c r="I567" s="24" t="n">
        <v>62.09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4"/>
      <c r="O567" s="22"/>
      <c r="P567" s="22" t="s">
        <v>552</v>
      </c>
    </row>
    <row collapsed="false" customFormat="false" customHeight="false" hidden="false" ht="12.1" outlineLevel="0" r="568">
      <c r="A568" s="21" t="n">
        <v>45887.587175926</v>
      </c>
      <c r="B568" s="22" t="s">
        <v>581</v>
      </c>
      <c r="C568" s="22" t="s">
        <v>732</v>
      </c>
      <c r="D568" s="22" t="s">
        <v>581</v>
      </c>
      <c r="E568" s="22" t="s">
        <v>581</v>
      </c>
      <c r="F568" s="22" t="s">
        <v>20</v>
      </c>
      <c r="G568" s="23" t="n">
        <v>1</v>
      </c>
      <c r="H568" s="24" t="n">
        <v>1833.38</v>
      </c>
      <c r="I568" s="24" t="n">
        <v>1833.38</v>
      </c>
      <c r="J568" s="24" t="n">
        <v>0</v>
      </c>
      <c r="K568" s="24" t="n">
        <v>-0</v>
      </c>
      <c r="L568" s="24" t="n">
        <v>-0</v>
      </c>
      <c r="M568" s="6" t="s">
        <f>=I568+J568+K568+L568</f>
      </c>
      <c r="N568" s="24"/>
      <c r="O568" s="22"/>
      <c r="P568" s="22" t="s">
        <v>552</v>
      </c>
    </row>
    <row collapsed="false" customFormat="false" customHeight="false" hidden="false" ht="12.1" outlineLevel="0" r="569">
      <c r="A569" s="20" t="n">
        <v>45888.420763889</v>
      </c>
      <c r="B569" s="16" t="s">
        <v>31</v>
      </c>
      <c r="C569" s="16" t="s">
        <v>672</v>
      </c>
      <c r="D569" s="16" t="s">
        <v>466</v>
      </c>
      <c r="E569" s="16" t="s">
        <v>18</v>
      </c>
      <c r="F569" s="16" t="s">
        <v>20</v>
      </c>
      <c r="G569" s="7" t="n">
        <v>200</v>
      </c>
      <c r="H569" s="6" t="n">
        <v>8.88</v>
      </c>
      <c r="I569" s="6" t="n">
        <v>-1776</v>
      </c>
      <c r="J569" s="6" t="n">
        <v>-0</v>
      </c>
      <c r="K569" s="6" t="n">
        <v>-1.24</v>
      </c>
      <c r="L569" s="6" t="n">
        <v>-0</v>
      </c>
      <c r="M569" s="6" t="s">
        <f>=I569+J569+K569+L569</f>
      </c>
      <c r="N569" s="6"/>
      <c r="O569" s="16"/>
      <c r="P569" s="16" t="s">
        <v>552</v>
      </c>
    </row>
    <row collapsed="false" customFormat="false" customHeight="false" hidden="false" ht="12.1" outlineLevel="0" r="570">
      <c r="A570" s="21" t="n">
        <v>45897.486342593</v>
      </c>
      <c r="B570" s="22" t="s">
        <v>581</v>
      </c>
      <c r="C570" s="22" t="s">
        <v>733</v>
      </c>
      <c r="D570" s="22" t="s">
        <v>581</v>
      </c>
      <c r="E570" s="22" t="s">
        <v>581</v>
      </c>
      <c r="F570" s="22" t="s">
        <v>20</v>
      </c>
      <c r="G570" s="23" t="n">
        <v>1</v>
      </c>
      <c r="H570" s="24" t="n">
        <v>3496.6</v>
      </c>
      <c r="I570" s="24" t="n">
        <v>3496.6</v>
      </c>
      <c r="J570" s="24" t="n">
        <v>0</v>
      </c>
      <c r="K570" s="24" t="n">
        <v>-0</v>
      </c>
      <c r="L570" s="24" t="n">
        <v>-0</v>
      </c>
      <c r="M570" s="6" t="s">
        <f>=I570+J570+K570+L570</f>
      </c>
      <c r="N570" s="24"/>
      <c r="O570" s="22"/>
      <c r="P570" s="22" t="s">
        <v>552</v>
      </c>
    </row>
    <row collapsed="false" customFormat="false" customHeight="false" hidden="false" ht="12.1" outlineLevel="0" r="571">
      <c r="A571" s="21" t="n">
        <v>45898.978530093</v>
      </c>
      <c r="B571" s="22" t="s">
        <v>551</v>
      </c>
      <c r="C571" s="22" t="s">
        <v>112</v>
      </c>
      <c r="D571" s="22" t="s">
        <v>551</v>
      </c>
      <c r="E571" s="22" t="s">
        <v>551</v>
      </c>
      <c r="F571" s="22" t="s">
        <v>20</v>
      </c>
      <c r="G571" s="23" t="n">
        <v>1</v>
      </c>
      <c r="H571" s="24" t="n">
        <v>200000</v>
      </c>
      <c r="I571" s="24" t="n">
        <v>200000</v>
      </c>
      <c r="J571" s="24" t="n">
        <v>0</v>
      </c>
      <c r="K571" s="24" t="n">
        <v>-0</v>
      </c>
      <c r="L571" s="24" t="n">
        <v>-0</v>
      </c>
      <c r="M571" s="6" t="s">
        <f>=I571+J571+K571+L571</f>
      </c>
      <c r="N571" s="24"/>
      <c r="O571" s="22"/>
      <c r="P571" s="22" t="s">
        <v>552</v>
      </c>
    </row>
    <row collapsed="false" customFormat="false" customHeight="false" hidden="false" ht="12.1" outlineLevel="0" r="572">
      <c r="A572" s="20" t="n">
        <v>45898.978993056</v>
      </c>
      <c r="B572" s="16" t="s">
        <v>31</v>
      </c>
      <c r="C572" s="16" t="s">
        <v>672</v>
      </c>
      <c r="D572" s="16" t="s">
        <v>466</v>
      </c>
      <c r="E572" s="16" t="s">
        <v>18</v>
      </c>
      <c r="F572" s="16" t="s">
        <v>20</v>
      </c>
      <c r="G572" s="7" t="n">
        <v>22900</v>
      </c>
      <c r="H572" s="6" t="n">
        <v>8.7367903930131</v>
      </c>
      <c r="I572" s="6" t="n">
        <v>-200072.5</v>
      </c>
      <c r="J572" s="6" t="n">
        <v>-0</v>
      </c>
      <c r="K572" s="6" t="n">
        <v>-140.04</v>
      </c>
      <c r="L572" s="6" t="n">
        <v>-0</v>
      </c>
      <c r="M572" s="6" t="s">
        <f>=I572+J572+K572+L572</f>
      </c>
      <c r="N572" s="6"/>
      <c r="O572" s="16"/>
      <c r="P572" s="16" t="s">
        <v>552</v>
      </c>
    </row>
    <row collapsed="false" customFormat="false" customHeight="false" hidden="false" ht="12.1" outlineLevel="0" r="573">
      <c r="A573" s="25" t="n">
        <v>45899.003310185</v>
      </c>
      <c r="B573" s="26" t="s">
        <v>473</v>
      </c>
      <c r="C573" s="26" t="s">
        <v>569</v>
      </c>
      <c r="D573" s="26" t="s">
        <v>467</v>
      </c>
      <c r="E573" s="26" t="s">
        <v>561</v>
      </c>
      <c r="F573" s="26" t="s">
        <v>20</v>
      </c>
      <c r="G573" s="27" t="n">
        <v>-70000</v>
      </c>
      <c r="H573" s="28" t="n">
        <v>1.785</v>
      </c>
      <c r="I573" s="28" t="n">
        <v>124950</v>
      </c>
      <c r="J573" s="28" t="n">
        <v>0</v>
      </c>
      <c r="K573" s="28" t="n">
        <v>-0</v>
      </c>
      <c r="L573" s="28" t="n">
        <v>-0</v>
      </c>
      <c r="M573" s="6" t="s">
        <f>=I573+J573+K573+L573</f>
      </c>
      <c r="N573" s="28"/>
      <c r="O573" s="26"/>
      <c r="P573" s="26" t="s">
        <v>655</v>
      </c>
    </row>
    <row collapsed="false" customFormat="false" customHeight="false" hidden="false" ht="12.1" outlineLevel="0" r="574">
      <c r="A574" s="20" t="n">
        <v>45899.003819444</v>
      </c>
      <c r="B574" s="16" t="s">
        <v>31</v>
      </c>
      <c r="C574" s="16" t="s">
        <v>672</v>
      </c>
      <c r="D574" s="16" t="s">
        <v>466</v>
      </c>
      <c r="E574" s="16" t="s">
        <v>18</v>
      </c>
      <c r="F574" s="16" t="s">
        <v>20</v>
      </c>
      <c r="G574" s="7" t="n">
        <v>14400</v>
      </c>
      <c r="H574" s="6" t="n">
        <v>8.74</v>
      </c>
      <c r="I574" s="6" t="n">
        <v>-125856</v>
      </c>
      <c r="J574" s="6" t="n">
        <v>-0</v>
      </c>
      <c r="K574" s="6" t="n">
        <v>-88.1</v>
      </c>
      <c r="L574" s="6" t="n">
        <v>-0</v>
      </c>
      <c r="M574" s="6" t="s">
        <f>=I574+J574+K574+L574</f>
      </c>
      <c r="N574" s="6"/>
      <c r="O574" s="16"/>
      <c r="P574" s="16" t="s">
        <v>655</v>
      </c>
    </row>
    <row collapsed="false" customFormat="false" customHeight="false" hidden="false" ht="12.1" outlineLevel="0" r="575">
      <c r="A575" s="41" t="n">
        <v>45902</v>
      </c>
      <c r="B575" s="42" t="s">
        <v>492</v>
      </c>
      <c r="C575" s="42" t="s">
        <v>291</v>
      </c>
      <c r="D575" s="42" t="s">
        <v>734</v>
      </c>
      <c r="E575" s="42" t="s">
        <v>561</v>
      </c>
      <c r="F575" s="42" t="s">
        <v>20</v>
      </c>
      <c r="G575" s="43" t="n">
        <v>-710</v>
      </c>
      <c r="H575" s="44" t="n">
        <v>1</v>
      </c>
      <c r="I575" s="44" t="n">
        <v>0</v>
      </c>
      <c r="J575" s="44" t="n">
        <v>0</v>
      </c>
      <c r="K575" s="44" t="n">
        <v>-0</v>
      </c>
      <c r="L575" s="44" t="n">
        <v>-0</v>
      </c>
      <c r="M575" s="6" t="s">
        <f>=I575+J575+K575+L575</f>
      </c>
      <c r="N575" s="44"/>
      <c r="O575" s="42"/>
      <c r="P575" s="42" t="s">
        <v>552</v>
      </c>
    </row>
    <row collapsed="false" customFormat="false" customHeight="false" hidden="false" ht="12.1" outlineLevel="0" r="576">
      <c r="A576" s="41" t="n">
        <v>45902</v>
      </c>
      <c r="B576" s="42" t="s">
        <v>493</v>
      </c>
      <c r="C576" s="42" t="s">
        <v>292</v>
      </c>
      <c r="D576" s="42" t="s">
        <v>734</v>
      </c>
      <c r="E576" s="42" t="s">
        <v>561</v>
      </c>
      <c r="F576" s="42" t="s">
        <v>20</v>
      </c>
      <c r="G576" s="43" t="n">
        <v>-10</v>
      </c>
      <c r="H576" s="44" t="n">
        <v>1</v>
      </c>
      <c r="I576" s="44" t="n">
        <v>0</v>
      </c>
      <c r="J576" s="44" t="n">
        <v>0</v>
      </c>
      <c r="K576" s="44" t="n">
        <v>-0</v>
      </c>
      <c r="L576" s="44" t="n">
        <v>-0</v>
      </c>
      <c r="M576" s="6" t="s">
        <f>=I576+J576+K576+L576</f>
      </c>
      <c r="N576" s="44"/>
      <c r="O576" s="42"/>
      <c r="P576" s="42" t="s">
        <v>552</v>
      </c>
    </row>
    <row collapsed="false" customFormat="false" customHeight="false" hidden="false" ht="12.1" outlineLevel="0" r="577">
      <c r="A577" s="41" t="n">
        <v>45902</v>
      </c>
      <c r="B577" s="42" t="s">
        <v>481</v>
      </c>
      <c r="C577" s="42" t="s">
        <v>293</v>
      </c>
      <c r="D577" s="42" t="s">
        <v>734</v>
      </c>
      <c r="E577" s="42" t="s">
        <v>561</v>
      </c>
      <c r="F577" s="42" t="s">
        <v>20</v>
      </c>
      <c r="G577" s="43" t="n">
        <v>-100</v>
      </c>
      <c r="H577" s="44" t="n">
        <v>1</v>
      </c>
      <c r="I577" s="44" t="n">
        <v>0</v>
      </c>
      <c r="J577" s="44" t="n">
        <v>0</v>
      </c>
      <c r="K577" s="44" t="n">
        <v>-0</v>
      </c>
      <c r="L577" s="44" t="n">
        <v>-0</v>
      </c>
      <c r="M577" s="6" t="s">
        <f>=I577+J577+K577+L577</f>
      </c>
      <c r="N577" s="44"/>
      <c r="O577" s="42"/>
      <c r="P577" s="42" t="s">
        <v>552</v>
      </c>
    </row>
    <row collapsed="false" customFormat="false" customHeight="false" hidden="false" ht="12.1" outlineLevel="0" r="578">
      <c r="A578" s="41" t="n">
        <v>45902</v>
      </c>
      <c r="B578" s="42" t="s">
        <v>494</v>
      </c>
      <c r="C578" s="42" t="s">
        <v>294</v>
      </c>
      <c r="D578" s="42" t="s">
        <v>734</v>
      </c>
      <c r="E578" s="42" t="s">
        <v>561</v>
      </c>
      <c r="F578" s="42" t="s">
        <v>20</v>
      </c>
      <c r="G578" s="43" t="n">
        <v>-136</v>
      </c>
      <c r="H578" s="44" t="n">
        <v>1</v>
      </c>
      <c r="I578" s="44" t="n">
        <v>0</v>
      </c>
      <c r="J578" s="44" t="n">
        <v>0</v>
      </c>
      <c r="K578" s="44" t="n">
        <v>-0</v>
      </c>
      <c r="L578" s="44" t="n">
        <v>-0</v>
      </c>
      <c r="M578" s="6" t="s">
        <f>=I578+J578+K578+L578</f>
      </c>
      <c r="N578" s="44"/>
      <c r="O578" s="42"/>
      <c r="P578" s="42" t="s">
        <v>552</v>
      </c>
    </row>
    <row collapsed="false" customFormat="false" customHeight="false" hidden="false" ht="12.1" outlineLevel="0" r="579">
      <c r="A579" s="21" t="n">
        <v>45902.941666667</v>
      </c>
      <c r="B579" s="22" t="s">
        <v>551</v>
      </c>
      <c r="C579" s="22" t="s">
        <v>204</v>
      </c>
      <c r="D579" s="22" t="s">
        <v>551</v>
      </c>
      <c r="E579" s="22" t="s">
        <v>551</v>
      </c>
      <c r="F579" s="22" t="s">
        <v>20</v>
      </c>
      <c r="G579" s="23" t="n">
        <v>4500</v>
      </c>
      <c r="H579" s="24" t="n">
        <v>1</v>
      </c>
      <c r="I579" s="24" t="n">
        <v>4500</v>
      </c>
      <c r="J579" s="24" t="n">
        <v>0</v>
      </c>
      <c r="K579" s="24" t="n">
        <v>-0</v>
      </c>
      <c r="L579" s="24" t="n">
        <v>-0</v>
      </c>
      <c r="M579" s="6" t="s">
        <f>=I579+J579+K579+L579</f>
      </c>
      <c r="N579" s="24"/>
      <c r="O579" s="22" t="s">
        <v>735</v>
      </c>
      <c r="P579" s="22" t="s">
        <v>552</v>
      </c>
    </row>
    <row collapsed="false" customFormat="false" customHeight="false" hidden="false" ht="12.1" outlineLevel="0" r="580">
      <c r="A580" s="21" t="n">
        <v>45904.020636574</v>
      </c>
      <c r="B580" s="22" t="s">
        <v>581</v>
      </c>
      <c r="C580" s="22" t="s">
        <v>736</v>
      </c>
      <c r="D580" s="22" t="s">
        <v>581</v>
      </c>
      <c r="E580" s="22" t="s">
        <v>581</v>
      </c>
      <c r="F580" s="22" t="s">
        <v>20</v>
      </c>
      <c r="G580" s="23" t="n">
        <v>1</v>
      </c>
      <c r="H580" s="24" t="n">
        <v>513.39</v>
      </c>
      <c r="I580" s="24" t="n">
        <v>513.39</v>
      </c>
      <c r="J580" s="24" t="n">
        <v>0</v>
      </c>
      <c r="K580" s="24" t="n">
        <v>-0</v>
      </c>
      <c r="L580" s="24" t="n">
        <v>-0</v>
      </c>
      <c r="M580" s="6" t="s">
        <f>=I580+J580+K580+L580</f>
      </c>
      <c r="N580" s="24"/>
      <c r="O580" s="22"/>
      <c r="P580" s="22" t="s">
        <v>655</v>
      </c>
    </row>
    <row collapsed="false" customFormat="false" customHeight="false" hidden="false" ht="12.1" outlineLevel="0" r="581">
      <c r="A581" s="21" t="n">
        <v>45904.020636574</v>
      </c>
      <c r="B581" s="22" t="s">
        <v>581</v>
      </c>
      <c r="C581" s="22" t="s">
        <v>736</v>
      </c>
      <c r="D581" s="22" t="s">
        <v>581</v>
      </c>
      <c r="E581" s="22" t="s">
        <v>581</v>
      </c>
      <c r="F581" s="22" t="s">
        <v>20</v>
      </c>
      <c r="G581" s="23" t="n">
        <v>1</v>
      </c>
      <c r="H581" s="24" t="n">
        <v>1026.78</v>
      </c>
      <c r="I581" s="24" t="n">
        <v>1026.78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4"/>
      <c r="O581" s="22"/>
      <c r="P581" s="22" t="s">
        <v>655</v>
      </c>
    </row>
    <row collapsed="false" customFormat="false" customHeight="false" hidden="false" ht="12.1" outlineLevel="0" r="582">
      <c r="A582" s="20" t="n">
        <v>45904.6003125</v>
      </c>
      <c r="B582" s="16" t="s">
        <v>472</v>
      </c>
      <c r="C582" s="16" t="s">
        <v>577</v>
      </c>
      <c r="D582" s="16" t="s">
        <v>466</v>
      </c>
      <c r="E582" s="16" t="s">
        <v>18</v>
      </c>
      <c r="F582" s="16" t="s">
        <v>20</v>
      </c>
      <c r="G582" s="7" t="n">
        <v>80</v>
      </c>
      <c r="H582" s="6" t="n">
        <v>42.875</v>
      </c>
      <c r="I582" s="6" t="n">
        <v>-3430</v>
      </c>
      <c r="J582" s="6" t="n">
        <v>-0</v>
      </c>
      <c r="K582" s="6" t="n">
        <v>-2.4</v>
      </c>
      <c r="L582" s="6" t="n">
        <v>-0</v>
      </c>
      <c r="M582" s="6" t="s">
        <f>=I582+J582+K582+L582</f>
      </c>
      <c r="N582" s="6"/>
      <c r="O582" s="16"/>
      <c r="P582" s="16" t="s">
        <v>552</v>
      </c>
    </row>
    <row collapsed="false" customFormat="false" customHeight="false" hidden="false" ht="12.1" outlineLevel="0" r="583">
      <c r="A583" s="20" t="n">
        <v>45904.621956019</v>
      </c>
      <c r="B583" s="16" t="s">
        <v>472</v>
      </c>
      <c r="C583" s="16" t="s">
        <v>577</v>
      </c>
      <c r="D583" s="16" t="s">
        <v>466</v>
      </c>
      <c r="E583" s="16" t="s">
        <v>18</v>
      </c>
      <c r="F583" s="16" t="s">
        <v>20</v>
      </c>
      <c r="G583" s="7" t="n">
        <v>100</v>
      </c>
      <c r="H583" s="6" t="n">
        <v>42.78</v>
      </c>
      <c r="I583" s="6" t="n">
        <v>-4278</v>
      </c>
      <c r="J583" s="6" t="n">
        <v>-0</v>
      </c>
      <c r="K583" s="6" t="n">
        <v>-1.71</v>
      </c>
      <c r="L583" s="6" t="n">
        <v>-0</v>
      </c>
      <c r="M583" s="6" t="s">
        <f>=I583+J583+K583+L583</f>
      </c>
      <c r="N583" s="6"/>
      <c r="O583" s="16"/>
      <c r="P583" s="16" t="s">
        <v>655</v>
      </c>
    </row>
    <row collapsed="false" customFormat="false" customHeight="false" hidden="false" ht="12.1" outlineLevel="0" r="584">
      <c r="A584" s="25" t="n">
        <v>45904.700196759</v>
      </c>
      <c r="B584" s="26" t="s">
        <v>473</v>
      </c>
      <c r="C584" s="26" t="s">
        <v>569</v>
      </c>
      <c r="D584" s="26" t="s">
        <v>467</v>
      </c>
      <c r="E584" s="26" t="s">
        <v>561</v>
      </c>
      <c r="F584" s="26" t="s">
        <v>20</v>
      </c>
      <c r="G584" s="27" t="n">
        <v>-350000</v>
      </c>
      <c r="H584" s="28" t="n">
        <v>1.7886</v>
      </c>
      <c r="I584" s="28" t="n">
        <v>626010</v>
      </c>
      <c r="J584" s="28" t="n">
        <v>0</v>
      </c>
      <c r="K584" s="28" t="n">
        <v>-0</v>
      </c>
      <c r="L584" s="28" t="n">
        <v>-0</v>
      </c>
      <c r="M584" s="6" t="s">
        <f>=I584+J584+K584+L584</f>
      </c>
      <c r="N584" s="28"/>
      <c r="O584" s="26"/>
      <c r="P584" s="26" t="s">
        <v>655</v>
      </c>
    </row>
    <row collapsed="false" customFormat="false" customHeight="false" hidden="false" ht="12.1" outlineLevel="0" r="585">
      <c r="A585" s="20" t="n">
        <v>45904.702094907</v>
      </c>
      <c r="B585" s="16" t="s">
        <v>737</v>
      </c>
      <c r="C585" s="16" t="s">
        <v>738</v>
      </c>
      <c r="D585" s="16" t="s">
        <v>466</v>
      </c>
      <c r="E585" s="16" t="s">
        <v>739</v>
      </c>
      <c r="F585" s="16" t="s">
        <v>20</v>
      </c>
      <c r="G585" s="7" t="n">
        <v>55000</v>
      </c>
      <c r="H585" s="6" t="n">
        <v>11.3505</v>
      </c>
      <c r="I585" s="6" t="n">
        <v>-624277.5</v>
      </c>
      <c r="J585" s="6" t="n">
        <v>-0</v>
      </c>
      <c r="K585" s="6" t="n">
        <v>-326.79</v>
      </c>
      <c r="L585" s="6" t="n">
        <v>-0</v>
      </c>
      <c r="M585" s="6" t="s">
        <f>=I585+J585+K585+L585</f>
      </c>
      <c r="N585" s="6"/>
      <c r="O585" s="16"/>
      <c r="P585" s="16" t="s">
        <v>655</v>
      </c>
    </row>
    <row collapsed="false" customFormat="false" customHeight="false" hidden="false" ht="12.1" outlineLevel="0" r="586">
      <c r="A586" s="21" t="n">
        <v>45915.020636574</v>
      </c>
      <c r="B586" s="22" t="s">
        <v>581</v>
      </c>
      <c r="C586" s="22" t="s">
        <v>740</v>
      </c>
      <c r="D586" s="22" t="s">
        <v>581</v>
      </c>
      <c r="E586" s="22" t="s">
        <v>581</v>
      </c>
      <c r="F586" s="22" t="s">
        <v>20</v>
      </c>
      <c r="G586" s="23" t="n">
        <v>1</v>
      </c>
      <c r="H586" s="24" t="n">
        <v>735.02</v>
      </c>
      <c r="I586" s="24" t="n">
        <v>735.02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4"/>
      <c r="O586" s="22"/>
      <c r="P586" s="22" t="s">
        <v>655</v>
      </c>
    </row>
    <row collapsed="false" customFormat="false" customHeight="false" hidden="false" ht="12.1" outlineLevel="0" r="587">
      <c r="A587" s="21" t="n">
        <v>45915.708715278</v>
      </c>
      <c r="B587" s="22" t="s">
        <v>581</v>
      </c>
      <c r="C587" s="22" t="s">
        <v>741</v>
      </c>
      <c r="D587" s="22" t="s">
        <v>581</v>
      </c>
      <c r="E587" s="22" t="s">
        <v>581</v>
      </c>
      <c r="F587" s="22" t="s">
        <v>20</v>
      </c>
      <c r="G587" s="23" t="n">
        <v>1</v>
      </c>
      <c r="H587" s="24" t="n">
        <v>66.82</v>
      </c>
      <c r="I587" s="24" t="n">
        <v>66.82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4"/>
      <c r="O587" s="22"/>
      <c r="P587" s="22" t="s">
        <v>552</v>
      </c>
    </row>
    <row collapsed="false" customFormat="false" customHeight="false" hidden="false" ht="12.1" outlineLevel="0" r="588">
      <c r="A588" s="21" t="n">
        <v>45917.607881944</v>
      </c>
      <c r="B588" s="22" t="s">
        <v>581</v>
      </c>
      <c r="C588" s="22" t="s">
        <v>742</v>
      </c>
      <c r="D588" s="22" t="s">
        <v>581</v>
      </c>
      <c r="E588" s="22" t="s">
        <v>581</v>
      </c>
      <c r="F588" s="22" t="s">
        <v>20</v>
      </c>
      <c r="G588" s="23" t="n">
        <v>1</v>
      </c>
      <c r="H588" s="24" t="n">
        <v>1903.27</v>
      </c>
      <c r="I588" s="24" t="n">
        <v>1903.27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4"/>
      <c r="O588" s="22"/>
      <c r="P588" s="22" t="s">
        <v>552</v>
      </c>
    </row>
    <row collapsed="false" customFormat="false" customHeight="false" hidden="false" ht="12.1" outlineLevel="0" r="589">
      <c r="A589" s="20" t="n">
        <v>45917.737766204</v>
      </c>
      <c r="B589" s="16" t="s">
        <v>47</v>
      </c>
      <c r="C589" s="16" t="s">
        <v>700</v>
      </c>
      <c r="D589" s="16" t="s">
        <v>466</v>
      </c>
      <c r="E589" s="16" t="s">
        <v>18</v>
      </c>
      <c r="F589" s="16" t="s">
        <v>20</v>
      </c>
      <c r="G589" s="7" t="n">
        <v>5</v>
      </c>
      <c r="H589" s="6" t="n">
        <v>412.8</v>
      </c>
      <c r="I589" s="6" t="n">
        <v>-2064</v>
      </c>
      <c r="J589" s="6" t="n">
        <v>-0</v>
      </c>
      <c r="K589" s="6" t="n">
        <v>-1.45</v>
      </c>
      <c r="L589" s="6" t="n">
        <v>-0</v>
      </c>
      <c r="M589" s="6" t="s">
        <f>=I589+J589+K589+L589</f>
      </c>
      <c r="N589" s="6"/>
      <c r="O589" s="16"/>
      <c r="P589" s="16" t="s">
        <v>552</v>
      </c>
    </row>
    <row collapsed="false" customFormat="false" customHeight="false" hidden="false" ht="12.1" outlineLevel="0" r="590">
      <c r="A590" s="20" t="n">
        <v>45918.677731481</v>
      </c>
      <c r="B590" s="16" t="s">
        <v>17</v>
      </c>
      <c r="C590" s="16" t="s">
        <v>567</v>
      </c>
      <c r="D590" s="16" t="s">
        <v>466</v>
      </c>
      <c r="E590" s="16" t="s">
        <v>18</v>
      </c>
      <c r="F590" s="16" t="s">
        <v>20</v>
      </c>
      <c r="G590" s="7" t="n">
        <v>1</v>
      </c>
      <c r="H590" s="6" t="n">
        <v>3256</v>
      </c>
      <c r="I590" s="6" t="n">
        <v>-3256</v>
      </c>
      <c r="J590" s="6" t="n">
        <v>-0</v>
      </c>
      <c r="K590" s="6" t="n">
        <v>-2.28</v>
      </c>
      <c r="L590" s="6" t="n">
        <v>-0</v>
      </c>
      <c r="M590" s="6" t="s">
        <f>=I590+J590+K590+L590</f>
      </c>
      <c r="N590" s="6"/>
      <c r="O590" s="16"/>
      <c r="P590" s="16" t="s">
        <v>655</v>
      </c>
    </row>
    <row collapsed="false" customFormat="false" customHeight="false" hidden="false" ht="12.1" outlineLevel="0" r="591">
      <c r="A591" s="20" t="n">
        <v>45924.824664352</v>
      </c>
      <c r="B591" s="16" t="s">
        <v>47</v>
      </c>
      <c r="C591" s="16" t="s">
        <v>700</v>
      </c>
      <c r="D591" s="16" t="s">
        <v>466</v>
      </c>
      <c r="E591" s="16" t="s">
        <v>18</v>
      </c>
      <c r="F591" s="16" t="s">
        <v>20</v>
      </c>
      <c r="G591" s="7" t="n">
        <v>3</v>
      </c>
      <c r="H591" s="6" t="n">
        <v>403</v>
      </c>
      <c r="I591" s="6" t="n">
        <v>-1209</v>
      </c>
      <c r="J591" s="6" t="n">
        <v>-0</v>
      </c>
      <c r="K591" s="6" t="n">
        <v>-0.84</v>
      </c>
      <c r="L591" s="6" t="n">
        <v>-0</v>
      </c>
      <c r="M591" s="6" t="s">
        <f>=I591+J591+K591+L591</f>
      </c>
      <c r="N591" s="6"/>
      <c r="O591" s="16"/>
      <c r="P591" s="16" t="s">
        <v>655</v>
      </c>
    </row>
    <row collapsed="false" customFormat="false" customHeight="false" hidden="false" ht="12.1" outlineLevel="0" r="592">
      <c r="A592" s="21" t="n">
        <v>45933.020636574</v>
      </c>
      <c r="B592" s="22" t="s">
        <v>581</v>
      </c>
      <c r="C592" s="22" t="s">
        <v>743</v>
      </c>
      <c r="D592" s="22" t="s">
        <v>581</v>
      </c>
      <c r="E592" s="22" t="s">
        <v>581</v>
      </c>
      <c r="F592" s="22" t="s">
        <v>20</v>
      </c>
      <c r="G592" s="23" t="n">
        <v>1</v>
      </c>
      <c r="H592" s="24" t="n">
        <v>417.61</v>
      </c>
      <c r="I592" s="24" t="n">
        <v>417.61</v>
      </c>
      <c r="J592" s="24" t="n">
        <v>0</v>
      </c>
      <c r="K592" s="24" t="n">
        <v>-0</v>
      </c>
      <c r="L592" s="24" t="n">
        <v>-0</v>
      </c>
      <c r="M592" s="6" t="s">
        <f>=I592+J592+K592+L592</f>
      </c>
      <c r="N592" s="24"/>
      <c r="O592" s="22"/>
      <c r="P592" s="22" t="s">
        <v>655</v>
      </c>
    </row>
    <row collapsed="false" customFormat="false" customHeight="false" hidden="false" ht="12.1" outlineLevel="0" r="593">
      <c r="A593" s="21" t="n">
        <v>45933.020636574</v>
      </c>
      <c r="B593" s="22" t="s">
        <v>581</v>
      </c>
      <c r="C593" s="22" t="s">
        <v>743</v>
      </c>
      <c r="D593" s="22" t="s">
        <v>581</v>
      </c>
      <c r="E593" s="22" t="s">
        <v>581</v>
      </c>
      <c r="F593" s="22" t="s">
        <v>20</v>
      </c>
      <c r="G593" s="23" t="n">
        <v>1</v>
      </c>
      <c r="H593" s="24" t="n">
        <v>6055.39</v>
      </c>
      <c r="I593" s="24" t="n">
        <v>6055.39</v>
      </c>
      <c r="J593" s="24" t="n">
        <v>0</v>
      </c>
      <c r="K593" s="24" t="n">
        <v>-0</v>
      </c>
      <c r="L593" s="24" t="n">
        <v>-0</v>
      </c>
      <c r="M593" s="6" t="s">
        <f>=I593+J593+K593+L593</f>
      </c>
      <c r="N593" s="24"/>
      <c r="O593" s="22"/>
      <c r="P593" s="22" t="s">
        <v>655</v>
      </c>
    </row>
    <row collapsed="false" customFormat="false" customHeight="false" hidden="false" ht="12.1" outlineLevel="0" r="594">
      <c r="A594" s="21" t="n">
        <v>45933.469050926</v>
      </c>
      <c r="B594" s="22" t="s">
        <v>581</v>
      </c>
      <c r="C594" s="22" t="s">
        <v>744</v>
      </c>
      <c r="D594" s="22" t="s">
        <v>581</v>
      </c>
      <c r="E594" s="22" t="s">
        <v>581</v>
      </c>
      <c r="F594" s="22" t="s">
        <v>20</v>
      </c>
      <c r="G594" s="23" t="n">
        <v>1</v>
      </c>
      <c r="H594" s="24" t="n">
        <v>4942</v>
      </c>
      <c r="I594" s="24" t="n">
        <v>4942</v>
      </c>
      <c r="J594" s="24" t="n">
        <v>0</v>
      </c>
      <c r="K594" s="24" t="n">
        <v>-0</v>
      </c>
      <c r="L594" s="24" t="n">
        <v>-0</v>
      </c>
      <c r="M594" s="6" t="s">
        <f>=I594+J594+K594+L594</f>
      </c>
      <c r="N594" s="24"/>
      <c r="O594" s="22"/>
      <c r="P594" s="22" t="s">
        <v>552</v>
      </c>
    </row>
    <row collapsed="false" customFormat="false" customHeight="false" hidden="false" ht="12.1" outlineLevel="0" r="595">
      <c r="A595" s="20" t="n">
        <v>45933.587013889</v>
      </c>
      <c r="B595" s="16" t="s">
        <v>472</v>
      </c>
      <c r="C595" s="16" t="s">
        <v>577</v>
      </c>
      <c r="D595" s="16" t="s">
        <v>466</v>
      </c>
      <c r="E595" s="16" t="s">
        <v>18</v>
      </c>
      <c r="F595" s="16" t="s">
        <v>20</v>
      </c>
      <c r="G595" s="7" t="n">
        <v>130</v>
      </c>
      <c r="H595" s="6" t="n">
        <v>38.465</v>
      </c>
      <c r="I595" s="6" t="n">
        <v>-5000.45</v>
      </c>
      <c r="J595" s="6" t="n">
        <v>-0</v>
      </c>
      <c r="K595" s="6" t="n">
        <v>-3.5</v>
      </c>
      <c r="L595" s="6" t="n">
        <v>-0</v>
      </c>
      <c r="M595" s="6" t="s">
        <f>=I595+J595+K595+L595</f>
      </c>
      <c r="N595" s="6"/>
      <c r="O595" s="16"/>
      <c r="P595" s="16" t="s">
        <v>552</v>
      </c>
    </row>
    <row collapsed="false" customFormat="false" customHeight="false" hidden="false" ht="12.1" outlineLevel="0" r="596">
      <c r="A596" s="20" t="n">
        <v>45933.886631944</v>
      </c>
      <c r="B596" s="16" t="s">
        <v>17</v>
      </c>
      <c r="C596" s="16" t="s">
        <v>567</v>
      </c>
      <c r="D596" s="16" t="s">
        <v>466</v>
      </c>
      <c r="E596" s="16" t="s">
        <v>18</v>
      </c>
      <c r="F596" s="16" t="s">
        <v>20</v>
      </c>
      <c r="G596" s="7" t="n">
        <v>2</v>
      </c>
      <c r="H596" s="6" t="n">
        <v>3011.5</v>
      </c>
      <c r="I596" s="6" t="n">
        <v>-6023</v>
      </c>
      <c r="J596" s="6" t="n">
        <v>-0</v>
      </c>
      <c r="K596" s="6" t="n">
        <v>-4.22</v>
      </c>
      <c r="L596" s="6" t="n">
        <v>-0</v>
      </c>
      <c r="M596" s="6" t="s">
        <f>=I596+J596+K596+L596</f>
      </c>
      <c r="N596" s="6"/>
      <c r="O596" s="16"/>
      <c r="P596" s="16" t="s">
        <v>655</v>
      </c>
    </row>
    <row collapsed="false" customFormat="false" customHeight="false" hidden="false" ht="12.1" outlineLevel="0" r="597">
      <c r="A597" s="20" t="n">
        <v>45933.887303241</v>
      </c>
      <c r="B597" s="16" t="s">
        <v>472</v>
      </c>
      <c r="C597" s="16" t="s">
        <v>577</v>
      </c>
      <c r="D597" s="16" t="s">
        <v>466</v>
      </c>
      <c r="E597" s="16" t="s">
        <v>18</v>
      </c>
      <c r="F597" s="16" t="s">
        <v>20</v>
      </c>
      <c r="G597" s="7" t="n">
        <v>20</v>
      </c>
      <c r="H597" s="6" t="n">
        <v>38.5</v>
      </c>
      <c r="I597" s="6" t="n">
        <v>-770</v>
      </c>
      <c r="J597" s="6" t="n">
        <v>-0</v>
      </c>
      <c r="K597" s="6" t="n">
        <v>-0.3</v>
      </c>
      <c r="L597" s="6" t="n">
        <v>-0</v>
      </c>
      <c r="M597" s="6" t="s">
        <f>=I597+J597+K597+L597</f>
      </c>
      <c r="N597" s="6"/>
      <c r="O597" s="16"/>
      <c r="P597" s="16" t="s">
        <v>655</v>
      </c>
    </row>
    <row collapsed="false" customFormat="false" customHeight="false" hidden="false" ht="12.1" outlineLevel="0" r="598">
      <c r="A598" s="21" t="n">
        <v>45936.020636574</v>
      </c>
      <c r="B598" s="22" t="s">
        <v>581</v>
      </c>
      <c r="C598" s="22" t="s">
        <v>745</v>
      </c>
      <c r="D598" s="22" t="s">
        <v>581</v>
      </c>
      <c r="E598" s="22" t="s">
        <v>581</v>
      </c>
      <c r="F598" s="22" t="s">
        <v>20</v>
      </c>
      <c r="G598" s="23" t="n">
        <v>1</v>
      </c>
      <c r="H598" s="24" t="n">
        <v>521.68</v>
      </c>
      <c r="I598" s="24" t="n">
        <v>521.68</v>
      </c>
      <c r="J598" s="24" t="n">
        <v>0</v>
      </c>
      <c r="K598" s="24" t="n">
        <v>-0</v>
      </c>
      <c r="L598" s="24" t="n">
        <v>-0</v>
      </c>
      <c r="M598" s="6" t="s">
        <f>=I598+J598+K598+L598</f>
      </c>
      <c r="N598" s="24"/>
      <c r="O598" s="22"/>
      <c r="P598" s="22" t="s">
        <v>655</v>
      </c>
    </row>
    <row collapsed="false" customFormat="false" customHeight="false" hidden="false" ht="12.1" outlineLevel="0" r="599">
      <c r="A599" s="21" t="n">
        <v>45936.020636574</v>
      </c>
      <c r="B599" s="22" t="s">
        <v>581</v>
      </c>
      <c r="C599" s="22" t="s">
        <v>745</v>
      </c>
      <c r="D599" s="22" t="s">
        <v>581</v>
      </c>
      <c r="E599" s="22" t="s">
        <v>581</v>
      </c>
      <c r="F599" s="22" t="s">
        <v>20</v>
      </c>
      <c r="G599" s="23" t="n">
        <v>1</v>
      </c>
      <c r="H599" s="24" t="n">
        <v>1043.36</v>
      </c>
      <c r="I599" s="24" t="n">
        <v>1043.36</v>
      </c>
      <c r="J599" s="24" t="n">
        <v>0</v>
      </c>
      <c r="K599" s="24" t="n">
        <v>-0</v>
      </c>
      <c r="L599" s="24" t="n">
        <v>-0</v>
      </c>
      <c r="M599" s="6" t="s">
        <f>=I599+J599+K599+L599</f>
      </c>
      <c r="N599" s="24"/>
      <c r="O599" s="22"/>
      <c r="P599" s="22" t="s">
        <v>655</v>
      </c>
    </row>
    <row collapsed="false" customFormat="false" customHeight="false" hidden="false" ht="12.1" outlineLevel="0" r="600">
      <c r="A600" s="20" t="n">
        <v>45937.425127315</v>
      </c>
      <c r="B600" s="16" t="s">
        <v>31</v>
      </c>
      <c r="C600" s="16" t="s">
        <v>672</v>
      </c>
      <c r="D600" s="16" t="s">
        <v>466</v>
      </c>
      <c r="E600" s="16" t="s">
        <v>18</v>
      </c>
      <c r="F600" s="16" t="s">
        <v>20</v>
      </c>
      <c r="G600" s="7" t="n">
        <v>100</v>
      </c>
      <c r="H600" s="6" t="n">
        <v>8.345</v>
      </c>
      <c r="I600" s="6" t="n">
        <v>-834.5</v>
      </c>
      <c r="J600" s="6" t="n">
        <v>-0</v>
      </c>
      <c r="K600" s="6" t="n">
        <v>-0.58</v>
      </c>
      <c r="L600" s="6" t="n">
        <v>-0</v>
      </c>
      <c r="M600" s="6" t="s">
        <f>=I600+J600+K600+L600</f>
      </c>
      <c r="N600" s="6"/>
      <c r="O600" s="16"/>
      <c r="P600" s="16" t="s">
        <v>655</v>
      </c>
    </row>
    <row collapsed="false" customFormat="false" customHeight="false" hidden="false" ht="12.1" outlineLevel="0" r="601">
      <c r="A601" s="20" t="n">
        <v>45937.425324074</v>
      </c>
      <c r="B601" s="16" t="s">
        <v>47</v>
      </c>
      <c r="C601" s="16" t="s">
        <v>700</v>
      </c>
      <c r="D601" s="16" t="s">
        <v>466</v>
      </c>
      <c r="E601" s="16" t="s">
        <v>18</v>
      </c>
      <c r="F601" s="16" t="s">
        <v>20</v>
      </c>
      <c r="G601" s="7" t="n">
        <v>1</v>
      </c>
      <c r="H601" s="6" t="n">
        <v>382.2</v>
      </c>
      <c r="I601" s="6" t="n">
        <v>-382.2</v>
      </c>
      <c r="J601" s="6" t="n">
        <v>-0</v>
      </c>
      <c r="K601" s="6" t="n">
        <v>-0.27</v>
      </c>
      <c r="L601" s="6" t="n">
        <v>-0</v>
      </c>
      <c r="M601" s="6" t="s">
        <f>=I601+J601+K601+L601</f>
      </c>
      <c r="N601" s="6"/>
      <c r="O601" s="16"/>
      <c r="P601" s="16" t="s">
        <v>655</v>
      </c>
    </row>
    <row collapsed="false" customFormat="false" customHeight="false" hidden="false" ht="12.1" outlineLevel="0" r="602">
      <c r="A602" s="20" t="n">
        <v>45937.4259375</v>
      </c>
      <c r="B602" s="16" t="s">
        <v>472</v>
      </c>
      <c r="C602" s="16" t="s">
        <v>577</v>
      </c>
      <c r="D602" s="16" t="s">
        <v>466</v>
      </c>
      <c r="E602" s="16" t="s">
        <v>18</v>
      </c>
      <c r="F602" s="16" t="s">
        <v>20</v>
      </c>
      <c r="G602" s="7" t="n">
        <v>10</v>
      </c>
      <c r="H602" s="6" t="n">
        <v>38.955</v>
      </c>
      <c r="I602" s="6" t="n">
        <v>-389.55</v>
      </c>
      <c r="J602" s="6" t="n">
        <v>-0</v>
      </c>
      <c r="K602" s="6" t="n">
        <v>-0.16</v>
      </c>
      <c r="L602" s="6" t="n">
        <v>-0</v>
      </c>
      <c r="M602" s="6" t="s">
        <f>=I602+J602+K602+L602</f>
      </c>
      <c r="N602" s="6"/>
      <c r="O602" s="16"/>
      <c r="P602" s="16" t="s">
        <v>655</v>
      </c>
    </row>
    <row collapsed="false" customFormat="false" customHeight="false" hidden="false" ht="12.1" outlineLevel="0" r="603">
      <c r="A603" s="21" t="n">
        <v>45943.020636574</v>
      </c>
      <c r="B603" s="22" t="s">
        <v>581</v>
      </c>
      <c r="C603" s="22" t="s">
        <v>746</v>
      </c>
      <c r="D603" s="22" t="s">
        <v>581</v>
      </c>
      <c r="E603" s="22" t="s">
        <v>581</v>
      </c>
      <c r="F603" s="22" t="s">
        <v>20</v>
      </c>
      <c r="G603" s="23" t="n">
        <v>1</v>
      </c>
      <c r="H603" s="24" t="n">
        <v>2436</v>
      </c>
      <c r="I603" s="24" t="n">
        <v>2436</v>
      </c>
      <c r="J603" s="24" t="n">
        <v>0</v>
      </c>
      <c r="K603" s="24" t="n">
        <v>-0</v>
      </c>
      <c r="L603" s="24" t="n">
        <v>-0</v>
      </c>
      <c r="M603" s="6" t="s">
        <f>=I603+J603+K603+L603</f>
      </c>
      <c r="N603" s="24"/>
      <c r="O603" s="22"/>
      <c r="P603" s="22" t="s">
        <v>655</v>
      </c>
    </row>
    <row collapsed="false" customFormat="false" customHeight="false" hidden="false" ht="12.1" outlineLevel="0" r="604">
      <c r="A604" s="21" t="n">
        <v>45943.479664352</v>
      </c>
      <c r="B604" s="22" t="s">
        <v>581</v>
      </c>
      <c r="C604" s="22" t="s">
        <v>747</v>
      </c>
      <c r="D604" s="22" t="s">
        <v>581</v>
      </c>
      <c r="E604" s="22" t="s">
        <v>581</v>
      </c>
      <c r="F604" s="22" t="s">
        <v>20</v>
      </c>
      <c r="G604" s="23" t="n">
        <v>1</v>
      </c>
      <c r="H604" s="24" t="n">
        <v>731</v>
      </c>
      <c r="I604" s="24" t="n">
        <v>731</v>
      </c>
      <c r="J604" s="24" t="n">
        <v>0</v>
      </c>
      <c r="K604" s="24" t="n">
        <v>-0</v>
      </c>
      <c r="L604" s="24" t="n">
        <v>-0</v>
      </c>
      <c r="M604" s="6" t="s">
        <f>=I604+J604+K604+L604</f>
      </c>
      <c r="N604" s="24"/>
      <c r="O604" s="22"/>
      <c r="P604" s="22" t="s">
        <v>552</v>
      </c>
    </row>
    <row collapsed="false" customFormat="false" customHeight="false" hidden="false" ht="12.1" outlineLevel="0" r="605">
      <c r="A605" s="20" t="n">
        <v>45943.558136574</v>
      </c>
      <c r="B605" s="16" t="s">
        <v>31</v>
      </c>
      <c r="C605" s="16" t="s">
        <v>672</v>
      </c>
      <c r="D605" s="16" t="s">
        <v>466</v>
      </c>
      <c r="E605" s="16" t="s">
        <v>18</v>
      </c>
      <c r="F605" s="16" t="s">
        <v>20</v>
      </c>
      <c r="G605" s="7" t="n">
        <v>100</v>
      </c>
      <c r="H605" s="6" t="n">
        <v>8.155</v>
      </c>
      <c r="I605" s="6" t="n">
        <v>-815.5</v>
      </c>
      <c r="J605" s="6" t="n">
        <v>-0</v>
      </c>
      <c r="K605" s="6" t="n">
        <v>-0.57</v>
      </c>
      <c r="L605" s="6" t="n">
        <v>-0</v>
      </c>
      <c r="M605" s="6" t="s">
        <f>=I605+J605+K605+L605</f>
      </c>
      <c r="N605" s="6"/>
      <c r="O605" s="16"/>
      <c r="P605" s="16" t="s">
        <v>552</v>
      </c>
    </row>
    <row collapsed="false" customFormat="false" customHeight="false" hidden="false" ht="12.1" outlineLevel="0" r="606">
      <c r="A606" s="25" t="n">
        <v>45943.561689815</v>
      </c>
      <c r="B606" s="26" t="s">
        <v>473</v>
      </c>
      <c r="C606" s="26" t="s">
        <v>569</v>
      </c>
      <c r="D606" s="26" t="s">
        <v>467</v>
      </c>
      <c r="E606" s="26" t="s">
        <v>561</v>
      </c>
      <c r="F606" s="26" t="s">
        <v>20</v>
      </c>
      <c r="G606" s="27" t="n">
        <v>-500</v>
      </c>
      <c r="H606" s="28" t="n">
        <v>1.821</v>
      </c>
      <c r="I606" s="28" t="n">
        <v>910.5</v>
      </c>
      <c r="J606" s="28" t="n">
        <v>0</v>
      </c>
      <c r="K606" s="28" t="n">
        <v>-0</v>
      </c>
      <c r="L606" s="28" t="n">
        <v>-0</v>
      </c>
      <c r="M606" s="6" t="s">
        <f>=I606+J606+K606+L606</f>
      </c>
      <c r="N606" s="28"/>
      <c r="O606" s="26"/>
      <c r="P606" s="26" t="s">
        <v>655</v>
      </c>
    </row>
    <row collapsed="false" customFormat="false" customHeight="false" hidden="false" ht="12.1" outlineLevel="0" r="607">
      <c r="A607" s="20" t="n">
        <v>45943.562488426</v>
      </c>
      <c r="B607" s="16" t="s">
        <v>17</v>
      </c>
      <c r="C607" s="16" t="s">
        <v>567</v>
      </c>
      <c r="D607" s="16" t="s">
        <v>466</v>
      </c>
      <c r="E607" s="16" t="s">
        <v>18</v>
      </c>
      <c r="F607" s="16" t="s">
        <v>20</v>
      </c>
      <c r="G607" s="7" t="n">
        <v>1</v>
      </c>
      <c r="H607" s="6" t="n">
        <v>2971</v>
      </c>
      <c r="I607" s="6" t="n">
        <v>-2971</v>
      </c>
      <c r="J607" s="6" t="n">
        <v>-0</v>
      </c>
      <c r="K607" s="6" t="n">
        <v>-1.19</v>
      </c>
      <c r="L607" s="6" t="n">
        <v>-0</v>
      </c>
      <c r="M607" s="6" t="s">
        <f>=I607+J607+K607+L607</f>
      </c>
      <c r="N607" s="6"/>
      <c r="O607" s="16"/>
      <c r="P607" s="16" t="s">
        <v>655</v>
      </c>
    </row>
    <row collapsed="false" customFormat="false" customHeight="false" hidden="false" ht="12.1" outlineLevel="0" r="608">
      <c r="A608" s="20" t="n">
        <v>45943.562777778</v>
      </c>
      <c r="B608" s="16" t="s">
        <v>47</v>
      </c>
      <c r="C608" s="16" t="s">
        <v>700</v>
      </c>
      <c r="D608" s="16" t="s">
        <v>466</v>
      </c>
      <c r="E608" s="16" t="s">
        <v>18</v>
      </c>
      <c r="F608" s="16" t="s">
        <v>20</v>
      </c>
      <c r="G608" s="7" t="n">
        <v>1</v>
      </c>
      <c r="H608" s="6" t="n">
        <v>392.4</v>
      </c>
      <c r="I608" s="6" t="n">
        <v>-392.4</v>
      </c>
      <c r="J608" s="6" t="n">
        <v>-0</v>
      </c>
      <c r="K608" s="6" t="n">
        <v>-0.28</v>
      </c>
      <c r="L608" s="6" t="n">
        <v>-0</v>
      </c>
      <c r="M608" s="6" t="s">
        <f>=I608+J608+K608+L608</f>
      </c>
      <c r="N608" s="6"/>
      <c r="O608" s="16"/>
      <c r="P608" s="16" t="s">
        <v>655</v>
      </c>
    </row>
    <row collapsed="false" customFormat="false" customHeight="false" hidden="false" ht="12.1" outlineLevel="0" r="609">
      <c r="A609" s="21" t="n">
        <v>45944.020636574</v>
      </c>
      <c r="B609" s="22" t="s">
        <v>581</v>
      </c>
      <c r="C609" s="22" t="s">
        <v>748</v>
      </c>
      <c r="D609" s="22" t="s">
        <v>581</v>
      </c>
      <c r="E609" s="22" t="s">
        <v>581</v>
      </c>
      <c r="F609" s="22" t="s">
        <v>20</v>
      </c>
      <c r="G609" s="23" t="n">
        <v>1</v>
      </c>
      <c r="H609" s="24" t="n">
        <v>696.63</v>
      </c>
      <c r="I609" s="24" t="n">
        <v>696.63</v>
      </c>
      <c r="J609" s="24" t="n">
        <v>0</v>
      </c>
      <c r="K609" s="24" t="n">
        <v>-0</v>
      </c>
      <c r="L609" s="24" t="n">
        <v>-0</v>
      </c>
      <c r="M609" s="6" t="s">
        <f>=I609+J609+K609+L609</f>
      </c>
      <c r="N609" s="24"/>
      <c r="O609" s="22"/>
      <c r="P609" s="22" t="s">
        <v>655</v>
      </c>
    </row>
    <row collapsed="false" customFormat="false" customHeight="false" hidden="false" ht="12.1" outlineLevel="0" r="610">
      <c r="A610" s="21" t="n">
        <v>45944.635694444</v>
      </c>
      <c r="B610" s="22" t="s">
        <v>581</v>
      </c>
      <c r="C610" s="22" t="s">
        <v>749</v>
      </c>
      <c r="D610" s="22" t="s">
        <v>581</v>
      </c>
      <c r="E610" s="22" t="s">
        <v>581</v>
      </c>
      <c r="F610" s="22" t="s">
        <v>20</v>
      </c>
      <c r="G610" s="23" t="n">
        <v>1</v>
      </c>
      <c r="H610" s="24" t="n">
        <v>63.33</v>
      </c>
      <c r="I610" s="24" t="n">
        <v>63.33</v>
      </c>
      <c r="J610" s="24" t="n">
        <v>0</v>
      </c>
      <c r="K610" s="24" t="n">
        <v>-0</v>
      </c>
      <c r="L610" s="24" t="n">
        <v>-0</v>
      </c>
      <c r="M610" s="6" t="s">
        <f>=I610+J610+K610+L610</f>
      </c>
      <c r="N610" s="24"/>
      <c r="O610" s="22"/>
      <c r="P610" s="22" t="s">
        <v>552</v>
      </c>
    </row>
    <row collapsed="false" customFormat="false" customHeight="false" hidden="false" ht="12.1" outlineLevel="0" r="611">
      <c r="A611" s="20" t="n">
        <v>45944.811168981</v>
      </c>
      <c r="B611" s="16" t="s">
        <v>72</v>
      </c>
      <c r="C611" s="16" t="s">
        <v>750</v>
      </c>
      <c r="D611" s="16" t="s">
        <v>466</v>
      </c>
      <c r="E611" s="16" t="s">
        <v>73</v>
      </c>
      <c r="F611" s="16" t="s">
        <v>38</v>
      </c>
      <c r="G611" s="7" t="n">
        <v>30</v>
      </c>
      <c r="H611" s="6" t="n">
        <v>99.9897</v>
      </c>
      <c r="I611" s="6" t="n">
        <v>-29996.91</v>
      </c>
      <c r="J611" s="6" t="n">
        <v>-12.9</v>
      </c>
      <c r="K611" s="6" t="n">
        <v>-14.55</v>
      </c>
      <c r="L611" s="6" t="n">
        <v>-0</v>
      </c>
      <c r="M611" s="6"/>
      <c r="N611" s="6" t="s">
        <f>=I611+J611+K611+L611</f>
      </c>
      <c r="O611" s="16"/>
      <c r="P611" s="16" t="s">
        <v>655</v>
      </c>
    </row>
    <row collapsed="false" customFormat="false" customHeight="false" hidden="false" ht="12.1" outlineLevel="0" r="612">
      <c r="A612" s="20" t="n">
        <v>45945.764166667</v>
      </c>
      <c r="B612" s="16" t="s">
        <v>47</v>
      </c>
      <c r="C612" s="16" t="s">
        <v>700</v>
      </c>
      <c r="D612" s="16" t="s">
        <v>466</v>
      </c>
      <c r="E612" s="16" t="s">
        <v>18</v>
      </c>
      <c r="F612" s="16" t="s">
        <v>20</v>
      </c>
      <c r="G612" s="7" t="n">
        <v>2</v>
      </c>
      <c r="H612" s="6" t="n">
        <v>393.4</v>
      </c>
      <c r="I612" s="6" t="n">
        <v>-786.8</v>
      </c>
      <c r="J612" s="6" t="n">
        <v>-0</v>
      </c>
      <c r="K612" s="6" t="n">
        <v>-0.55</v>
      </c>
      <c r="L612" s="6" t="n">
        <v>-0</v>
      </c>
      <c r="M612" s="6" t="s">
        <f>=I612+J612+K612+L612</f>
      </c>
      <c r="N612" s="6"/>
      <c r="O612" s="16"/>
      <c r="P612" s="16" t="s">
        <v>655</v>
      </c>
    </row>
    <row collapsed="false" customFormat="false" customHeight="false" hidden="false" ht="12.1" outlineLevel="0" r="613">
      <c r="A613" s="21" t="n">
        <v>45947.594039352</v>
      </c>
      <c r="B613" s="22" t="s">
        <v>581</v>
      </c>
      <c r="C613" s="22" t="s">
        <v>751</v>
      </c>
      <c r="D613" s="22" t="s">
        <v>581</v>
      </c>
      <c r="E613" s="22" t="s">
        <v>581</v>
      </c>
      <c r="F613" s="22" t="s">
        <v>20</v>
      </c>
      <c r="G613" s="23" t="n">
        <v>1</v>
      </c>
      <c r="H613" s="24" t="n">
        <v>1806.12</v>
      </c>
      <c r="I613" s="24" t="n">
        <v>1806.12</v>
      </c>
      <c r="J613" s="24" t="n">
        <v>0</v>
      </c>
      <c r="K613" s="24" t="n">
        <v>-0</v>
      </c>
      <c r="L613" s="24" t="n">
        <v>-0</v>
      </c>
      <c r="M613" s="6" t="s">
        <f>=I613+J613+K613+L613</f>
      </c>
      <c r="N613" s="24"/>
      <c r="O613" s="22"/>
      <c r="P613" s="22" t="s">
        <v>552</v>
      </c>
    </row>
    <row collapsed="false" customFormat="false" customHeight="false" hidden="false" ht="12.1" outlineLevel="0" r="614">
      <c r="A614" s="20" t="n">
        <v>45947.609618056</v>
      </c>
      <c r="B614" s="16" t="s">
        <v>31</v>
      </c>
      <c r="C614" s="16" t="s">
        <v>672</v>
      </c>
      <c r="D614" s="16" t="s">
        <v>466</v>
      </c>
      <c r="E614" s="16" t="s">
        <v>18</v>
      </c>
      <c r="F614" s="16" t="s">
        <v>20</v>
      </c>
      <c r="G614" s="7" t="n">
        <v>200</v>
      </c>
      <c r="H614" s="6" t="n">
        <v>8.61</v>
      </c>
      <c r="I614" s="6" t="n">
        <v>-1722</v>
      </c>
      <c r="J614" s="6" t="n">
        <v>-0</v>
      </c>
      <c r="K614" s="6" t="n">
        <v>-1.21</v>
      </c>
      <c r="L614" s="6" t="n">
        <v>-0</v>
      </c>
      <c r="M614" s="6" t="s">
        <f>=I614+J614+K614+L614</f>
      </c>
      <c r="N614" s="6"/>
      <c r="O614" s="16"/>
      <c r="P614" s="16" t="s">
        <v>552</v>
      </c>
    </row>
    <row collapsed="false" customFormat="false" customHeight="false" hidden="false" ht="12.1" outlineLevel="0" r="615">
      <c r="A615" s="21" t="n">
        <v>45955.432627315</v>
      </c>
      <c r="B615" s="22" t="s">
        <v>551</v>
      </c>
      <c r="C615" s="22" t="s">
        <v>112</v>
      </c>
      <c r="D615" s="22" t="s">
        <v>551</v>
      </c>
      <c r="E615" s="22" t="s">
        <v>551</v>
      </c>
      <c r="F615" s="22" t="s">
        <v>20</v>
      </c>
      <c r="G615" s="23" t="n">
        <v>2</v>
      </c>
      <c r="H615" s="24" t="n">
        <v>95000</v>
      </c>
      <c r="I615" s="24" t="n">
        <v>190000</v>
      </c>
      <c r="J615" s="24" t="n">
        <v>0</v>
      </c>
      <c r="K615" s="24" t="n">
        <v>-0</v>
      </c>
      <c r="L615" s="24" t="n">
        <v>-0</v>
      </c>
      <c r="M615" s="6" t="s">
        <f>=I615+J615+K615+L615</f>
      </c>
      <c r="N615" s="24"/>
      <c r="O615" s="22"/>
      <c r="P615" s="22" t="s">
        <v>552</v>
      </c>
    </row>
    <row collapsed="false" customFormat="false" customHeight="false" hidden="false" ht="12.1" outlineLevel="0" r="616">
      <c r="A616" s="20" t="n">
        <v>45957.548275463</v>
      </c>
      <c r="B616" s="16" t="s">
        <v>31</v>
      </c>
      <c r="C616" s="16" t="s">
        <v>672</v>
      </c>
      <c r="D616" s="16" t="s">
        <v>466</v>
      </c>
      <c r="E616" s="16" t="s">
        <v>18</v>
      </c>
      <c r="F616" s="16" t="s">
        <v>20</v>
      </c>
      <c r="G616" s="7" t="n">
        <v>10000</v>
      </c>
      <c r="H616" s="6" t="n">
        <v>8.16</v>
      </c>
      <c r="I616" s="6" t="n">
        <v>-81600</v>
      </c>
      <c r="J616" s="6" t="n">
        <v>-0</v>
      </c>
      <c r="K616" s="6" t="n">
        <v>-57.12</v>
      </c>
      <c r="L616" s="6" t="n">
        <v>-0</v>
      </c>
      <c r="M616" s="6" t="s">
        <f>=I616+J616+K616+L616</f>
      </c>
      <c r="N616" s="6"/>
      <c r="O616" s="16"/>
      <c r="P616" s="16" t="s">
        <v>552</v>
      </c>
    </row>
    <row collapsed="false" customFormat="false" customHeight="false" hidden="false" ht="12.1" outlineLevel="0" r="617">
      <c r="A617" s="21" t="n">
        <v>45961.020636574</v>
      </c>
      <c r="B617" s="22" t="s">
        <v>581</v>
      </c>
      <c r="C617" s="22" t="s">
        <v>752</v>
      </c>
      <c r="D617" s="22" t="s">
        <v>581</v>
      </c>
      <c r="E617" s="22" t="s">
        <v>581</v>
      </c>
      <c r="F617" s="22" t="s">
        <v>20</v>
      </c>
      <c r="G617" s="23" t="n">
        <v>1</v>
      </c>
      <c r="H617" s="24" t="n">
        <v>1461.6</v>
      </c>
      <c r="I617" s="24" t="n">
        <v>1461.6</v>
      </c>
      <c r="J617" s="24" t="n">
        <v>0</v>
      </c>
      <c r="K617" s="24" t="n">
        <v>-0</v>
      </c>
      <c r="L617" s="24" t="n">
        <v>-0</v>
      </c>
      <c r="M617" s="6" t="s">
        <f>=I617+J617+K617+L617</f>
      </c>
      <c r="N617" s="24"/>
      <c r="O617" s="22"/>
      <c r="P617" s="22" t="s">
        <v>655</v>
      </c>
    </row>
    <row collapsed="false" customFormat="false" customHeight="false" hidden="false" ht="12.1" outlineLevel="0" r="618">
      <c r="A618" s="21" t="n">
        <v>45961.020636574</v>
      </c>
      <c r="B618" s="22" t="s">
        <v>581</v>
      </c>
      <c r="C618" s="22" t="s">
        <v>752</v>
      </c>
      <c r="D618" s="22" t="s">
        <v>581</v>
      </c>
      <c r="E618" s="22" t="s">
        <v>581</v>
      </c>
      <c r="F618" s="22" t="s">
        <v>20</v>
      </c>
      <c r="G618" s="23" t="n">
        <v>1</v>
      </c>
      <c r="H618" s="24" t="n">
        <v>1148.4</v>
      </c>
      <c r="I618" s="24" t="n">
        <v>1148.4</v>
      </c>
      <c r="J618" s="24" t="n">
        <v>0</v>
      </c>
      <c r="K618" s="24" t="n">
        <v>-0</v>
      </c>
      <c r="L618" s="24" t="n">
        <v>-0</v>
      </c>
      <c r="M618" s="6" t="s">
        <f>=I618+J618+K618+L618</f>
      </c>
      <c r="N618" s="24"/>
      <c r="O618" s="22"/>
      <c r="P618" s="22" t="s">
        <v>655</v>
      </c>
    </row>
    <row collapsed="false" customFormat="false" customHeight="false" hidden="false" ht="12.1" outlineLevel="0" r="619">
      <c r="A619" s="21" t="n">
        <v>45961.489791667</v>
      </c>
      <c r="B619" s="22" t="s">
        <v>581</v>
      </c>
      <c r="C619" s="22" t="s">
        <v>753</v>
      </c>
      <c r="D619" s="22" t="s">
        <v>581</v>
      </c>
      <c r="E619" s="22" t="s">
        <v>581</v>
      </c>
      <c r="F619" s="22" t="s">
        <v>20</v>
      </c>
      <c r="G619" s="23" t="n">
        <v>1</v>
      </c>
      <c r="H619" s="24" t="n">
        <v>4907</v>
      </c>
      <c r="I619" s="24" t="n">
        <v>4907</v>
      </c>
      <c r="J619" s="24" t="n">
        <v>0</v>
      </c>
      <c r="K619" s="24" t="n">
        <v>-0</v>
      </c>
      <c r="L619" s="24" t="n">
        <v>-0</v>
      </c>
      <c r="M619" s="6" t="s">
        <f>=I619+J619+K619+L619</f>
      </c>
      <c r="N619" s="24"/>
      <c r="O619" s="22"/>
      <c r="P619" s="22" t="s">
        <v>552</v>
      </c>
    </row>
    <row collapsed="false" customFormat="false" customHeight="false" hidden="false" ht="12.1" outlineLevel="0" r="620">
      <c r="A620" s="20" t="n">
        <v>45961.496273148</v>
      </c>
      <c r="B620" s="16" t="s">
        <v>17</v>
      </c>
      <c r="C620" s="16" t="s">
        <v>567</v>
      </c>
      <c r="D620" s="16" t="s">
        <v>466</v>
      </c>
      <c r="E620" s="16" t="s">
        <v>18</v>
      </c>
      <c r="F620" s="16" t="s">
        <v>20</v>
      </c>
      <c r="G620" s="7" t="n">
        <v>2</v>
      </c>
      <c r="H620" s="6" t="n">
        <v>2911</v>
      </c>
      <c r="I620" s="6" t="n">
        <v>-5822</v>
      </c>
      <c r="J620" s="6" t="n">
        <v>-0</v>
      </c>
      <c r="K620" s="6" t="n">
        <v>-4.08</v>
      </c>
      <c r="L620" s="6" t="n">
        <v>-0</v>
      </c>
      <c r="M620" s="6" t="s">
        <f>=I620+J620+K620+L620</f>
      </c>
      <c r="N620" s="6"/>
      <c r="O620" s="16"/>
      <c r="P620" s="16" t="s">
        <v>552</v>
      </c>
    </row>
    <row collapsed="false" customFormat="false" customHeight="false" hidden="false" ht="12.1" outlineLevel="0" r="621">
      <c r="A621" s="21" t="n">
        <v>45961.510729167</v>
      </c>
      <c r="B621" s="22" t="s">
        <v>581</v>
      </c>
      <c r="C621" s="22" t="s">
        <v>754</v>
      </c>
      <c r="D621" s="22" t="s">
        <v>581</v>
      </c>
      <c r="E621" s="22" t="s">
        <v>581</v>
      </c>
      <c r="F621" s="22" t="s">
        <v>20</v>
      </c>
      <c r="G621" s="23" t="n">
        <v>1</v>
      </c>
      <c r="H621" s="24" t="n">
        <v>256</v>
      </c>
      <c r="I621" s="24" t="n">
        <v>256</v>
      </c>
      <c r="J621" s="24" t="n">
        <v>0</v>
      </c>
      <c r="K621" s="24" t="n">
        <v>-0</v>
      </c>
      <c r="L621" s="24" t="n">
        <v>-0</v>
      </c>
      <c r="M621" s="6" t="s">
        <f>=I621+J621+K621+L621</f>
      </c>
      <c r="N621" s="24"/>
      <c r="O621" s="22"/>
      <c r="P621" s="22" t="s">
        <v>552</v>
      </c>
    </row>
    <row collapsed="false" customFormat="false" customHeight="false" hidden="false" ht="12.1" outlineLevel="0" r="622">
      <c r="A622" s="20" t="n">
        <v>45961.552546296</v>
      </c>
      <c r="B622" s="16" t="s">
        <v>47</v>
      </c>
      <c r="C622" s="16" t="s">
        <v>700</v>
      </c>
      <c r="D622" s="16" t="s">
        <v>466</v>
      </c>
      <c r="E622" s="16" t="s">
        <v>18</v>
      </c>
      <c r="F622" s="16" t="s">
        <v>20</v>
      </c>
      <c r="G622" s="7" t="n">
        <v>3</v>
      </c>
      <c r="H622" s="6" t="n">
        <v>376.2</v>
      </c>
      <c r="I622" s="6" t="n">
        <v>-1128.6</v>
      </c>
      <c r="J622" s="6" t="n">
        <v>-0</v>
      </c>
      <c r="K622" s="6" t="n">
        <v>-0.78</v>
      </c>
      <c r="L622" s="6" t="n">
        <v>-0</v>
      </c>
      <c r="M622" s="6" t="s">
        <f>=I622+J622+K622+L622</f>
      </c>
      <c r="N622" s="6"/>
      <c r="O622" s="16"/>
      <c r="P622" s="16" t="s">
        <v>655</v>
      </c>
    </row>
    <row collapsed="false" customFormat="false" customHeight="false" hidden="false" ht="12.1" outlineLevel="0" r="623">
      <c r="A623" s="21" t="n">
        <v>45966.020636574</v>
      </c>
      <c r="B623" s="22" t="s">
        <v>581</v>
      </c>
      <c r="C623" s="22" t="s">
        <v>755</v>
      </c>
      <c r="D623" s="22" t="s">
        <v>581</v>
      </c>
      <c r="E623" s="22" t="s">
        <v>581</v>
      </c>
      <c r="F623" s="22" t="s">
        <v>20</v>
      </c>
      <c r="G623" s="23" t="n">
        <v>1</v>
      </c>
      <c r="H623" s="24" t="n">
        <v>515.24</v>
      </c>
      <c r="I623" s="24" t="n">
        <v>515.24</v>
      </c>
      <c r="J623" s="24" t="n">
        <v>0</v>
      </c>
      <c r="K623" s="24" t="n">
        <v>-0</v>
      </c>
      <c r="L623" s="24" t="n">
        <v>-0</v>
      </c>
      <c r="M623" s="6" t="s">
        <f>=I623+J623+K623+L623</f>
      </c>
      <c r="N623" s="24"/>
      <c r="O623" s="22"/>
      <c r="P623" s="22" t="s">
        <v>655</v>
      </c>
    </row>
    <row collapsed="false" customFormat="false" customHeight="false" hidden="false" ht="12.1" outlineLevel="0" r="624">
      <c r="A624" s="21" t="n">
        <v>45966.020636574</v>
      </c>
      <c r="B624" s="22" t="s">
        <v>581</v>
      </c>
      <c r="C624" s="22" t="s">
        <v>755</v>
      </c>
      <c r="D624" s="22" t="s">
        <v>581</v>
      </c>
      <c r="E624" s="22" t="s">
        <v>581</v>
      </c>
      <c r="F624" s="22" t="s">
        <v>20</v>
      </c>
      <c r="G624" s="23" t="n">
        <v>1</v>
      </c>
      <c r="H624" s="24" t="n">
        <v>1030.48</v>
      </c>
      <c r="I624" s="24" t="n">
        <v>1030.48</v>
      </c>
      <c r="J624" s="24" t="n">
        <v>0</v>
      </c>
      <c r="K624" s="24" t="n">
        <v>-0</v>
      </c>
      <c r="L624" s="24" t="n">
        <v>-0</v>
      </c>
      <c r="M624" s="6" t="s">
        <f>=I624+J624+K624+L624</f>
      </c>
      <c r="N624" s="24"/>
      <c r="O624" s="22"/>
      <c r="P624" s="22" t="s">
        <v>655</v>
      </c>
    </row>
    <row collapsed="false" customFormat="false" customHeight="false" hidden="false" ht="12.1" outlineLevel="0" r="625">
      <c r="A625" s="20" t="n">
        <v>45967.766944444</v>
      </c>
      <c r="B625" s="16" t="s">
        <v>47</v>
      </c>
      <c r="C625" s="16" t="s">
        <v>700</v>
      </c>
      <c r="D625" s="16" t="s">
        <v>466</v>
      </c>
      <c r="E625" s="16" t="s">
        <v>18</v>
      </c>
      <c r="F625" s="16" t="s">
        <v>20</v>
      </c>
      <c r="G625" s="7" t="n">
        <v>2</v>
      </c>
      <c r="H625" s="6" t="n">
        <v>382.4</v>
      </c>
      <c r="I625" s="6" t="n">
        <v>-764.8</v>
      </c>
      <c r="J625" s="6" t="n">
        <v>-0</v>
      </c>
      <c r="K625" s="6" t="n">
        <v>-0.54</v>
      </c>
      <c r="L625" s="6" t="n">
        <v>-0</v>
      </c>
      <c r="M625" s="6" t="s">
        <f>=I625+J625+K625+L625</f>
      </c>
      <c r="N625" s="6"/>
      <c r="O625" s="16"/>
      <c r="P625" s="16" t="s">
        <v>655</v>
      </c>
    </row>
    <row collapsed="false" customFormat="false" customHeight="false" hidden="false" ht="12.1" outlineLevel="0" r="626">
      <c r="A626" s="20" t="n">
        <v>45972.568229167</v>
      </c>
      <c r="B626" s="16" t="s">
        <v>72</v>
      </c>
      <c r="C626" s="16" t="s">
        <v>750</v>
      </c>
      <c r="D626" s="16" t="s">
        <v>466</v>
      </c>
      <c r="E626" s="16" t="s">
        <v>73</v>
      </c>
      <c r="F626" s="16" t="s">
        <v>38</v>
      </c>
      <c r="G626" s="7" t="n">
        <v>10</v>
      </c>
      <c r="H626" s="6" t="n">
        <v>99.9698</v>
      </c>
      <c r="I626" s="6" t="n">
        <v>-9996.98</v>
      </c>
      <c r="J626" s="6" t="n">
        <v>-0</v>
      </c>
      <c r="K626" s="6" t="n">
        <v>-4.85</v>
      </c>
      <c r="L626" s="6" t="n">
        <v>-0</v>
      </c>
      <c r="M626" s="6"/>
      <c r="N626" s="6" t="s">
        <f>=I626+J626+K626+L626</f>
      </c>
      <c r="O626" s="16"/>
      <c r="P626" s="16" t="s">
        <v>655</v>
      </c>
    </row>
    <row collapsed="false" customFormat="false" customHeight="false" hidden="false" ht="12.1" outlineLevel="0" r="627">
      <c r="A627" s="20" t="n">
        <v>45972.573240741</v>
      </c>
      <c r="B627" s="16" t="s">
        <v>473</v>
      </c>
      <c r="C627" s="16" t="s">
        <v>569</v>
      </c>
      <c r="D627" s="16" t="s">
        <v>466</v>
      </c>
      <c r="E627" s="16" t="s">
        <v>561</v>
      </c>
      <c r="F627" s="16" t="s">
        <v>20</v>
      </c>
      <c r="G627" s="7" t="n">
        <v>150</v>
      </c>
      <c r="H627" s="6" t="n">
        <v>1.8444</v>
      </c>
      <c r="I627" s="6" t="n">
        <v>-276.66</v>
      </c>
      <c r="J627" s="6" t="n">
        <v>-0</v>
      </c>
      <c r="K627" s="6" t="n">
        <v>-0</v>
      </c>
      <c r="L627" s="6" t="n">
        <v>-0</v>
      </c>
      <c r="M627" s="6" t="s">
        <f>=I627+J627+K627+L627</f>
      </c>
      <c r="N627" s="6"/>
      <c r="O627" s="16"/>
      <c r="P627" s="16" t="s">
        <v>655</v>
      </c>
    </row>
    <row collapsed="false" customFormat="false" customHeight="false" hidden="false" ht="12.1" outlineLevel="0" r="628">
      <c r="A628" s="21" t="n">
        <v>45973.020636574</v>
      </c>
      <c r="B628" s="22" t="s">
        <v>581</v>
      </c>
      <c r="C628" s="22" t="s">
        <v>756</v>
      </c>
      <c r="D628" s="22" t="s">
        <v>581</v>
      </c>
      <c r="E628" s="22" t="s">
        <v>581</v>
      </c>
      <c r="F628" s="22" t="s">
        <v>20</v>
      </c>
      <c r="G628" s="23" t="n">
        <v>1</v>
      </c>
      <c r="H628" s="24" t="n">
        <v>2182.8</v>
      </c>
      <c r="I628" s="24" t="n">
        <v>2182.8</v>
      </c>
      <c r="J628" s="24" t="n">
        <v>0</v>
      </c>
      <c r="K628" s="24" t="n">
        <v>-0</v>
      </c>
      <c r="L628" s="24" t="n">
        <v>-0</v>
      </c>
      <c r="M628" s="6" t="s">
        <f>=I628+J628+K628+L628</f>
      </c>
      <c r="N628" s="24"/>
      <c r="O628" s="22"/>
      <c r="P628" s="22" t="s">
        <v>655</v>
      </c>
    </row>
    <row collapsed="false" customFormat="false" customHeight="false" hidden="false" ht="12.1" outlineLevel="0" r="629">
      <c r="A629" s="21" t="n">
        <v>45974.020636574</v>
      </c>
      <c r="B629" s="22" t="s">
        <v>581</v>
      </c>
      <c r="C629" s="22" t="s">
        <v>757</v>
      </c>
      <c r="D629" s="22" t="s">
        <v>581</v>
      </c>
      <c r="E629" s="22" t="s">
        <v>581</v>
      </c>
      <c r="F629" s="22" t="s">
        <v>20</v>
      </c>
      <c r="G629" s="23" t="n">
        <v>1</v>
      </c>
      <c r="H629" s="24" t="n">
        <v>698.06</v>
      </c>
      <c r="I629" s="24" t="n">
        <v>698.06</v>
      </c>
      <c r="J629" s="24" t="n">
        <v>0</v>
      </c>
      <c r="K629" s="24" t="n">
        <v>-0</v>
      </c>
      <c r="L629" s="24" t="n">
        <v>-0</v>
      </c>
      <c r="M629" s="6" t="s">
        <f>=I629+J629+K629+L629</f>
      </c>
      <c r="N629" s="24"/>
      <c r="O629" s="22"/>
      <c r="P629" s="22" t="s">
        <v>655</v>
      </c>
    </row>
    <row collapsed="false" customFormat="false" customHeight="false" hidden="false" ht="12.1" outlineLevel="0" r="630">
      <c r="A630" s="21" t="n">
        <v>45974.635706019</v>
      </c>
      <c r="B630" s="22" t="s">
        <v>581</v>
      </c>
      <c r="C630" s="22" t="s">
        <v>758</v>
      </c>
      <c r="D630" s="22" t="s">
        <v>581</v>
      </c>
      <c r="E630" s="22" t="s">
        <v>581</v>
      </c>
      <c r="F630" s="22" t="s">
        <v>20</v>
      </c>
      <c r="G630" s="23" t="n">
        <v>1</v>
      </c>
      <c r="H630" s="24" t="n">
        <v>63.46</v>
      </c>
      <c r="I630" s="24" t="n">
        <v>63.46</v>
      </c>
      <c r="J630" s="24" t="n">
        <v>0</v>
      </c>
      <c r="K630" s="24" t="n">
        <v>-0</v>
      </c>
      <c r="L630" s="24" t="n">
        <v>-0</v>
      </c>
      <c r="M630" s="6" t="s">
        <f>=I630+J630+K630+L630</f>
      </c>
      <c r="N630" s="24"/>
      <c r="O630" s="22"/>
      <c r="P630" s="22" t="s">
        <v>552</v>
      </c>
    </row>
    <row collapsed="false" customFormat="false" customHeight="false" hidden="false" ht="12.1" outlineLevel="0" r="631">
      <c r="A631" s="20" t="n">
        <v>45974.665138889</v>
      </c>
      <c r="B631" s="16" t="s">
        <v>31</v>
      </c>
      <c r="C631" s="16" t="s">
        <v>672</v>
      </c>
      <c r="D631" s="16" t="s">
        <v>466</v>
      </c>
      <c r="E631" s="16" t="s">
        <v>18</v>
      </c>
      <c r="F631" s="16" t="s">
        <v>20</v>
      </c>
      <c r="G631" s="7" t="n">
        <v>2000</v>
      </c>
      <c r="H631" s="6" t="n">
        <v>8.365</v>
      </c>
      <c r="I631" s="6" t="n">
        <v>-16730</v>
      </c>
      <c r="J631" s="6" t="n">
        <v>-0</v>
      </c>
      <c r="K631" s="6" t="n">
        <v>-11.71</v>
      </c>
      <c r="L631" s="6" t="n">
        <v>-0</v>
      </c>
      <c r="M631" s="6" t="s">
        <f>=I631+J631+K631+L631</f>
      </c>
      <c r="N631" s="6"/>
      <c r="O631" s="16"/>
      <c r="P631" s="16" t="s">
        <v>552</v>
      </c>
    </row>
    <row collapsed="false" customFormat="false" customHeight="false" hidden="false" ht="12.1" outlineLevel="0" r="632">
      <c r="A632" s="20" t="n">
        <v>45974.686574074</v>
      </c>
      <c r="B632" s="16" t="s">
        <v>72</v>
      </c>
      <c r="C632" s="16" t="s">
        <v>750</v>
      </c>
      <c r="D632" s="16" t="s">
        <v>466</v>
      </c>
      <c r="E632" s="16" t="s">
        <v>73</v>
      </c>
      <c r="F632" s="16" t="s">
        <v>38</v>
      </c>
      <c r="G632" s="7" t="n">
        <v>10</v>
      </c>
      <c r="H632" s="6" t="n">
        <v>99.9999</v>
      </c>
      <c r="I632" s="6" t="n">
        <v>-9999.99</v>
      </c>
      <c r="J632" s="6" t="n">
        <v>-4.3</v>
      </c>
      <c r="K632" s="6" t="n">
        <v>-4.85</v>
      </c>
      <c r="L632" s="6" t="n">
        <v>-0</v>
      </c>
      <c r="M632" s="6"/>
      <c r="N632" s="6" t="s">
        <f>=I632+J632+K632+L632</f>
      </c>
      <c r="O632" s="16"/>
      <c r="P632" s="16" t="s">
        <v>655</v>
      </c>
    </row>
    <row collapsed="false" customFormat="false" customHeight="false" hidden="false" ht="12.1" outlineLevel="0" r="633">
      <c r="A633" s="20" t="n">
        <v>45974.687048611</v>
      </c>
      <c r="B633" s="16" t="s">
        <v>55</v>
      </c>
      <c r="C633" s="16" t="s">
        <v>568</v>
      </c>
      <c r="D633" s="16" t="s">
        <v>466</v>
      </c>
      <c r="E633" s="16" t="s">
        <v>18</v>
      </c>
      <c r="F633" s="16" t="s">
        <v>20</v>
      </c>
      <c r="G633" s="7" t="n">
        <v>20</v>
      </c>
      <c r="H633" s="6" t="n">
        <v>100.3</v>
      </c>
      <c r="I633" s="6" t="n">
        <v>-2006</v>
      </c>
      <c r="J633" s="6" t="n">
        <v>-0</v>
      </c>
      <c r="K633" s="6" t="n">
        <v>-1.41</v>
      </c>
      <c r="L633" s="6" t="n">
        <v>-0</v>
      </c>
      <c r="M633" s="6" t="s">
        <f>=I633+J633+K633+L633</f>
      </c>
      <c r="N633" s="6"/>
      <c r="O633" s="16"/>
      <c r="P633" s="16" t="s">
        <v>655</v>
      </c>
    </row>
    <row collapsed="false" customFormat="false" customHeight="false" hidden="false" ht="12.1" outlineLevel="0" r="634">
      <c r="A634" s="20" t="n">
        <v>45974.687962963</v>
      </c>
      <c r="B634" s="16" t="s">
        <v>47</v>
      </c>
      <c r="C634" s="16" t="s">
        <v>700</v>
      </c>
      <c r="D634" s="16" t="s">
        <v>466</v>
      </c>
      <c r="E634" s="16" t="s">
        <v>18</v>
      </c>
      <c r="F634" s="16" t="s">
        <v>20</v>
      </c>
      <c r="G634" s="7" t="n">
        <v>2</v>
      </c>
      <c r="H634" s="6" t="n">
        <v>403.4</v>
      </c>
      <c r="I634" s="6" t="n">
        <v>-806.8</v>
      </c>
      <c r="J634" s="6" t="n">
        <v>-0</v>
      </c>
      <c r="K634" s="6" t="n">
        <v>-0.32</v>
      </c>
      <c r="L634" s="6" t="n">
        <v>-0</v>
      </c>
      <c r="M634" s="6" t="s">
        <f>=I634+J634+K634+L634</f>
      </c>
      <c r="N634" s="6"/>
      <c r="O634" s="16"/>
      <c r="P634" s="16" t="s">
        <v>655</v>
      </c>
    </row>
    <row collapsed="false" customFormat="false" customHeight="false" hidden="false" ht="12.1" outlineLevel="0" r="635">
      <c r="A635" s="20" t="n">
        <v>45974.687997685</v>
      </c>
      <c r="B635" s="16" t="s">
        <v>472</v>
      </c>
      <c r="C635" s="16" t="s">
        <v>577</v>
      </c>
      <c r="D635" s="16" t="s">
        <v>466</v>
      </c>
      <c r="E635" s="16" t="s">
        <v>18</v>
      </c>
      <c r="F635" s="16" t="s">
        <v>20</v>
      </c>
      <c r="G635" s="7" t="n">
        <v>60</v>
      </c>
      <c r="H635" s="6" t="n">
        <v>38.005</v>
      </c>
      <c r="I635" s="6" t="n">
        <v>-2280.3</v>
      </c>
      <c r="J635" s="6" t="n">
        <v>-0</v>
      </c>
      <c r="K635" s="6" t="n">
        <v>-1.59</v>
      </c>
      <c r="L635" s="6" t="n">
        <v>-0</v>
      </c>
      <c r="M635" s="6" t="s">
        <f>=I635+J635+K635+L635</f>
      </c>
      <c r="N635" s="6"/>
      <c r="O635" s="16"/>
      <c r="P635" s="16" t="s">
        <v>655</v>
      </c>
    </row>
    <row collapsed="false" customFormat="false" customHeight="false" hidden="false" ht="12.1" outlineLevel="0" r="636">
      <c r="A636" s="25" t="n">
        <v>45978.525046296</v>
      </c>
      <c r="B636" s="26" t="s">
        <v>522</v>
      </c>
      <c r="C636" s="26" t="s">
        <v>693</v>
      </c>
      <c r="D636" s="26" t="s">
        <v>467</v>
      </c>
      <c r="E636" s="26" t="s">
        <v>18</v>
      </c>
      <c r="F636" s="26" t="s">
        <v>20</v>
      </c>
      <c r="G636" s="27" t="n">
        <v>-145000</v>
      </c>
      <c r="H636" s="28" t="n">
        <v>0.52033103448276</v>
      </c>
      <c r="I636" s="28" t="n">
        <v>75448</v>
      </c>
      <c r="J636" s="28" t="n">
        <v>0</v>
      </c>
      <c r="K636" s="28" t="n">
        <v>-52.8</v>
      </c>
      <c r="L636" s="28" t="n">
        <v>-0</v>
      </c>
      <c r="M636" s="6" t="s">
        <f>=I636+J636+K636+L636</f>
      </c>
      <c r="N636" s="28"/>
      <c r="O636" s="26"/>
      <c r="P636" s="26" t="s">
        <v>552</v>
      </c>
    </row>
    <row collapsed="false" customFormat="false" customHeight="false" hidden="false" ht="12.1" outlineLevel="0" r="637">
      <c r="A637" s="20" t="n">
        <v>45978.533310185</v>
      </c>
      <c r="B637" s="16" t="s">
        <v>72</v>
      </c>
      <c r="C637" s="16" t="s">
        <v>750</v>
      </c>
      <c r="D637" s="16" t="s">
        <v>466</v>
      </c>
      <c r="E637" s="16" t="s">
        <v>73</v>
      </c>
      <c r="F637" s="16" t="s">
        <v>38</v>
      </c>
      <c r="G637" s="7" t="n">
        <v>4</v>
      </c>
      <c r="H637" s="6" t="n">
        <v>99.95</v>
      </c>
      <c r="I637" s="6" t="n">
        <v>-3998</v>
      </c>
      <c r="J637" s="6" t="n">
        <v>-5.12</v>
      </c>
      <c r="K637" s="6" t="n">
        <v>-1.94</v>
      </c>
      <c r="L637" s="6" t="n">
        <v>-0</v>
      </c>
      <c r="M637" s="6"/>
      <c r="N637" s="6" t="s">
        <f>=I637+J637+K637+L637</f>
      </c>
      <c r="O637" s="16"/>
      <c r="P637" s="16" t="s">
        <v>655</v>
      </c>
    </row>
    <row collapsed="false" customFormat="false" customHeight="false" hidden="false" ht="12.1" outlineLevel="0" r="638">
      <c r="A638" s="21" t="n">
        <v>45978.628935185</v>
      </c>
      <c r="B638" s="22" t="s">
        <v>581</v>
      </c>
      <c r="C638" s="22" t="s">
        <v>759</v>
      </c>
      <c r="D638" s="22" t="s">
        <v>581</v>
      </c>
      <c r="E638" s="22" t="s">
        <v>581</v>
      </c>
      <c r="F638" s="22" t="s">
        <v>20</v>
      </c>
      <c r="G638" s="23" t="n">
        <v>1</v>
      </c>
      <c r="H638" s="24" t="n">
        <v>1858.61</v>
      </c>
      <c r="I638" s="24" t="n">
        <v>1858.61</v>
      </c>
      <c r="J638" s="24" t="n">
        <v>0</v>
      </c>
      <c r="K638" s="24" t="n">
        <v>-0</v>
      </c>
      <c r="L638" s="24" t="n">
        <v>-0</v>
      </c>
      <c r="M638" s="6" t="s">
        <f>=I638+J638+K638+L638</f>
      </c>
      <c r="N638" s="24"/>
      <c r="O638" s="22"/>
      <c r="P638" s="22" t="s">
        <v>552</v>
      </c>
    </row>
    <row collapsed="false" customFormat="false" customHeight="false" hidden="false" ht="12.1" outlineLevel="0" r="639">
      <c r="A639" s="25" t="n">
        <v>45978.642152778</v>
      </c>
      <c r="B639" s="26" t="s">
        <v>524</v>
      </c>
      <c r="C639" s="26" t="s">
        <v>715</v>
      </c>
      <c r="D639" s="26" t="s">
        <v>467</v>
      </c>
      <c r="E639" s="26" t="s">
        <v>18</v>
      </c>
      <c r="F639" s="26" t="s">
        <v>20</v>
      </c>
      <c r="G639" s="27" t="n">
        <v>-1000</v>
      </c>
      <c r="H639" s="28" t="n">
        <v>0.6153</v>
      </c>
      <c r="I639" s="28" t="n">
        <v>615.3</v>
      </c>
      <c r="J639" s="28" t="n">
        <v>0</v>
      </c>
      <c r="K639" s="28" t="n">
        <v>-0.43</v>
      </c>
      <c r="L639" s="28" t="n">
        <v>-0</v>
      </c>
      <c r="M639" s="6" t="s">
        <f>=I639+J639+K639+L639</f>
      </c>
      <c r="N639" s="28"/>
      <c r="O639" s="26"/>
      <c r="P639" s="26" t="s">
        <v>552</v>
      </c>
    </row>
    <row collapsed="false" customFormat="false" customHeight="false" hidden="false" ht="12.1" outlineLevel="0" r="640">
      <c r="A640" s="20" t="n">
        <v>45979.984756944</v>
      </c>
      <c r="B640" s="16" t="s">
        <v>510</v>
      </c>
      <c r="C640" s="16" t="s">
        <v>644</v>
      </c>
      <c r="D640" s="16" t="s">
        <v>466</v>
      </c>
      <c r="E640" s="16" t="s">
        <v>561</v>
      </c>
      <c r="F640" s="16" t="s">
        <v>20</v>
      </c>
      <c r="G640" s="7" t="n">
        <v>1071</v>
      </c>
      <c r="H640" s="6" t="n">
        <v>157.89</v>
      </c>
      <c r="I640" s="6" t="n">
        <v>-169100.19</v>
      </c>
      <c r="J640" s="6" t="n">
        <v>-0</v>
      </c>
      <c r="K640" s="6" t="n">
        <v>-0</v>
      </c>
      <c r="L640" s="6" t="n">
        <v>-0</v>
      </c>
      <c r="M640" s="6" t="s">
        <f>=I640+J640+K640+L640</f>
      </c>
      <c r="N640" s="6"/>
      <c r="O640" s="16"/>
      <c r="P640" s="16" t="s">
        <v>552</v>
      </c>
    </row>
    <row collapsed="false" customFormat="false" customHeight="false" hidden="false" ht="12.1" outlineLevel="0" r="641">
      <c r="A641" s="41" t="n">
        <v>45992</v>
      </c>
      <c r="B641" s="42" t="s">
        <v>524</v>
      </c>
      <c r="C641" s="42" t="s">
        <v>333</v>
      </c>
      <c r="D641" s="42" t="s">
        <v>734</v>
      </c>
      <c r="E641" s="42" t="s">
        <v>18</v>
      </c>
      <c r="F641" s="42" t="s">
        <v>20</v>
      </c>
      <c r="G641" s="43" t="n">
        <v>-580</v>
      </c>
      <c r="H641" s="44" t="n">
        <v>1</v>
      </c>
      <c r="I641" s="44" t="n">
        <v>0</v>
      </c>
      <c r="J641" s="44" t="n">
        <v>0</v>
      </c>
      <c r="K641" s="44" t="n">
        <v>-0</v>
      </c>
      <c r="L641" s="44" t="n">
        <v>-0</v>
      </c>
      <c r="M641" s="6" t="s">
        <f>=I641+J641+K641+L641</f>
      </c>
      <c r="N641" s="44"/>
      <c r="O641" s="42"/>
      <c r="P641" s="42" t="s">
        <v>552</v>
      </c>
    </row>
    <row collapsed="false" customFormat="false" customHeight="false" hidden="false" ht="12.1" outlineLevel="0" r="642">
      <c r="A642" s="21" t="n">
        <v>45994.020636574</v>
      </c>
      <c r="B642" s="22" t="s">
        <v>581</v>
      </c>
      <c r="C642" s="22" t="s">
        <v>760</v>
      </c>
      <c r="D642" s="22" t="s">
        <v>581</v>
      </c>
      <c r="E642" s="22" t="s">
        <v>581</v>
      </c>
      <c r="F642" s="22" t="s">
        <v>20</v>
      </c>
      <c r="G642" s="23" t="n">
        <v>1</v>
      </c>
      <c r="H642" s="24" t="n">
        <v>494.97</v>
      </c>
      <c r="I642" s="24" t="n">
        <v>494.97</v>
      </c>
      <c r="J642" s="24" t="n">
        <v>0</v>
      </c>
      <c r="K642" s="24" t="n">
        <v>-0</v>
      </c>
      <c r="L642" s="24" t="n">
        <v>-0</v>
      </c>
      <c r="M642" s="6" t="s">
        <f>=I642+J642+K642+L642</f>
      </c>
      <c r="N642" s="24"/>
      <c r="O642" s="22"/>
      <c r="P642" s="22" t="s">
        <v>655</v>
      </c>
    </row>
    <row collapsed="false" customFormat="false" customHeight="false" hidden="false" ht="12.1" outlineLevel="0" r="643">
      <c r="A643" s="21" t="n">
        <v>45994.020636574</v>
      </c>
      <c r="B643" s="22" t="s">
        <v>581</v>
      </c>
      <c r="C643" s="22" t="s">
        <v>760</v>
      </c>
      <c r="D643" s="22" t="s">
        <v>581</v>
      </c>
      <c r="E643" s="22" t="s">
        <v>581</v>
      </c>
      <c r="F643" s="22" t="s">
        <v>20</v>
      </c>
      <c r="G643" s="23" t="n">
        <v>1</v>
      </c>
      <c r="H643" s="24" t="n">
        <v>989.94</v>
      </c>
      <c r="I643" s="24" t="n">
        <v>989.94</v>
      </c>
      <c r="J643" s="24" t="n">
        <v>0</v>
      </c>
      <c r="K643" s="24" t="n">
        <v>-0</v>
      </c>
      <c r="L643" s="24" t="n">
        <v>-0</v>
      </c>
      <c r="M643" s="6" t="s">
        <f>=I643+J643+K643+L643</f>
      </c>
      <c r="N643" s="24"/>
      <c r="O643" s="22"/>
      <c r="P643" s="22" t="s">
        <v>655</v>
      </c>
    </row>
    <row collapsed="false" customFormat="false" customHeight="false" hidden="false" ht="12.1" outlineLevel="0" r="644">
      <c r="A644" s="20" t="n">
        <v>45994.704699074</v>
      </c>
      <c r="B644" s="16" t="s">
        <v>472</v>
      </c>
      <c r="C644" s="16" t="s">
        <v>577</v>
      </c>
      <c r="D644" s="16" t="s">
        <v>466</v>
      </c>
      <c r="E644" s="16" t="s">
        <v>18</v>
      </c>
      <c r="F644" s="16" t="s">
        <v>20</v>
      </c>
      <c r="G644" s="7" t="n">
        <v>10</v>
      </c>
      <c r="H644" s="6" t="n">
        <v>38.035</v>
      </c>
      <c r="I644" s="6" t="n">
        <v>-380.35</v>
      </c>
      <c r="J644" s="6" t="n">
        <v>-0</v>
      </c>
      <c r="K644" s="6" t="n">
        <v>-0.27</v>
      </c>
      <c r="L644" s="6" t="n">
        <v>-0</v>
      </c>
      <c r="M644" s="6" t="s">
        <f>=I644+J644+K644+L644</f>
      </c>
      <c r="N644" s="6"/>
      <c r="O644" s="16"/>
      <c r="P644" s="16" t="s">
        <v>655</v>
      </c>
    </row>
    <row collapsed="false" customFormat="false" customHeight="false" hidden="false" ht="12.1" outlineLevel="0" r="645">
      <c r="A645" s="20" t="n">
        <v>45994.704976852</v>
      </c>
      <c r="B645" s="16" t="s">
        <v>496</v>
      </c>
      <c r="C645" s="16" t="s">
        <v>589</v>
      </c>
      <c r="D645" s="16" t="s">
        <v>466</v>
      </c>
      <c r="E645" s="16" t="s">
        <v>18</v>
      </c>
      <c r="F645" s="16" t="s">
        <v>20</v>
      </c>
      <c r="G645" s="7" t="n">
        <v>1</v>
      </c>
      <c r="H645" s="6" t="n">
        <v>71.3</v>
      </c>
      <c r="I645" s="6" t="n">
        <v>-71.3</v>
      </c>
      <c r="J645" s="6" t="n">
        <v>-0</v>
      </c>
      <c r="K645" s="6" t="n">
        <v>-0.05</v>
      </c>
      <c r="L645" s="6" t="n">
        <v>-0</v>
      </c>
      <c r="M645" s="6" t="s">
        <f>=I645+J645+K645+L645</f>
      </c>
      <c r="N645" s="6"/>
      <c r="O645" s="16"/>
      <c r="P645" s="16" t="s">
        <v>655</v>
      </c>
    </row>
    <row collapsed="false" customFormat="false" customHeight="false" hidden="false" ht="12.1" outlineLevel="0" r="646">
      <c r="A646" s="25" t="n">
        <v>45995.495266204</v>
      </c>
      <c r="B646" s="26" t="s">
        <v>473</v>
      </c>
      <c r="C646" s="26" t="s">
        <v>569</v>
      </c>
      <c r="D646" s="26" t="s">
        <v>467</v>
      </c>
      <c r="E646" s="26" t="s">
        <v>561</v>
      </c>
      <c r="F646" s="26" t="s">
        <v>20</v>
      </c>
      <c r="G646" s="27" t="n">
        <v>-1000</v>
      </c>
      <c r="H646" s="28" t="n">
        <v>1.8632</v>
      </c>
      <c r="I646" s="28" t="n">
        <v>1863.2</v>
      </c>
      <c r="J646" s="28" t="n">
        <v>0</v>
      </c>
      <c r="K646" s="28" t="n">
        <v>-0</v>
      </c>
      <c r="L646" s="28" t="n">
        <v>-0</v>
      </c>
      <c r="M646" s="6" t="s">
        <f>=I646+J646+K646+L646</f>
      </c>
      <c r="N646" s="28"/>
      <c r="O646" s="26"/>
      <c r="P646" s="26" t="s">
        <v>655</v>
      </c>
    </row>
    <row collapsed="false" customFormat="false" customHeight="false" hidden="false" ht="12.1" outlineLevel="0" r="647">
      <c r="A647" s="20" t="n">
        <v>45995.495960648</v>
      </c>
      <c r="B647" s="16" t="s">
        <v>17</v>
      </c>
      <c r="C647" s="16" t="s">
        <v>567</v>
      </c>
      <c r="D647" s="16" t="s">
        <v>466</v>
      </c>
      <c r="E647" s="16" t="s">
        <v>18</v>
      </c>
      <c r="F647" s="16" t="s">
        <v>20</v>
      </c>
      <c r="G647" s="7" t="n">
        <v>1</v>
      </c>
      <c r="H647" s="6" t="n">
        <v>2887.5</v>
      </c>
      <c r="I647" s="6" t="n">
        <v>-2887.5</v>
      </c>
      <c r="J647" s="6" t="n">
        <v>-0</v>
      </c>
      <c r="K647" s="6" t="n">
        <v>-2.03</v>
      </c>
      <c r="L647" s="6" t="n">
        <v>-0</v>
      </c>
      <c r="M647" s="6" t="s">
        <f>=I647+J647+K647+L647</f>
      </c>
      <c r="N647" s="6"/>
      <c r="O647" s="16"/>
      <c r="P647" s="16" t="s">
        <v>655</v>
      </c>
    </row>
    <row collapsed="false" customFormat="false" customHeight="false" hidden="false" ht="12.1" outlineLevel="0" r="648">
      <c r="A648" s="25" t="n">
        <v>46000.360625</v>
      </c>
      <c r="B648" s="26" t="s">
        <v>510</v>
      </c>
      <c r="C648" s="26" t="s">
        <v>644</v>
      </c>
      <c r="D648" s="26" t="s">
        <v>467</v>
      </c>
      <c r="E648" s="26" t="s">
        <v>561</v>
      </c>
      <c r="F648" s="26" t="s">
        <v>20</v>
      </c>
      <c r="G648" s="27" t="n">
        <v>-1071</v>
      </c>
      <c r="H648" s="28" t="n">
        <v>159.31</v>
      </c>
      <c r="I648" s="28" t="n">
        <v>170621.01</v>
      </c>
      <c r="J648" s="28" t="n">
        <v>0</v>
      </c>
      <c r="K648" s="28" t="n">
        <v>-0</v>
      </c>
      <c r="L648" s="28" t="n">
        <v>-0</v>
      </c>
      <c r="M648" s="6" t="s">
        <f>=I648+J648+K648+L648</f>
      </c>
      <c r="N648" s="28"/>
      <c r="O648" s="26"/>
      <c r="P648" s="26" t="s">
        <v>552</v>
      </c>
    </row>
    <row collapsed="false" customFormat="false" customHeight="false" hidden="false" ht="12.1" outlineLevel="0" r="649">
      <c r="A649" s="20" t="n">
        <v>46000.372847222</v>
      </c>
      <c r="B649" s="16" t="s">
        <v>17</v>
      </c>
      <c r="C649" s="16" t="s">
        <v>567</v>
      </c>
      <c r="D649" s="16" t="s">
        <v>466</v>
      </c>
      <c r="E649" s="16" t="s">
        <v>18</v>
      </c>
      <c r="F649" s="16" t="s">
        <v>20</v>
      </c>
      <c r="G649" s="7" t="n">
        <v>25</v>
      </c>
      <c r="H649" s="6" t="n">
        <v>3033.4</v>
      </c>
      <c r="I649" s="6" t="n">
        <v>-75835</v>
      </c>
      <c r="J649" s="6" t="n">
        <v>-0</v>
      </c>
      <c r="K649" s="6" t="n">
        <v>-53.09</v>
      </c>
      <c r="L649" s="6" t="n">
        <v>-0</v>
      </c>
      <c r="M649" s="6" t="s">
        <f>=I649+J649+K649+L649</f>
      </c>
      <c r="N649" s="6"/>
      <c r="O649" s="16"/>
      <c r="P649" s="16" t="s">
        <v>552</v>
      </c>
    </row>
    <row collapsed="false" customFormat="false" customHeight="false" hidden="false" ht="12.1" outlineLevel="0" r="650">
      <c r="A650" s="20" t="n">
        <v>46000.373055556</v>
      </c>
      <c r="B650" s="16" t="s">
        <v>47</v>
      </c>
      <c r="C650" s="16" t="s">
        <v>700</v>
      </c>
      <c r="D650" s="16" t="s">
        <v>466</v>
      </c>
      <c r="E650" s="16" t="s">
        <v>18</v>
      </c>
      <c r="F650" s="16" t="s">
        <v>20</v>
      </c>
      <c r="G650" s="7" t="n">
        <v>7</v>
      </c>
      <c r="H650" s="6" t="n">
        <v>414.45714285714</v>
      </c>
      <c r="I650" s="6" t="n">
        <v>-2901.2</v>
      </c>
      <c r="J650" s="6" t="n">
        <v>-0</v>
      </c>
      <c r="K650" s="6" t="n">
        <v>-2.03</v>
      </c>
      <c r="L650" s="6" t="n">
        <v>-0</v>
      </c>
      <c r="M650" s="6" t="s">
        <f>=I650+J650+K650+L650</f>
      </c>
      <c r="N650" s="6"/>
      <c r="O650" s="16"/>
      <c r="P650" s="16" t="s">
        <v>552</v>
      </c>
    </row>
    <row collapsed="false" customFormat="false" customHeight="false" hidden="false" ht="12.1" outlineLevel="0" r="651">
      <c r="A651" s="20" t="n">
        <v>46000.911261574</v>
      </c>
      <c r="B651" s="16" t="s">
        <v>59</v>
      </c>
      <c r="C651" s="16" t="s">
        <v>576</v>
      </c>
      <c r="D651" s="16" t="s">
        <v>466</v>
      </c>
      <c r="E651" s="16" t="s">
        <v>18</v>
      </c>
      <c r="F651" s="16" t="s">
        <v>20</v>
      </c>
      <c r="G651" s="7" t="n">
        <v>4200</v>
      </c>
      <c r="H651" s="6" t="n">
        <v>21.855</v>
      </c>
      <c r="I651" s="6" t="n">
        <v>-91791</v>
      </c>
      <c r="J651" s="6" t="n">
        <v>-0</v>
      </c>
      <c r="K651" s="6" t="n">
        <v>-64.25</v>
      </c>
      <c r="L651" s="6" t="n">
        <v>-0</v>
      </c>
      <c r="M651" s="6" t="s">
        <f>=I651+J651+K651+L651</f>
      </c>
      <c r="N651" s="6"/>
      <c r="O651" s="16"/>
      <c r="P651" s="16" t="s">
        <v>552</v>
      </c>
    </row>
    <row collapsed="false" customFormat="false" customHeight="false" hidden="false" ht="12.1" outlineLevel="0" r="652">
      <c r="A652" s="25" t="n">
        <v>46002.79400463</v>
      </c>
      <c r="B652" s="26" t="s">
        <v>523</v>
      </c>
      <c r="C652" s="26" t="s">
        <v>697</v>
      </c>
      <c r="D652" s="26" t="s">
        <v>467</v>
      </c>
      <c r="E652" s="26" t="s">
        <v>18</v>
      </c>
      <c r="F652" s="26" t="s">
        <v>20</v>
      </c>
      <c r="G652" s="27" t="n">
        <v>-7</v>
      </c>
      <c r="H652" s="28" t="n">
        <v>1399.9</v>
      </c>
      <c r="I652" s="28" t="n">
        <v>9799.3</v>
      </c>
      <c r="J652" s="28" t="n">
        <v>0</v>
      </c>
      <c r="K652" s="28" t="n">
        <v>-6.86</v>
      </c>
      <c r="L652" s="28" t="n">
        <v>-0</v>
      </c>
      <c r="M652" s="6" t="s">
        <f>=I652+J652+K652+L652</f>
      </c>
      <c r="N652" s="28"/>
      <c r="O652" s="26"/>
      <c r="P652" s="26" t="s">
        <v>552</v>
      </c>
    </row>
    <row collapsed="false" customFormat="false" customHeight="false" hidden="false" ht="12.1" outlineLevel="0" r="653">
      <c r="A653" s="21" t="n">
        <v>46003.020636574</v>
      </c>
      <c r="B653" s="22" t="s">
        <v>581</v>
      </c>
      <c r="C653" s="22" t="s">
        <v>761</v>
      </c>
      <c r="D653" s="22" t="s">
        <v>581</v>
      </c>
      <c r="E653" s="22" t="s">
        <v>581</v>
      </c>
      <c r="F653" s="22" t="s">
        <v>20</v>
      </c>
      <c r="G653" s="23" t="n">
        <v>1</v>
      </c>
      <c r="H653" s="24" t="n">
        <v>3795.12</v>
      </c>
      <c r="I653" s="24" t="n">
        <v>3795.12</v>
      </c>
      <c r="J653" s="24" t="n">
        <v>0</v>
      </c>
      <c r="K653" s="24" t="n">
        <v>-0</v>
      </c>
      <c r="L653" s="24" t="n">
        <v>-0</v>
      </c>
      <c r="M653" s="6" t="s">
        <f>=I653+J653+K653+L653</f>
      </c>
      <c r="N653" s="24"/>
      <c r="O653" s="22"/>
      <c r="P653" s="22" t="s">
        <v>655</v>
      </c>
    </row>
    <row collapsed="false" customFormat="false" customHeight="false" hidden="false" ht="12.1" outlineLevel="0" r="654">
      <c r="A654" s="21" t="n">
        <v>46006.020636574</v>
      </c>
      <c r="B654" s="22" t="s">
        <v>581</v>
      </c>
      <c r="C654" s="22" t="s">
        <v>762</v>
      </c>
      <c r="D654" s="22" t="s">
        <v>581</v>
      </c>
      <c r="E654" s="22" t="s">
        <v>581</v>
      </c>
      <c r="F654" s="22" t="s">
        <v>20</v>
      </c>
      <c r="G654" s="23" t="n">
        <v>1</v>
      </c>
      <c r="H654" s="24" t="n">
        <v>680.79</v>
      </c>
      <c r="I654" s="24" t="n">
        <v>680.79</v>
      </c>
      <c r="J654" s="24" t="n">
        <v>0</v>
      </c>
      <c r="K654" s="24" t="n">
        <v>-0</v>
      </c>
      <c r="L654" s="24" t="n">
        <v>-0</v>
      </c>
      <c r="M654" s="6" t="s">
        <f>=I654+J654+K654+L654</f>
      </c>
      <c r="N654" s="24"/>
      <c r="O654" s="22"/>
      <c r="P654" s="22" t="s">
        <v>655</v>
      </c>
    </row>
    <row collapsed="false" customFormat="false" customHeight="false" hidden="false" ht="12.1" outlineLevel="0" r="655">
      <c r="A655" s="21" t="n">
        <v>46006.6740625</v>
      </c>
      <c r="B655" s="22" t="s">
        <v>581</v>
      </c>
      <c r="C655" s="22" t="s">
        <v>763</v>
      </c>
      <c r="D655" s="22" t="s">
        <v>581</v>
      </c>
      <c r="E655" s="22" t="s">
        <v>581</v>
      </c>
      <c r="F655" s="22" t="s">
        <v>20</v>
      </c>
      <c r="G655" s="23" t="n">
        <v>1</v>
      </c>
      <c r="H655" s="24" t="n">
        <v>61.89</v>
      </c>
      <c r="I655" s="24" t="n">
        <v>61.89</v>
      </c>
      <c r="J655" s="24" t="n">
        <v>0</v>
      </c>
      <c r="K655" s="24" t="n">
        <v>-0</v>
      </c>
      <c r="L655" s="24" t="n">
        <v>-0</v>
      </c>
      <c r="M655" s="6" t="s">
        <f>=I655+J655+K655+L655</f>
      </c>
      <c r="N655" s="24"/>
      <c r="O655" s="22"/>
      <c r="P655" s="22" t="s">
        <v>552</v>
      </c>
    </row>
    <row collapsed="false" customFormat="false" customHeight="false" hidden="false" ht="12.1" outlineLevel="0" r="656">
      <c r="A656" s="20" t="n">
        <v>46006.878090278</v>
      </c>
      <c r="B656" s="16" t="s">
        <v>35</v>
      </c>
      <c r="C656" s="16" t="s">
        <v>677</v>
      </c>
      <c r="D656" s="16" t="s">
        <v>466</v>
      </c>
      <c r="E656" s="16" t="s">
        <v>18</v>
      </c>
      <c r="F656" s="16" t="s">
        <v>20</v>
      </c>
      <c r="G656" s="7" t="n">
        <v>700</v>
      </c>
      <c r="H656" s="6" t="n">
        <v>12.815</v>
      </c>
      <c r="I656" s="6" t="n">
        <v>-8970.5</v>
      </c>
      <c r="J656" s="6" t="n">
        <v>-0</v>
      </c>
      <c r="K656" s="6" t="n">
        <v>-6.28</v>
      </c>
      <c r="L656" s="6" t="n">
        <v>-0</v>
      </c>
      <c r="M656" s="6" t="s">
        <f>=I656+J656+K656+L656</f>
      </c>
      <c r="N656" s="6"/>
      <c r="O656" s="16"/>
      <c r="P656" s="16" t="s">
        <v>552</v>
      </c>
    </row>
    <row collapsed="false" customFormat="false" customHeight="false" hidden="false" ht="12.1" outlineLevel="0" r="657">
      <c r="A657" s="20" t="n">
        <v>46007.49130787</v>
      </c>
      <c r="B657" s="16" t="s">
        <v>47</v>
      </c>
      <c r="C657" s="16" t="s">
        <v>700</v>
      </c>
      <c r="D657" s="16" t="s">
        <v>466</v>
      </c>
      <c r="E657" s="16" t="s">
        <v>18</v>
      </c>
      <c r="F657" s="16" t="s">
        <v>20</v>
      </c>
      <c r="G657" s="7" t="n">
        <v>2</v>
      </c>
      <c r="H657" s="6" t="n">
        <v>422</v>
      </c>
      <c r="I657" s="6" t="n">
        <v>-844</v>
      </c>
      <c r="J657" s="6" t="n">
        <v>-0</v>
      </c>
      <c r="K657" s="6" t="n">
        <v>-0.59</v>
      </c>
      <c r="L657" s="6" t="n">
        <v>-0</v>
      </c>
      <c r="M657" s="6" t="s">
        <f>=I657+J657+K657+L657</f>
      </c>
      <c r="N657" s="6"/>
      <c r="O657" s="16"/>
      <c r="P657" s="16" t="s">
        <v>552</v>
      </c>
    </row>
    <row collapsed="false" customFormat="false" customHeight="false" hidden="false" ht="12.1" outlineLevel="0" r="658">
      <c r="A658" s="21" t="n">
        <v>46007.621909722</v>
      </c>
      <c r="B658" s="22" t="s">
        <v>581</v>
      </c>
      <c r="C658" s="22" t="s">
        <v>764</v>
      </c>
      <c r="D658" s="22" t="s">
        <v>581</v>
      </c>
      <c r="E658" s="22" t="s">
        <v>581</v>
      </c>
      <c r="F658" s="22" t="s">
        <v>20</v>
      </c>
      <c r="G658" s="23" t="n">
        <v>1</v>
      </c>
      <c r="H658" s="24" t="n">
        <v>1826.71</v>
      </c>
      <c r="I658" s="24" t="n">
        <v>1826.71</v>
      </c>
      <c r="J658" s="24" t="n">
        <v>0</v>
      </c>
      <c r="K658" s="24" t="n">
        <v>-0</v>
      </c>
      <c r="L658" s="24" t="n">
        <v>-0</v>
      </c>
      <c r="M658" s="6" t="s">
        <f>=I658+J658+K658+L658</f>
      </c>
      <c r="N658" s="24"/>
      <c r="O658" s="22"/>
      <c r="P658" s="22" t="s">
        <v>552</v>
      </c>
    </row>
    <row collapsed="false" customFormat="false" customHeight="false" hidden="false" ht="12.1" outlineLevel="0" r="659">
      <c r="A659" s="37" t="n">
        <v>46010.721550926</v>
      </c>
      <c r="B659" s="38" t="s">
        <v>38</v>
      </c>
      <c r="C659" s="38" t="s">
        <v>765</v>
      </c>
      <c r="D659" s="38" t="s">
        <v>466</v>
      </c>
      <c r="E659" s="38" t="s">
        <v>466</v>
      </c>
      <c r="F659" s="38" t="s">
        <v>20</v>
      </c>
      <c r="G659" s="39" t="n">
        <v>60</v>
      </c>
      <c r="H659" s="40" t="n">
        <v>11.4022</v>
      </c>
      <c r="I659" s="40" t="n">
        <v>-684.13</v>
      </c>
      <c r="J659" s="40" t="n">
        <v>-0</v>
      </c>
      <c r="K659" s="40" t="n">
        <v>-0.27</v>
      </c>
      <c r="L659" s="40" t="n">
        <v>-0</v>
      </c>
      <c r="M659" s="6" t="s">
        <f>=I659+J659+K659+L659</f>
      </c>
      <c r="N659" s="40"/>
      <c r="O659" s="38"/>
      <c r="P659" s="38" t="s">
        <v>655</v>
      </c>
    </row>
    <row collapsed="false" customFormat="false" customHeight="false" hidden="false" ht="12.1" outlineLevel="0" r="660">
      <c r="A660" s="20" t="n">
        <v>46010.721828704</v>
      </c>
      <c r="B660" s="16" t="s">
        <v>72</v>
      </c>
      <c r="C660" s="16" t="s">
        <v>750</v>
      </c>
      <c r="D660" s="16" t="s">
        <v>466</v>
      </c>
      <c r="E660" s="16" t="s">
        <v>73</v>
      </c>
      <c r="F660" s="16" t="s">
        <v>38</v>
      </c>
      <c r="G660" s="7" t="n">
        <v>1</v>
      </c>
      <c r="H660" s="6" t="n">
        <v>100.25</v>
      </c>
      <c r="I660" s="6" t="n">
        <v>-1002.5</v>
      </c>
      <c r="J660" s="6" t="n">
        <v>-2.14</v>
      </c>
      <c r="K660" s="6" t="n">
        <v>-0.49</v>
      </c>
      <c r="L660" s="6" t="n">
        <v>-0</v>
      </c>
      <c r="M660" s="6"/>
      <c r="N660" s="6" t="s">
        <f>=I660+J660+K660+L660</f>
      </c>
      <c r="O660" s="16"/>
      <c r="P660" s="16" t="s">
        <v>655</v>
      </c>
    </row>
    <row collapsed="false" customFormat="false" customHeight="false" hidden="false" ht="12.1" outlineLevel="0" r="661">
      <c r="A661" s="20" t="n">
        <v>46010.722141204</v>
      </c>
      <c r="B661" s="16" t="s">
        <v>17</v>
      </c>
      <c r="C661" s="16" t="s">
        <v>567</v>
      </c>
      <c r="D661" s="16" t="s">
        <v>466</v>
      </c>
      <c r="E661" s="16" t="s">
        <v>18</v>
      </c>
      <c r="F661" s="16" t="s">
        <v>20</v>
      </c>
      <c r="G661" s="7" t="n">
        <v>1</v>
      </c>
      <c r="H661" s="6" t="n">
        <v>3154</v>
      </c>
      <c r="I661" s="6" t="n">
        <v>-3154</v>
      </c>
      <c r="J661" s="6" t="n">
        <v>-0</v>
      </c>
      <c r="K661" s="6" t="n">
        <v>-2.2</v>
      </c>
      <c r="L661" s="6" t="n">
        <v>-0</v>
      </c>
      <c r="M661" s="6" t="s">
        <f>=I661+J661+K661+L661</f>
      </c>
      <c r="N661" s="6"/>
      <c r="O661" s="16"/>
      <c r="P661" s="16" t="s">
        <v>655</v>
      </c>
    </row>
    <row collapsed="false" customFormat="false" customHeight="false" hidden="false" ht="12.1" outlineLevel="0" r="662">
      <c r="A662" s="20" t="n">
        <v>46010.722476852</v>
      </c>
      <c r="B662" s="16" t="s">
        <v>47</v>
      </c>
      <c r="C662" s="16" t="s">
        <v>700</v>
      </c>
      <c r="D662" s="16" t="s">
        <v>466</v>
      </c>
      <c r="E662" s="16" t="s">
        <v>18</v>
      </c>
      <c r="F662" s="16" t="s">
        <v>20</v>
      </c>
      <c r="G662" s="7" t="n">
        <v>1</v>
      </c>
      <c r="H662" s="6" t="n">
        <v>420.8</v>
      </c>
      <c r="I662" s="6" t="n">
        <v>-420.8</v>
      </c>
      <c r="J662" s="6" t="n">
        <v>-0</v>
      </c>
      <c r="K662" s="6" t="n">
        <v>-0.29</v>
      </c>
      <c r="L662" s="6" t="n">
        <v>-0</v>
      </c>
      <c r="M662" s="6" t="s">
        <f>=I662+J662+K662+L662</f>
      </c>
      <c r="N662" s="6"/>
      <c r="O662" s="16"/>
      <c r="P662" s="16" t="s">
        <v>655</v>
      </c>
    </row>
    <row collapsed="false" customFormat="false" customHeight="false" hidden="false" ht="12.1" outlineLevel="0" r="663">
      <c r="A663" s="21" t="n">
        <v>46016.733136574</v>
      </c>
      <c r="B663" s="22" t="s">
        <v>581</v>
      </c>
      <c r="C663" s="22" t="s">
        <v>766</v>
      </c>
      <c r="D663" s="22" t="s">
        <v>581</v>
      </c>
      <c r="E663" s="22" t="s">
        <v>581</v>
      </c>
      <c r="F663" s="22" t="s">
        <v>20</v>
      </c>
      <c r="G663" s="23" t="n">
        <v>1</v>
      </c>
      <c r="H663" s="24" t="n">
        <v>624.75</v>
      </c>
      <c r="I663" s="24" t="n">
        <v>624.75</v>
      </c>
      <c r="J663" s="24" t="n">
        <v>0</v>
      </c>
      <c r="K663" s="24" t="n">
        <v>-0</v>
      </c>
      <c r="L663" s="24" t="n">
        <v>-0</v>
      </c>
      <c r="M663" s="6" t="s">
        <f>=I663+J663+K663+L663</f>
      </c>
      <c r="N663" s="24"/>
      <c r="O663" s="22"/>
      <c r="P663" s="22" t="s">
        <v>552</v>
      </c>
    </row>
    <row collapsed="false" customFormat="false" customHeight="false" hidden="false" ht="12.1" outlineLevel="0" r="664">
      <c r="A664" s="21" t="n">
        <v>46017.020636574</v>
      </c>
      <c r="B664" s="22" t="s">
        <v>581</v>
      </c>
      <c r="C664" s="22" t="s">
        <v>767</v>
      </c>
      <c r="D664" s="22" t="s">
        <v>581</v>
      </c>
      <c r="E664" s="22" t="s">
        <v>581</v>
      </c>
      <c r="F664" s="22" t="s">
        <v>20</v>
      </c>
      <c r="G664" s="23" t="n">
        <v>1</v>
      </c>
      <c r="H664" s="24" t="n">
        <v>689</v>
      </c>
      <c r="I664" s="24" t="n">
        <v>689</v>
      </c>
      <c r="J664" s="24" t="n">
        <v>0</v>
      </c>
      <c r="K664" s="24" t="n">
        <v>-0</v>
      </c>
      <c r="L664" s="24" t="n">
        <v>-0</v>
      </c>
      <c r="M664" s="6" t="s">
        <f>=I664+J664+K664+L664</f>
      </c>
      <c r="N664" s="24"/>
      <c r="O664" s="22"/>
      <c r="P664" s="22" t="s">
        <v>655</v>
      </c>
    </row>
    <row collapsed="false" customFormat="false" customHeight="false" hidden="false" ht="12.1" outlineLevel="0" r="665">
      <c r="A665" s="25" t="n">
        <v>46018.460219907</v>
      </c>
      <c r="B665" s="26" t="s">
        <v>484</v>
      </c>
      <c r="C665" s="26" t="s">
        <v>768</v>
      </c>
      <c r="D665" s="26" t="s">
        <v>467</v>
      </c>
      <c r="E665" s="26" t="s">
        <v>18</v>
      </c>
      <c r="F665" s="26" t="s">
        <v>20</v>
      </c>
      <c r="G665" s="27" t="n">
        <v>-5</v>
      </c>
      <c r="H665" s="28" t="n">
        <v>4511</v>
      </c>
      <c r="I665" s="28" t="n">
        <v>22555</v>
      </c>
      <c r="J665" s="28" t="n">
        <v>0</v>
      </c>
      <c r="K665" s="28" t="n">
        <v>-15.79</v>
      </c>
      <c r="L665" s="28" t="n">
        <v>-0</v>
      </c>
      <c r="M665" s="6" t="s">
        <f>=I665+J665+K665+L665</f>
      </c>
      <c r="N665" s="28"/>
      <c r="O665" s="26"/>
      <c r="P665" s="26" t="s">
        <v>552</v>
      </c>
    </row>
    <row collapsed="false" customFormat="false" customHeight="false" hidden="false" ht="12.1" outlineLevel="0" r="666">
      <c r="A666" s="20" t="n">
        <v>46018.461435185</v>
      </c>
      <c r="B666" s="16" t="s">
        <v>35</v>
      </c>
      <c r="C666" s="16" t="s">
        <v>677</v>
      </c>
      <c r="D666" s="16" t="s">
        <v>466</v>
      </c>
      <c r="E666" s="16" t="s">
        <v>18</v>
      </c>
      <c r="F666" s="16" t="s">
        <v>20</v>
      </c>
      <c r="G666" s="7" t="n">
        <v>1900</v>
      </c>
      <c r="H666" s="6" t="n">
        <v>12.65</v>
      </c>
      <c r="I666" s="6" t="n">
        <v>-24035</v>
      </c>
      <c r="J666" s="6" t="n">
        <v>-0</v>
      </c>
      <c r="K666" s="6" t="n">
        <v>-16.82</v>
      </c>
      <c r="L666" s="6" t="n">
        <v>-0</v>
      </c>
      <c r="M666" s="6" t="s">
        <f>=I666+J666+K666+L666</f>
      </c>
      <c r="N666" s="6"/>
      <c r="O666" s="16"/>
      <c r="P666" s="16" t="s">
        <v>552</v>
      </c>
    </row>
    <row collapsed="false" customFormat="false" customHeight="false" hidden="false" ht="12.1" outlineLevel="0" r="667">
      <c r="A667" s="21" t="n">
        <v>46034.020636574</v>
      </c>
      <c r="B667" s="22" t="s">
        <v>581</v>
      </c>
      <c r="C667" s="22" t="s">
        <v>769</v>
      </c>
      <c r="D667" s="22" t="s">
        <v>581</v>
      </c>
      <c r="E667" s="22" t="s">
        <v>581</v>
      </c>
      <c r="F667" s="22" t="s">
        <v>20</v>
      </c>
      <c r="G667" s="23" t="n">
        <v>1</v>
      </c>
      <c r="H667" s="24" t="n">
        <v>664.51</v>
      </c>
      <c r="I667" s="24" t="n">
        <v>664.51</v>
      </c>
      <c r="J667" s="24" t="n">
        <v>0</v>
      </c>
      <c r="K667" s="24" t="n">
        <v>-0</v>
      </c>
      <c r="L667" s="24" t="n">
        <v>-0</v>
      </c>
      <c r="M667" s="6" t="s">
        <f>=I667+J667+K667+L667</f>
      </c>
      <c r="N667" s="24"/>
      <c r="O667" s="22"/>
      <c r="P667" s="22" t="s">
        <v>655</v>
      </c>
    </row>
    <row collapsed="false" customFormat="false" customHeight="false" hidden="false" ht="12.1" outlineLevel="0" r="668">
      <c r="A668" s="21" t="n">
        <v>46034.67755787</v>
      </c>
      <c r="B668" s="22" t="s">
        <v>581</v>
      </c>
      <c r="C668" s="22" t="s">
        <v>770</v>
      </c>
      <c r="D668" s="22" t="s">
        <v>581</v>
      </c>
      <c r="E668" s="22" t="s">
        <v>581</v>
      </c>
      <c r="F668" s="22" t="s">
        <v>20</v>
      </c>
      <c r="G668" s="23" t="n">
        <v>1</v>
      </c>
      <c r="H668" s="24" t="n">
        <v>60.41</v>
      </c>
      <c r="I668" s="24" t="n">
        <v>60.41</v>
      </c>
      <c r="J668" s="24" t="n">
        <v>0</v>
      </c>
      <c r="K668" s="24" t="n">
        <v>-0</v>
      </c>
      <c r="L668" s="24" t="n">
        <v>-0</v>
      </c>
      <c r="M668" s="6" t="s">
        <f>=I668+J668+K668+L668</f>
      </c>
      <c r="N668" s="24"/>
      <c r="O668" s="22"/>
      <c r="P668" s="22" t="s">
        <v>552</v>
      </c>
    </row>
    <row collapsed="false" customFormat="false" customHeight="false" hidden="false" ht="12.1" outlineLevel="0" r="669">
      <c r="A669" s="21" t="n">
        <v>46035.020636574</v>
      </c>
      <c r="B669" s="22" t="s">
        <v>581</v>
      </c>
      <c r="C669" s="22" t="s">
        <v>771</v>
      </c>
      <c r="D669" s="22" t="s">
        <v>581</v>
      </c>
      <c r="E669" s="22" t="s">
        <v>581</v>
      </c>
      <c r="F669" s="22" t="s">
        <v>20</v>
      </c>
      <c r="G669" s="23" t="n">
        <v>1</v>
      </c>
      <c r="H669" s="24" t="n">
        <v>996.6</v>
      </c>
      <c r="I669" s="24" t="n">
        <v>996.6</v>
      </c>
      <c r="J669" s="24" t="n">
        <v>0</v>
      </c>
      <c r="K669" s="24" t="n">
        <v>-0</v>
      </c>
      <c r="L669" s="24" t="n">
        <v>-0</v>
      </c>
      <c r="M669" s="6" t="s">
        <f>=I669+J669+K669+L669</f>
      </c>
      <c r="N669" s="24"/>
      <c r="O669" s="22"/>
      <c r="P669" s="22" t="s">
        <v>655</v>
      </c>
    </row>
    <row collapsed="false" customFormat="false" customHeight="false" hidden="false" ht="12.1" outlineLevel="0" r="670">
      <c r="A670" s="21" t="n">
        <v>46035.020636574</v>
      </c>
      <c r="B670" s="22" t="s">
        <v>581</v>
      </c>
      <c r="C670" s="22" t="s">
        <v>772</v>
      </c>
      <c r="D670" s="22" t="s">
        <v>581</v>
      </c>
      <c r="E670" s="22" t="s">
        <v>581</v>
      </c>
      <c r="F670" s="22" t="s">
        <v>20</v>
      </c>
      <c r="G670" s="23" t="n">
        <v>1</v>
      </c>
      <c r="H670" s="24" t="n">
        <v>3895.65</v>
      </c>
      <c r="I670" s="24" t="n">
        <v>3895.65</v>
      </c>
      <c r="J670" s="24" t="n">
        <v>0</v>
      </c>
      <c r="K670" s="24" t="n">
        <v>-0</v>
      </c>
      <c r="L670" s="24" t="n">
        <v>-0</v>
      </c>
      <c r="M670" s="6" t="s">
        <f>=I670+J670+K670+L670</f>
      </c>
      <c r="N670" s="24"/>
      <c r="O670" s="22"/>
      <c r="P670" s="22" t="s">
        <v>655</v>
      </c>
    </row>
    <row collapsed="false" customFormat="false" customHeight="false" hidden="false" ht="12.1" outlineLevel="0" r="671">
      <c r="A671" s="21" t="n">
        <v>46035.020636574</v>
      </c>
      <c r="B671" s="22" t="s">
        <v>581</v>
      </c>
      <c r="C671" s="22" t="s">
        <v>771</v>
      </c>
      <c r="D671" s="22" t="s">
        <v>581</v>
      </c>
      <c r="E671" s="22" t="s">
        <v>581</v>
      </c>
      <c r="F671" s="22" t="s">
        <v>20</v>
      </c>
      <c r="G671" s="23" t="n">
        <v>1</v>
      </c>
      <c r="H671" s="24" t="n">
        <v>498.3</v>
      </c>
      <c r="I671" s="24" t="n">
        <v>498.3</v>
      </c>
      <c r="J671" s="24" t="n">
        <v>0</v>
      </c>
      <c r="K671" s="24" t="n">
        <v>-0</v>
      </c>
      <c r="L671" s="24" t="n">
        <v>-0</v>
      </c>
      <c r="M671" s="6" t="s">
        <f>=I671+J671+K671+L671</f>
      </c>
      <c r="N671" s="24"/>
      <c r="O671" s="22"/>
      <c r="P671" s="22" t="s">
        <v>655</v>
      </c>
    </row>
    <row collapsed="false" customFormat="false" customHeight="false" hidden="false" ht="12.1" outlineLevel="0" r="672">
      <c r="A672" s="20" t="n">
        <v>46035.584652778</v>
      </c>
      <c r="B672" s="16" t="s">
        <v>496</v>
      </c>
      <c r="C672" s="16" t="s">
        <v>589</v>
      </c>
      <c r="D672" s="16" t="s">
        <v>466</v>
      </c>
      <c r="E672" s="16" t="s">
        <v>18</v>
      </c>
      <c r="F672" s="16" t="s">
        <v>20</v>
      </c>
      <c r="G672" s="7" t="n">
        <v>37</v>
      </c>
      <c r="H672" s="6" t="n">
        <v>71.17</v>
      </c>
      <c r="I672" s="6" t="n">
        <v>-2633.29</v>
      </c>
      <c r="J672" s="6" t="n">
        <v>-0</v>
      </c>
      <c r="K672" s="6" t="n">
        <v>-1.84</v>
      </c>
      <c r="L672" s="6" t="n">
        <v>-0</v>
      </c>
      <c r="M672" s="6" t="s">
        <f>=I672+J672+K672+L672</f>
      </c>
      <c r="N672" s="6"/>
      <c r="O672" s="16"/>
      <c r="P672" s="16" t="s">
        <v>655</v>
      </c>
    </row>
    <row collapsed="false" customFormat="false" customHeight="false" hidden="false" ht="12.1" outlineLevel="0" r="673">
      <c r="A673" s="20" t="n">
        <v>46035.594039352</v>
      </c>
      <c r="B673" s="16" t="s">
        <v>47</v>
      </c>
      <c r="C673" s="16" t="s">
        <v>700</v>
      </c>
      <c r="D673" s="16" t="s">
        <v>466</v>
      </c>
      <c r="E673" s="16" t="s">
        <v>18</v>
      </c>
      <c r="F673" s="16" t="s">
        <v>20</v>
      </c>
      <c r="G673" s="7" t="n">
        <v>2</v>
      </c>
      <c r="H673" s="6" t="n">
        <v>407.6</v>
      </c>
      <c r="I673" s="6" t="n">
        <v>-815.2</v>
      </c>
      <c r="J673" s="6" t="n">
        <v>-0</v>
      </c>
      <c r="K673" s="6" t="n">
        <v>-0.57</v>
      </c>
      <c r="L673" s="6" t="n">
        <v>-0</v>
      </c>
      <c r="M673" s="6" t="s">
        <f>=I673+J673+K673+L673</f>
      </c>
      <c r="N673" s="6"/>
      <c r="O673" s="16"/>
      <c r="P673" s="16" t="s">
        <v>552</v>
      </c>
    </row>
    <row collapsed="false" customFormat="false" customHeight="false" hidden="false" ht="12.1" outlineLevel="0" r="674">
      <c r="A674" s="21" t="n">
        <v>46037.642662037</v>
      </c>
      <c r="B674" s="22" t="s">
        <v>581</v>
      </c>
      <c r="C674" s="22" t="s">
        <v>773</v>
      </c>
      <c r="D674" s="22" t="s">
        <v>581</v>
      </c>
      <c r="E674" s="22" t="s">
        <v>581</v>
      </c>
      <c r="F674" s="22" t="s">
        <v>20</v>
      </c>
      <c r="G674" s="23" t="n">
        <v>1</v>
      </c>
      <c r="H674" s="24" t="n">
        <v>1806.41</v>
      </c>
      <c r="I674" s="24" t="n">
        <v>1806.41</v>
      </c>
      <c r="J674" s="24" t="n">
        <v>0</v>
      </c>
      <c r="K674" s="24" t="n">
        <v>-0</v>
      </c>
      <c r="L674" s="24" t="n">
        <v>-0</v>
      </c>
      <c r="M674" s="6" t="s">
        <f>=I674+J674+K674+L674</f>
      </c>
      <c r="N674" s="24"/>
      <c r="O674" s="22"/>
      <c r="P674" s="22" t="s">
        <v>552</v>
      </c>
    </row>
    <row collapsed="false" customFormat="false" customHeight="false" hidden="false" ht="12.1" outlineLevel="0" r="675">
      <c r="A675" s="20" t="n">
        <v>46037.746574074</v>
      </c>
      <c r="B675" s="16" t="s">
        <v>496</v>
      </c>
      <c r="C675" s="16" t="s">
        <v>589</v>
      </c>
      <c r="D675" s="16" t="s">
        <v>466</v>
      </c>
      <c r="E675" s="16" t="s">
        <v>18</v>
      </c>
      <c r="F675" s="16" t="s">
        <v>20</v>
      </c>
      <c r="G675" s="7" t="n">
        <v>11</v>
      </c>
      <c r="H675" s="6" t="n">
        <v>71.1</v>
      </c>
      <c r="I675" s="6" t="n">
        <v>-782.1</v>
      </c>
      <c r="J675" s="6" t="n">
        <v>-0</v>
      </c>
      <c r="K675" s="6" t="n">
        <v>-0.55</v>
      </c>
      <c r="L675" s="6" t="n">
        <v>-0</v>
      </c>
      <c r="M675" s="6" t="s">
        <f>=I675+J675+K675+L675</f>
      </c>
      <c r="N675" s="6"/>
      <c r="O675" s="16"/>
      <c r="P675" s="16" t="s">
        <v>552</v>
      </c>
    </row>
    <row collapsed="false" customFormat="false" customHeight="false" hidden="false" ht="12.1" outlineLevel="0" r="676">
      <c r="A676" s="20" t="n">
        <v>46037.746597222</v>
      </c>
      <c r="B676" s="16" t="s">
        <v>35</v>
      </c>
      <c r="C676" s="16" t="s">
        <v>677</v>
      </c>
      <c r="D676" s="16" t="s">
        <v>466</v>
      </c>
      <c r="E676" s="16" t="s">
        <v>18</v>
      </c>
      <c r="F676" s="16" t="s">
        <v>20</v>
      </c>
      <c r="G676" s="7" t="n">
        <v>100</v>
      </c>
      <c r="H676" s="6" t="n">
        <v>12.285</v>
      </c>
      <c r="I676" s="6" t="n">
        <v>-1228.5</v>
      </c>
      <c r="J676" s="6" t="n">
        <v>-0</v>
      </c>
      <c r="K676" s="6" t="n">
        <v>-0.86</v>
      </c>
      <c r="L676" s="6" t="n">
        <v>-0</v>
      </c>
      <c r="M676" s="6" t="s">
        <f>=I676+J676+K676+L676</f>
      </c>
      <c r="N676" s="6"/>
      <c r="O676" s="16"/>
      <c r="P676" s="16" t="s">
        <v>552</v>
      </c>
    </row>
    <row collapsed="false" customFormat="false" customHeight="false" hidden="false" ht="12.1" outlineLevel="0" r="677">
      <c r="A677" s="20" t="n">
        <v>46037.777534722</v>
      </c>
      <c r="B677" s="16" t="s">
        <v>496</v>
      </c>
      <c r="C677" s="16" t="s">
        <v>589</v>
      </c>
      <c r="D677" s="16" t="s">
        <v>466</v>
      </c>
      <c r="E677" s="16" t="s">
        <v>18</v>
      </c>
      <c r="F677" s="16" t="s">
        <v>20</v>
      </c>
      <c r="G677" s="7" t="n">
        <v>54</v>
      </c>
      <c r="H677" s="6" t="n">
        <v>71.13</v>
      </c>
      <c r="I677" s="6" t="n">
        <v>-3841.02</v>
      </c>
      <c r="J677" s="6" t="n">
        <v>-0</v>
      </c>
      <c r="K677" s="6" t="n">
        <v>-2.69</v>
      </c>
      <c r="L677" s="6" t="n">
        <v>-0</v>
      </c>
      <c r="M677" s="6" t="s">
        <f>=I677+J677+K677+L677</f>
      </c>
      <c r="N677" s="6"/>
      <c r="O677" s="16"/>
      <c r="P677" s="16" t="s">
        <v>655</v>
      </c>
    </row>
    <row collapsed="false" customFormat="false" customHeight="false" hidden="false" ht="12.1" outlineLevel="0" r="678">
      <c r="A678" s="25" t="n">
        <v>46039.714699074</v>
      </c>
      <c r="B678" s="26" t="s">
        <v>473</v>
      </c>
      <c r="C678" s="26" t="s">
        <v>569</v>
      </c>
      <c r="D678" s="26" t="s">
        <v>467</v>
      </c>
      <c r="E678" s="26" t="s">
        <v>561</v>
      </c>
      <c r="F678" s="26" t="s">
        <v>20</v>
      </c>
      <c r="G678" s="27" t="n">
        <v>-157859</v>
      </c>
      <c r="H678" s="28" t="n">
        <v>1.9002</v>
      </c>
      <c r="I678" s="28" t="n">
        <v>299963.67</v>
      </c>
      <c r="J678" s="28" t="n">
        <v>0</v>
      </c>
      <c r="K678" s="28" t="n">
        <v>-0</v>
      </c>
      <c r="L678" s="28" t="n">
        <v>-0</v>
      </c>
      <c r="M678" s="6" t="s">
        <f>=I678+J678+K678+L678</f>
      </c>
      <c r="N678" s="28"/>
      <c r="O678" s="26"/>
      <c r="P678" s="26" t="s">
        <v>655</v>
      </c>
    </row>
    <row collapsed="false" customFormat="false" customHeight="false" hidden="false" ht="12.1" outlineLevel="0" r="679">
      <c r="A679" s="21" t="n">
        <v>46041.020636574</v>
      </c>
      <c r="B679" s="22" t="s">
        <v>581</v>
      </c>
      <c r="C679" s="22" t="s">
        <v>774</v>
      </c>
      <c r="D679" s="22" t="s">
        <v>581</v>
      </c>
      <c r="E679" s="22" t="s">
        <v>581</v>
      </c>
      <c r="F679" s="22" t="s">
        <v>20</v>
      </c>
      <c r="G679" s="23" t="n">
        <v>1</v>
      </c>
      <c r="H679" s="24" t="n">
        <v>2506</v>
      </c>
      <c r="I679" s="24" t="n">
        <v>2506</v>
      </c>
      <c r="J679" s="24" t="n">
        <v>0</v>
      </c>
      <c r="K679" s="24" t="n">
        <v>-0</v>
      </c>
      <c r="L679" s="24" t="n">
        <v>-0</v>
      </c>
      <c r="M679" s="6" t="s">
        <f>=I679+J679+K679+L679</f>
      </c>
      <c r="N679" s="24"/>
      <c r="O679" s="22"/>
      <c r="P679" s="22" t="s">
        <v>655</v>
      </c>
    </row>
    <row collapsed="false" customFormat="false" customHeight="false" hidden="false" ht="12.1" outlineLevel="0" r="680">
      <c r="A680" s="25" t="n">
        <v>46041.747974537</v>
      </c>
      <c r="B680" s="26" t="s">
        <v>513</v>
      </c>
      <c r="C680" s="26" t="s">
        <v>663</v>
      </c>
      <c r="D680" s="26" t="s">
        <v>467</v>
      </c>
      <c r="E680" s="26" t="s">
        <v>18</v>
      </c>
      <c r="F680" s="26" t="s">
        <v>20</v>
      </c>
      <c r="G680" s="27" t="n">
        <v>-40</v>
      </c>
      <c r="H680" s="28" t="n">
        <v>4689.5</v>
      </c>
      <c r="I680" s="28" t="n">
        <v>187580</v>
      </c>
      <c r="J680" s="28" t="n">
        <v>0</v>
      </c>
      <c r="K680" s="28" t="n">
        <v>-131.31</v>
      </c>
      <c r="L680" s="28" t="n">
        <v>-0</v>
      </c>
      <c r="M680" s="6" t="s">
        <f>=I680+J680+K680+L680</f>
      </c>
      <c r="N680" s="28"/>
      <c r="O680" s="26"/>
      <c r="P680" s="26" t="s">
        <v>655</v>
      </c>
    </row>
    <row collapsed="false" customFormat="false" customHeight="false" hidden="false" ht="12.1" outlineLevel="0" r="681">
      <c r="A681" s="20" t="n">
        <v>46041.75505787</v>
      </c>
      <c r="B681" s="16" t="s">
        <v>35</v>
      </c>
      <c r="C681" s="16" t="s">
        <v>677</v>
      </c>
      <c r="D681" s="16" t="s">
        <v>466</v>
      </c>
      <c r="E681" s="16" t="s">
        <v>18</v>
      </c>
      <c r="F681" s="16" t="s">
        <v>20</v>
      </c>
      <c r="G681" s="7" t="n">
        <v>15000</v>
      </c>
      <c r="H681" s="6" t="n">
        <v>12.59</v>
      </c>
      <c r="I681" s="6" t="n">
        <v>-188850</v>
      </c>
      <c r="J681" s="6" t="n">
        <v>-0</v>
      </c>
      <c r="K681" s="6" t="n">
        <v>-75.54</v>
      </c>
      <c r="L681" s="6" t="n">
        <v>-0</v>
      </c>
      <c r="M681" s="6" t="s">
        <f>=I681+J681+K681+L681</f>
      </c>
      <c r="N681" s="6"/>
      <c r="O681" s="16"/>
      <c r="P681" s="16" t="s">
        <v>655</v>
      </c>
    </row>
    <row collapsed="false" customFormat="false" customHeight="false" hidden="false" ht="12.1" outlineLevel="0" r="682">
      <c r="A682" s="33" t="n">
        <v>46042.020636574</v>
      </c>
      <c r="B682" s="34" t="s">
        <v>588</v>
      </c>
      <c r="C682" s="34" t="s">
        <v>362</v>
      </c>
      <c r="D682" s="34" t="s">
        <v>588</v>
      </c>
      <c r="E682" s="34" t="s">
        <v>588</v>
      </c>
      <c r="F682" s="34" t="s">
        <v>20</v>
      </c>
      <c r="G682" s="35" t="n">
        <v>1</v>
      </c>
      <c r="H682" s="36" t="n">
        <v>-300000</v>
      </c>
      <c r="I682" s="36" t="n">
        <v>-300000</v>
      </c>
      <c r="J682" s="36" t="n">
        <v>0</v>
      </c>
      <c r="K682" s="36" t="n">
        <v>-0</v>
      </c>
      <c r="L682" s="36" t="n">
        <v>-0</v>
      </c>
      <c r="M682" s="6" t="s">
        <f>=I682+J682+K682+L682</f>
      </c>
      <c r="N682" s="36"/>
      <c r="O682" s="34"/>
      <c r="P682" s="34" t="s">
        <v>655</v>
      </c>
    </row>
    <row collapsed="false" customFormat="false" customHeight="false" hidden="false" ht="12.1" outlineLevel="0" r="683">
      <c r="A683" s="29" t="n">
        <v>46042.020636574</v>
      </c>
      <c r="B683" s="30" t="s">
        <v>579</v>
      </c>
      <c r="C683" s="30" t="s">
        <v>662</v>
      </c>
      <c r="D683" s="30" t="s">
        <v>579</v>
      </c>
      <c r="E683" s="30" t="s">
        <v>579</v>
      </c>
      <c r="F683" s="30" t="s">
        <v>20</v>
      </c>
      <c r="G683" s="31" t="n">
        <v>3</v>
      </c>
      <c r="H683" s="32" t="n">
        <v>19</v>
      </c>
      <c r="I683" s="32" t="n">
        <v>-1631</v>
      </c>
      <c r="J683" s="32" t="n">
        <v>0</v>
      </c>
      <c r="K683" s="32" t="n">
        <v>-0</v>
      </c>
      <c r="L683" s="32" t="n">
        <v>-0</v>
      </c>
      <c r="M683" s="6" t="s">
        <f>=I683+J683+K683+L683</f>
      </c>
      <c r="N683" s="32"/>
      <c r="O683" s="30"/>
      <c r="P683" s="30" t="s">
        <v>655</v>
      </c>
    </row>
    <row collapsed="false" customFormat="false" customHeight="false" hidden="false" ht="12.1" outlineLevel="0" r="684">
      <c r="A684" s="25" t="n">
        <v>46055.918078704</v>
      </c>
      <c r="B684" s="26" t="s">
        <v>63</v>
      </c>
      <c r="C684" s="26" t="s">
        <v>664</v>
      </c>
      <c r="D684" s="26" t="s">
        <v>467</v>
      </c>
      <c r="E684" s="26" t="s">
        <v>18</v>
      </c>
      <c r="F684" s="26" t="s">
        <v>20</v>
      </c>
      <c r="G684" s="27" t="n">
        <v>-200</v>
      </c>
      <c r="H684" s="28" t="n">
        <v>1403.4</v>
      </c>
      <c r="I684" s="28" t="n">
        <v>280680</v>
      </c>
      <c r="J684" s="28" t="n">
        <v>0</v>
      </c>
      <c r="K684" s="28" t="n">
        <v>-196.46</v>
      </c>
      <c r="L684" s="28" t="n">
        <v>-0</v>
      </c>
      <c r="M684" s="6" t="s">
        <f>=I684+J684+K684+L684</f>
      </c>
      <c r="N684" s="28"/>
      <c r="O684" s="26"/>
      <c r="P684" s="26" t="s">
        <v>552</v>
      </c>
    </row>
    <row collapsed="false" customFormat="false" customHeight="false" hidden="false" ht="12.1" outlineLevel="0" r="685">
      <c r="A685" s="25" t="n">
        <v>46055.920138889</v>
      </c>
      <c r="B685" s="26" t="s">
        <v>513</v>
      </c>
      <c r="C685" s="26" t="s">
        <v>663</v>
      </c>
      <c r="D685" s="26" t="s">
        <v>467</v>
      </c>
      <c r="E685" s="26" t="s">
        <v>18</v>
      </c>
      <c r="F685" s="26" t="s">
        <v>20</v>
      </c>
      <c r="G685" s="27" t="n">
        <v>-71</v>
      </c>
      <c r="H685" s="28" t="n">
        <v>4739</v>
      </c>
      <c r="I685" s="28" t="n">
        <v>336469</v>
      </c>
      <c r="J685" s="28" t="n">
        <v>0</v>
      </c>
      <c r="K685" s="28" t="n">
        <v>-235.52</v>
      </c>
      <c r="L685" s="28" t="n">
        <v>-0</v>
      </c>
      <c r="M685" s="6" t="s">
        <f>=I685+J685+K685+L685</f>
      </c>
      <c r="N685" s="28"/>
      <c r="O685" s="26"/>
      <c r="P685" s="26" t="s">
        <v>552</v>
      </c>
    </row>
    <row collapsed="false" customFormat="false" customHeight="false" hidden="false" ht="12.1" outlineLevel="0" r="686">
      <c r="A686" s="21" t="n">
        <v>46056.020636574</v>
      </c>
      <c r="B686" s="22" t="s">
        <v>581</v>
      </c>
      <c r="C686" s="22" t="s">
        <v>775</v>
      </c>
      <c r="D686" s="22" t="s">
        <v>581</v>
      </c>
      <c r="E686" s="22" t="s">
        <v>581</v>
      </c>
      <c r="F686" s="22" t="s">
        <v>20</v>
      </c>
      <c r="G686" s="23" t="n">
        <v>1</v>
      </c>
      <c r="H686" s="24" t="n">
        <v>964.84</v>
      </c>
      <c r="I686" s="24" t="n">
        <v>964.84</v>
      </c>
      <c r="J686" s="24" t="n">
        <v>0</v>
      </c>
      <c r="K686" s="24" t="n">
        <v>-0</v>
      </c>
      <c r="L686" s="24" t="n">
        <v>-0</v>
      </c>
      <c r="M686" s="6" t="s">
        <f>=I686+J686+K686+L686</f>
      </c>
      <c r="N686" s="24"/>
      <c r="O686" s="22"/>
      <c r="P686" s="22" t="s">
        <v>655</v>
      </c>
    </row>
    <row collapsed="false" customFormat="false" customHeight="false" hidden="false" ht="12.1" outlineLevel="0" r="687">
      <c r="A687" s="21" t="n">
        <v>46056.020636574</v>
      </c>
      <c r="B687" s="22" t="s">
        <v>581</v>
      </c>
      <c r="C687" s="22" t="s">
        <v>775</v>
      </c>
      <c r="D687" s="22" t="s">
        <v>581</v>
      </c>
      <c r="E687" s="22" t="s">
        <v>581</v>
      </c>
      <c r="F687" s="22" t="s">
        <v>20</v>
      </c>
      <c r="G687" s="23" t="n">
        <v>1</v>
      </c>
      <c r="H687" s="24" t="n">
        <v>482.42</v>
      </c>
      <c r="I687" s="24" t="n">
        <v>482.42</v>
      </c>
      <c r="J687" s="24" t="n">
        <v>0</v>
      </c>
      <c r="K687" s="24" t="n">
        <v>-0</v>
      </c>
      <c r="L687" s="24" t="n">
        <v>-0</v>
      </c>
      <c r="M687" s="6" t="s">
        <f>=I687+J687+K687+L687</f>
      </c>
      <c r="N687" s="24"/>
      <c r="O687" s="22"/>
      <c r="P687" s="22" t="s">
        <v>655</v>
      </c>
    </row>
    <row collapsed="false" customFormat="false" customHeight="false" hidden="false" ht="12.1" outlineLevel="0" r="688">
      <c r="A688" s="21" t="n">
        <v>46063.020636574</v>
      </c>
      <c r="B688" s="22" t="s">
        <v>581</v>
      </c>
      <c r="C688" s="22" t="s">
        <v>776</v>
      </c>
      <c r="D688" s="22" t="s">
        <v>581</v>
      </c>
      <c r="E688" s="22" t="s">
        <v>581</v>
      </c>
      <c r="F688" s="22" t="s">
        <v>20</v>
      </c>
      <c r="G688" s="23" t="n">
        <v>1</v>
      </c>
      <c r="H688" s="24" t="n">
        <v>3915.45</v>
      </c>
      <c r="I688" s="24" t="n">
        <v>3915.45</v>
      </c>
      <c r="J688" s="24" t="n">
        <v>0</v>
      </c>
      <c r="K688" s="24" t="n">
        <v>-0</v>
      </c>
      <c r="L688" s="24" t="n">
        <v>-0</v>
      </c>
      <c r="M688" s="6" t="s">
        <f>=I688+J688+K688+L688</f>
      </c>
      <c r="N688" s="24"/>
      <c r="O688" s="22"/>
      <c r="P688" s="22" t="s">
        <v>655</v>
      </c>
    </row>
    <row collapsed="false" customFormat="false" customHeight="false" hidden="false" ht="12.1" outlineLevel="0" r="689">
      <c r="A689" s="21" t="n">
        <v>46064.020636574</v>
      </c>
      <c r="B689" s="22" t="s">
        <v>581</v>
      </c>
      <c r="C689" s="22" t="s">
        <v>777</v>
      </c>
      <c r="D689" s="22" t="s">
        <v>581</v>
      </c>
      <c r="E689" s="22" t="s">
        <v>581</v>
      </c>
      <c r="F689" s="22" t="s">
        <v>20</v>
      </c>
      <c r="G689" s="23" t="n">
        <v>1</v>
      </c>
      <c r="H689" s="24" t="n">
        <v>666.27</v>
      </c>
      <c r="I689" s="24" t="n">
        <v>666.27</v>
      </c>
      <c r="J689" s="24" t="n">
        <v>0</v>
      </c>
      <c r="K689" s="24" t="n">
        <v>-0</v>
      </c>
      <c r="L689" s="24" t="n">
        <v>-0</v>
      </c>
      <c r="M689" s="6" t="s">
        <f>=I689+J689+K689+L689</f>
      </c>
      <c r="N689" s="24"/>
      <c r="O689" s="22"/>
      <c r="P689" s="22" t="s">
        <v>655</v>
      </c>
    </row>
    <row collapsed="false" customFormat="false" customHeight="false" hidden="false" ht="12.1" outlineLevel="0" r="690">
      <c r="A690" s="21" t="n">
        <v>46064.625428241</v>
      </c>
      <c r="B690" s="22" t="s">
        <v>581</v>
      </c>
      <c r="C690" s="22" t="s">
        <v>778</v>
      </c>
      <c r="D690" s="22" t="s">
        <v>581</v>
      </c>
      <c r="E690" s="22" t="s">
        <v>581</v>
      </c>
      <c r="F690" s="22" t="s">
        <v>20</v>
      </c>
      <c r="G690" s="23" t="n">
        <v>1</v>
      </c>
      <c r="H690" s="24" t="n">
        <v>60.57</v>
      </c>
      <c r="I690" s="24" t="n">
        <v>60.57</v>
      </c>
      <c r="J690" s="24" t="n">
        <v>0</v>
      </c>
      <c r="K690" s="24" t="n">
        <v>-0</v>
      </c>
      <c r="L690" s="24" t="n">
        <v>-0</v>
      </c>
      <c r="M690" s="6" t="s">
        <f>=I690+J690+K690+L690</f>
      </c>
      <c r="N690" s="24"/>
      <c r="O690" s="22"/>
      <c r="P690" s="22" t="s">
        <v>552</v>
      </c>
    </row>
    <row collapsed="false" customFormat="false" customHeight="false" hidden="false" ht="12.1" outlineLevel="0" r="691">
      <c r="A691" s="21" t="n">
        <v>46069.649675926</v>
      </c>
      <c r="B691" s="22" t="s">
        <v>581</v>
      </c>
      <c r="C691" s="22" t="s">
        <v>779</v>
      </c>
      <c r="D691" s="22" t="s">
        <v>581</v>
      </c>
      <c r="E691" s="22" t="s">
        <v>581</v>
      </c>
      <c r="F691" s="22" t="s">
        <v>20</v>
      </c>
      <c r="G691" s="23" t="n">
        <v>1</v>
      </c>
      <c r="H691" s="24" t="n">
        <v>1768.42</v>
      </c>
      <c r="I691" s="24" t="n">
        <v>1768.42</v>
      </c>
      <c r="J691" s="24" t="n">
        <v>0</v>
      </c>
      <c r="K691" s="24" t="n">
        <v>-0</v>
      </c>
      <c r="L691" s="24" t="n">
        <v>-0</v>
      </c>
      <c r="M691" s="6" t="s">
        <f>=I691+J691+K691+L691</f>
      </c>
      <c r="N691" s="24"/>
      <c r="O691" s="22"/>
      <c r="P691" s="22" t="s">
        <v>552</v>
      </c>
    </row>
    <row collapsed="false" customFormat="false" customHeight="false" hidden="false" ht="12.1" outlineLevel="0" r="692">
      <c r="A692" s="20" t="n">
        <v>46069.672395833</v>
      </c>
      <c r="B692" s="16" t="s">
        <v>525</v>
      </c>
      <c r="C692" s="16" t="s">
        <v>780</v>
      </c>
      <c r="D692" s="16" t="s">
        <v>466</v>
      </c>
      <c r="E692" s="16" t="s">
        <v>73</v>
      </c>
      <c r="F692" s="16" t="s">
        <v>20</v>
      </c>
      <c r="G692" s="7" t="n">
        <v>15</v>
      </c>
      <c r="H692" s="6" t="n">
        <v>98.346666666667</v>
      </c>
      <c r="I692" s="6" t="n">
        <v>-113877.17</v>
      </c>
      <c r="J692" s="6" t="n">
        <v>-509.49</v>
      </c>
      <c r="K692" s="6" t="n">
        <v>-1.03</v>
      </c>
      <c r="L692" s="6" t="n">
        <v>-0</v>
      </c>
      <c r="M692" s="6" t="s">
        <f>=I692+J692+K692+L692</f>
      </c>
      <c r="N692" s="6"/>
      <c r="O692" s="16"/>
      <c r="P692" s="16" t="s">
        <v>552</v>
      </c>
    </row>
    <row collapsed="false" customFormat="false" customHeight="false" hidden="false" ht="12.1" outlineLevel="0" r="693">
      <c r="A693" s="20" t="n">
        <v>46070.416666667</v>
      </c>
      <c r="B693" s="16" t="s">
        <v>525</v>
      </c>
      <c r="C693" s="16" t="s">
        <v>780</v>
      </c>
      <c r="D693" s="16" t="s">
        <v>466</v>
      </c>
      <c r="E693" s="16" t="s">
        <v>73</v>
      </c>
      <c r="F693" s="16" t="s">
        <v>20</v>
      </c>
      <c r="G693" s="7" t="n">
        <v>6</v>
      </c>
      <c r="H693" s="6" t="n">
        <v>98.34</v>
      </c>
      <c r="I693" s="6" t="n">
        <v>-45208.93</v>
      </c>
      <c r="J693" s="6" t="n">
        <v>-211.47</v>
      </c>
      <c r="K693" s="6" t="n">
        <v>-0.41</v>
      </c>
      <c r="L693" s="6" t="n">
        <v>-0</v>
      </c>
      <c r="M693" s="6" t="s">
        <f>=I693+J693+K693+L693</f>
      </c>
      <c r="N693" s="6"/>
      <c r="O693" s="16"/>
      <c r="P693" s="16" t="s">
        <v>552</v>
      </c>
    </row>
    <row collapsed="false" customFormat="false" customHeight="false" hidden="false" ht="12.1" outlineLevel="0" r="694">
      <c r="A694" s="25" t="n">
        <v>46070.490219907</v>
      </c>
      <c r="B694" s="26" t="s">
        <v>513</v>
      </c>
      <c r="C694" s="26" t="s">
        <v>663</v>
      </c>
      <c r="D694" s="26" t="s">
        <v>467</v>
      </c>
      <c r="E694" s="26" t="s">
        <v>18</v>
      </c>
      <c r="F694" s="26" t="s">
        <v>20</v>
      </c>
      <c r="G694" s="27" t="n">
        <v>-53</v>
      </c>
      <c r="H694" s="28" t="n">
        <v>4816.8490566038</v>
      </c>
      <c r="I694" s="28" t="n">
        <v>255293</v>
      </c>
      <c r="J694" s="28" t="n">
        <v>0</v>
      </c>
      <c r="K694" s="28" t="n">
        <v>-169.97</v>
      </c>
      <c r="L694" s="28" t="n">
        <v>-0</v>
      </c>
      <c r="M694" s="6" t="s">
        <f>=I694+J694+K694+L694</f>
      </c>
      <c r="N694" s="28"/>
      <c r="O694" s="26"/>
      <c r="P694" s="26" t="s">
        <v>655</v>
      </c>
    </row>
    <row collapsed="false" customFormat="false" customHeight="false" hidden="false" ht="12.1" outlineLevel="0" r="695">
      <c r="A695" s="20" t="n">
        <v>46072.74724537</v>
      </c>
      <c r="B695" s="16" t="s">
        <v>510</v>
      </c>
      <c r="C695" s="16" t="s">
        <v>644</v>
      </c>
      <c r="D695" s="16" t="s">
        <v>466</v>
      </c>
      <c r="E695" s="16" t="s">
        <v>561</v>
      </c>
      <c r="F695" s="16" t="s">
        <v>20</v>
      </c>
      <c r="G695" s="7" t="n">
        <v>2794</v>
      </c>
      <c r="H695" s="6" t="n">
        <v>164.18</v>
      </c>
      <c r="I695" s="6" t="n">
        <v>-458718.92</v>
      </c>
      <c r="J695" s="6" t="n">
        <v>-0</v>
      </c>
      <c r="K695" s="6" t="n">
        <v>-0</v>
      </c>
      <c r="L695" s="6" t="n">
        <v>-0</v>
      </c>
      <c r="M695" s="6" t="s">
        <f>=I695+J695+K695+L695</f>
      </c>
      <c r="N695" s="6"/>
      <c r="O695" s="16"/>
      <c r="P695" s="16" t="s">
        <v>552</v>
      </c>
    </row>
    <row collapsed="false" customFormat="false" customHeight="false" hidden="false" ht="12.1" outlineLevel="0" r="696">
      <c r="A696" s="25" t="n">
        <v>46072.768611111</v>
      </c>
      <c r="B696" s="26" t="s">
        <v>496</v>
      </c>
      <c r="C696" s="26" t="s">
        <v>589</v>
      </c>
      <c r="D696" s="26" t="s">
        <v>467</v>
      </c>
      <c r="E696" s="26" t="s">
        <v>18</v>
      </c>
      <c r="F696" s="26" t="s">
        <v>20</v>
      </c>
      <c r="G696" s="27" t="n">
        <v>-92</v>
      </c>
      <c r="H696" s="28" t="n">
        <v>85.466739130435</v>
      </c>
      <c r="I696" s="28" t="n">
        <v>7862.95</v>
      </c>
      <c r="J696" s="28" t="n">
        <v>0</v>
      </c>
      <c r="K696" s="28" t="n">
        <v>-5.49</v>
      </c>
      <c r="L696" s="28" t="n">
        <v>-0</v>
      </c>
      <c r="M696" s="6" t="s">
        <f>=I696+J696+K696+L696</f>
      </c>
      <c r="N696" s="28"/>
      <c r="O696" s="26"/>
      <c r="P696" s="26" t="s">
        <v>655</v>
      </c>
    </row>
    <row collapsed="false" customFormat="false" customHeight="false" hidden="false" ht="12.1" outlineLevel="0" r="697">
      <c r="A697" s="20" t="n">
        <v>46072.772025463</v>
      </c>
      <c r="B697" s="16" t="s">
        <v>17</v>
      </c>
      <c r="C697" s="16" t="s">
        <v>567</v>
      </c>
      <c r="D697" s="16" t="s">
        <v>466</v>
      </c>
      <c r="E697" s="16" t="s">
        <v>18</v>
      </c>
      <c r="F697" s="16" t="s">
        <v>20</v>
      </c>
      <c r="G697" s="7" t="n">
        <v>30</v>
      </c>
      <c r="H697" s="6" t="n">
        <v>3368</v>
      </c>
      <c r="I697" s="6" t="n">
        <v>-101040</v>
      </c>
      <c r="J697" s="6" t="n">
        <v>-0</v>
      </c>
      <c r="K697" s="6" t="n">
        <v>-40.41</v>
      </c>
      <c r="L697" s="6" t="n">
        <v>-0</v>
      </c>
      <c r="M697" s="6" t="s">
        <f>=I697+J697+K697+L697</f>
      </c>
      <c r="N697" s="6"/>
      <c r="O697" s="16"/>
      <c r="P697" s="16" t="s">
        <v>655</v>
      </c>
    </row>
    <row collapsed="false" customFormat="false" customHeight="false" hidden="false" ht="12.1" outlineLevel="0" r="698">
      <c r="A698" s="20" t="n">
        <v>46072.772349537</v>
      </c>
      <c r="B698" s="16" t="s">
        <v>473</v>
      </c>
      <c r="C698" s="16" t="s">
        <v>569</v>
      </c>
      <c r="D698" s="16" t="s">
        <v>466</v>
      </c>
      <c r="E698" s="16" t="s">
        <v>561</v>
      </c>
      <c r="F698" s="16" t="s">
        <v>20</v>
      </c>
      <c r="G698" s="7" t="n">
        <v>87150</v>
      </c>
      <c r="H698" s="6" t="n">
        <v>1.9252</v>
      </c>
      <c r="I698" s="6" t="n">
        <v>-167781.18</v>
      </c>
      <c r="J698" s="6" t="n">
        <v>-0</v>
      </c>
      <c r="K698" s="6" t="n">
        <v>-0</v>
      </c>
      <c r="L698" s="6" t="n">
        <v>-0</v>
      </c>
      <c r="M698" s="6" t="s">
        <f>=I698+J698+K698+L698</f>
      </c>
      <c r="N698" s="6"/>
      <c r="O698" s="16"/>
      <c r="P698" s="16" t="s">
        <v>655</v>
      </c>
    </row>
    <row collapsed="false" customFormat="false" customHeight="false" hidden="false" ht="12.1" outlineLevel="0" r="699">
      <c r="A699" s="25" t="n">
        <v>46076.609849537</v>
      </c>
      <c r="B699" s="26" t="s">
        <v>496</v>
      </c>
      <c r="C699" s="26" t="s">
        <v>589</v>
      </c>
      <c r="D699" s="26" t="s">
        <v>467</v>
      </c>
      <c r="E699" s="26" t="s">
        <v>18</v>
      </c>
      <c r="F699" s="26" t="s">
        <v>20</v>
      </c>
      <c r="G699" s="27" t="n">
        <v>-11</v>
      </c>
      <c r="H699" s="28" t="n">
        <v>88.390454545455</v>
      </c>
      <c r="I699" s="28" t="n">
        <v>972.3</v>
      </c>
      <c r="J699" s="28" t="n">
        <v>0</v>
      </c>
      <c r="K699" s="28" t="n">
        <v>-0.68</v>
      </c>
      <c r="L699" s="28" t="n">
        <v>-0</v>
      </c>
      <c r="M699" s="6" t="s">
        <f>=I699+J699+K699+L699</f>
      </c>
      <c r="N699" s="28"/>
      <c r="O699" s="26"/>
      <c r="P699" s="26" t="s">
        <v>552</v>
      </c>
    </row>
    <row collapsed="false" customFormat="false" customHeight="false" hidden="false" ht="12.1" outlineLevel="0" r="700">
      <c r="A700" s="20" t="n">
        <v>46076.617789352</v>
      </c>
      <c r="B700" s="16" t="s">
        <v>31</v>
      </c>
      <c r="C700" s="16" t="s">
        <v>672</v>
      </c>
      <c r="D700" s="16" t="s">
        <v>466</v>
      </c>
      <c r="E700" s="16" t="s">
        <v>18</v>
      </c>
      <c r="F700" s="16" t="s">
        <v>20</v>
      </c>
      <c r="G700" s="7" t="n">
        <v>100</v>
      </c>
      <c r="H700" s="6" t="n">
        <v>8.865</v>
      </c>
      <c r="I700" s="6" t="n">
        <v>-886.5</v>
      </c>
      <c r="J700" s="6" t="n">
        <v>-0</v>
      </c>
      <c r="K700" s="6" t="n">
        <v>-0.62</v>
      </c>
      <c r="L700" s="6" t="n">
        <v>-0</v>
      </c>
      <c r="M700" s="6" t="s">
        <f>=I700+J700+K700+L700</f>
      </c>
      <c r="N700" s="6"/>
      <c r="O700" s="16"/>
      <c r="P700" s="16" t="s">
        <v>552</v>
      </c>
    </row>
    <row collapsed="false" customFormat="false" customHeight="false" hidden="false" ht="12.1" outlineLevel="0" r="701">
      <c r="A701" s="25" t="n">
        <v>46078.714849537</v>
      </c>
      <c r="B701" s="26" t="s">
        <v>510</v>
      </c>
      <c r="C701" s="26" t="s">
        <v>644</v>
      </c>
      <c r="D701" s="26" t="s">
        <v>467</v>
      </c>
      <c r="E701" s="26" t="s">
        <v>561</v>
      </c>
      <c r="F701" s="26" t="s">
        <v>20</v>
      </c>
      <c r="G701" s="27" t="n">
        <v>-2794</v>
      </c>
      <c r="H701" s="28" t="n">
        <v>164.58</v>
      </c>
      <c r="I701" s="28" t="n">
        <v>459836.52</v>
      </c>
      <c r="J701" s="28" t="n">
        <v>0</v>
      </c>
      <c r="K701" s="28" t="n">
        <v>-0</v>
      </c>
      <c r="L701" s="28" t="n">
        <v>-0</v>
      </c>
      <c r="M701" s="6" t="s">
        <f>=I701+J701+K701+L701</f>
      </c>
      <c r="N701" s="28"/>
      <c r="O701" s="26"/>
      <c r="P701" s="26" t="s">
        <v>552</v>
      </c>
    </row>
    <row collapsed="false" customFormat="false" customHeight="false" hidden="false" ht="12.1" outlineLevel="0" r="702">
      <c r="A702" s="20" t="n">
        <v>46078.716909722</v>
      </c>
      <c r="B702" s="16" t="s">
        <v>526</v>
      </c>
      <c r="C702" s="16" t="s">
        <v>781</v>
      </c>
      <c r="D702" s="16" t="s">
        <v>466</v>
      </c>
      <c r="E702" s="16" t="s">
        <v>73</v>
      </c>
      <c r="F702" s="16" t="s">
        <v>20</v>
      </c>
      <c r="G702" s="7" t="n">
        <v>58</v>
      </c>
      <c r="H702" s="6" t="n">
        <v>101.78909310345</v>
      </c>
      <c r="I702" s="6" t="n">
        <v>-452430.48</v>
      </c>
      <c r="J702" s="6" t="n">
        <v>-977.86</v>
      </c>
      <c r="K702" s="6" t="n">
        <v>-316.7</v>
      </c>
      <c r="L702" s="6" t="n">
        <v>-0</v>
      </c>
      <c r="M702" s="6" t="s">
        <f>=I702+J702+K702+L702</f>
      </c>
      <c r="N702" s="6"/>
      <c r="O702" s="16"/>
      <c r="P702" s="16" t="s">
        <v>552</v>
      </c>
    </row>
    <row collapsed="false" customFormat="false" customHeight="false" hidden="false" ht="12.1" outlineLevel="0" r="703">
      <c r="A703" s="21" t="n">
        <v>46079.694733796</v>
      </c>
      <c r="B703" s="22" t="s">
        <v>581</v>
      </c>
      <c r="C703" s="22" t="s">
        <v>782</v>
      </c>
      <c r="D703" s="22" t="s">
        <v>581</v>
      </c>
      <c r="E703" s="22" t="s">
        <v>581</v>
      </c>
      <c r="F703" s="22" t="s">
        <v>20</v>
      </c>
      <c r="G703" s="23" t="n">
        <v>1</v>
      </c>
      <c r="H703" s="24" t="n">
        <v>965.58</v>
      </c>
      <c r="I703" s="24" t="n">
        <v>965.58</v>
      </c>
      <c r="J703" s="24" t="n">
        <v>0</v>
      </c>
      <c r="K703" s="24" t="n">
        <v>-0</v>
      </c>
      <c r="L703" s="24" t="n">
        <v>-0</v>
      </c>
      <c r="M703" s="6" t="s">
        <f>=I703+J703+K703+L703</f>
      </c>
      <c r="N703" s="24"/>
      <c r="O703" s="22"/>
      <c r="P703" s="22" t="s">
        <v>552</v>
      </c>
    </row>
    <row collapsed="false" customFormat="false" customHeight="false" hidden="false" ht="12.1" outlineLevel="0" r="704">
      <c r="A704" s="25" t="n">
        <v>46083.462708333</v>
      </c>
      <c r="B704" s="26" t="s">
        <v>63</v>
      </c>
      <c r="C704" s="26" t="s">
        <v>664</v>
      </c>
      <c r="D704" s="26" t="s">
        <v>467</v>
      </c>
      <c r="E704" s="26" t="s">
        <v>18</v>
      </c>
      <c r="F704" s="26" t="s">
        <v>20</v>
      </c>
      <c r="G704" s="27" t="n">
        <v>-65</v>
      </c>
      <c r="H704" s="28" t="n">
        <v>1438.8</v>
      </c>
      <c r="I704" s="28" t="n">
        <v>93522</v>
      </c>
      <c r="J704" s="28" t="n">
        <v>0</v>
      </c>
      <c r="K704" s="28" t="n">
        <v>-65.47</v>
      </c>
      <c r="L704" s="28" t="n">
        <v>-0</v>
      </c>
      <c r="M704" s="6" t="s">
        <f>=I704+J704+K704+L704</f>
      </c>
      <c r="N704" s="28"/>
      <c r="O704" s="26"/>
      <c r="P704" s="26" t="s">
        <v>552</v>
      </c>
    </row>
    <row collapsed="false" customFormat="false" customHeight="false" hidden="false" ht="12.1" outlineLevel="0" r="705">
      <c r="A705" s="25" t="n">
        <v>46083.484895833</v>
      </c>
      <c r="B705" s="26" t="s">
        <v>63</v>
      </c>
      <c r="C705" s="26" t="s">
        <v>664</v>
      </c>
      <c r="D705" s="26" t="s">
        <v>467</v>
      </c>
      <c r="E705" s="26" t="s">
        <v>18</v>
      </c>
      <c r="F705" s="26" t="s">
        <v>20</v>
      </c>
      <c r="G705" s="27" t="n">
        <v>-140</v>
      </c>
      <c r="H705" s="28" t="n">
        <v>1438.6</v>
      </c>
      <c r="I705" s="28" t="n">
        <v>201404</v>
      </c>
      <c r="J705" s="28" t="n">
        <v>0</v>
      </c>
      <c r="K705" s="28" t="n">
        <v>-80.59</v>
      </c>
      <c r="L705" s="28" t="n">
        <v>-0</v>
      </c>
      <c r="M705" s="6" t="s">
        <f>=I705+J705+K705+L705</f>
      </c>
      <c r="N705" s="28"/>
      <c r="O705" s="26"/>
      <c r="P705" s="26" t="s">
        <v>655</v>
      </c>
    </row>
    <row collapsed="false" customFormat="false" customHeight="false" hidden="false" ht="12.1" outlineLevel="0" r="706">
      <c r="A706" s="21" t="n">
        <v>46084.020636574</v>
      </c>
      <c r="B706" s="22" t="s">
        <v>581</v>
      </c>
      <c r="C706" s="22" t="s">
        <v>783</v>
      </c>
      <c r="D706" s="22" t="s">
        <v>581</v>
      </c>
      <c r="E706" s="22" t="s">
        <v>581</v>
      </c>
      <c r="F706" s="22" t="s">
        <v>20</v>
      </c>
      <c r="G706" s="23" t="n">
        <v>1</v>
      </c>
      <c r="H706" s="24" t="n">
        <v>984.46</v>
      </c>
      <c r="I706" s="24" t="n">
        <v>984.46</v>
      </c>
      <c r="J706" s="24" t="n">
        <v>0</v>
      </c>
      <c r="K706" s="24" t="n">
        <v>-0</v>
      </c>
      <c r="L706" s="24" t="n">
        <v>-0</v>
      </c>
      <c r="M706" s="6" t="s">
        <f>=I706+J706+K706+L706</f>
      </c>
      <c r="N706" s="24"/>
      <c r="O706" s="22"/>
      <c r="P706" s="22" t="s">
        <v>655</v>
      </c>
    </row>
    <row collapsed="false" customFormat="false" customHeight="false" hidden="false" ht="12.1" outlineLevel="0" r="707">
      <c r="A707" s="21" t="n">
        <v>46084.020636574</v>
      </c>
      <c r="B707" s="22" t="s">
        <v>581</v>
      </c>
      <c r="C707" s="22" t="s">
        <v>783</v>
      </c>
      <c r="D707" s="22" t="s">
        <v>581</v>
      </c>
      <c r="E707" s="22" t="s">
        <v>581</v>
      </c>
      <c r="F707" s="22" t="s">
        <v>20</v>
      </c>
      <c r="G707" s="23" t="n">
        <v>1</v>
      </c>
      <c r="H707" s="24" t="n">
        <v>492.23</v>
      </c>
      <c r="I707" s="24" t="n">
        <v>492.23</v>
      </c>
      <c r="J707" s="24" t="n">
        <v>0</v>
      </c>
      <c r="K707" s="24" t="n">
        <v>-0</v>
      </c>
      <c r="L707" s="24" t="n">
        <v>-0</v>
      </c>
      <c r="M707" s="6" t="s">
        <f>=I707+J707+K707+L707</f>
      </c>
      <c r="N707" s="24"/>
      <c r="O707" s="22"/>
      <c r="P707" s="22" t="s">
        <v>655</v>
      </c>
    </row>
    <row collapsed="false" customFormat="false" customHeight="false" hidden="false" ht="12.1" outlineLevel="0" r="708">
      <c r="A708" s="20" t="n">
        <v>46086.679166667</v>
      </c>
      <c r="B708" s="16" t="s">
        <v>473</v>
      </c>
      <c r="C708" s="16" t="s">
        <v>569</v>
      </c>
      <c r="D708" s="16" t="s">
        <v>466</v>
      </c>
      <c r="E708" s="16" t="s">
        <v>561</v>
      </c>
      <c r="F708" s="16" t="s">
        <v>20</v>
      </c>
      <c r="G708" s="7" t="n">
        <v>104300</v>
      </c>
      <c r="H708" s="6" t="n">
        <v>1.9363</v>
      </c>
      <c r="I708" s="6" t="n">
        <v>-201956.09</v>
      </c>
      <c r="J708" s="6" t="n">
        <v>-0</v>
      </c>
      <c r="K708" s="6" t="n">
        <v>-0</v>
      </c>
      <c r="L708" s="6" t="n">
        <v>-0</v>
      </c>
      <c r="M708" s="6" t="s">
        <f>=I708+J708+K708+L708</f>
      </c>
      <c r="N708" s="6"/>
      <c r="O708" s="16"/>
      <c r="P708" s="16" t="s">
        <v>655</v>
      </c>
    </row>
    <row collapsed="false" customFormat="false" customHeight="false" hidden="false" ht="12.1" outlineLevel="0" r="709">
      <c r="A709" s="20" t="n">
        <v>46086.692777778</v>
      </c>
      <c r="B709" s="16" t="s">
        <v>510</v>
      </c>
      <c r="C709" s="16" t="s">
        <v>644</v>
      </c>
      <c r="D709" s="16" t="s">
        <v>466</v>
      </c>
      <c r="E709" s="16" t="s">
        <v>561</v>
      </c>
      <c r="F709" s="16" t="s">
        <v>20</v>
      </c>
      <c r="G709" s="7" t="n">
        <v>609</v>
      </c>
      <c r="H709" s="6" t="n">
        <v>165.1</v>
      </c>
      <c r="I709" s="6" t="n">
        <v>-100545.9</v>
      </c>
      <c r="J709" s="6" t="n">
        <v>-0</v>
      </c>
      <c r="K709" s="6" t="n">
        <v>-0</v>
      </c>
      <c r="L709" s="6" t="n">
        <v>-0</v>
      </c>
      <c r="M709" s="6" t="s">
        <f>=I709+J709+K709+L709</f>
      </c>
      <c r="N709" s="6"/>
      <c r="O709" s="16"/>
      <c r="P709" s="16" t="s">
        <v>552</v>
      </c>
    </row>
    <row collapsed="false" customFormat="false" customHeight="false" hidden="false" ht="12.1" outlineLevel="0" r="710">
      <c r="A710" s="21" t="n">
        <v>46093.020636574</v>
      </c>
      <c r="B710" s="22" t="s">
        <v>581</v>
      </c>
      <c r="C710" s="22" t="s">
        <v>784</v>
      </c>
      <c r="D710" s="22" t="s">
        <v>581</v>
      </c>
      <c r="E710" s="22" t="s">
        <v>581</v>
      </c>
      <c r="F710" s="22" t="s">
        <v>20</v>
      </c>
      <c r="G710" s="23" t="n">
        <v>1</v>
      </c>
      <c r="H710" s="24" t="n">
        <v>4033.7</v>
      </c>
      <c r="I710" s="24" t="n">
        <v>4033.7</v>
      </c>
      <c r="J710" s="24" t="n">
        <v>0</v>
      </c>
      <c r="K710" s="24" t="n">
        <v>-0</v>
      </c>
      <c r="L710" s="24" t="n">
        <v>-0</v>
      </c>
      <c r="M710" s="6" t="s">
        <f>=I710+J710+K710+L710</f>
      </c>
      <c r="N710" s="24"/>
      <c r="O710" s="22"/>
      <c r="P710" s="22" t="s">
        <v>655</v>
      </c>
    </row>
    <row collapsed="false" customFormat="false" customHeight="false" hidden="false" ht="12.1" outlineLevel="0" r="711">
      <c r="A711" s="21" t="n">
        <v>46094.020636574</v>
      </c>
      <c r="B711" s="22" t="s">
        <v>581</v>
      </c>
      <c r="C711" s="22" t="s">
        <v>785</v>
      </c>
      <c r="D711" s="22" t="s">
        <v>581</v>
      </c>
      <c r="E711" s="22" t="s">
        <v>581</v>
      </c>
      <c r="F711" s="22" t="s">
        <v>20</v>
      </c>
      <c r="G711" s="23" t="n">
        <v>1</v>
      </c>
      <c r="H711" s="24" t="n">
        <v>678.37</v>
      </c>
      <c r="I711" s="24" t="n">
        <v>678.37</v>
      </c>
      <c r="J711" s="24" t="n">
        <v>0</v>
      </c>
      <c r="K711" s="24" t="n">
        <v>-0</v>
      </c>
      <c r="L711" s="24" t="n">
        <v>-0</v>
      </c>
      <c r="M711" s="6" t="s">
        <f>=I711+J711+K711+L711</f>
      </c>
      <c r="N711" s="24"/>
      <c r="O711" s="22"/>
      <c r="P711" s="22" t="s">
        <v>655</v>
      </c>
    </row>
    <row collapsed="false" customFormat="false" customHeight="false" hidden="false" ht="12.1" outlineLevel="0" r="712">
      <c r="A712" s="21" t="n">
        <v>46094.590509259</v>
      </c>
      <c r="B712" s="22" t="s">
        <v>581</v>
      </c>
      <c r="C712" s="22" t="s">
        <v>786</v>
      </c>
      <c r="D712" s="22" t="s">
        <v>581</v>
      </c>
      <c r="E712" s="22" t="s">
        <v>581</v>
      </c>
      <c r="F712" s="22" t="s">
        <v>20</v>
      </c>
      <c r="G712" s="23" t="n">
        <v>1</v>
      </c>
      <c r="H712" s="24" t="n">
        <v>61.67</v>
      </c>
      <c r="I712" s="24" t="n">
        <v>61.67</v>
      </c>
      <c r="J712" s="24" t="n">
        <v>0</v>
      </c>
      <c r="K712" s="24" t="n">
        <v>-0</v>
      </c>
      <c r="L712" s="24" t="n">
        <v>-0</v>
      </c>
      <c r="M712" s="6" t="s">
        <f>=I712+J712+K712+L712</f>
      </c>
      <c r="N712" s="24"/>
      <c r="O712" s="22"/>
      <c r="P712" s="22" t="s">
        <v>552</v>
      </c>
    </row>
    <row collapsed="false" customFormat="false" customHeight="false" hidden="false" ht="12.1" outlineLevel="0" r="713">
      <c r="A713" s="21" t="n">
        <v>46097.611469907</v>
      </c>
      <c r="B713" s="22" t="s">
        <v>581</v>
      </c>
      <c r="C713" s="22" t="s">
        <v>787</v>
      </c>
      <c r="D713" s="22" t="s">
        <v>581</v>
      </c>
      <c r="E713" s="22" t="s">
        <v>581</v>
      </c>
      <c r="F713" s="22" t="s">
        <v>20</v>
      </c>
      <c r="G713" s="23" t="n">
        <v>1</v>
      </c>
      <c r="H713" s="24" t="n">
        <v>1838.02</v>
      </c>
      <c r="I713" s="24" t="n">
        <v>1838.02</v>
      </c>
      <c r="J713" s="24" t="n">
        <v>0</v>
      </c>
      <c r="K713" s="24" t="n">
        <v>-0</v>
      </c>
      <c r="L713" s="24" t="n">
        <v>-0</v>
      </c>
      <c r="M713" s="6" t="s">
        <f>=I713+J713+K713+L713</f>
      </c>
      <c r="N713" s="24"/>
      <c r="O713" s="22"/>
      <c r="P713" s="22" t="s">
        <v>552</v>
      </c>
    </row>
    <row collapsed="false" customFormat="false" customHeight="false" hidden="false" ht="12.1" outlineLevel="0" r="714">
      <c r="A714" s="20" t="n">
        <v>46098.518553241</v>
      </c>
      <c r="B714" s="16" t="s">
        <v>35</v>
      </c>
      <c r="C714" s="16" t="s">
        <v>677</v>
      </c>
      <c r="D714" s="16" t="s">
        <v>466</v>
      </c>
      <c r="E714" s="16" t="s">
        <v>18</v>
      </c>
      <c r="F714" s="16" t="s">
        <v>20</v>
      </c>
      <c r="G714" s="7" t="n">
        <v>400</v>
      </c>
      <c r="H714" s="6" t="n">
        <v>13.3575</v>
      </c>
      <c r="I714" s="6" t="n">
        <v>-5343</v>
      </c>
      <c r="J714" s="6" t="n">
        <v>-0</v>
      </c>
      <c r="K714" s="6" t="n">
        <v>-3.73</v>
      </c>
      <c r="L714" s="6" t="n">
        <v>-0</v>
      </c>
      <c r="M714" s="6" t="s">
        <f>=I714+J714+K714+L714</f>
      </c>
      <c r="N714" s="6"/>
      <c r="O714" s="16"/>
      <c r="P714" s="16" t="s">
        <v>655</v>
      </c>
    </row>
    <row collapsed="false" customFormat="false" customHeight="false" hidden="false" ht="12.1" outlineLevel="0" r="715">
      <c r="A715" s="25" t="n">
        <v>46098.583020833</v>
      </c>
      <c r="B715" s="26" t="s">
        <v>473</v>
      </c>
      <c r="C715" s="26" t="s">
        <v>569</v>
      </c>
      <c r="D715" s="26" t="s">
        <v>467</v>
      </c>
      <c r="E715" s="26" t="s">
        <v>561</v>
      </c>
      <c r="F715" s="26" t="s">
        <v>20</v>
      </c>
      <c r="G715" s="27" t="n">
        <v>-204</v>
      </c>
      <c r="H715" s="28" t="n">
        <v>1.9457</v>
      </c>
      <c r="I715" s="28" t="n">
        <v>396.92</v>
      </c>
      <c r="J715" s="28" t="n">
        <v>0</v>
      </c>
      <c r="K715" s="28" t="n">
        <v>-0</v>
      </c>
      <c r="L715" s="28" t="n">
        <v>-0</v>
      </c>
      <c r="M715" s="6" t="s">
        <f>=I715+J715+K715+L715</f>
      </c>
      <c r="N715" s="28"/>
      <c r="O715" s="26"/>
      <c r="P715" s="26" t="s">
        <v>655</v>
      </c>
    </row>
    <row collapsed="false" customFormat="false" customHeight="false" hidden="false" ht="12.1" outlineLevel="0" r="716">
      <c r="A716" s="25" t="n">
        <v>46101.487071759</v>
      </c>
      <c r="B716" s="26" t="s">
        <v>472</v>
      </c>
      <c r="C716" s="26" t="s">
        <v>577</v>
      </c>
      <c r="D716" s="26" t="s">
        <v>467</v>
      </c>
      <c r="E716" s="26" t="s">
        <v>18</v>
      </c>
      <c r="F716" s="26" t="s">
        <v>20</v>
      </c>
      <c r="G716" s="27" t="n">
        <v>-210</v>
      </c>
      <c r="H716" s="28" t="n">
        <v>48.885</v>
      </c>
      <c r="I716" s="28" t="n">
        <v>10265.85</v>
      </c>
      <c r="J716" s="28" t="n">
        <v>0</v>
      </c>
      <c r="K716" s="28" t="n">
        <v>-7.19</v>
      </c>
      <c r="L716" s="28" t="n">
        <v>-0</v>
      </c>
      <c r="M716" s="6" t="s">
        <f>=I716+J716+K716+L716</f>
      </c>
      <c r="N716" s="28"/>
      <c r="O716" s="26"/>
      <c r="P716" s="26" t="s">
        <v>552</v>
      </c>
    </row>
    <row collapsed="false" customFormat="false" customHeight="false" hidden="false" ht="12.1" outlineLevel="0" r="717">
      <c r="A717" s="20" t="n">
        <v>46101.576643519</v>
      </c>
      <c r="B717" s="16" t="s">
        <v>35</v>
      </c>
      <c r="C717" s="16" t="s">
        <v>677</v>
      </c>
      <c r="D717" s="16" t="s">
        <v>466</v>
      </c>
      <c r="E717" s="16" t="s">
        <v>18</v>
      </c>
      <c r="F717" s="16" t="s">
        <v>20</v>
      </c>
      <c r="G717" s="7" t="n">
        <v>900</v>
      </c>
      <c r="H717" s="6" t="n">
        <v>13.26</v>
      </c>
      <c r="I717" s="6" t="n">
        <v>-11934</v>
      </c>
      <c r="J717" s="6" t="n">
        <v>-0</v>
      </c>
      <c r="K717" s="6" t="n">
        <v>-8.35</v>
      </c>
      <c r="L717" s="6" t="n">
        <v>-0</v>
      </c>
      <c r="M717" s="6" t="s">
        <f>=I717+J717+K717+L717</f>
      </c>
      <c r="N717" s="6"/>
      <c r="O717" s="16"/>
      <c r="P717" s="16" t="s">
        <v>552</v>
      </c>
    </row>
    <row collapsed="false" customFormat="false" customHeight="false" hidden="false" ht="12.1" outlineLevel="0" r="718">
      <c r="A718" s="21" t="n">
        <v>46105.635740741</v>
      </c>
      <c r="B718" s="22" t="s">
        <v>581</v>
      </c>
      <c r="C718" s="22" t="s">
        <v>788</v>
      </c>
      <c r="D718" s="22" t="s">
        <v>581</v>
      </c>
      <c r="E718" s="22" t="s">
        <v>581</v>
      </c>
      <c r="F718" s="22" t="s">
        <v>20</v>
      </c>
      <c r="G718" s="23" t="n">
        <v>1</v>
      </c>
      <c r="H718" s="24" t="n">
        <v>3515.38</v>
      </c>
      <c r="I718" s="24" t="n">
        <v>3515.38</v>
      </c>
      <c r="J718" s="24" t="n">
        <v>0</v>
      </c>
      <c r="K718" s="24" t="n">
        <v>-0</v>
      </c>
      <c r="L718" s="24" t="n">
        <v>-0</v>
      </c>
      <c r="M718" s="6" t="s">
        <f>=I718+J718+K718+L718</f>
      </c>
      <c r="N718" s="24"/>
      <c r="O718" s="22"/>
      <c r="P718" s="22" t="s">
        <v>552</v>
      </c>
    </row>
    <row collapsed="false" customFormat="false" customHeight="false" hidden="false" ht="12.1" outlineLevel="0" r="719">
      <c r="A719" s="20" t="n">
        <v>46105.727118056</v>
      </c>
      <c r="B719" s="16" t="s">
        <v>35</v>
      </c>
      <c r="C719" s="16" t="s">
        <v>677</v>
      </c>
      <c r="D719" s="16" t="s">
        <v>466</v>
      </c>
      <c r="E719" s="16" t="s">
        <v>18</v>
      </c>
      <c r="F719" s="16" t="s">
        <v>20</v>
      </c>
      <c r="G719" s="7" t="n">
        <v>300</v>
      </c>
      <c r="H719" s="6" t="n">
        <v>12.81</v>
      </c>
      <c r="I719" s="6" t="n">
        <v>-3843</v>
      </c>
      <c r="J719" s="6" t="n">
        <v>-0</v>
      </c>
      <c r="K719" s="6" t="n">
        <v>-2.69</v>
      </c>
      <c r="L719" s="6" t="n">
        <v>-0</v>
      </c>
      <c r="M719" s="6" t="s">
        <f>=I719+J719+K719+L719</f>
      </c>
      <c r="N719" s="6"/>
      <c r="O719" s="16"/>
      <c r="P719" s="16" t="s">
        <v>552</v>
      </c>
    </row>
    <row collapsed="false" customFormat="false" customHeight="false" hidden="false" ht="12.1" outlineLevel="0" r="720">
      <c r="A720" s="21" t="n">
        <v>46111.020636574</v>
      </c>
      <c r="B720" s="22" t="s">
        <v>581</v>
      </c>
      <c r="C720" s="22" t="s">
        <v>789</v>
      </c>
      <c r="D720" s="22" t="s">
        <v>581</v>
      </c>
      <c r="E720" s="22" t="s">
        <v>581</v>
      </c>
      <c r="F720" s="22" t="s">
        <v>20</v>
      </c>
      <c r="G720" s="23" t="n">
        <v>1</v>
      </c>
      <c r="H720" s="24" t="n">
        <v>3905</v>
      </c>
      <c r="I720" s="24" t="n">
        <v>3905</v>
      </c>
      <c r="J720" s="24" t="n">
        <v>0</v>
      </c>
      <c r="K720" s="24" t="n">
        <v>-0</v>
      </c>
      <c r="L720" s="24" t="n">
        <v>-0</v>
      </c>
      <c r="M720" s="6" t="s">
        <f>=I720+J720+K720+L720</f>
      </c>
      <c r="N720" s="24"/>
      <c r="O720" s="22"/>
      <c r="P720" s="22" t="s">
        <v>655</v>
      </c>
    </row>
    <row collapsed="false" customFormat="false" customHeight="false" hidden="false" ht="12.1" outlineLevel="0" r="721">
      <c r="A721" s="21" t="n">
        <v>46111.677430556</v>
      </c>
      <c r="B721" s="22" t="s">
        <v>581</v>
      </c>
      <c r="C721" s="22" t="s">
        <v>790</v>
      </c>
      <c r="D721" s="22" t="s">
        <v>581</v>
      </c>
      <c r="E721" s="22" t="s">
        <v>581</v>
      </c>
      <c r="F721" s="22" t="s">
        <v>20</v>
      </c>
      <c r="G721" s="23" t="n">
        <v>1</v>
      </c>
      <c r="H721" s="24" t="n">
        <v>1034.88</v>
      </c>
      <c r="I721" s="24" t="n">
        <v>1034.88</v>
      </c>
      <c r="J721" s="24" t="n">
        <v>0</v>
      </c>
      <c r="K721" s="24" t="n">
        <v>-0</v>
      </c>
      <c r="L721" s="24" t="n">
        <v>-0</v>
      </c>
      <c r="M721" s="6" t="s">
        <f>=I721+J721+K721+L721</f>
      </c>
      <c r="N721" s="24"/>
      <c r="O721" s="22"/>
      <c r="P721" s="22" t="s">
        <v>552</v>
      </c>
    </row>
    <row collapsed="false" customFormat="false" customHeight="false" hidden="false" ht="12.1" outlineLevel="0" r="722">
      <c r="A722" s="20" t="n">
        <v>46112.762511574</v>
      </c>
      <c r="B722" s="16" t="s">
        <v>31</v>
      </c>
      <c r="C722" s="16" t="s">
        <v>672</v>
      </c>
      <c r="D722" s="16" t="s">
        <v>466</v>
      </c>
      <c r="E722" s="16" t="s">
        <v>18</v>
      </c>
      <c r="F722" s="16" t="s">
        <v>20</v>
      </c>
      <c r="G722" s="7" t="n">
        <v>100</v>
      </c>
      <c r="H722" s="6" t="n">
        <v>8.49</v>
      </c>
      <c r="I722" s="6" t="n">
        <v>-849</v>
      </c>
      <c r="J722" s="6" t="n">
        <v>-0</v>
      </c>
      <c r="K722" s="6" t="n">
        <v>-0.59</v>
      </c>
      <c r="L722" s="6" t="n">
        <v>-0</v>
      </c>
      <c r="M722" s="6" t="s">
        <f>=I722+J722+K722+L722</f>
      </c>
      <c r="N722" s="6"/>
      <c r="O722" s="16"/>
      <c r="P722" s="16" t="s">
        <v>552</v>
      </c>
    </row>
    <row collapsed="false" customFormat="false" customHeight="false" hidden="false" ht="12.1" outlineLevel="0" r="723">
      <c r="A723" s="20" t="n">
        <v>46112.779305556</v>
      </c>
      <c r="B723" s="16" t="s">
        <v>35</v>
      </c>
      <c r="C723" s="16" t="s">
        <v>677</v>
      </c>
      <c r="D723" s="16" t="s">
        <v>466</v>
      </c>
      <c r="E723" s="16" t="s">
        <v>18</v>
      </c>
      <c r="F723" s="16" t="s">
        <v>20</v>
      </c>
      <c r="G723" s="7" t="n">
        <v>300</v>
      </c>
      <c r="H723" s="6" t="n">
        <v>12.63</v>
      </c>
      <c r="I723" s="6" t="n">
        <v>-3789</v>
      </c>
      <c r="J723" s="6" t="n">
        <v>-0</v>
      </c>
      <c r="K723" s="6" t="n">
        <v>-2.65</v>
      </c>
      <c r="L723" s="6" t="n">
        <v>-0</v>
      </c>
      <c r="M723" s="6" t="s">
        <f>=I723+J723+K723+L723</f>
      </c>
      <c r="N723" s="6"/>
      <c r="O723" s="16"/>
      <c r="P723" s="16" t="s">
        <v>655</v>
      </c>
    </row>
    <row collapsed="false" customFormat="false" customHeight="false" hidden="false" ht="12.1" outlineLevel="0" r="724">
      <c r="A724" s="21" t="n">
        <v>46114.020636574</v>
      </c>
      <c r="B724" s="22" t="s">
        <v>581</v>
      </c>
      <c r="C724" s="22" t="s">
        <v>791</v>
      </c>
      <c r="D724" s="22" t="s">
        <v>581</v>
      </c>
      <c r="E724" s="22" t="s">
        <v>581</v>
      </c>
      <c r="F724" s="22" t="s">
        <v>20</v>
      </c>
      <c r="G724" s="23" t="n">
        <v>1</v>
      </c>
      <c r="H724" s="24" t="n">
        <v>1035.14</v>
      </c>
      <c r="I724" s="24" t="n">
        <v>1035.14</v>
      </c>
      <c r="J724" s="24" t="n">
        <v>0</v>
      </c>
      <c r="K724" s="24" t="n">
        <v>-0</v>
      </c>
      <c r="L724" s="24" t="n">
        <v>-0</v>
      </c>
      <c r="M724" s="6" t="s">
        <f>=I724+J724+K724+L724</f>
      </c>
      <c r="N724" s="24"/>
      <c r="O724" s="22"/>
      <c r="P724" s="22" t="s">
        <v>655</v>
      </c>
    </row>
    <row collapsed="false" customFormat="false" customHeight="false" hidden="false" ht="12.1" outlineLevel="0" r="725">
      <c r="A725" s="21" t="n">
        <v>46114.020636574</v>
      </c>
      <c r="B725" s="22" t="s">
        <v>581</v>
      </c>
      <c r="C725" s="22" t="s">
        <v>791</v>
      </c>
      <c r="D725" s="22" t="s">
        <v>581</v>
      </c>
      <c r="E725" s="22" t="s">
        <v>581</v>
      </c>
      <c r="F725" s="22" t="s">
        <v>20</v>
      </c>
      <c r="G725" s="23" t="n">
        <v>1</v>
      </c>
      <c r="H725" s="24" t="n">
        <v>517.57</v>
      </c>
      <c r="I725" s="24" t="n">
        <v>517.57</v>
      </c>
      <c r="J725" s="24" t="n">
        <v>0</v>
      </c>
      <c r="K725" s="24" t="n">
        <v>-0</v>
      </c>
      <c r="L725" s="24" t="n">
        <v>-0</v>
      </c>
      <c r="M725" s="6" t="s">
        <f>=I725+J725+K725+L725</f>
      </c>
      <c r="N725" s="24"/>
      <c r="O725" s="22"/>
      <c r="P725" s="22" t="s">
        <v>655</v>
      </c>
    </row>
    <row collapsed="false" customFormat="false" customHeight="false" hidden="false" ht="12.1" outlineLevel="0" r="726">
      <c r="A726" s="21" t="n">
        <v>46115.020636574</v>
      </c>
      <c r="B726" s="22" t="s">
        <v>551</v>
      </c>
      <c r="C726" s="22" t="s">
        <v>394</v>
      </c>
      <c r="D726" s="22" t="s">
        <v>551</v>
      </c>
      <c r="E726" s="22" t="s">
        <v>551</v>
      </c>
      <c r="F726" s="22" t="s">
        <v>20</v>
      </c>
      <c r="G726" s="23" t="n">
        <v>1</v>
      </c>
      <c r="H726" s="24" t="n">
        <v>1096.41</v>
      </c>
      <c r="I726" s="24" t="n">
        <v>1096.41</v>
      </c>
      <c r="J726" s="24" t="n">
        <v>0</v>
      </c>
      <c r="K726" s="24" t="n">
        <v>-0</v>
      </c>
      <c r="L726" s="24" t="n">
        <v>-0</v>
      </c>
      <c r="M726" s="6" t="s">
        <f>=I726+J726+K726+L726</f>
      </c>
      <c r="N726" s="24"/>
      <c r="O726" s="22"/>
      <c r="P726" s="22" t="s">
        <v>655</v>
      </c>
    </row>
    <row collapsed="false" customFormat="false" customHeight="false" hidden="false" ht="12.1" outlineLevel="0" r="727">
      <c r="A727" s="33" t="n">
        <v>46115.020636574</v>
      </c>
      <c r="B727" s="34" t="s">
        <v>588</v>
      </c>
      <c r="C727" s="34" t="s">
        <v>394</v>
      </c>
      <c r="D727" s="34" t="s">
        <v>588</v>
      </c>
      <c r="E727" s="34" t="s">
        <v>588</v>
      </c>
      <c r="F727" s="34" t="s">
        <v>20</v>
      </c>
      <c r="G727" s="35" t="n">
        <v>1</v>
      </c>
      <c r="H727" s="36" t="n">
        <v>-1096.41</v>
      </c>
      <c r="I727" s="36" t="n">
        <v>-1096.41</v>
      </c>
      <c r="J727" s="36" t="n">
        <v>0</v>
      </c>
      <c r="K727" s="36" t="n">
        <v>-0</v>
      </c>
      <c r="L727" s="36" t="n">
        <v>-0</v>
      </c>
      <c r="M727" s="6" t="s">
        <f>=I727+J727+K727+L727</f>
      </c>
      <c r="N727" s="36"/>
      <c r="O727" s="34"/>
      <c r="P727" s="34" t="s">
        <v>655</v>
      </c>
    </row>
    <row collapsed="false" customFormat="false" customHeight="false" hidden="false" ht="12.1" outlineLevel="0" r="728">
      <c r="A728" s="20" t="n">
        <v>46115.465115741</v>
      </c>
      <c r="B728" s="16" t="s">
        <v>55</v>
      </c>
      <c r="C728" s="16" t="s">
        <v>568</v>
      </c>
      <c r="D728" s="16" t="s">
        <v>466</v>
      </c>
      <c r="E728" s="16" t="s">
        <v>18</v>
      </c>
      <c r="F728" s="16" t="s">
        <v>20</v>
      </c>
      <c r="G728" s="7" t="n">
        <v>20</v>
      </c>
      <c r="H728" s="6" t="n">
        <v>98.26</v>
      </c>
      <c r="I728" s="6" t="n">
        <v>-1965.2</v>
      </c>
      <c r="J728" s="6" t="n">
        <v>-0</v>
      </c>
      <c r="K728" s="6" t="n">
        <v>-1.38</v>
      </c>
      <c r="L728" s="6" t="n">
        <v>-0</v>
      </c>
      <c r="M728" s="6" t="s">
        <f>=I728+J728+K728+L728</f>
      </c>
      <c r="N728" s="6"/>
      <c r="O728" s="16"/>
      <c r="P728" s="16" t="s">
        <v>655</v>
      </c>
    </row>
    <row collapsed="false" customFormat="false" customHeight="false" hidden="false" ht="12.1" outlineLevel="0" r="729">
      <c r="A729" s="20" t="n">
        <v>46115.465358796</v>
      </c>
      <c r="B729" s="16" t="s">
        <v>47</v>
      </c>
      <c r="C729" s="16" t="s">
        <v>700</v>
      </c>
      <c r="D729" s="16" t="s">
        <v>466</v>
      </c>
      <c r="E729" s="16" t="s">
        <v>18</v>
      </c>
      <c r="F729" s="16" t="s">
        <v>20</v>
      </c>
      <c r="G729" s="7" t="n">
        <v>1</v>
      </c>
      <c r="H729" s="6" t="n">
        <v>403.4</v>
      </c>
      <c r="I729" s="6" t="n">
        <v>-403.4</v>
      </c>
      <c r="J729" s="6" t="n">
        <v>-0</v>
      </c>
      <c r="K729" s="6" t="n">
        <v>-0.28</v>
      </c>
      <c r="L729" s="6" t="n">
        <v>-0</v>
      </c>
      <c r="M729" s="6" t="s">
        <f>=I729+J729+K729+L729</f>
      </c>
      <c r="N729" s="6"/>
      <c r="O729" s="16"/>
      <c r="P729" s="16" t="s">
        <v>655</v>
      </c>
    </row>
    <row collapsed="false" customFormat="false" customHeight="false" hidden="false" ht="12.1" outlineLevel="0" r="730">
      <c r="A730" s="21" t="n">
        <v>46125.020636574</v>
      </c>
      <c r="B730" s="22" t="s">
        <v>581</v>
      </c>
      <c r="C730" s="22" t="s">
        <v>792</v>
      </c>
      <c r="D730" s="22" t="s">
        <v>581</v>
      </c>
      <c r="E730" s="22" t="s">
        <v>581</v>
      </c>
      <c r="F730" s="22" t="s">
        <v>20</v>
      </c>
      <c r="G730" s="23" t="n">
        <v>1</v>
      </c>
      <c r="H730" s="24" t="n">
        <v>4007.85</v>
      </c>
      <c r="I730" s="24" t="n">
        <v>4007.85</v>
      </c>
      <c r="J730" s="24" t="n">
        <v>0</v>
      </c>
      <c r="K730" s="24" t="n">
        <v>-0</v>
      </c>
      <c r="L730" s="24" t="n">
        <v>-0</v>
      </c>
      <c r="M730" s="6" t="s">
        <f>=I730+J730+K730+L730</f>
      </c>
      <c r="N730" s="24"/>
      <c r="O730" s="22"/>
      <c r="P730" s="22" t="s">
        <v>655</v>
      </c>
    </row>
    <row collapsed="false" customFormat="false" customHeight="false" hidden="false" ht="12.1" outlineLevel="0" r="731">
      <c r="A731" s="21" t="n">
        <v>46125.020636574</v>
      </c>
      <c r="B731" s="22" t="s">
        <v>581</v>
      </c>
      <c r="C731" s="22" t="s">
        <v>793</v>
      </c>
      <c r="D731" s="22" t="s">
        <v>581</v>
      </c>
      <c r="E731" s="22" t="s">
        <v>581</v>
      </c>
      <c r="F731" s="22" t="s">
        <v>20</v>
      </c>
      <c r="G731" s="23" t="n">
        <v>1</v>
      </c>
      <c r="H731" s="24" t="n">
        <v>667.81</v>
      </c>
      <c r="I731" s="24" t="n">
        <v>667.81</v>
      </c>
      <c r="J731" s="24" t="n">
        <v>0</v>
      </c>
      <c r="K731" s="24" t="n">
        <v>-0</v>
      </c>
      <c r="L731" s="24" t="n">
        <v>-0</v>
      </c>
      <c r="M731" s="6" t="s">
        <f>=I731+J731+K731+L731</f>
      </c>
      <c r="N731" s="24"/>
      <c r="O731" s="22"/>
      <c r="P731" s="22" t="s">
        <v>655</v>
      </c>
    </row>
    <row collapsed="false" customFormat="false" customHeight="false" hidden="false" ht="12.1" outlineLevel="0" r="732">
      <c r="A732" s="20" t="n">
        <v>46125.6040625</v>
      </c>
      <c r="B732" s="16" t="s">
        <v>17</v>
      </c>
      <c r="C732" s="16" t="s">
        <v>567</v>
      </c>
      <c r="D732" s="16" t="s">
        <v>466</v>
      </c>
      <c r="E732" s="16" t="s">
        <v>18</v>
      </c>
      <c r="F732" s="16" t="s">
        <v>20</v>
      </c>
      <c r="G732" s="7" t="n">
        <v>1</v>
      </c>
      <c r="H732" s="6" t="n">
        <v>2846</v>
      </c>
      <c r="I732" s="6" t="n">
        <v>-2846</v>
      </c>
      <c r="J732" s="6" t="n">
        <v>-0</v>
      </c>
      <c r="K732" s="6" t="n">
        <v>-1.99</v>
      </c>
      <c r="L732" s="6" t="n">
        <v>-0</v>
      </c>
      <c r="M732" s="6" t="s">
        <f>=I732+J732+K732+L732</f>
      </c>
      <c r="N732" s="6"/>
      <c r="O732" s="16"/>
      <c r="P732" s="16" t="s">
        <v>655</v>
      </c>
    </row>
    <row collapsed="false" customFormat="false" customHeight="false" hidden="false" ht="12.1" outlineLevel="0" r="733">
      <c r="A733" s="20" t="n">
        <v>46125.604328704</v>
      </c>
      <c r="B733" s="16" t="s">
        <v>35</v>
      </c>
      <c r="C733" s="16" t="s">
        <v>677</v>
      </c>
      <c r="D733" s="16" t="s">
        <v>466</v>
      </c>
      <c r="E733" s="16" t="s">
        <v>18</v>
      </c>
      <c r="F733" s="16" t="s">
        <v>20</v>
      </c>
      <c r="G733" s="7" t="n">
        <v>100</v>
      </c>
      <c r="H733" s="6" t="n">
        <v>12.11</v>
      </c>
      <c r="I733" s="6" t="n">
        <v>-1211</v>
      </c>
      <c r="J733" s="6" t="n">
        <v>-0</v>
      </c>
      <c r="K733" s="6" t="n">
        <v>-0.84</v>
      </c>
      <c r="L733" s="6" t="n">
        <v>-0</v>
      </c>
      <c r="M733" s="6" t="s">
        <f>=I733+J733+K733+L733</f>
      </c>
      <c r="N733" s="6"/>
      <c r="O733" s="16"/>
      <c r="P733" s="16" t="s">
        <v>655</v>
      </c>
    </row>
    <row collapsed="false" customFormat="false" customHeight="false" hidden="false" ht="12.1" outlineLevel="0" r="734">
      <c r="A734" s="21" t="n">
        <v>46125.60806713</v>
      </c>
      <c r="B734" s="22" t="s">
        <v>581</v>
      </c>
      <c r="C734" s="22" t="s">
        <v>794</v>
      </c>
      <c r="D734" s="22" t="s">
        <v>581</v>
      </c>
      <c r="E734" s="22" t="s">
        <v>581</v>
      </c>
      <c r="F734" s="22" t="s">
        <v>20</v>
      </c>
      <c r="G734" s="23" t="n">
        <v>1</v>
      </c>
      <c r="H734" s="24" t="n">
        <v>60.71</v>
      </c>
      <c r="I734" s="24" t="n">
        <v>60.71</v>
      </c>
      <c r="J734" s="24" t="n">
        <v>0</v>
      </c>
      <c r="K734" s="24" t="n">
        <v>-0</v>
      </c>
      <c r="L734" s="24" t="n">
        <v>-0</v>
      </c>
      <c r="M734" s="6" t="s">
        <f>=I734+J734+K734+L734</f>
      </c>
      <c r="N734" s="24"/>
      <c r="O734" s="22"/>
      <c r="P734" s="22" t="s">
        <v>552</v>
      </c>
    </row>
    <row collapsed="false" customFormat="false" customHeight="false" hidden="false" ht="12.1" outlineLevel="0" r="735">
      <c r="A735" s="21" t="n">
        <v>46127.573217593</v>
      </c>
      <c r="B735" s="22" t="s">
        <v>581</v>
      </c>
      <c r="C735" s="22" t="s">
        <v>795</v>
      </c>
      <c r="D735" s="22" t="s">
        <v>581</v>
      </c>
      <c r="E735" s="22" t="s">
        <v>581</v>
      </c>
      <c r="F735" s="22" t="s">
        <v>20</v>
      </c>
      <c r="G735" s="23" t="n">
        <v>1</v>
      </c>
      <c r="H735" s="24" t="n">
        <v>1746.96</v>
      </c>
      <c r="I735" s="24" t="n">
        <v>1746.96</v>
      </c>
      <c r="J735" s="24" t="n">
        <v>0</v>
      </c>
      <c r="K735" s="24" t="n">
        <v>-0</v>
      </c>
      <c r="L735" s="24" t="n">
        <v>-0</v>
      </c>
      <c r="M735" s="6" t="s">
        <f>=I735+J735+K735+L735</f>
      </c>
      <c r="N735" s="24"/>
      <c r="O735" s="22"/>
      <c r="P735" s="22" t="s">
        <v>552</v>
      </c>
    </row>
    <row collapsed="false" customFormat="false" customHeight="false" hidden="false" ht="12.1" outlineLevel="0" r="736">
      <c r="A736" s="20" t="n">
        <v>46127.717407407</v>
      </c>
      <c r="B736" s="16" t="s">
        <v>66</v>
      </c>
      <c r="C736" s="16" t="s">
        <v>596</v>
      </c>
      <c r="D736" s="16" t="s">
        <v>466</v>
      </c>
      <c r="E736" s="16" t="s">
        <v>18</v>
      </c>
      <c r="F736" s="16" t="s">
        <v>20</v>
      </c>
      <c r="G736" s="7" t="n">
        <v>10</v>
      </c>
      <c r="H736" s="6" t="n">
        <v>128.15</v>
      </c>
      <c r="I736" s="6" t="n">
        <v>-1281.5</v>
      </c>
      <c r="J736" s="6" t="n">
        <v>-0</v>
      </c>
      <c r="K736" s="6" t="n">
        <v>-0.9</v>
      </c>
      <c r="L736" s="6" t="n">
        <v>-0</v>
      </c>
      <c r="M736" s="6" t="s">
        <f>=I736+J736+K736+L736</f>
      </c>
      <c r="N736" s="6"/>
      <c r="O736" s="16"/>
      <c r="P736" s="16" t="s">
        <v>552</v>
      </c>
    </row>
    <row collapsed="false" customFormat="false" customHeight="false" hidden="false" ht="12.1" outlineLevel="0" r="737">
      <c r="A737" s="20" t="n">
        <v>46127.718900463</v>
      </c>
      <c r="B737" s="16" t="s">
        <v>47</v>
      </c>
      <c r="C737" s="16" t="s">
        <v>700</v>
      </c>
      <c r="D737" s="16" t="s">
        <v>466</v>
      </c>
      <c r="E737" s="16" t="s">
        <v>18</v>
      </c>
      <c r="F737" s="16" t="s">
        <v>20</v>
      </c>
      <c r="G737" s="7" t="n">
        <v>1</v>
      </c>
      <c r="H737" s="6" t="n">
        <v>382.6</v>
      </c>
      <c r="I737" s="6" t="n">
        <v>-382.6</v>
      </c>
      <c r="J737" s="6" t="n">
        <v>-0</v>
      </c>
      <c r="K737" s="6" t="n">
        <v>-0.27</v>
      </c>
      <c r="L737" s="6" t="n">
        <v>-0</v>
      </c>
      <c r="M737" s="6" t="s">
        <f>=I737+J737+K737+L737</f>
      </c>
      <c r="N737" s="6"/>
      <c r="O737" s="16"/>
      <c r="P737" s="16" t="s">
        <v>552</v>
      </c>
    </row>
    <row collapsed="false" customFormat="false" customHeight="false" hidden="false" ht="12.1" outlineLevel="0" r="738">
      <c r="A738" s="20" t="n">
        <v>46129.893252315</v>
      </c>
      <c r="B738" s="16" t="s">
        <v>47</v>
      </c>
      <c r="C738" s="16" t="s">
        <v>700</v>
      </c>
      <c r="D738" s="16" t="s">
        <v>466</v>
      </c>
      <c r="E738" s="16" t="s">
        <v>18</v>
      </c>
      <c r="F738" s="16" t="s">
        <v>20</v>
      </c>
      <c r="G738" s="7" t="n">
        <v>1</v>
      </c>
      <c r="H738" s="6" t="n">
        <v>385.4</v>
      </c>
      <c r="I738" s="6" t="n">
        <v>-385.4</v>
      </c>
      <c r="J738" s="6" t="n">
        <v>-0</v>
      </c>
      <c r="K738" s="6" t="n">
        <v>-0.27</v>
      </c>
      <c r="L738" s="6" t="n">
        <v>-0</v>
      </c>
      <c r="M738" s="6" t="s">
        <f>=I738+J738+K738+L738</f>
      </c>
      <c r="N738" s="6"/>
      <c r="O738" s="16"/>
      <c r="P738" s="16" t="s">
        <v>655</v>
      </c>
    </row>
    <row collapsed="false" customFormat="false" customHeight="false" hidden="false" ht="12.1" outlineLevel="0" r="739">
      <c r="A739" s="21" t="n">
        <v>46132.601041667</v>
      </c>
      <c r="B739" s="22" t="s">
        <v>581</v>
      </c>
      <c r="C739" s="22" t="s">
        <v>796</v>
      </c>
      <c r="D739" s="22" t="s">
        <v>581</v>
      </c>
      <c r="E739" s="22" t="s">
        <v>581</v>
      </c>
      <c r="F739" s="22" t="s">
        <v>20</v>
      </c>
      <c r="G739" s="23" t="n">
        <v>1</v>
      </c>
      <c r="H739" s="24" t="n">
        <v>3265.4</v>
      </c>
      <c r="I739" s="24" t="n">
        <v>3265.4</v>
      </c>
      <c r="J739" s="24" t="n">
        <v>0</v>
      </c>
      <c r="K739" s="24" t="n">
        <v>-0</v>
      </c>
      <c r="L739" s="24" t="n">
        <v>-0</v>
      </c>
      <c r="M739" s="6" t="s">
        <f>=I739+J739+K739+L739</f>
      </c>
      <c r="N739" s="24"/>
      <c r="O739" s="22"/>
      <c r="P739" s="22" t="s">
        <v>552</v>
      </c>
    </row>
    <row collapsed="false" customFormat="false" customHeight="false" hidden="false" ht="12.1" outlineLevel="0" r="740">
      <c r="A740" s="20" t="n">
        <v>46132.664247685</v>
      </c>
      <c r="B740" s="16" t="s">
        <v>55</v>
      </c>
      <c r="C740" s="16" t="s">
        <v>568</v>
      </c>
      <c r="D740" s="16" t="s">
        <v>466</v>
      </c>
      <c r="E740" s="16" t="s">
        <v>18</v>
      </c>
      <c r="F740" s="16" t="s">
        <v>20</v>
      </c>
      <c r="G740" s="7" t="n">
        <v>30</v>
      </c>
      <c r="H740" s="6" t="n">
        <v>92.6</v>
      </c>
      <c r="I740" s="6" t="n">
        <v>-2778</v>
      </c>
      <c r="J740" s="6" t="n">
        <v>-0</v>
      </c>
      <c r="K740" s="6" t="n">
        <v>-1.95</v>
      </c>
      <c r="L740" s="6" t="n">
        <v>-0</v>
      </c>
      <c r="M740" s="6" t="s">
        <f>=I740+J740+K740+L740</f>
      </c>
      <c r="N740" s="6"/>
      <c r="O740" s="16"/>
      <c r="P740" s="16" t="s">
        <v>552</v>
      </c>
    </row>
    <row collapsed="false" customFormat="false" customHeight="false" hidden="false" ht="12.1" outlineLevel="0" r="741">
      <c r="A741" s="20" t="n">
        <v>46132.664456019</v>
      </c>
      <c r="B741" s="16" t="s">
        <v>47</v>
      </c>
      <c r="C741" s="16" t="s">
        <v>700</v>
      </c>
      <c r="D741" s="16" t="s">
        <v>466</v>
      </c>
      <c r="E741" s="16" t="s">
        <v>18</v>
      </c>
      <c r="F741" s="16" t="s">
        <v>20</v>
      </c>
      <c r="G741" s="7" t="n">
        <v>2</v>
      </c>
      <c r="H741" s="6" t="n">
        <v>385</v>
      </c>
      <c r="I741" s="6" t="n">
        <v>-770</v>
      </c>
      <c r="J741" s="6" t="n">
        <v>-0</v>
      </c>
      <c r="K741" s="6" t="n">
        <v>-0.54</v>
      </c>
      <c r="L741" s="6" t="n">
        <v>-0</v>
      </c>
      <c r="M741" s="6" t="s">
        <f>=I741+J741+K741+L741</f>
      </c>
      <c r="N741" s="6"/>
      <c r="O741" s="16"/>
      <c r="P741" s="16" t="s">
        <v>552</v>
      </c>
    </row>
    <row collapsed="false" customFormat="false" customHeight="false" hidden="false" ht="12.1" outlineLevel="0" r="742">
      <c r="A742" s="25" t="n">
        <v>46139.544976852</v>
      </c>
      <c r="B742" s="26" t="s">
        <v>512</v>
      </c>
      <c r="C742" s="26" t="s">
        <v>654</v>
      </c>
      <c r="D742" s="26" t="s">
        <v>467</v>
      </c>
      <c r="E742" s="26" t="s">
        <v>18</v>
      </c>
      <c r="F742" s="26" t="s">
        <v>20</v>
      </c>
      <c r="G742" s="27" t="n">
        <v>-88</v>
      </c>
      <c r="H742" s="28" t="n">
        <v>1434.3863636364</v>
      </c>
      <c r="I742" s="28" t="n">
        <v>126226</v>
      </c>
      <c r="J742" s="28" t="n">
        <v>0</v>
      </c>
      <c r="K742" s="28" t="n">
        <v>-88.32</v>
      </c>
      <c r="L742" s="28" t="n">
        <v>-0</v>
      </c>
      <c r="M742" s="6" t="s">
        <f>=I742+J742+K742+L742</f>
      </c>
      <c r="N742" s="28"/>
      <c r="O742" s="26"/>
      <c r="P742" s="26" t="s">
        <v>552</v>
      </c>
    </row>
    <row collapsed="false" customFormat="false" customHeight="false" hidden="false" ht="12.1" outlineLevel="0" r="743">
      <c r="A743" s="20" t="n">
        <v>46139.57650463</v>
      </c>
      <c r="B743" s="16" t="s">
        <v>525</v>
      </c>
      <c r="C743" s="16" t="s">
        <v>780</v>
      </c>
      <c r="D743" s="16" t="s">
        <v>466</v>
      </c>
      <c r="E743" s="16" t="s">
        <v>73</v>
      </c>
      <c r="F743" s="16" t="s">
        <v>20</v>
      </c>
      <c r="G743" s="7" t="n">
        <v>16</v>
      </c>
      <c r="H743" s="6" t="n">
        <v>99.3</v>
      </c>
      <c r="I743" s="6" t="n">
        <v>-119997.77</v>
      </c>
      <c r="J743" s="6" t="n">
        <v>-48.34</v>
      </c>
      <c r="K743" s="6" t="n">
        <v>-1.12</v>
      </c>
      <c r="L743" s="6" t="n">
        <v>-0</v>
      </c>
      <c r="M743" s="6" t="s">
        <f>=I743+J743+K743+L743</f>
      </c>
      <c r="N743" s="6"/>
      <c r="O743" s="16"/>
      <c r="P743" s="16" t="s">
        <v>552</v>
      </c>
    </row>
    <row collapsed="false" customFormat="false" customHeight="false" hidden="false" ht="12.1" outlineLevel="0" r="744">
      <c r="A744" s="25" t="n">
        <v>46139.5984375</v>
      </c>
      <c r="B744" s="26" t="s">
        <v>512</v>
      </c>
      <c r="C744" s="26" t="s">
        <v>654</v>
      </c>
      <c r="D744" s="26" t="s">
        <v>467</v>
      </c>
      <c r="E744" s="26" t="s">
        <v>18</v>
      </c>
      <c r="F744" s="26" t="s">
        <v>20</v>
      </c>
      <c r="G744" s="27" t="n">
        <v>-44</v>
      </c>
      <c r="H744" s="28" t="n">
        <v>1430.5</v>
      </c>
      <c r="I744" s="28" t="n">
        <v>62942</v>
      </c>
      <c r="J744" s="28" t="n">
        <v>0</v>
      </c>
      <c r="K744" s="28" t="n">
        <v>-69.24</v>
      </c>
      <c r="L744" s="28" t="n">
        <v>-0</v>
      </c>
      <c r="M744" s="6" t="s">
        <f>=I744+J744+K744+L744</f>
      </c>
      <c r="N744" s="28"/>
      <c r="O744" s="26"/>
      <c r="P744" s="26" t="s">
        <v>655</v>
      </c>
    </row>
    <row collapsed="false" customFormat="false" customHeight="false" hidden="false" ht="12.1" outlineLevel="0" r="745">
      <c r="A745" s="20" t="n">
        <v>46139.598831019</v>
      </c>
      <c r="B745" s="16" t="s">
        <v>31</v>
      </c>
      <c r="C745" s="16" t="s">
        <v>672</v>
      </c>
      <c r="D745" s="16" t="s">
        <v>466</v>
      </c>
      <c r="E745" s="16" t="s">
        <v>18</v>
      </c>
      <c r="F745" s="16" t="s">
        <v>20</v>
      </c>
      <c r="G745" s="7" t="n">
        <v>7500</v>
      </c>
      <c r="H745" s="6" t="n">
        <v>8.39</v>
      </c>
      <c r="I745" s="6" t="n">
        <v>-62925</v>
      </c>
      <c r="J745" s="6" t="n">
        <v>-0</v>
      </c>
      <c r="K745" s="6" t="n">
        <v>-51.33</v>
      </c>
      <c r="L745" s="6" t="n">
        <v>-0</v>
      </c>
      <c r="M745" s="6" t="s">
        <f>=I745+J745+K745+L745</f>
      </c>
      <c r="N745" s="6"/>
      <c r="O745" s="16"/>
      <c r="P745" s="16" t="s">
        <v>655</v>
      </c>
    </row>
    <row collapsed="false" customFormat="false" customHeight="false" hidden="false" ht="12.1" outlineLevel="0" r="746">
      <c r="A746" s="20" t="n">
        <v>46139.661365741</v>
      </c>
      <c r="B746" s="16" t="s">
        <v>59</v>
      </c>
      <c r="C746" s="16" t="s">
        <v>576</v>
      </c>
      <c r="D746" s="16" t="s">
        <v>466</v>
      </c>
      <c r="E746" s="16" t="s">
        <v>18</v>
      </c>
      <c r="F746" s="16" t="s">
        <v>20</v>
      </c>
      <c r="G746" s="7" t="n">
        <v>200</v>
      </c>
      <c r="H746" s="6" t="n">
        <v>20.385</v>
      </c>
      <c r="I746" s="6" t="n">
        <v>-4077</v>
      </c>
      <c r="J746" s="6" t="n">
        <v>-0</v>
      </c>
      <c r="K746" s="6" t="n">
        <v>-2.85</v>
      </c>
      <c r="L746" s="6" t="n">
        <v>-0</v>
      </c>
      <c r="M746" s="6" t="s">
        <f>=I746+J746+K746+L746</f>
      </c>
      <c r="N746" s="6"/>
      <c r="O746" s="16"/>
      <c r="P746" s="16" t="s">
        <v>552</v>
      </c>
    </row>
    <row collapsed="false" customFormat="false" customHeight="false" hidden="false" ht="12.1" outlineLevel="0" r="747">
      <c r="A747" s="21" t="n">
        <v>46140.684351852</v>
      </c>
      <c r="B747" s="22" t="s">
        <v>581</v>
      </c>
      <c r="C747" s="22" t="s">
        <v>797</v>
      </c>
      <c r="D747" s="22" t="s">
        <v>581</v>
      </c>
      <c r="E747" s="22" t="s">
        <v>581</v>
      </c>
      <c r="F747" s="22" t="s">
        <v>20</v>
      </c>
      <c r="G747" s="23" t="n">
        <v>1</v>
      </c>
      <c r="H747" s="24" t="n">
        <v>951.72</v>
      </c>
      <c r="I747" s="24" t="n">
        <v>951.72</v>
      </c>
      <c r="J747" s="24" t="n">
        <v>0</v>
      </c>
      <c r="K747" s="24" t="n">
        <v>-0</v>
      </c>
      <c r="L747" s="24" t="n">
        <v>-0</v>
      </c>
      <c r="M747" s="6" t="s">
        <f>=I747+J747+K747+L747</f>
      </c>
      <c r="N747" s="24"/>
      <c r="O747" s="22"/>
      <c r="P747" s="22" t="s">
        <v>552</v>
      </c>
    </row>
    <row collapsed="false" customFormat="false" customHeight="false" hidden="false" ht="12.1" outlineLevel="0" r="748">
      <c r="A748" s="25" t="n">
        <v>46142.798796296</v>
      </c>
      <c r="B748" s="26" t="s">
        <v>510</v>
      </c>
      <c r="C748" s="26" t="s">
        <v>644</v>
      </c>
      <c r="D748" s="26" t="s">
        <v>467</v>
      </c>
      <c r="E748" s="26" t="s">
        <v>561</v>
      </c>
      <c r="F748" s="26" t="s">
        <v>20</v>
      </c>
      <c r="G748" s="27" t="n">
        <v>-609</v>
      </c>
      <c r="H748" s="28" t="n">
        <v>168.91</v>
      </c>
      <c r="I748" s="28" t="n">
        <v>102866.19</v>
      </c>
      <c r="J748" s="28" t="n">
        <v>0</v>
      </c>
      <c r="K748" s="28" t="n">
        <v>-0</v>
      </c>
      <c r="L748" s="28" t="n">
        <v>-0</v>
      </c>
      <c r="M748" s="6" t="s">
        <f>=I748+J748+K748+L748</f>
      </c>
      <c r="N748" s="28"/>
      <c r="O748" s="26"/>
      <c r="P748" s="26" t="s">
        <v>552</v>
      </c>
    </row>
    <row collapsed="false" customFormat="false" customHeight="false" hidden="false" ht="12.1" outlineLevel="0" r="749">
      <c r="A749" s="20" t="n">
        <v>46142.8090625</v>
      </c>
      <c r="B749" s="16" t="s">
        <v>66</v>
      </c>
      <c r="C749" s="16" t="s">
        <v>596</v>
      </c>
      <c r="D749" s="16" t="s">
        <v>466</v>
      </c>
      <c r="E749" s="16" t="s">
        <v>18</v>
      </c>
      <c r="F749" s="16" t="s">
        <v>20</v>
      </c>
      <c r="G749" s="7" t="n">
        <v>870</v>
      </c>
      <c r="H749" s="6" t="n">
        <v>120.33</v>
      </c>
      <c r="I749" s="6" t="n">
        <v>-104687.1</v>
      </c>
      <c r="J749" s="6" t="n">
        <v>-0</v>
      </c>
      <c r="K749" s="6" t="n">
        <v>-73.28</v>
      </c>
      <c r="L749" s="6" t="n">
        <v>-0</v>
      </c>
      <c r="M749" s="6" t="s">
        <f>=I749+J749+K749+L749</f>
      </c>
      <c r="N749" s="6"/>
      <c r="O749" s="16"/>
      <c r="P749" s="16" t="s">
        <v>552</v>
      </c>
    </row>
    <row collapsed="false" customFormat="false" customHeight="false" hidden="false" ht="12.1" outlineLevel="0" r="750">
      <c r="A750" s="20" t="n">
        <v>46142.975300926</v>
      </c>
      <c r="B750" s="16" t="s">
        <v>47</v>
      </c>
      <c r="C750" s="16" t="s">
        <v>700</v>
      </c>
      <c r="D750" s="16" t="s">
        <v>466</v>
      </c>
      <c r="E750" s="16" t="s">
        <v>18</v>
      </c>
      <c r="F750" s="16" t="s">
        <v>20</v>
      </c>
      <c r="G750" s="7" t="n">
        <v>3</v>
      </c>
      <c r="H750" s="6" t="n">
        <v>368.8</v>
      </c>
      <c r="I750" s="6" t="n">
        <v>-1106.4</v>
      </c>
      <c r="J750" s="6" t="n">
        <v>-0</v>
      </c>
      <c r="K750" s="6" t="n">
        <v>-0.77</v>
      </c>
      <c r="L750" s="6" t="n">
        <v>-0</v>
      </c>
      <c r="M750" s="6" t="s">
        <f>=I750+J750+K750+L750</f>
      </c>
      <c r="N750" s="6"/>
      <c r="O750" s="16"/>
      <c r="P750" s="16" t="s">
        <v>552</v>
      </c>
    </row>
    <row collapsed="false" customFormat="false" customHeight="false" hidden="false" ht="12.1" outlineLevel="0" r="751">
      <c r="A751" s="21" t="n">
        <v>46147.020636574</v>
      </c>
      <c r="B751" s="22" t="s">
        <v>581</v>
      </c>
      <c r="C751" s="22" t="s">
        <v>798</v>
      </c>
      <c r="D751" s="22" t="s">
        <v>581</v>
      </c>
      <c r="E751" s="22" t="s">
        <v>581</v>
      </c>
      <c r="F751" s="22" t="s">
        <v>20</v>
      </c>
      <c r="G751" s="23" t="n">
        <v>1</v>
      </c>
      <c r="H751" s="24" t="n">
        <v>1429.44</v>
      </c>
      <c r="I751" s="24" t="n">
        <v>1429.44</v>
      </c>
      <c r="J751" s="24" t="n">
        <v>0</v>
      </c>
      <c r="K751" s="24" t="n">
        <v>-0</v>
      </c>
      <c r="L751" s="24" t="n">
        <v>-0</v>
      </c>
      <c r="M751" s="6" t="s">
        <f>=I751+J751+K751+L751</f>
      </c>
      <c r="N751" s="24"/>
      <c r="O751" s="22"/>
      <c r="P751" s="22" t="s">
        <v>655</v>
      </c>
    </row>
    <row collapsed="false" customFormat="false" customHeight="false" hidden="false" ht="12.1" outlineLevel="0" r="752">
      <c r="A752" s="20" t="n">
        <v>46149.821851852</v>
      </c>
      <c r="B752" s="16" t="s">
        <v>47</v>
      </c>
      <c r="C752" s="16" t="s">
        <v>700</v>
      </c>
      <c r="D752" s="16" t="s">
        <v>466</v>
      </c>
      <c r="E752" s="16" t="s">
        <v>18</v>
      </c>
      <c r="F752" s="16" t="s">
        <v>20</v>
      </c>
      <c r="G752" s="7" t="n">
        <v>4</v>
      </c>
      <c r="H752" s="6" t="n">
        <v>355.4</v>
      </c>
      <c r="I752" s="6" t="n">
        <v>-1421.6</v>
      </c>
      <c r="J752" s="6" t="n">
        <v>-0</v>
      </c>
      <c r="K752" s="6" t="n">
        <v>-1.57</v>
      </c>
      <c r="L752" s="6" t="n">
        <v>-0</v>
      </c>
      <c r="M752" s="6" t="s">
        <f>=I752+J752+K752+L752</f>
      </c>
      <c r="N752" s="6"/>
      <c r="O752" s="16"/>
      <c r="P752" s="16" t="s">
        <v>655</v>
      </c>
    </row>
    <row collapsed="false" customFormat="false" customHeight="false" hidden="false" ht="12.1" outlineLevel="0" r="753">
      <c r="A753" s="21" t="n">
        <v>46154.020636574</v>
      </c>
      <c r="B753" s="22" t="s">
        <v>581</v>
      </c>
      <c r="C753" s="22" t="s">
        <v>799</v>
      </c>
      <c r="D753" s="22" t="s">
        <v>581</v>
      </c>
      <c r="E753" s="22" t="s">
        <v>581</v>
      </c>
      <c r="F753" s="22" t="s">
        <v>20</v>
      </c>
      <c r="G753" s="23" t="n">
        <v>1</v>
      </c>
      <c r="H753" s="24" t="n">
        <v>640.2</v>
      </c>
      <c r="I753" s="24" t="n">
        <v>640.2</v>
      </c>
      <c r="J753" s="24" t="n">
        <v>0</v>
      </c>
      <c r="K753" s="24" t="n">
        <v>-0</v>
      </c>
      <c r="L753" s="24" t="n">
        <v>-0</v>
      </c>
      <c r="M753" s="6" t="s">
        <f>=I753+J753+K753+L753</f>
      </c>
      <c r="N753" s="24"/>
      <c r="O753" s="22"/>
      <c r="P753" s="22" t="s">
        <v>655</v>
      </c>
    </row>
    <row collapsed="false" customFormat="false" customHeight="false" hidden="false" ht="12.1" outlineLevel="0" r="754">
      <c r="A754" s="21" t="n">
        <v>46154.020636574</v>
      </c>
      <c r="B754" s="22" t="s">
        <v>581</v>
      </c>
      <c r="C754" s="22" t="s">
        <v>800</v>
      </c>
      <c r="D754" s="22" t="s">
        <v>581</v>
      </c>
      <c r="E754" s="22" t="s">
        <v>581</v>
      </c>
      <c r="F754" s="22" t="s">
        <v>20</v>
      </c>
      <c r="G754" s="23" t="n">
        <v>1</v>
      </c>
      <c r="H754" s="24" t="n">
        <v>3867.6</v>
      </c>
      <c r="I754" s="24" t="n">
        <v>3867.6</v>
      </c>
      <c r="J754" s="24" t="n">
        <v>0</v>
      </c>
      <c r="K754" s="24" t="n">
        <v>-0</v>
      </c>
      <c r="L754" s="24" t="n">
        <v>-0</v>
      </c>
      <c r="M754" s="6" t="s">
        <f>=I754+J754+K754+L754</f>
      </c>
      <c r="N754" s="24"/>
      <c r="O754" s="22"/>
      <c r="P754" s="22" t="s">
        <v>655</v>
      </c>
    </row>
    <row collapsed="false" customFormat="false" customHeight="false" hidden="false" ht="12.1" outlineLevel="0" r="755">
      <c r="A755" s="25" t="n">
        <v>46154.557210648</v>
      </c>
      <c r="B755" s="26" t="s">
        <v>473</v>
      </c>
      <c r="C755" s="26" t="s">
        <v>569</v>
      </c>
      <c r="D755" s="26" t="s">
        <v>467</v>
      </c>
      <c r="E755" s="26" t="s">
        <v>561</v>
      </c>
      <c r="F755" s="26" t="s">
        <v>20</v>
      </c>
      <c r="G755" s="27" t="n">
        <v>-50280</v>
      </c>
      <c r="H755" s="28" t="n">
        <v>1.9888</v>
      </c>
      <c r="I755" s="28" t="n">
        <v>99996.86</v>
      </c>
      <c r="J755" s="28" t="n">
        <v>0</v>
      </c>
      <c r="K755" s="28" t="n">
        <v>-0</v>
      </c>
      <c r="L755" s="28" t="n">
        <v>-0</v>
      </c>
      <c r="M755" s="6" t="s">
        <f>=I755+J755+K755+L755</f>
      </c>
      <c r="N755" s="28"/>
      <c r="O755" s="26"/>
      <c r="P755" s="26" t="s">
        <v>655</v>
      </c>
    </row>
    <row collapsed="false" customFormat="false" customHeight="false" hidden="false" ht="12.1" outlineLevel="0" r="756">
      <c r="A756" s="20" t="n">
        <v>46154.591759259</v>
      </c>
      <c r="B756" s="16" t="s">
        <v>47</v>
      </c>
      <c r="C756" s="16" t="s">
        <v>700</v>
      </c>
      <c r="D756" s="16" t="s">
        <v>466</v>
      </c>
      <c r="E756" s="16" t="s">
        <v>18</v>
      </c>
      <c r="F756" s="16" t="s">
        <v>20</v>
      </c>
      <c r="G756" s="7" t="n">
        <v>1</v>
      </c>
      <c r="H756" s="6" t="n">
        <v>354.4</v>
      </c>
      <c r="I756" s="6" t="n">
        <v>-354.4</v>
      </c>
      <c r="J756" s="6" t="n">
        <v>-0</v>
      </c>
      <c r="K756" s="6" t="n">
        <v>-0.39</v>
      </c>
      <c r="L756" s="6" t="n">
        <v>-0</v>
      </c>
      <c r="M756" s="6" t="s">
        <f>=I756+J756+K756+L756</f>
      </c>
      <c r="N756" s="6"/>
      <c r="O756" s="16"/>
      <c r="P756" s="16" t="s">
        <v>655</v>
      </c>
    </row>
    <row collapsed="false" customFormat="false" customHeight="false" hidden="false" ht="12.1" outlineLevel="0" r="757">
      <c r="A757" s="20" t="n">
        <v>46154.607685185</v>
      </c>
      <c r="B757" s="16" t="s">
        <v>39</v>
      </c>
      <c r="C757" s="16" t="s">
        <v>666</v>
      </c>
      <c r="D757" s="16" t="s">
        <v>466</v>
      </c>
      <c r="E757" s="16" t="s">
        <v>18</v>
      </c>
      <c r="F757" s="16" t="s">
        <v>20</v>
      </c>
      <c r="G757" s="7" t="n">
        <v>13</v>
      </c>
      <c r="H757" s="6" t="n">
        <v>314.26</v>
      </c>
      <c r="I757" s="6" t="n">
        <v>-4085.38</v>
      </c>
      <c r="J757" s="6" t="n">
        <v>-0</v>
      </c>
      <c r="K757" s="6" t="n">
        <v>-4.49</v>
      </c>
      <c r="L757" s="6" t="n">
        <v>-0</v>
      </c>
      <c r="M757" s="6" t="s">
        <f>=I757+J757+K757+L757</f>
      </c>
      <c r="N757" s="6"/>
      <c r="O757" s="16"/>
      <c r="P757" s="16" t="s">
        <v>655</v>
      </c>
    </row>
    <row collapsed="false" customFormat="false" customHeight="false" hidden="false" ht="12.1" outlineLevel="0" r="758">
      <c r="A758" s="21" t="n">
        <v>46154.698344907</v>
      </c>
      <c r="B758" s="22" t="s">
        <v>581</v>
      </c>
      <c r="C758" s="22" t="s">
        <v>801</v>
      </c>
      <c r="D758" s="22" t="s">
        <v>581</v>
      </c>
      <c r="E758" s="22" t="s">
        <v>581</v>
      </c>
      <c r="F758" s="22" t="s">
        <v>20</v>
      </c>
      <c r="G758" s="23" t="n">
        <v>1</v>
      </c>
      <c r="H758" s="24" t="n">
        <v>58.2</v>
      </c>
      <c r="I758" s="24" t="n">
        <v>58.2</v>
      </c>
      <c r="J758" s="24" t="n">
        <v>0</v>
      </c>
      <c r="K758" s="24" t="n">
        <v>-0</v>
      </c>
      <c r="L758" s="24" t="n">
        <v>-0</v>
      </c>
      <c r="M758" s="6" t="s">
        <f>=I758+J758+K758+L758</f>
      </c>
      <c r="N758" s="24"/>
      <c r="O758" s="22"/>
      <c r="P758" s="22" t="s">
        <v>552</v>
      </c>
    </row>
    <row collapsed="false" customFormat="false" customHeight="false" hidden="false" ht="12.1" outlineLevel="0" r="759">
      <c r="A759" s="29" t="n">
        <v>46155.020636574</v>
      </c>
      <c r="B759" s="30" t="s">
        <v>579</v>
      </c>
      <c r="C759" s="30" t="s">
        <v>662</v>
      </c>
      <c r="D759" s="30" t="s">
        <v>579</v>
      </c>
      <c r="E759" s="30" t="s">
        <v>579</v>
      </c>
      <c r="F759" s="30" t="s">
        <v>20</v>
      </c>
      <c r="G759" s="31" t="n">
        <v>1</v>
      </c>
      <c r="H759" s="32" t="n">
        <v>-7656</v>
      </c>
      <c r="I759" s="32" t="n">
        <v>-7656</v>
      </c>
      <c r="J759" s="32" t="n">
        <v>0</v>
      </c>
      <c r="K759" s="32" t="n">
        <v>-0</v>
      </c>
      <c r="L759" s="32" t="n">
        <v>-0</v>
      </c>
      <c r="M759" s="6" t="s">
        <f>=I759+J759+K759+L759</f>
      </c>
      <c r="N759" s="32"/>
      <c r="O759" s="30"/>
      <c r="P759" s="30" t="s">
        <v>655</v>
      </c>
    </row>
    <row collapsed="false" customFormat="false" customHeight="false" hidden="false" ht="12.1" outlineLevel="0" r="760">
      <c r="A760" s="20" t="n">
        <v>46155.506597222</v>
      </c>
      <c r="B760" s="16" t="s">
        <v>72</v>
      </c>
      <c r="C760" s="16" t="s">
        <v>750</v>
      </c>
      <c r="D760" s="16" t="s">
        <v>466</v>
      </c>
      <c r="E760" s="16" t="s">
        <v>73</v>
      </c>
      <c r="F760" s="16" t="s">
        <v>20</v>
      </c>
      <c r="G760" s="7" t="n">
        <v>1</v>
      </c>
      <c r="H760" s="6" t="n">
        <v>101.1172</v>
      </c>
      <c r="I760" s="6" t="n">
        <v>-10973.44</v>
      </c>
      <c r="J760" s="6" t="n">
        <v>-6.95</v>
      </c>
      <c r="K760" s="6" t="n">
        <v>-9.72</v>
      </c>
      <c r="L760" s="6" t="n">
        <v>-0</v>
      </c>
      <c r="M760" s="6" t="s">
        <f>=I760+J760+K760+L760</f>
      </c>
      <c r="N760" s="6"/>
      <c r="O760" s="16"/>
      <c r="P760" s="16" t="s">
        <v>655</v>
      </c>
    </row>
    <row collapsed="false" customFormat="false" customHeight="false" hidden="false" ht="12.1" outlineLevel="0" r="761">
      <c r="A761" s="25" t="n">
        <v>46157.450173611</v>
      </c>
      <c r="B761" s="26" t="s">
        <v>473</v>
      </c>
      <c r="C761" s="26" t="s">
        <v>569</v>
      </c>
      <c r="D761" s="26" t="s">
        <v>467</v>
      </c>
      <c r="E761" s="26" t="s">
        <v>561</v>
      </c>
      <c r="F761" s="26" t="s">
        <v>20</v>
      </c>
      <c r="G761" s="27" t="n">
        <v>-7</v>
      </c>
      <c r="H761" s="28" t="n">
        <v>1.9925</v>
      </c>
      <c r="I761" s="28" t="n">
        <v>13.95</v>
      </c>
      <c r="J761" s="28" t="n">
        <v>0</v>
      </c>
      <c r="K761" s="28" t="n">
        <v>-0</v>
      </c>
      <c r="L761" s="28" t="n">
        <v>-0</v>
      </c>
      <c r="M761" s="6" t="s">
        <f>=I761+J761+K761+L761</f>
      </c>
      <c r="N761" s="28"/>
      <c r="O761" s="26"/>
      <c r="P761" s="26" t="s">
        <v>655</v>
      </c>
    </row>
    <row collapsed="false" customFormat="false" customHeight="false" hidden="false" ht="12.1" outlineLevel="0" r="762">
      <c r="A762" s="21" t="n">
        <v>46157.594212963</v>
      </c>
      <c r="B762" s="22" t="s">
        <v>581</v>
      </c>
      <c r="C762" s="22" t="s">
        <v>802</v>
      </c>
      <c r="D762" s="22" t="s">
        <v>581</v>
      </c>
      <c r="E762" s="22" t="s">
        <v>581</v>
      </c>
      <c r="F762" s="22" t="s">
        <v>20</v>
      </c>
      <c r="G762" s="23" t="n">
        <v>1</v>
      </c>
      <c r="H762" s="24" t="n">
        <v>1680.26</v>
      </c>
      <c r="I762" s="24" t="n">
        <v>1680.26</v>
      </c>
      <c r="J762" s="24" t="n">
        <v>0</v>
      </c>
      <c r="K762" s="24" t="n">
        <v>-0</v>
      </c>
      <c r="L762" s="24" t="n">
        <v>-0</v>
      </c>
      <c r="M762" s="6" t="s">
        <f>=I762+J762+K762+L762</f>
      </c>
      <c r="N762" s="24"/>
      <c r="O762" s="22"/>
      <c r="P762" s="22" t="s">
        <v>552</v>
      </c>
    </row>
    <row collapsed="false" customFormat="false" customHeight="false" hidden="false" ht="12.1" outlineLevel="0" r="763">
      <c r="A763" s="29" t="n">
        <v>46160.020636574</v>
      </c>
      <c r="B763" s="30" t="s">
        <v>579</v>
      </c>
      <c r="C763" s="30" t="s">
        <v>662</v>
      </c>
      <c r="D763" s="30" t="s">
        <v>579</v>
      </c>
      <c r="E763" s="30" t="s">
        <v>579</v>
      </c>
      <c r="F763" s="30" t="s">
        <v>20</v>
      </c>
      <c r="G763" s="31" t="n">
        <v>1</v>
      </c>
      <c r="H763" s="32" t="n">
        <v>-4</v>
      </c>
      <c r="I763" s="32" t="n">
        <v>-4</v>
      </c>
      <c r="J763" s="32" t="n">
        <v>0</v>
      </c>
      <c r="K763" s="32" t="n">
        <v>-0</v>
      </c>
      <c r="L763" s="32" t="n">
        <v>-0</v>
      </c>
      <c r="M763" s="6" t="s">
        <f>=I763+J763+K763+L763</f>
      </c>
      <c r="N763" s="32"/>
      <c r="O763" s="30"/>
      <c r="P763" s="30" t="s">
        <v>655</v>
      </c>
    </row>
    <row collapsed="false" customFormat="false" customHeight="false" hidden="false" ht="12.1" outlineLevel="0" r="764">
      <c r="A764" s="21" t="n">
        <v>46161.5940625</v>
      </c>
      <c r="B764" s="22" t="s">
        <v>581</v>
      </c>
      <c r="C764" s="22" t="s">
        <v>803</v>
      </c>
      <c r="D764" s="22" t="s">
        <v>581</v>
      </c>
      <c r="E764" s="22" t="s">
        <v>581</v>
      </c>
      <c r="F764" s="22" t="s">
        <v>20</v>
      </c>
      <c r="G764" s="23" t="n">
        <v>1</v>
      </c>
      <c r="H764" s="24" t="n">
        <v>3138.38</v>
      </c>
      <c r="I764" s="24" t="n">
        <v>3138.38</v>
      </c>
      <c r="J764" s="24" t="n">
        <v>0</v>
      </c>
      <c r="K764" s="24" t="n">
        <v>-0</v>
      </c>
      <c r="L764" s="24" t="n">
        <v>-0</v>
      </c>
      <c r="M764" s="6" t="s">
        <f>=I764+J764+K764+L764</f>
      </c>
      <c r="N764" s="24"/>
      <c r="O764" s="22"/>
      <c r="P764" s="22" t="s">
        <v>552</v>
      </c>
    </row>
    <row collapsed="false" customFormat="false" customHeight="false" hidden="false" ht="12.1" outlineLevel="0" r="765">
      <c r="A765" s="20" t="n">
        <v>46162.31775463</v>
      </c>
      <c r="B765" s="16" t="s">
        <v>66</v>
      </c>
      <c r="C765" s="16" t="s">
        <v>596</v>
      </c>
      <c r="D765" s="16" t="s">
        <v>466</v>
      </c>
      <c r="E765" s="16" t="s">
        <v>18</v>
      </c>
      <c r="F765" s="16" t="s">
        <v>20</v>
      </c>
      <c r="G765" s="7" t="n">
        <v>30</v>
      </c>
      <c r="H765" s="6" t="n">
        <v>123.38</v>
      </c>
      <c r="I765" s="6" t="n">
        <v>-3701.4</v>
      </c>
      <c r="J765" s="6" t="n">
        <v>-0</v>
      </c>
      <c r="K765" s="6" t="n">
        <v>-2.59</v>
      </c>
      <c r="L765" s="6" t="n">
        <v>-0</v>
      </c>
      <c r="M765" s="6" t="s">
        <f>=I765+J765+K765+L765</f>
      </c>
      <c r="N765" s="6"/>
      <c r="O765" s="16"/>
      <c r="P765" s="16" t="s">
        <v>552</v>
      </c>
    </row>
    <row collapsed="false" customFormat="false" customHeight="false" hidden="false" ht="12.1" outlineLevel="0" r="766">
      <c r="A766" s="25" t="n">
        <v>46165.450925926</v>
      </c>
      <c r="B766" s="26" t="s">
        <v>483</v>
      </c>
      <c r="C766" s="26" t="s">
        <v>564</v>
      </c>
      <c r="D766" s="26" t="s">
        <v>467</v>
      </c>
      <c r="E766" s="26" t="s">
        <v>18</v>
      </c>
      <c r="F766" s="26" t="s">
        <v>20</v>
      </c>
      <c r="G766" s="27" t="n">
        <v>-1460</v>
      </c>
      <c r="H766" s="28" t="n">
        <v>52.61</v>
      </c>
      <c r="I766" s="28" t="n">
        <v>76810.6</v>
      </c>
      <c r="J766" s="28" t="n">
        <v>0</v>
      </c>
      <c r="K766" s="28" t="n">
        <v>-53.77</v>
      </c>
      <c r="L766" s="28" t="n">
        <v>-0</v>
      </c>
      <c r="M766" s="6" t="s">
        <f>=I766+J766+K766+L766</f>
      </c>
      <c r="N766" s="28"/>
      <c r="O766" s="26"/>
      <c r="P766" s="26" t="s">
        <v>552</v>
      </c>
    </row>
    <row collapsed="false" customFormat="false" customHeight="false" hidden="false" ht="12.1" outlineLevel="0" r="767">
      <c r="A767" s="20" t="n">
        <v>46165.456018519</v>
      </c>
      <c r="B767" s="16" t="s">
        <v>66</v>
      </c>
      <c r="C767" s="16" t="s">
        <v>596</v>
      </c>
      <c r="D767" s="16" t="s">
        <v>466</v>
      </c>
      <c r="E767" s="16" t="s">
        <v>18</v>
      </c>
      <c r="F767" s="16" t="s">
        <v>20</v>
      </c>
      <c r="G767" s="7" t="n">
        <v>10</v>
      </c>
      <c r="H767" s="6" t="n">
        <v>117.65</v>
      </c>
      <c r="I767" s="6" t="n">
        <v>-1176.5</v>
      </c>
      <c r="J767" s="6" t="n">
        <v>-0</v>
      </c>
      <c r="K767" s="6" t="n">
        <v>-0.82</v>
      </c>
      <c r="L767" s="6" t="n">
        <v>-0</v>
      </c>
      <c r="M767" s="6" t="s">
        <f>=I767+J767+K767+L767</f>
      </c>
      <c r="N767" s="6"/>
      <c r="O767" s="16"/>
      <c r="P767" s="16" t="s">
        <v>552</v>
      </c>
    </row>
    <row collapsed="false" customFormat="false" customHeight="false" hidden="false" ht="12.1" outlineLevel="0" r="768">
      <c r="A768" s="20" t="n">
        <v>46167.305868056</v>
      </c>
      <c r="B768" s="16" t="s">
        <v>527</v>
      </c>
      <c r="C768" s="16" t="s">
        <v>804</v>
      </c>
      <c r="D768" s="16" t="s">
        <v>466</v>
      </c>
      <c r="E768" s="16" t="s">
        <v>73</v>
      </c>
      <c r="F768" s="16" t="s">
        <v>20</v>
      </c>
      <c r="G768" s="7" t="n">
        <v>7</v>
      </c>
      <c r="H768" s="6" t="n">
        <v>102.1902</v>
      </c>
      <c r="I768" s="6" t="n">
        <v>-74983.18</v>
      </c>
      <c r="J768" s="6" t="n">
        <v>-380.09</v>
      </c>
      <c r="K768" s="6" t="n">
        <v>-52.49</v>
      </c>
      <c r="L768" s="6" t="n">
        <v>-0</v>
      </c>
      <c r="M768" s="6" t="s">
        <f>=I768+J768+K768+L768</f>
      </c>
      <c r="N768" s="6"/>
      <c r="O768" s="16"/>
      <c r="P768" s="16" t="s">
        <v>552</v>
      </c>
    </row>
    <row collapsed="false" customFormat="false" customHeight="false" hidden="false" ht="12.1" outlineLevel="0" r="769">
      <c r="A769" s="20" t="n">
        <v>46168.291666667</v>
      </c>
      <c r="B769" s="16" t="s">
        <v>66</v>
      </c>
      <c r="C769" s="16" t="s">
        <v>596</v>
      </c>
      <c r="D769" s="16" t="s">
        <v>466</v>
      </c>
      <c r="E769" s="16" t="s">
        <v>18</v>
      </c>
      <c r="F769" s="16" t="s">
        <v>20</v>
      </c>
      <c r="G769" s="7" t="n">
        <v>10</v>
      </c>
      <c r="H769" s="6" t="n">
        <v>116.66</v>
      </c>
      <c r="I769" s="6" t="n">
        <v>-1166.6</v>
      </c>
      <c r="J769" s="6" t="n">
        <v>-0</v>
      </c>
      <c r="K769" s="6" t="n">
        <v>-0.82</v>
      </c>
      <c r="L769" s="6" t="n">
        <v>-0</v>
      </c>
      <c r="M769" s="6" t="s">
        <f>=I769+J769+K769+L769</f>
      </c>
      <c r="N769" s="6"/>
      <c r="O769" s="16"/>
      <c r="P769" s="16" t="s">
        <v>552</v>
      </c>
    </row>
    <row collapsed="false" customFormat="false" customHeight="false" hidden="false" ht="12.1" outlineLevel="0" r="770">
      <c r="A770" s="21" t="n">
        <v>46169.673831019</v>
      </c>
      <c r="B770" s="22" t="s">
        <v>581</v>
      </c>
      <c r="C770" s="22" t="s">
        <v>805</v>
      </c>
      <c r="D770" s="22" t="s">
        <v>581</v>
      </c>
      <c r="E770" s="22" t="s">
        <v>581</v>
      </c>
      <c r="F770" s="22" t="s">
        <v>20</v>
      </c>
      <c r="G770" s="23" t="n">
        <v>1</v>
      </c>
      <c r="H770" s="24" t="n">
        <v>1588.41</v>
      </c>
      <c r="I770" s="24" t="n">
        <v>1588.41</v>
      </c>
      <c r="J770" s="24" t="n">
        <v>0</v>
      </c>
      <c r="K770" s="24" t="n">
        <v>-0</v>
      </c>
      <c r="L770" s="24" t="n">
        <v>-0</v>
      </c>
      <c r="M770" s="6" t="s">
        <f>=I770+J770+K770+L770</f>
      </c>
      <c r="N770" s="24"/>
      <c r="O770" s="22"/>
      <c r="P770" s="22" t="s">
        <v>552</v>
      </c>
    </row>
    <row collapsed="false" customFormat="false" customHeight="false" hidden="false" ht="12.1" outlineLevel="0" r="771">
      <c r="A771" s="20" t="n">
        <v>46169.689965278</v>
      </c>
      <c r="B771" s="16" t="s">
        <v>66</v>
      </c>
      <c r="C771" s="16" t="s">
        <v>596</v>
      </c>
      <c r="D771" s="16" t="s">
        <v>466</v>
      </c>
      <c r="E771" s="16" t="s">
        <v>18</v>
      </c>
      <c r="F771" s="16" t="s">
        <v>20</v>
      </c>
      <c r="G771" s="7" t="n">
        <v>10</v>
      </c>
      <c r="H771" s="6" t="n">
        <v>115.69</v>
      </c>
      <c r="I771" s="6" t="n">
        <v>-1156.9</v>
      </c>
      <c r="J771" s="6" t="n">
        <v>-0</v>
      </c>
      <c r="K771" s="6" t="n">
        <v>-0.81</v>
      </c>
      <c r="L771" s="6" t="n">
        <v>-0</v>
      </c>
      <c r="M771" s="6" t="s">
        <f>=I771+J771+K771+L771</f>
      </c>
      <c r="N771" s="6"/>
      <c r="O771" s="16"/>
      <c r="P771" s="16" t="s">
        <v>552</v>
      </c>
    </row>
    <row collapsed="false" customFormat="false" customHeight="false" hidden="false" ht="12.1" outlineLevel="0" r="772">
      <c r="A772" s="20" t="n">
        <v>46169.690092593</v>
      </c>
      <c r="B772" s="16" t="s">
        <v>47</v>
      </c>
      <c r="C772" s="16" t="s">
        <v>700</v>
      </c>
      <c r="D772" s="16" t="s">
        <v>466</v>
      </c>
      <c r="E772" s="16" t="s">
        <v>18</v>
      </c>
      <c r="F772" s="16" t="s">
        <v>20</v>
      </c>
      <c r="G772" s="7" t="n">
        <v>1</v>
      </c>
      <c r="H772" s="6" t="n">
        <v>312.8</v>
      </c>
      <c r="I772" s="6" t="n">
        <v>-312.8</v>
      </c>
      <c r="J772" s="6" t="n">
        <v>-0</v>
      </c>
      <c r="K772" s="6" t="n">
        <v>-0.22</v>
      </c>
      <c r="L772" s="6" t="n">
        <v>-0</v>
      </c>
      <c r="M772" s="6" t="s">
        <f>=I772+J772+K772+L772</f>
      </c>
      <c r="N772" s="6"/>
      <c r="O772" s="16"/>
      <c r="P772" s="16" t="s">
        <v>552</v>
      </c>
    </row>
    <row collapsed="false" customFormat="false" customHeight="false" hidden="false" ht="12.1" outlineLevel="0" r="773">
      <c r="A773" s="21" t="n">
        <v>46175.020636574</v>
      </c>
      <c r="B773" s="22" t="s">
        <v>581</v>
      </c>
      <c r="C773" s="22" t="s">
        <v>806</v>
      </c>
      <c r="D773" s="22" t="s">
        <v>581</v>
      </c>
      <c r="E773" s="22" t="s">
        <v>581</v>
      </c>
      <c r="F773" s="22" t="s">
        <v>20</v>
      </c>
      <c r="G773" s="23" t="n">
        <v>1</v>
      </c>
      <c r="H773" s="24" t="n">
        <v>1357.23</v>
      </c>
      <c r="I773" s="24" t="n">
        <v>1357.23</v>
      </c>
      <c r="J773" s="24" t="n">
        <v>0</v>
      </c>
      <c r="K773" s="24" t="n">
        <v>-0</v>
      </c>
      <c r="L773" s="24" t="n">
        <v>-0</v>
      </c>
      <c r="M773" s="6" t="s">
        <f>=I773+J773+K773+L773</f>
      </c>
      <c r="N773" s="24"/>
      <c r="O773" s="22"/>
      <c r="P773" s="22" t="s">
        <v>655</v>
      </c>
    </row>
    <row collapsed="false" customFormat="false" customHeight="false" hidden="false" ht="12.1" outlineLevel="0" r="774">
      <c r="A774" s="21" t="n">
        <v>46175.020636574</v>
      </c>
      <c r="B774" s="22" t="s">
        <v>581</v>
      </c>
      <c r="C774" s="22" t="s">
        <v>807</v>
      </c>
      <c r="D774" s="22" t="s">
        <v>581</v>
      </c>
      <c r="E774" s="22" t="s">
        <v>581</v>
      </c>
      <c r="F774" s="22" t="s">
        <v>20</v>
      </c>
      <c r="G774" s="23" t="n">
        <v>1</v>
      </c>
      <c r="H774" s="24" t="n">
        <v>3182.5</v>
      </c>
      <c r="I774" s="24" t="n">
        <v>3182.5</v>
      </c>
      <c r="J774" s="24" t="n">
        <v>0</v>
      </c>
      <c r="K774" s="24" t="n">
        <v>-0</v>
      </c>
      <c r="L774" s="24" t="n">
        <v>-0</v>
      </c>
      <c r="M774" s="6" t="s">
        <f>=I774+J774+K774+L774</f>
      </c>
      <c r="N774" s="24"/>
      <c r="O774" s="22"/>
      <c r="P774" s="22" t="s">
        <v>655</v>
      </c>
    </row>
    <row collapsed="false" customFormat="false" customHeight="false" hidden="false" ht="12.1" outlineLevel="0" r="775">
      <c r="A775" s="29" t="n">
        <v>46175.020636574</v>
      </c>
      <c r="B775" s="30" t="s">
        <v>579</v>
      </c>
      <c r="C775" s="30" t="s">
        <v>662</v>
      </c>
      <c r="D775" s="30" t="s">
        <v>579</v>
      </c>
      <c r="E775" s="30" t="s">
        <v>579</v>
      </c>
      <c r="F775" s="30" t="s">
        <v>20</v>
      </c>
      <c r="G775" s="31" t="n">
        <v>1</v>
      </c>
      <c r="H775" s="32" t="n">
        <v>-17</v>
      </c>
      <c r="I775" s="32" t="n">
        <v>-17</v>
      </c>
      <c r="J775" s="32" t="n">
        <v>0</v>
      </c>
      <c r="K775" s="32" t="n">
        <v>-0</v>
      </c>
      <c r="L775" s="32" t="n">
        <v>-0</v>
      </c>
      <c r="M775" s="6" t="s">
        <f>=I775+J775+K775+L775</f>
      </c>
      <c r="N775" s="32"/>
      <c r="O775" s="30"/>
      <c r="P775" s="30" t="s">
        <v>655</v>
      </c>
    </row>
    <row collapsed="false" customFormat="false" customHeight="false" hidden="false" ht="12.1" outlineLevel="0" r="776">
      <c r="A776" s="20" t="n">
        <v>46175.552106481</v>
      </c>
      <c r="B776" s="16" t="s">
        <v>35</v>
      </c>
      <c r="C776" s="16" t="s">
        <v>677</v>
      </c>
      <c r="D776" s="16" t="s">
        <v>466</v>
      </c>
      <c r="E776" s="16" t="s">
        <v>18</v>
      </c>
      <c r="F776" s="16" t="s">
        <v>20</v>
      </c>
      <c r="G776" s="7" t="n">
        <v>300</v>
      </c>
      <c r="H776" s="6" t="n">
        <v>12.013333333333</v>
      </c>
      <c r="I776" s="6" t="n">
        <v>-3604</v>
      </c>
      <c r="J776" s="6" t="n">
        <v>-0</v>
      </c>
      <c r="K776" s="6" t="n">
        <v>-6.48</v>
      </c>
      <c r="L776" s="6" t="n">
        <v>-0</v>
      </c>
      <c r="M776" s="6" t="s">
        <f>=I776+J776+K776+L776</f>
      </c>
      <c r="N776" s="6"/>
      <c r="O776" s="16"/>
      <c r="P776" s="16" t="s">
        <v>655</v>
      </c>
    </row>
    <row collapsed="false" customFormat="false" customHeight="false" hidden="false" ht="12.1" outlineLevel="0" r="777">
      <c r="A777" s="20" t="n">
        <v>46175.620393519</v>
      </c>
      <c r="B777" s="16" t="s">
        <v>39</v>
      </c>
      <c r="C777" s="16" t="s">
        <v>666</v>
      </c>
      <c r="D777" s="16" t="s">
        <v>466</v>
      </c>
      <c r="E777" s="16" t="s">
        <v>18</v>
      </c>
      <c r="F777" s="16" t="s">
        <v>20</v>
      </c>
      <c r="G777" s="7" t="n">
        <v>3</v>
      </c>
      <c r="H777" s="6" t="n">
        <v>306.26</v>
      </c>
      <c r="I777" s="6" t="n">
        <v>-918.78</v>
      </c>
      <c r="J777" s="6" t="n">
        <v>-0</v>
      </c>
      <c r="K777" s="6" t="n">
        <v>-1.66</v>
      </c>
      <c r="L777" s="6" t="n">
        <v>-0</v>
      </c>
      <c r="M777" s="6" t="s">
        <f>=I777+J777+K777+L777</f>
      </c>
      <c r="N777" s="6"/>
      <c r="O777" s="16"/>
      <c r="P777" s="16" t="s">
        <v>655</v>
      </c>
    </row>
    <row collapsed="false" customFormat="false" customHeight="false" hidden="false" ht="12.1" outlineLevel="0" r="778">
      <c r="A778" s="21" t="n">
        <v>46179.020636574</v>
      </c>
      <c r="B778" s="22" t="s">
        <v>551</v>
      </c>
      <c r="C778" s="22" t="s">
        <v>282</v>
      </c>
      <c r="D778" s="22" t="s">
        <v>551</v>
      </c>
      <c r="E778" s="22" t="s">
        <v>551</v>
      </c>
      <c r="F778" s="22" t="s">
        <v>20</v>
      </c>
      <c r="G778" s="23" t="n">
        <v>1</v>
      </c>
      <c r="H778" s="24" t="n">
        <v>8</v>
      </c>
      <c r="I778" s="24" t="n">
        <v>8</v>
      </c>
      <c r="J778" s="24" t="n">
        <v>0</v>
      </c>
      <c r="K778" s="24" t="n">
        <v>-0</v>
      </c>
      <c r="L778" s="24" t="n">
        <v>-0</v>
      </c>
      <c r="M778" s="6" t="s">
        <f>=I778+J778+K778+L778</f>
      </c>
      <c r="N778" s="24"/>
      <c r="O778" s="22"/>
      <c r="P778" s="22" t="s">
        <v>655</v>
      </c>
    </row>
    <row collapsed="false" customFormat="false" customHeight="false" hidden="false" ht="12.1" outlineLevel="0" r="779">
      <c r="A779" s="21" t="n">
        <v>46182.673958333</v>
      </c>
      <c r="B779" s="22" t="s">
        <v>581</v>
      </c>
      <c r="C779" s="22" t="s">
        <v>808</v>
      </c>
      <c r="D779" s="22" t="s">
        <v>581</v>
      </c>
      <c r="E779" s="22" t="s">
        <v>581</v>
      </c>
      <c r="F779" s="22" t="s">
        <v>20</v>
      </c>
      <c r="G779" s="23" t="n">
        <v>1</v>
      </c>
      <c r="H779" s="24" t="n">
        <v>655.62</v>
      </c>
      <c r="I779" s="24" t="n">
        <v>655.62</v>
      </c>
      <c r="J779" s="24" t="n">
        <v>0</v>
      </c>
      <c r="K779" s="24" t="n">
        <v>-0</v>
      </c>
      <c r="L779" s="24" t="n">
        <v>-0</v>
      </c>
      <c r="M779" s="6" t="s">
        <f>=I779+J779+K779+L779</f>
      </c>
      <c r="N779" s="24"/>
      <c r="O779" s="22"/>
      <c r="P779" s="22" t="s">
        <v>552</v>
      </c>
    </row>
    <row collapsed="false" customFormat="false" customHeight="false" hidden="false" ht="12.1" outlineLevel="0" r="780">
      <c r="A780" s="21" t="n">
        <v>46183.020636574</v>
      </c>
      <c r="B780" s="22" t="s">
        <v>581</v>
      </c>
      <c r="C780" s="22" t="s">
        <v>809</v>
      </c>
      <c r="D780" s="22" t="s">
        <v>581</v>
      </c>
      <c r="E780" s="22" t="s">
        <v>581</v>
      </c>
      <c r="F780" s="22" t="s">
        <v>20</v>
      </c>
      <c r="G780" s="23" t="n">
        <v>1</v>
      </c>
      <c r="H780" s="24" t="n">
        <v>3870.72</v>
      </c>
      <c r="I780" s="24" t="n">
        <v>3870.72</v>
      </c>
      <c r="J780" s="24" t="n">
        <v>0</v>
      </c>
      <c r="K780" s="24" t="n">
        <v>-0</v>
      </c>
      <c r="L780" s="24" t="n">
        <v>-0</v>
      </c>
      <c r="M780" s="6" t="s">
        <f>=I780+J780+K780+L780</f>
      </c>
      <c r="N780" s="24"/>
      <c r="O780" s="22"/>
      <c r="P780" s="22" t="s">
        <v>655</v>
      </c>
    </row>
    <row collapsed="false" customFormat="false" customHeight="false" hidden="false" ht="12.1" outlineLevel="0" r="781">
      <c r="A781" s="29" t="n">
        <v>46183.020636574</v>
      </c>
      <c r="B781" s="30" t="s">
        <v>579</v>
      </c>
      <c r="C781" s="30" t="s">
        <v>662</v>
      </c>
      <c r="D781" s="30" t="s">
        <v>579</v>
      </c>
      <c r="E781" s="30" t="s">
        <v>579</v>
      </c>
      <c r="F781" s="30" t="s">
        <v>20</v>
      </c>
      <c r="G781" s="31" t="n">
        <v>1</v>
      </c>
      <c r="H781" s="32" t="n">
        <v>-3870</v>
      </c>
      <c r="I781" s="32" t="n">
        <v>-3870</v>
      </c>
      <c r="J781" s="32" t="n">
        <v>0</v>
      </c>
      <c r="K781" s="32" t="n">
        <v>-0</v>
      </c>
      <c r="L781" s="32" t="n">
        <v>-0</v>
      </c>
      <c r="M781" s="6" t="s">
        <f>=I781+J781+K781+L781</f>
      </c>
      <c r="N781" s="32"/>
      <c r="O781" s="30"/>
      <c r="P781" s="30" t="s">
        <v>655</v>
      </c>
    </row>
    <row collapsed="false" customFormat="false" customHeight="false" hidden="false" ht="12.1" outlineLevel="0" r="782">
      <c r="A782" s="29" t="n">
        <v>46184.020636574</v>
      </c>
      <c r="B782" s="30" t="s">
        <v>579</v>
      </c>
      <c r="C782" s="30" t="s">
        <v>662</v>
      </c>
      <c r="D782" s="30" t="s">
        <v>579</v>
      </c>
      <c r="E782" s="30" t="s">
        <v>579</v>
      </c>
      <c r="F782" s="30" t="s">
        <v>20</v>
      </c>
      <c r="G782" s="31" t="n">
        <v>1</v>
      </c>
      <c r="H782" s="32" t="n">
        <v>-20</v>
      </c>
      <c r="I782" s="32" t="n">
        <v>-20</v>
      </c>
      <c r="J782" s="32" t="n">
        <v>0</v>
      </c>
      <c r="K782" s="32" t="n">
        <v>-0</v>
      </c>
      <c r="L782" s="32" t="n">
        <v>-0</v>
      </c>
      <c r="M782" s="6" t="s">
        <f>=I782+J782+K782+L782</f>
      </c>
      <c r="N782" s="32"/>
      <c r="O782" s="30"/>
      <c r="P782" s="30" t="s">
        <v>655</v>
      </c>
    </row>
    <row collapsed="false" customFormat="false" customHeight="false" hidden="false" ht="12.1" outlineLevel="0" r="783">
      <c r="A783" s="21" t="n">
        <v>46184.020636574</v>
      </c>
      <c r="B783" s="22" t="s">
        <v>581</v>
      </c>
      <c r="C783" s="22" t="s">
        <v>810</v>
      </c>
      <c r="D783" s="22" t="s">
        <v>581</v>
      </c>
      <c r="E783" s="22" t="s">
        <v>581</v>
      </c>
      <c r="F783" s="22" t="s">
        <v>20</v>
      </c>
      <c r="G783" s="23" t="n">
        <v>1</v>
      </c>
      <c r="H783" s="24" t="n">
        <v>615.45</v>
      </c>
      <c r="I783" s="24" t="n">
        <v>615.45</v>
      </c>
      <c r="J783" s="24" t="n">
        <v>0</v>
      </c>
      <c r="K783" s="24" t="n">
        <v>-0</v>
      </c>
      <c r="L783" s="24" t="n">
        <v>-0</v>
      </c>
      <c r="M783" s="6" t="s">
        <f>=I783+J783+K783+L783</f>
      </c>
      <c r="N783" s="24"/>
      <c r="O783" s="22"/>
      <c r="P783" s="22" t="s">
        <v>655</v>
      </c>
    </row>
    <row collapsed="false" customFormat="false" customHeight="false" hidden="false" ht="12.1" outlineLevel="0" r="784">
      <c r="A784" s="20" t="n">
        <v>46184.313472222</v>
      </c>
      <c r="B784" s="16" t="s">
        <v>39</v>
      </c>
      <c r="C784" s="16" t="s">
        <v>666</v>
      </c>
      <c r="D784" s="16" t="s">
        <v>466</v>
      </c>
      <c r="E784" s="16" t="s">
        <v>18</v>
      </c>
      <c r="F784" s="16" t="s">
        <v>20</v>
      </c>
      <c r="G784" s="7" t="n">
        <v>3</v>
      </c>
      <c r="H784" s="6" t="n">
        <v>296.76</v>
      </c>
      <c r="I784" s="6" t="n">
        <v>-890.28</v>
      </c>
      <c r="J784" s="6" t="n">
        <v>-0</v>
      </c>
      <c r="K784" s="6" t="n">
        <v>-0.62</v>
      </c>
      <c r="L784" s="6" t="n">
        <v>-0</v>
      </c>
      <c r="M784" s="6" t="s">
        <f>=I784+J784+K784+L784</f>
      </c>
      <c r="N784" s="6"/>
      <c r="O784" s="16"/>
      <c r="P784" s="16" t="s">
        <v>552</v>
      </c>
    </row>
    <row collapsed="false" customFormat="false" customHeight="false" hidden="false" ht="12.1" outlineLevel="0" r="785">
      <c r="A785" s="20" t="n">
        <v>46184.630173611</v>
      </c>
      <c r="B785" s="16" t="s">
        <v>39</v>
      </c>
      <c r="C785" s="16" t="s">
        <v>666</v>
      </c>
      <c r="D785" s="16" t="s">
        <v>466</v>
      </c>
      <c r="E785" s="16" t="s">
        <v>18</v>
      </c>
      <c r="F785" s="16" t="s">
        <v>20</v>
      </c>
      <c r="G785" s="7" t="n">
        <v>2</v>
      </c>
      <c r="H785" s="6" t="n">
        <v>297.9</v>
      </c>
      <c r="I785" s="6" t="n">
        <v>-595.8</v>
      </c>
      <c r="J785" s="6" t="n">
        <v>-0</v>
      </c>
      <c r="K785" s="6" t="n">
        <v>-1.67</v>
      </c>
      <c r="L785" s="6" t="n">
        <v>-0</v>
      </c>
      <c r="M785" s="6" t="s">
        <f>=I785+J785+K785+L785</f>
      </c>
      <c r="N785" s="6"/>
      <c r="O785" s="16"/>
      <c r="P785" s="16" t="s">
        <v>655</v>
      </c>
    </row>
    <row collapsed="false" customFormat="false" customHeight="false" hidden="false" ht="12.1" outlineLevel="0" r="786">
      <c r="A786" s="21" t="n">
        <v>46184.639270833</v>
      </c>
      <c r="B786" s="22" t="s">
        <v>581</v>
      </c>
      <c r="C786" s="22" t="s">
        <v>811</v>
      </c>
      <c r="D786" s="22" t="s">
        <v>581</v>
      </c>
      <c r="E786" s="22" t="s">
        <v>581</v>
      </c>
      <c r="F786" s="22" t="s">
        <v>20</v>
      </c>
      <c r="G786" s="23" t="n">
        <v>1</v>
      </c>
      <c r="H786" s="24" t="n">
        <v>55.95</v>
      </c>
      <c r="I786" s="24" t="n">
        <v>55.95</v>
      </c>
      <c r="J786" s="24" t="n">
        <v>0</v>
      </c>
      <c r="K786" s="24" t="n">
        <v>-0</v>
      </c>
      <c r="L786" s="24" t="n">
        <v>-0</v>
      </c>
      <c r="M786" s="6" t="s">
        <f>=I786+J786+K786+L786</f>
      </c>
      <c r="N786" s="24"/>
      <c r="O786" s="22"/>
      <c r="P786" s="22" t="s">
        <v>552</v>
      </c>
    </row>
    <row collapsed="false" customFormat="false" customHeight="false" hidden="false" ht="12.1" outlineLevel="0" r="787">
      <c r="A787" s="21" t="n">
        <v>46188.649699074</v>
      </c>
      <c r="B787" s="22" t="s">
        <v>581</v>
      </c>
      <c r="C787" s="22" t="s">
        <v>812</v>
      </c>
      <c r="D787" s="22" t="s">
        <v>581</v>
      </c>
      <c r="E787" s="22" t="s">
        <v>581</v>
      </c>
      <c r="F787" s="22" t="s">
        <v>20</v>
      </c>
      <c r="G787" s="23" t="n">
        <v>1</v>
      </c>
      <c r="H787" s="24" t="n">
        <v>1647.49</v>
      </c>
      <c r="I787" s="24" t="n">
        <v>1647.49</v>
      </c>
      <c r="J787" s="24" t="n">
        <v>0</v>
      </c>
      <c r="K787" s="24" t="n">
        <v>-0</v>
      </c>
      <c r="L787" s="24" t="n">
        <v>-0</v>
      </c>
      <c r="M787" s="6" t="s">
        <f>=I787+J787+K787+L787</f>
      </c>
      <c r="N787" s="24"/>
      <c r="O787" s="22"/>
      <c r="P787" s="22" t="s">
        <v>552</v>
      </c>
    </row>
    <row collapsed="false" customFormat="false" customHeight="false" hidden="false" ht="12.1" outlineLevel="0" r="788">
      <c r="A788" s="20" t="n">
        <v>46188.77255787</v>
      </c>
      <c r="B788" s="16" t="s">
        <v>47</v>
      </c>
      <c r="C788" s="16" t="s">
        <v>700</v>
      </c>
      <c r="D788" s="16" t="s">
        <v>466</v>
      </c>
      <c r="E788" s="16" t="s">
        <v>18</v>
      </c>
      <c r="F788" s="16" t="s">
        <v>20</v>
      </c>
      <c r="G788" s="7" t="n">
        <v>5</v>
      </c>
      <c r="H788" s="6" t="n">
        <v>305</v>
      </c>
      <c r="I788" s="6" t="n">
        <v>-1525</v>
      </c>
      <c r="J788" s="6" t="n">
        <v>-0</v>
      </c>
      <c r="K788" s="6" t="n">
        <v>-1.07</v>
      </c>
      <c r="L788" s="6" t="n">
        <v>-0</v>
      </c>
      <c r="M788" s="6" t="s">
        <f>=I788+J788+K788+L788</f>
      </c>
      <c r="N788" s="6"/>
      <c r="O788" s="16"/>
      <c r="P788" s="16" t="s">
        <v>552</v>
      </c>
    </row>
    <row collapsed="false" customFormat="false" customHeight="false" hidden="false" ht="12.1" outlineLevel="0" r="789">
      <c r="A789" s="21" t="n">
        <v>46190.62537037</v>
      </c>
      <c r="B789" s="22" t="s">
        <v>581</v>
      </c>
      <c r="C789" s="22" t="s">
        <v>813</v>
      </c>
      <c r="D789" s="22" t="s">
        <v>581</v>
      </c>
      <c r="E789" s="22" t="s">
        <v>581</v>
      </c>
      <c r="F789" s="22" t="s">
        <v>20</v>
      </c>
      <c r="G789" s="23" t="n">
        <v>1</v>
      </c>
      <c r="H789" s="24" t="n">
        <v>3109.38</v>
      </c>
      <c r="I789" s="24" t="n">
        <v>3109.38</v>
      </c>
      <c r="J789" s="24" t="n">
        <v>0</v>
      </c>
      <c r="K789" s="24" t="n">
        <v>-0</v>
      </c>
      <c r="L789" s="24" t="n">
        <v>-0</v>
      </c>
      <c r="M789" s="6" t="s">
        <f>=I789+J789+K789+L789</f>
      </c>
      <c r="N789" s="24"/>
      <c r="O789" s="22"/>
      <c r="P789" s="22" t="s">
        <v>552</v>
      </c>
    </row>
    <row collapsed="false" customFormat="false" customHeight="false" hidden="false" ht="12.1" outlineLevel="0" r="790">
      <c r="A790" s="20" t="n">
        <v>46190.962106481</v>
      </c>
      <c r="B790" s="16" t="s">
        <v>27</v>
      </c>
      <c r="C790" s="16" t="s">
        <v>632</v>
      </c>
      <c r="D790" s="16" t="s">
        <v>466</v>
      </c>
      <c r="E790" s="16" t="s">
        <v>18</v>
      </c>
      <c r="F790" s="16" t="s">
        <v>20</v>
      </c>
      <c r="G790" s="7" t="n">
        <v>9</v>
      </c>
      <c r="H790" s="6" t="n">
        <v>337</v>
      </c>
      <c r="I790" s="6" t="n">
        <v>-3033</v>
      </c>
      <c r="J790" s="6" t="n">
        <v>-0</v>
      </c>
      <c r="K790" s="6" t="n">
        <v>-2.12</v>
      </c>
      <c r="L790" s="6" t="n">
        <v>-0</v>
      </c>
      <c r="M790" s="6" t="s">
        <f>=I790+J790+K790+L790</f>
      </c>
      <c r="N790" s="6"/>
      <c r="O790" s="16"/>
      <c r="P790" s="16" t="s">
        <v>552</v>
      </c>
    </row>
    <row collapsed="false" customFormat="false" customHeight="false" hidden="false" ht="12.1" outlineLevel="0" r="791">
      <c r="A791" s="20" t="n">
        <v>46191.294965278</v>
      </c>
      <c r="B791" s="16" t="s">
        <v>39</v>
      </c>
      <c r="C791" s="16" t="s">
        <v>666</v>
      </c>
      <c r="D791" s="16" t="s">
        <v>466</v>
      </c>
      <c r="E791" s="16" t="s">
        <v>18</v>
      </c>
      <c r="F791" s="16" t="s">
        <v>20</v>
      </c>
      <c r="G791" s="7" t="n">
        <v>1</v>
      </c>
      <c r="H791" s="6" t="n">
        <v>295.3</v>
      </c>
      <c r="I791" s="6" t="n">
        <v>-295.3</v>
      </c>
      <c r="J791" s="6" t="n">
        <v>-0</v>
      </c>
      <c r="K791" s="6" t="n">
        <v>-0.21</v>
      </c>
      <c r="L791" s="6" t="n">
        <v>-0</v>
      </c>
      <c r="M791" s="6" t="s">
        <f>=I791+J791+K791+L791</f>
      </c>
      <c r="N791" s="6"/>
      <c r="O791" s="16"/>
      <c r="P791" s="16" t="s">
        <v>552</v>
      </c>
    </row>
    <row collapsed="false" customFormat="false" customHeight="false" hidden="false" ht="12.1" outlineLevel="0" r="792">
      <c r="A792" s="25" t="n">
        <v>46197.586099537</v>
      </c>
      <c r="B792" s="26" t="s">
        <v>473</v>
      </c>
      <c r="C792" s="26" t="s">
        <v>569</v>
      </c>
      <c r="D792" s="26" t="s">
        <v>467</v>
      </c>
      <c r="E792" s="26" t="s">
        <v>561</v>
      </c>
      <c r="F792" s="26" t="s">
        <v>20</v>
      </c>
      <c r="G792" s="27" t="n">
        <v>-140959</v>
      </c>
      <c r="H792" s="28" t="n">
        <v>2.0212</v>
      </c>
      <c r="I792" s="28" t="n">
        <v>284906.33</v>
      </c>
      <c r="J792" s="28" t="n">
        <v>0</v>
      </c>
      <c r="K792" s="28" t="n">
        <v>-0</v>
      </c>
      <c r="L792" s="28" t="n">
        <v>-0</v>
      </c>
      <c r="M792" s="6" t="s">
        <f>=I792+J792+K792+L792</f>
      </c>
      <c r="N792" s="28"/>
      <c r="O792" s="26"/>
      <c r="P792" s="26" t="s">
        <v>655</v>
      </c>
    </row>
    <row collapsed="false" customFormat="false" customHeight="false" hidden="false" ht="12.1" outlineLevel="0" r="793">
      <c r="A793" s="25" t="n">
        <v>46197.587175926</v>
      </c>
      <c r="B793" s="26" t="s">
        <v>72</v>
      </c>
      <c r="C793" s="26" t="s">
        <v>750</v>
      </c>
      <c r="D793" s="26" t="s">
        <v>467</v>
      </c>
      <c r="E793" s="26" t="s">
        <v>73</v>
      </c>
      <c r="F793" s="26" t="s">
        <v>20</v>
      </c>
      <c r="G793" s="27" t="n">
        <v>-22</v>
      </c>
      <c r="H793" s="28" t="n">
        <v>99.803104545455</v>
      </c>
      <c r="I793" s="28" t="n">
        <v>241407.14</v>
      </c>
      <c r="J793" s="28" t="n">
        <v>776.45</v>
      </c>
      <c r="K793" s="28" t="n">
        <v>-624.04</v>
      </c>
      <c r="L793" s="28" t="n">
        <v>-0</v>
      </c>
      <c r="M793" s="6" t="s">
        <f>=I793+J793+K793+L793</f>
      </c>
      <c r="N793" s="28"/>
      <c r="O793" s="26"/>
      <c r="P793" s="26" t="s">
        <v>655</v>
      </c>
    </row>
    <row collapsed="false" customFormat="false" customHeight="false" hidden="false" ht="12.1" outlineLevel="0" r="794">
      <c r="A794" s="21" t="n">
        <v>46197.838194444</v>
      </c>
      <c r="B794" s="22" t="s">
        <v>551</v>
      </c>
      <c r="C794" s="22" t="s">
        <v>112</v>
      </c>
      <c r="D794" s="22" t="s">
        <v>551</v>
      </c>
      <c r="E794" s="22" t="s">
        <v>551</v>
      </c>
      <c r="F794" s="22" t="s">
        <v>20</v>
      </c>
      <c r="G794" s="23" t="n">
        <v>2</v>
      </c>
      <c r="H794" s="24" t="n">
        <v>110767.915</v>
      </c>
      <c r="I794" s="24" t="n">
        <v>221535.83</v>
      </c>
      <c r="J794" s="24" t="n">
        <v>0</v>
      </c>
      <c r="K794" s="24" t="n">
        <v>-0</v>
      </c>
      <c r="L794" s="24" t="n">
        <v>-0</v>
      </c>
      <c r="M794" s="6" t="s">
        <f>=I794+J794+K794+L794</f>
      </c>
      <c r="N794" s="24"/>
      <c r="O794" s="22"/>
      <c r="P794" s="22" t="s">
        <v>552</v>
      </c>
    </row>
    <row collapsed="false" customFormat="false" customHeight="false" hidden="false" ht="12.1" outlineLevel="0" r="795">
      <c r="A795" s="20" t="n">
        <v>46197.875162037</v>
      </c>
      <c r="B795" s="16" t="s">
        <v>27</v>
      </c>
      <c r="C795" s="16" t="s">
        <v>632</v>
      </c>
      <c r="D795" s="16" t="s">
        <v>466</v>
      </c>
      <c r="E795" s="16" t="s">
        <v>18</v>
      </c>
      <c r="F795" s="16" t="s">
        <v>20</v>
      </c>
      <c r="G795" s="7" t="n">
        <v>364</v>
      </c>
      <c r="H795" s="6" t="n">
        <v>305.5</v>
      </c>
      <c r="I795" s="6" t="n">
        <v>-111202</v>
      </c>
      <c r="J795" s="6" t="n">
        <v>-0</v>
      </c>
      <c r="K795" s="6" t="n">
        <v>-77.84</v>
      </c>
      <c r="L795" s="6" t="n">
        <v>-0</v>
      </c>
      <c r="M795" s="6" t="s">
        <f>=I795+J795+K795+L795</f>
      </c>
      <c r="N795" s="6"/>
      <c r="O795" s="16"/>
      <c r="P795" s="16" t="s">
        <v>552</v>
      </c>
    </row>
    <row collapsed="false" customFormat="false" customHeight="false" hidden="false" ht="12.1" outlineLevel="0" r="796">
      <c r="A796" s="25" t="n">
        <v>46197.967141204</v>
      </c>
      <c r="B796" s="26" t="s">
        <v>521</v>
      </c>
      <c r="C796" s="26" t="s">
        <v>690</v>
      </c>
      <c r="D796" s="26" t="s">
        <v>467</v>
      </c>
      <c r="E796" s="26" t="s">
        <v>73</v>
      </c>
      <c r="F796" s="26" t="s">
        <v>20</v>
      </c>
      <c r="G796" s="27" t="n">
        <v>-1</v>
      </c>
      <c r="H796" s="28" t="n">
        <v>100.6499</v>
      </c>
      <c r="I796" s="28" t="n">
        <v>7510.5</v>
      </c>
      <c r="J796" s="28" t="n">
        <v>26.86</v>
      </c>
      <c r="K796" s="28" t="n">
        <v>-5.26</v>
      </c>
      <c r="L796" s="28" t="n">
        <v>-0</v>
      </c>
      <c r="M796" s="6" t="s">
        <f>=I796+J796+K796+L796</f>
      </c>
      <c r="N796" s="28"/>
      <c r="O796" s="26"/>
      <c r="P796" s="26" t="s">
        <v>552</v>
      </c>
    </row>
    <row collapsed="false" customFormat="false" customHeight="false" hidden="false" ht="12.1" outlineLevel="0" r="797">
      <c r="A797" s="29" t="n">
        <v>46198.020636574</v>
      </c>
      <c r="B797" s="30" t="s">
        <v>579</v>
      </c>
      <c r="C797" s="30" t="s">
        <v>662</v>
      </c>
      <c r="D797" s="30" t="s">
        <v>579</v>
      </c>
      <c r="E797" s="30" t="s">
        <v>579</v>
      </c>
      <c r="F797" s="30" t="s">
        <v>20</v>
      </c>
      <c r="G797" s="31" t="n">
        <v>1</v>
      </c>
      <c r="H797" s="32" t="n">
        <v>-1777</v>
      </c>
      <c r="I797" s="32" t="n">
        <v>-1777</v>
      </c>
      <c r="J797" s="32" t="n">
        <v>0</v>
      </c>
      <c r="K797" s="32" t="n">
        <v>-0</v>
      </c>
      <c r="L797" s="32" t="n">
        <v>-0</v>
      </c>
      <c r="M797" s="6" t="s">
        <f>=I797+J797+K797+L797</f>
      </c>
      <c r="N797" s="32"/>
      <c r="O797" s="30"/>
      <c r="P797" s="30" t="s">
        <v>655</v>
      </c>
    </row>
    <row collapsed="false" customFormat="false" customHeight="false" hidden="false" ht="12.1" outlineLevel="0" r="798">
      <c r="A798" s="33" t="n">
        <v>46198.020636574</v>
      </c>
      <c r="B798" s="34" t="s">
        <v>588</v>
      </c>
      <c r="C798" s="34" t="s">
        <v>438</v>
      </c>
      <c r="D798" s="34" t="s">
        <v>588</v>
      </c>
      <c r="E798" s="34" t="s">
        <v>588</v>
      </c>
      <c r="F798" s="34" t="s">
        <v>20</v>
      </c>
      <c r="G798" s="35" t="n">
        <v>1</v>
      </c>
      <c r="H798" s="36" t="n">
        <v>-524687</v>
      </c>
      <c r="I798" s="36" t="n">
        <v>-524687</v>
      </c>
      <c r="J798" s="36" t="n">
        <v>0</v>
      </c>
      <c r="K798" s="36" t="n">
        <v>-0</v>
      </c>
      <c r="L798" s="36" t="n">
        <v>-0</v>
      </c>
      <c r="M798" s="6" t="s">
        <f>=I798+J798+K798+L798</f>
      </c>
      <c r="N798" s="36"/>
      <c r="O798" s="34"/>
      <c r="P798" s="34" t="s">
        <v>655</v>
      </c>
    </row>
    <row collapsed="false" customFormat="false" customHeight="false" hidden="false" ht="12.1" outlineLevel="0" r="799">
      <c r="A799" s="20" t="n">
        <v>46198.435787037</v>
      </c>
      <c r="B799" s="16" t="s">
        <v>35</v>
      </c>
      <c r="C799" s="16" t="s">
        <v>677</v>
      </c>
      <c r="D799" s="16" t="s">
        <v>466</v>
      </c>
      <c r="E799" s="16" t="s">
        <v>18</v>
      </c>
      <c r="F799" s="16" t="s">
        <v>20</v>
      </c>
      <c r="G799" s="7" t="n">
        <v>5000</v>
      </c>
      <c r="H799" s="6" t="n">
        <v>10.985</v>
      </c>
      <c r="I799" s="6" t="n">
        <v>-54925</v>
      </c>
      <c r="J799" s="6" t="n">
        <v>-0</v>
      </c>
      <c r="K799" s="6" t="n">
        <v>-38.45</v>
      </c>
      <c r="L799" s="6" t="n">
        <v>-0</v>
      </c>
      <c r="M799" s="6" t="s">
        <f>=I799+J799+K799+L799</f>
      </c>
      <c r="N799" s="6"/>
      <c r="O799" s="16"/>
      <c r="P799" s="16" t="s">
        <v>552</v>
      </c>
    </row>
    <row collapsed="false" customFormat="false" customHeight="false" hidden="false" ht="12.1" outlineLevel="0" r="800">
      <c r="A800" s="25" t="n">
        <v>46198.579560185</v>
      </c>
      <c r="B800" s="26" t="s">
        <v>526</v>
      </c>
      <c r="C800" s="26" t="s">
        <v>781</v>
      </c>
      <c r="D800" s="26" t="s">
        <v>467</v>
      </c>
      <c r="E800" s="26" t="s">
        <v>73</v>
      </c>
      <c r="F800" s="26" t="s">
        <v>20</v>
      </c>
      <c r="G800" s="27" t="n">
        <v>-20</v>
      </c>
      <c r="H800" s="28" t="n">
        <v>101.61175</v>
      </c>
      <c r="I800" s="28" t="n">
        <v>151957.93</v>
      </c>
      <c r="J800" s="28" t="n">
        <v>329</v>
      </c>
      <c r="K800" s="28" t="n">
        <v>-106.37</v>
      </c>
      <c r="L800" s="28" t="n">
        <v>-0</v>
      </c>
      <c r="M800" s="6" t="s">
        <f>=I800+J800+K800+L800</f>
      </c>
      <c r="N800" s="28"/>
      <c r="O800" s="26"/>
      <c r="P800" s="26" t="s">
        <v>552</v>
      </c>
    </row>
    <row collapsed="false" customFormat="false" customHeight="false" hidden="false" ht="12.1" outlineLevel="0" r="801">
      <c r="A801" s="20" t="n">
        <v>46199.353773148</v>
      </c>
      <c r="B801" s="16" t="s">
        <v>27</v>
      </c>
      <c r="C801" s="16" t="s">
        <v>632</v>
      </c>
      <c r="D801" s="16" t="s">
        <v>466</v>
      </c>
      <c r="E801" s="16" t="s">
        <v>18</v>
      </c>
      <c r="F801" s="16" t="s">
        <v>20</v>
      </c>
      <c r="G801" s="7" t="n">
        <v>163</v>
      </c>
      <c r="H801" s="6" t="n">
        <v>306.7</v>
      </c>
      <c r="I801" s="6" t="n">
        <v>-49992.1</v>
      </c>
      <c r="J801" s="6" t="n">
        <v>-0</v>
      </c>
      <c r="K801" s="6" t="n">
        <v>-34.99</v>
      </c>
      <c r="L801" s="6" t="n">
        <v>-0</v>
      </c>
      <c r="M801" s="6" t="s">
        <f>=I801+J801+K801+L801</f>
      </c>
      <c r="N801" s="6"/>
      <c r="O801" s="16"/>
      <c r="P801" s="16" t="s">
        <v>552</v>
      </c>
    </row>
    <row collapsed="false" customFormat="false" customHeight="false" hidden="false" ht="12.1" outlineLevel="0" r="802">
      <c r="A802" s="20" t="n">
        <v>46199.3565625</v>
      </c>
      <c r="B802" s="16" t="s">
        <v>35</v>
      </c>
      <c r="C802" s="16" t="s">
        <v>677</v>
      </c>
      <c r="D802" s="16" t="s">
        <v>466</v>
      </c>
      <c r="E802" s="16" t="s">
        <v>18</v>
      </c>
      <c r="F802" s="16" t="s">
        <v>20</v>
      </c>
      <c r="G802" s="7" t="n">
        <v>4600</v>
      </c>
      <c r="H802" s="6" t="n">
        <v>10.775</v>
      </c>
      <c r="I802" s="6" t="n">
        <v>-49565</v>
      </c>
      <c r="J802" s="6" t="n">
        <v>-0</v>
      </c>
      <c r="K802" s="6" t="n">
        <v>-34.68</v>
      </c>
      <c r="L802" s="6" t="n">
        <v>-0</v>
      </c>
      <c r="M802" s="6" t="s">
        <f>=I802+J802+K802+L802</f>
      </c>
      <c r="N802" s="6"/>
      <c r="O802" s="16"/>
      <c r="P802" s="16" t="s">
        <v>552</v>
      </c>
    </row>
    <row collapsed="false" customFormat="false" customHeight="false" hidden="false" ht="12.1" outlineLevel="0" r="803">
      <c r="A803" s="21" t="n">
        <v>46199.687673611</v>
      </c>
      <c r="B803" s="22" t="s">
        <v>581</v>
      </c>
      <c r="C803" s="22" t="s">
        <v>814</v>
      </c>
      <c r="D803" s="22" t="s">
        <v>581</v>
      </c>
      <c r="E803" s="22" t="s">
        <v>581</v>
      </c>
      <c r="F803" s="22" t="s">
        <v>20</v>
      </c>
      <c r="G803" s="23" t="n">
        <v>1</v>
      </c>
      <c r="H803" s="24" t="n">
        <v>1659.82</v>
      </c>
      <c r="I803" s="24" t="n">
        <v>1659.82</v>
      </c>
      <c r="J803" s="24" t="n">
        <v>0</v>
      </c>
      <c r="K803" s="24" t="n">
        <v>-0</v>
      </c>
      <c r="L803" s="24" t="n">
        <v>-0</v>
      </c>
      <c r="M803" s="6" t="s">
        <f>=I803+J803+K803+L803</f>
      </c>
      <c r="N803" s="24"/>
      <c r="O803" s="22"/>
      <c r="P803" s="22" t="s">
        <v>552</v>
      </c>
    </row>
    <row collapsed="false" customFormat="false" customHeight="false" hidden="false" ht="12.1" outlineLevel="0" r="804">
      <c r="A804" s="20" t="n">
        <v>46199.842685185</v>
      </c>
      <c r="B804" s="16" t="s">
        <v>39</v>
      </c>
      <c r="C804" s="16" t="s">
        <v>666</v>
      </c>
      <c r="D804" s="16" t="s">
        <v>466</v>
      </c>
      <c r="E804" s="16" t="s">
        <v>18</v>
      </c>
      <c r="F804" s="16" t="s">
        <v>20</v>
      </c>
      <c r="G804" s="7" t="n">
        <v>200</v>
      </c>
      <c r="H804" s="6" t="n">
        <v>264.42</v>
      </c>
      <c r="I804" s="6" t="n">
        <v>-52884</v>
      </c>
      <c r="J804" s="6" t="n">
        <v>-0</v>
      </c>
      <c r="K804" s="6" t="n">
        <v>-37.02</v>
      </c>
      <c r="L804" s="6" t="n">
        <v>-0</v>
      </c>
      <c r="M804" s="6" t="s">
        <f>=I804+J804+K804+L804</f>
      </c>
      <c r="N804" s="6"/>
      <c r="O804" s="16"/>
      <c r="P804" s="16" t="s">
        <v>552</v>
      </c>
    </row>
    <row collapsed="false" customFormat="false" customHeight="false" hidden="false" ht="12.1" outlineLevel="0" r="805">
      <c r="A805" s="20" t="n">
        <v>46199.968923611</v>
      </c>
      <c r="B805" s="16" t="s">
        <v>17</v>
      </c>
      <c r="C805" s="16" t="s">
        <v>567</v>
      </c>
      <c r="D805" s="16" t="s">
        <v>466</v>
      </c>
      <c r="E805" s="16" t="s">
        <v>18</v>
      </c>
      <c r="F805" s="16" t="s">
        <v>20</v>
      </c>
      <c r="G805" s="7" t="n">
        <v>35</v>
      </c>
      <c r="H805" s="6" t="n">
        <v>1798.5</v>
      </c>
      <c r="I805" s="6" t="n">
        <v>-62947.5</v>
      </c>
      <c r="J805" s="6" t="n">
        <v>-0</v>
      </c>
      <c r="K805" s="6" t="n">
        <v>-44.06</v>
      </c>
      <c r="L805" s="6" t="n">
        <v>-0</v>
      </c>
      <c r="M805" s="6" t="s">
        <f>=I805+J805+K805+L805</f>
      </c>
      <c r="N805" s="6"/>
      <c r="O805" s="16"/>
      <c r="P805" s="16" t="s">
        <v>552</v>
      </c>
    </row>
    <row collapsed="false" customFormat="false" customHeight="false" hidden="false" ht="12.1" outlineLevel="0" r="806">
      <c r="A806" s="20" t="n">
        <v>46200.787175926</v>
      </c>
      <c r="B806" s="16" t="s">
        <v>66</v>
      </c>
      <c r="C806" s="16" t="s">
        <v>596</v>
      </c>
      <c r="D806" s="16" t="s">
        <v>466</v>
      </c>
      <c r="E806" s="16" t="s">
        <v>18</v>
      </c>
      <c r="F806" s="16" t="s">
        <v>20</v>
      </c>
      <c r="G806" s="7" t="n">
        <v>10</v>
      </c>
      <c r="H806" s="6" t="n">
        <v>99.34</v>
      </c>
      <c r="I806" s="6" t="n">
        <v>-993.4</v>
      </c>
      <c r="J806" s="6" t="n">
        <v>-0</v>
      </c>
      <c r="K806" s="6" t="n">
        <v>-0.7</v>
      </c>
      <c r="L806" s="6" t="n">
        <v>-0</v>
      </c>
      <c r="M806" s="6" t="s">
        <f>=I806+J806+K806+L806</f>
      </c>
      <c r="N806" s="6"/>
      <c r="O806" s="16"/>
      <c r="P806" s="16" t="s">
        <v>552</v>
      </c>
    </row>
    <row collapsed="false" customFormat="false" customHeight="false" hidden="false" ht="12.1" outlineLevel="0" r="807">
      <c r="A807" s="25" t="n">
        <v>46202.921388889</v>
      </c>
      <c r="B807" s="26" t="s">
        <v>519</v>
      </c>
      <c r="C807" s="26" t="s">
        <v>686</v>
      </c>
      <c r="D807" s="26" t="s">
        <v>467</v>
      </c>
      <c r="E807" s="26" t="s">
        <v>73</v>
      </c>
      <c r="F807" s="26" t="s">
        <v>20</v>
      </c>
      <c r="G807" s="27" t="n">
        <v>-15</v>
      </c>
      <c r="H807" s="28" t="n">
        <v>104.98</v>
      </c>
      <c r="I807" s="28" t="n">
        <v>121348.1</v>
      </c>
      <c r="J807" s="28" t="n">
        <v>485.5</v>
      </c>
      <c r="K807" s="28" t="n">
        <v>-84.93</v>
      </c>
      <c r="L807" s="28" t="n">
        <v>-0</v>
      </c>
      <c r="M807" s="6" t="s">
        <f>=I807+J807+K807+L807</f>
      </c>
      <c r="N807" s="28"/>
      <c r="O807" s="26"/>
      <c r="P807" s="26" t="s">
        <v>552</v>
      </c>
    </row>
    <row collapsed="false" customFormat="false" customHeight="false" hidden="false" ht="12.1" outlineLevel="0" r="808">
      <c r="A808" s="20" t="n">
        <v>46202.921678241</v>
      </c>
      <c r="B808" s="16" t="s">
        <v>39</v>
      </c>
      <c r="C808" s="16" t="s">
        <v>666</v>
      </c>
      <c r="D808" s="16" t="s">
        <v>466</v>
      </c>
      <c r="E808" s="16" t="s">
        <v>18</v>
      </c>
      <c r="F808" s="16" t="s">
        <v>20</v>
      </c>
      <c r="G808" s="7" t="n">
        <v>179</v>
      </c>
      <c r="H808" s="6" t="n">
        <v>271.68</v>
      </c>
      <c r="I808" s="6" t="n">
        <v>-48630.72</v>
      </c>
      <c r="J808" s="6" t="n">
        <v>-0</v>
      </c>
      <c r="K808" s="6" t="n">
        <v>-34.04</v>
      </c>
      <c r="L808" s="6" t="n">
        <v>-0</v>
      </c>
      <c r="M808" s="6" t="s">
        <f>=I808+J808+K808+L808</f>
      </c>
      <c r="N808" s="6"/>
      <c r="O808" s="16"/>
      <c r="P808" s="16" t="s">
        <v>552</v>
      </c>
    </row>
    <row collapsed="false" customFormat="false" customHeight="false" hidden="false" ht="12.1" outlineLevel="0" r="809">
      <c r="A809" s="20" t="n">
        <v>46203.508425926</v>
      </c>
      <c r="B809" s="16" t="s">
        <v>35</v>
      </c>
      <c r="C809" s="16" t="s">
        <v>677</v>
      </c>
      <c r="D809" s="16" t="s">
        <v>466</v>
      </c>
      <c r="E809" s="16" t="s">
        <v>18</v>
      </c>
      <c r="F809" s="16" t="s">
        <v>20</v>
      </c>
      <c r="G809" s="7" t="n">
        <v>6500</v>
      </c>
      <c r="H809" s="6" t="n">
        <v>11.09</v>
      </c>
      <c r="I809" s="6" t="n">
        <v>-72085</v>
      </c>
      <c r="J809" s="6" t="n">
        <v>-0</v>
      </c>
      <c r="K809" s="6" t="n">
        <v>-50.46</v>
      </c>
      <c r="L809" s="6" t="n">
        <v>-0</v>
      </c>
      <c r="M809" s="6" t="s">
        <f>=I809+J809+K809+L809</f>
      </c>
      <c r="N809" s="6"/>
      <c r="O809" s="16"/>
      <c r="P809" s="16" t="s">
        <v>552</v>
      </c>
    </row>
    <row collapsed="false" customFormat="false" customHeight="false" hidden="false" ht="12.1" outlineLevel="0" r="810">
      <c r="A810" s="20" t="n">
        <v>46203.508935185</v>
      </c>
      <c r="B810" s="16" t="s">
        <v>39</v>
      </c>
      <c r="C810" s="16" t="s">
        <v>666</v>
      </c>
      <c r="D810" s="16" t="s">
        <v>466</v>
      </c>
      <c r="E810" s="16" t="s">
        <v>18</v>
      </c>
      <c r="F810" s="16" t="s">
        <v>20</v>
      </c>
      <c r="G810" s="7" t="n">
        <v>3</v>
      </c>
      <c r="H810" s="6" t="n">
        <v>273</v>
      </c>
      <c r="I810" s="6" t="n">
        <v>-819</v>
      </c>
      <c r="J810" s="6" t="n">
        <v>-0</v>
      </c>
      <c r="K810" s="6" t="n">
        <v>-0.57</v>
      </c>
      <c r="L810" s="6" t="n">
        <v>-0</v>
      </c>
      <c r="M810" s="6" t="s">
        <f>=I810+J810+K810+L810</f>
      </c>
      <c r="N810" s="6"/>
      <c r="O810" s="16"/>
      <c r="P810" s="16" t="s">
        <v>552</v>
      </c>
    </row>
    <row collapsed="false" customFormat="false" customHeight="false" hidden="false" ht="12.1" outlineLevel="0" r="811">
      <c r="A811" s="25" t="n">
        <v>46203.772696759</v>
      </c>
      <c r="B811" s="26" t="s">
        <v>526</v>
      </c>
      <c r="C811" s="26" t="s">
        <v>781</v>
      </c>
      <c r="D811" s="26" t="s">
        <v>467</v>
      </c>
      <c r="E811" s="26" t="s">
        <v>73</v>
      </c>
      <c r="F811" s="26" t="s">
        <v>20</v>
      </c>
      <c r="G811" s="27" t="n">
        <v>-15</v>
      </c>
      <c r="H811" s="28" t="n">
        <v>101.4697</v>
      </c>
      <c r="I811" s="28" t="n">
        <v>118344.97</v>
      </c>
      <c r="J811" s="28" t="n">
        <v>408.21</v>
      </c>
      <c r="K811" s="28" t="n">
        <v>-82.84</v>
      </c>
      <c r="L811" s="28" t="n">
        <v>-0</v>
      </c>
      <c r="M811" s="6" t="s">
        <f>=I811+J811+K811+L811</f>
      </c>
      <c r="N811" s="28"/>
      <c r="O811" s="26"/>
      <c r="P811" s="26" t="s">
        <v>552</v>
      </c>
    </row>
    <row collapsed="false" customFormat="false" customHeight="false" hidden="false" ht="12.1" outlineLevel="0" r="812">
      <c r="A812" s="29" t="n">
        <v>46204.020636574</v>
      </c>
      <c r="B812" s="30" t="s">
        <v>579</v>
      </c>
      <c r="C812" s="30" t="s">
        <v>662</v>
      </c>
      <c r="D812" s="30" t="s">
        <v>579</v>
      </c>
      <c r="E812" s="30" t="s">
        <v>579</v>
      </c>
      <c r="F812" s="30" t="s">
        <v>20</v>
      </c>
      <c r="G812" s="31" t="n">
        <v>1</v>
      </c>
      <c r="H812" s="32" t="n">
        <v>-1486</v>
      </c>
      <c r="I812" s="32" t="n">
        <v>-1486</v>
      </c>
      <c r="J812" s="32" t="n">
        <v>0</v>
      </c>
      <c r="K812" s="32" t="n">
        <v>-0</v>
      </c>
      <c r="L812" s="32" t="n">
        <v>-0</v>
      </c>
      <c r="M812" s="6" t="s">
        <f>=I812+J812+K812+L812</f>
      </c>
      <c r="N812" s="32"/>
      <c r="O812" s="30"/>
      <c r="P812" s="30" t="s">
        <v>655</v>
      </c>
    </row>
    <row collapsed="false" customFormat="false" customHeight="false" hidden="false" ht="12.1" outlineLevel="0" r="813">
      <c r="A813" s="21" t="n">
        <v>46204.020636574</v>
      </c>
      <c r="B813" s="22" t="s">
        <v>581</v>
      </c>
      <c r="C813" s="22" t="s">
        <v>815</v>
      </c>
      <c r="D813" s="22" t="s">
        <v>581</v>
      </c>
      <c r="E813" s="22" t="s">
        <v>581</v>
      </c>
      <c r="F813" s="22" t="s">
        <v>20</v>
      </c>
      <c r="G813" s="23" t="n">
        <v>1</v>
      </c>
      <c r="H813" s="24" t="n">
        <v>1485.87</v>
      </c>
      <c r="I813" s="24" t="n">
        <v>1485.87</v>
      </c>
      <c r="J813" s="24" t="n">
        <v>0</v>
      </c>
      <c r="K813" s="24" t="n">
        <v>-0</v>
      </c>
      <c r="L813" s="24" t="n">
        <v>-0</v>
      </c>
      <c r="M813" s="6" t="s">
        <f>=I813+J813+K813+L813</f>
      </c>
      <c r="N813" s="24"/>
      <c r="O813" s="22"/>
      <c r="P813" s="22" t="s">
        <v>655</v>
      </c>
    </row>
    <row collapsed="false" customFormat="false" customHeight="false" hidden="false" ht="12.1" outlineLevel="0" r="814">
      <c r="A814" s="20" t="n">
        <v>46205.610821759</v>
      </c>
      <c r="B814" s="16" t="s">
        <v>43</v>
      </c>
      <c r="C814" s="16" t="s">
        <v>816</v>
      </c>
      <c r="D814" s="16" t="s">
        <v>466</v>
      </c>
      <c r="E814" s="16" t="s">
        <v>18</v>
      </c>
      <c r="F814" s="16" t="s">
        <v>20</v>
      </c>
      <c r="G814" s="7" t="n">
        <v>267</v>
      </c>
      <c r="H814" s="6" t="n">
        <v>443.7</v>
      </c>
      <c r="I814" s="6" t="n">
        <v>-118467.9</v>
      </c>
      <c r="J814" s="6" t="n">
        <v>-0</v>
      </c>
      <c r="K814" s="6" t="n">
        <v>-82.93</v>
      </c>
      <c r="L814" s="6" t="n">
        <v>-0</v>
      </c>
      <c r="M814" s="6" t="s">
        <f>=I814+J814+K814+L814</f>
      </c>
      <c r="N814" s="6"/>
      <c r="O814" s="16"/>
      <c r="P814" s="16" t="s">
        <v>552</v>
      </c>
    </row>
    <row collapsed="false" customFormat="false" customHeight="false" hidden="false" ht="12.1" outlineLevel="0" r="815">
      <c r="A815" s="33" t="n">
        <v>46209.020636574</v>
      </c>
      <c r="B815" s="34" t="s">
        <v>588</v>
      </c>
      <c r="C815" s="34" t="s">
        <v>438</v>
      </c>
      <c r="D815" s="34" t="s">
        <v>588</v>
      </c>
      <c r="E815" s="34" t="s">
        <v>588</v>
      </c>
      <c r="F815" s="34" t="s">
        <v>20</v>
      </c>
      <c r="G815" s="35" t="n">
        <v>1</v>
      </c>
      <c r="H815" s="36" t="n">
        <v>-0.63</v>
      </c>
      <c r="I815" s="36" t="n">
        <v>-0.63</v>
      </c>
      <c r="J815" s="36" t="n">
        <v>0</v>
      </c>
      <c r="K815" s="36" t="n">
        <v>-0</v>
      </c>
      <c r="L815" s="36" t="n">
        <v>-0</v>
      </c>
      <c r="M815" s="6" t="s">
        <f>=I815+J815+K815+L815</f>
      </c>
      <c r="N815" s="36"/>
      <c r="O815" s="34"/>
      <c r="P815" s="34" t="s">
        <v>655</v>
      </c>
    </row>
    <row collapsed="false" customFormat="false" customHeight="false" hidden="false" ht="12.1" outlineLevel="0" r="816">
      <c r="A816" s="21" t="n">
        <v>46209.646006944</v>
      </c>
      <c r="B816" s="22" t="s">
        <v>551</v>
      </c>
      <c r="C816" s="22" t="s">
        <v>112</v>
      </c>
      <c r="D816" s="22" t="s">
        <v>551</v>
      </c>
      <c r="E816" s="22" t="s">
        <v>551</v>
      </c>
      <c r="F816" s="22" t="s">
        <v>20</v>
      </c>
      <c r="G816" s="23" t="n">
        <v>3</v>
      </c>
      <c r="H816" s="24" t="n">
        <v>181488</v>
      </c>
      <c r="I816" s="24" t="n">
        <v>544464</v>
      </c>
      <c r="J816" s="24" t="n">
        <v>0</v>
      </c>
      <c r="K816" s="24" t="n">
        <v>-0</v>
      </c>
      <c r="L816" s="24" t="n">
        <v>-0</v>
      </c>
      <c r="M816" s="6" t="s">
        <f>=I816+J816+K816+L816</f>
      </c>
      <c r="N816" s="24"/>
      <c r="O816" s="22"/>
      <c r="P816" s="22" t="s">
        <v>552</v>
      </c>
    </row>
    <row collapsed="false" customFormat="false" customHeight="false" hidden="false" ht="12.1" outlineLevel="0" r="817">
      <c r="A817" s="20" t="n">
        <v>46209.661168981</v>
      </c>
      <c r="B817" s="16" t="s">
        <v>27</v>
      </c>
      <c r="C817" s="16" t="s">
        <v>632</v>
      </c>
      <c r="D817" s="16" t="s">
        <v>466</v>
      </c>
      <c r="E817" s="16" t="s">
        <v>18</v>
      </c>
      <c r="F817" s="16" t="s">
        <v>20</v>
      </c>
      <c r="G817" s="7" t="n">
        <v>733</v>
      </c>
      <c r="H817" s="6" t="n">
        <v>301.40545702592</v>
      </c>
      <c r="I817" s="6" t="n">
        <v>-220930.2</v>
      </c>
      <c r="J817" s="6" t="n">
        <v>-0</v>
      </c>
      <c r="K817" s="6" t="n">
        <v>-154.65</v>
      </c>
      <c r="L817" s="6" t="n">
        <v>-0</v>
      </c>
      <c r="M817" s="6" t="s">
        <f>=I817+J817+K817+L817</f>
      </c>
      <c r="N817" s="6"/>
      <c r="O817" s="16"/>
      <c r="P817" s="16" t="s">
        <v>552</v>
      </c>
    </row>
    <row collapsed="false" customFormat="false" customHeight="false" hidden="false" ht="12.1" outlineLevel="0" r="818">
      <c r="A818" s="20" t="n">
        <v>46209.664918981</v>
      </c>
      <c r="B818" s="16" t="s">
        <v>55</v>
      </c>
      <c r="C818" s="16" t="s">
        <v>568</v>
      </c>
      <c r="D818" s="16" t="s">
        <v>466</v>
      </c>
      <c r="E818" s="16" t="s">
        <v>18</v>
      </c>
      <c r="F818" s="16" t="s">
        <v>20</v>
      </c>
      <c r="G818" s="7" t="n">
        <v>2220</v>
      </c>
      <c r="H818" s="6" t="n">
        <v>57.617477477477</v>
      </c>
      <c r="I818" s="6" t="n">
        <v>-127910.8</v>
      </c>
      <c r="J818" s="6" t="n">
        <v>-0</v>
      </c>
      <c r="K818" s="6" t="n">
        <v>-89.54</v>
      </c>
      <c r="L818" s="6" t="n">
        <v>-0</v>
      </c>
      <c r="M818" s="6" t="s">
        <f>=I818+J818+K818+L818</f>
      </c>
      <c r="N818" s="6"/>
      <c r="O818" s="16"/>
      <c r="P818" s="16" t="s">
        <v>552</v>
      </c>
    </row>
    <row collapsed="false" customFormat="false" customHeight="false" hidden="false" ht="12.1" outlineLevel="0" r="819">
      <c r="A819" s="25" t="n">
        <v>46209.664965278</v>
      </c>
      <c r="B819" s="26" t="s">
        <v>521</v>
      </c>
      <c r="C819" s="26" t="s">
        <v>690</v>
      </c>
      <c r="D819" s="26" t="s">
        <v>467</v>
      </c>
      <c r="E819" s="26" t="s">
        <v>73</v>
      </c>
      <c r="F819" s="26" t="s">
        <v>20</v>
      </c>
      <c r="G819" s="27" t="n">
        <v>-3</v>
      </c>
      <c r="H819" s="28" t="n">
        <v>101.23443333333</v>
      </c>
      <c r="I819" s="28" t="n">
        <v>23453.92</v>
      </c>
      <c r="J819" s="28" t="n">
        <v>157.53</v>
      </c>
      <c r="K819" s="28" t="n">
        <v>-60.6</v>
      </c>
      <c r="L819" s="28" t="n">
        <v>-0</v>
      </c>
      <c r="M819" s="6" t="s">
        <f>=I819+J819+K819+L819</f>
      </c>
      <c r="N819" s="28"/>
      <c r="O819" s="26"/>
      <c r="P819" s="26" t="s">
        <v>655</v>
      </c>
    </row>
    <row collapsed="false" customFormat="false" customHeight="false" hidden="false" ht="12.1" outlineLevel="0" r="820">
      <c r="A820" s="25" t="n">
        <v>46209.665219907</v>
      </c>
      <c r="B820" s="26" t="s">
        <v>471</v>
      </c>
      <c r="C820" s="26" t="s">
        <v>708</v>
      </c>
      <c r="D820" s="26" t="s">
        <v>467</v>
      </c>
      <c r="E820" s="26" t="s">
        <v>73</v>
      </c>
      <c r="F820" s="26" t="s">
        <v>20</v>
      </c>
      <c r="G820" s="27" t="n">
        <v>-3</v>
      </c>
      <c r="H820" s="28" t="n">
        <v>101.1474</v>
      </c>
      <c r="I820" s="28" t="n">
        <v>234337.49</v>
      </c>
      <c r="J820" s="28" t="n">
        <v>294.23</v>
      </c>
      <c r="K820" s="28" t="n">
        <v>-605.76</v>
      </c>
      <c r="L820" s="28" t="n">
        <v>-0</v>
      </c>
      <c r="M820" s="6" t="s">
        <f>=I820+J820+K820+L820</f>
      </c>
      <c r="N820" s="28"/>
      <c r="O820" s="26"/>
      <c r="P820" s="26" t="s">
        <v>655</v>
      </c>
    </row>
    <row collapsed="false" customFormat="false" customHeight="false" hidden="false" ht="12.1" outlineLevel="0" r="821">
      <c r="A821" s="20" t="n">
        <v>46209.682835648</v>
      </c>
      <c r="B821" s="16" t="s">
        <v>59</v>
      </c>
      <c r="C821" s="16" t="s">
        <v>576</v>
      </c>
      <c r="D821" s="16" t="s">
        <v>466</v>
      </c>
      <c r="E821" s="16" t="s">
        <v>18</v>
      </c>
      <c r="F821" s="16" t="s">
        <v>20</v>
      </c>
      <c r="G821" s="7" t="n">
        <v>5000</v>
      </c>
      <c r="H821" s="6" t="n">
        <v>15.18</v>
      </c>
      <c r="I821" s="6" t="n">
        <v>-75900</v>
      </c>
      <c r="J821" s="6" t="n">
        <v>-0</v>
      </c>
      <c r="K821" s="6" t="n">
        <v>-53.15</v>
      </c>
      <c r="L821" s="6" t="n">
        <v>-0</v>
      </c>
      <c r="M821" s="6" t="s">
        <f>=I821+J821+K821+L821</f>
      </c>
      <c r="N821" s="6"/>
      <c r="O821" s="16"/>
      <c r="P821" s="16" t="s">
        <v>552</v>
      </c>
    </row>
    <row collapsed="false" customFormat="false" customHeight="false" hidden="false" ht="12.1" outlineLevel="0" r="822">
      <c r="A822" s="20" t="n">
        <v>46209.684444444</v>
      </c>
      <c r="B822" s="16" t="s">
        <v>43</v>
      </c>
      <c r="C822" s="16" t="s">
        <v>816</v>
      </c>
      <c r="D822" s="16" t="s">
        <v>466</v>
      </c>
      <c r="E822" s="16" t="s">
        <v>18</v>
      </c>
      <c r="F822" s="16" t="s">
        <v>20</v>
      </c>
      <c r="G822" s="7" t="n">
        <v>226</v>
      </c>
      <c r="H822" s="6" t="n">
        <v>412.25</v>
      </c>
      <c r="I822" s="6" t="n">
        <v>-93168.5</v>
      </c>
      <c r="J822" s="6" t="n">
        <v>-0</v>
      </c>
      <c r="K822" s="6" t="n">
        <v>-65.22</v>
      </c>
      <c r="L822" s="6" t="n">
        <v>-0</v>
      </c>
      <c r="M822" s="6" t="s">
        <f>=I822+J822+K822+L822</f>
      </c>
      <c r="N822" s="6"/>
      <c r="O822" s="16"/>
      <c r="P822" s="16" t="s">
        <v>552</v>
      </c>
    </row>
    <row collapsed="false" customFormat="false" customHeight="false" hidden="false" ht="12.1" outlineLevel="0" r="823">
      <c r="A823" s="25" t="n">
        <v>46209.685324074</v>
      </c>
      <c r="B823" s="26" t="s">
        <v>526</v>
      </c>
      <c r="C823" s="26" t="s">
        <v>781</v>
      </c>
      <c r="D823" s="26" t="s">
        <v>467</v>
      </c>
      <c r="E823" s="26" t="s">
        <v>73</v>
      </c>
      <c r="F823" s="26" t="s">
        <v>20</v>
      </c>
      <c r="G823" s="27" t="n">
        <v>-23</v>
      </c>
      <c r="H823" s="28" t="n">
        <v>101.31443043478</v>
      </c>
      <c r="I823" s="28" t="n">
        <v>179955.42</v>
      </c>
      <c r="J823" s="28" t="n">
        <v>870.33</v>
      </c>
      <c r="K823" s="28" t="n">
        <v>-125.97</v>
      </c>
      <c r="L823" s="28" t="n">
        <v>-0</v>
      </c>
      <c r="M823" s="6" t="s">
        <f>=I823+J823+K823+L823</f>
      </c>
      <c r="N823" s="28"/>
      <c r="O823" s="26"/>
      <c r="P823" s="26" t="s">
        <v>552</v>
      </c>
    </row>
    <row collapsed="false" customFormat="false" customHeight="false" hidden="false" ht="12.1" outlineLevel="0" r="824">
      <c r="A824" s="20" t="n">
        <v>46209.686203704</v>
      </c>
      <c r="B824" s="16" t="s">
        <v>51</v>
      </c>
      <c r="C824" s="16" t="s">
        <v>614</v>
      </c>
      <c r="D824" s="16" t="s">
        <v>466</v>
      </c>
      <c r="E824" s="16" t="s">
        <v>18</v>
      </c>
      <c r="F824" s="16" t="s">
        <v>20</v>
      </c>
      <c r="G824" s="7" t="n">
        <v>331</v>
      </c>
      <c r="H824" s="6" t="n">
        <v>545.2</v>
      </c>
      <c r="I824" s="6" t="n">
        <v>-180461.2</v>
      </c>
      <c r="J824" s="6" t="n">
        <v>-0</v>
      </c>
      <c r="K824" s="6" t="n">
        <v>-126.31</v>
      </c>
      <c r="L824" s="6" t="n">
        <v>-0</v>
      </c>
      <c r="M824" s="6" t="s">
        <f>=I824+J824+K824+L824</f>
      </c>
      <c r="N824" s="6"/>
      <c r="O824" s="16"/>
      <c r="P824" s="16" t="s">
        <v>552</v>
      </c>
    </row>
    <row collapsed="false" customFormat="false" customHeight="false" hidden="false" ht="12.1" outlineLevel="0" r="825">
      <c r="A825" s="25" t="n">
        <v>46209.698668981</v>
      </c>
      <c r="B825" s="26" t="s">
        <v>55</v>
      </c>
      <c r="C825" s="26" t="s">
        <v>568</v>
      </c>
      <c r="D825" s="26" t="s">
        <v>467</v>
      </c>
      <c r="E825" s="26" t="s">
        <v>18</v>
      </c>
      <c r="F825" s="26" t="s">
        <v>20</v>
      </c>
      <c r="G825" s="27" t="n">
        <v>-740</v>
      </c>
      <c r="H825" s="28" t="n">
        <v>57.5</v>
      </c>
      <c r="I825" s="28" t="n">
        <v>42550</v>
      </c>
      <c r="J825" s="28" t="n">
        <v>0</v>
      </c>
      <c r="K825" s="28" t="n">
        <v>-119.15</v>
      </c>
      <c r="L825" s="28" t="n">
        <v>-0</v>
      </c>
      <c r="M825" s="6" t="s">
        <f>=I825+J825+K825+L825</f>
      </c>
      <c r="N825" s="28"/>
      <c r="O825" s="26"/>
      <c r="P825" s="26" t="s">
        <v>655</v>
      </c>
    </row>
    <row collapsed="false" customFormat="false" customHeight="false" hidden="false" ht="12.1" outlineLevel="0" r="826">
      <c r="A826" s="25" t="n">
        <v>46209.69880787</v>
      </c>
      <c r="B826" s="26" t="s">
        <v>47</v>
      </c>
      <c r="C826" s="26" t="s">
        <v>700</v>
      </c>
      <c r="D826" s="26" t="s">
        <v>467</v>
      </c>
      <c r="E826" s="26" t="s">
        <v>18</v>
      </c>
      <c r="F826" s="26" t="s">
        <v>20</v>
      </c>
      <c r="G826" s="27" t="n">
        <v>-165</v>
      </c>
      <c r="H826" s="28" t="n">
        <v>246</v>
      </c>
      <c r="I826" s="28" t="n">
        <v>40590</v>
      </c>
      <c r="J826" s="28" t="n">
        <v>0</v>
      </c>
      <c r="K826" s="28" t="n">
        <v>-113.68</v>
      </c>
      <c r="L826" s="28" t="n">
        <v>-0</v>
      </c>
      <c r="M826" s="6" t="s">
        <f>=I826+J826+K826+L826</f>
      </c>
      <c r="N826" s="28"/>
      <c r="O826" s="26"/>
      <c r="P826" s="26" t="s">
        <v>655</v>
      </c>
    </row>
    <row collapsed="false" customFormat="false" customHeight="false" hidden="false" ht="12.1" outlineLevel="0" r="827">
      <c r="A827" s="25" t="n">
        <v>46209.698981481</v>
      </c>
      <c r="B827" s="26" t="s">
        <v>23</v>
      </c>
      <c r="C827" s="26" t="s">
        <v>554</v>
      </c>
      <c r="D827" s="26" t="s">
        <v>467</v>
      </c>
      <c r="E827" s="26" t="s">
        <v>18</v>
      </c>
      <c r="F827" s="26" t="s">
        <v>20</v>
      </c>
      <c r="G827" s="27" t="n">
        <v>-110</v>
      </c>
      <c r="H827" s="28" t="n">
        <v>298.92</v>
      </c>
      <c r="I827" s="28" t="n">
        <v>32881.2</v>
      </c>
      <c r="J827" s="28" t="n">
        <v>0</v>
      </c>
      <c r="K827" s="28" t="n">
        <v>-82.2</v>
      </c>
      <c r="L827" s="28" t="n">
        <v>-0</v>
      </c>
      <c r="M827" s="6" t="s">
        <f>=I827+J827+K827+L827</f>
      </c>
      <c r="N827" s="28"/>
      <c r="O827" s="26"/>
      <c r="P827" s="26" t="s">
        <v>655</v>
      </c>
    </row>
    <row collapsed="false" customFormat="false" customHeight="false" hidden="false" ht="12.1" outlineLevel="0" r="828">
      <c r="A828" s="25" t="n">
        <v>46209.699293981</v>
      </c>
      <c r="B828" s="26" t="s">
        <v>472</v>
      </c>
      <c r="C828" s="26" t="s">
        <v>577</v>
      </c>
      <c r="D828" s="26" t="s">
        <v>467</v>
      </c>
      <c r="E828" s="26" t="s">
        <v>18</v>
      </c>
      <c r="F828" s="26" t="s">
        <v>20</v>
      </c>
      <c r="G828" s="27" t="n">
        <v>-200</v>
      </c>
      <c r="H828" s="28" t="n">
        <v>38.19</v>
      </c>
      <c r="I828" s="28" t="n">
        <v>7638</v>
      </c>
      <c r="J828" s="28" t="n">
        <v>0</v>
      </c>
      <c r="K828" s="28" t="n">
        <v>-19.1</v>
      </c>
      <c r="L828" s="28" t="n">
        <v>-0</v>
      </c>
      <c r="M828" s="6" t="s">
        <f>=I828+J828+K828+L828</f>
      </c>
      <c r="N828" s="28"/>
      <c r="O828" s="26"/>
      <c r="P828" s="26" t="s">
        <v>655</v>
      </c>
    </row>
    <row collapsed="false" customFormat="false" customHeight="false" hidden="false" ht="12.1" outlineLevel="0" r="829">
      <c r="A829" s="25" t="n">
        <v>46209.699571759</v>
      </c>
      <c r="B829" s="26" t="s">
        <v>31</v>
      </c>
      <c r="C829" s="26" t="s">
        <v>672</v>
      </c>
      <c r="D829" s="26" t="s">
        <v>467</v>
      </c>
      <c r="E829" s="26" t="s">
        <v>18</v>
      </c>
      <c r="F829" s="26" t="s">
        <v>20</v>
      </c>
      <c r="G829" s="27" t="n">
        <v>-19900</v>
      </c>
      <c r="H829" s="28" t="n">
        <v>8.31</v>
      </c>
      <c r="I829" s="28" t="n">
        <v>165369</v>
      </c>
      <c r="J829" s="28" t="n">
        <v>0</v>
      </c>
      <c r="K829" s="28" t="n">
        <v>-414.98</v>
      </c>
      <c r="L829" s="28" t="n">
        <v>-0</v>
      </c>
      <c r="M829" s="6" t="s">
        <f>=I829+J829+K829+L829</f>
      </c>
      <c r="N829" s="28"/>
      <c r="O829" s="26"/>
      <c r="P829" s="26" t="s">
        <v>655</v>
      </c>
    </row>
    <row collapsed="false" customFormat="false" customHeight="false" hidden="false" ht="12.1" outlineLevel="0" r="830">
      <c r="A830" s="20" t="n">
        <v>46209.699907407</v>
      </c>
      <c r="B830" s="16" t="s">
        <v>35</v>
      </c>
      <c r="C830" s="16" t="s">
        <v>677</v>
      </c>
      <c r="D830" s="16" t="s">
        <v>466</v>
      </c>
      <c r="E830" s="16" t="s">
        <v>18</v>
      </c>
      <c r="F830" s="16" t="s">
        <v>20</v>
      </c>
      <c r="G830" s="7" t="n">
        <v>2600</v>
      </c>
      <c r="H830" s="6" t="n">
        <v>10.47</v>
      </c>
      <c r="I830" s="6" t="n">
        <v>-27222</v>
      </c>
      <c r="J830" s="6" t="n">
        <v>-0</v>
      </c>
      <c r="K830" s="6" t="n">
        <v>-19.06</v>
      </c>
      <c r="L830" s="6" t="n">
        <v>-0</v>
      </c>
      <c r="M830" s="6" t="s">
        <f>=I830+J830+K830+L830</f>
      </c>
      <c r="N830" s="6"/>
      <c r="O830" s="16"/>
      <c r="P830" s="16" t="s">
        <v>552</v>
      </c>
    </row>
    <row collapsed="false" customFormat="false" customHeight="false" hidden="false" ht="12.1" outlineLevel="0" r="831">
      <c r="A831" s="25" t="n">
        <v>46209.732314815</v>
      </c>
      <c r="B831" s="26" t="s">
        <v>519</v>
      </c>
      <c r="C831" s="26" t="s">
        <v>686</v>
      </c>
      <c r="D831" s="26" t="s">
        <v>467</v>
      </c>
      <c r="E831" s="26" t="s">
        <v>73</v>
      </c>
      <c r="F831" s="26" t="s">
        <v>20</v>
      </c>
      <c r="G831" s="27" t="n">
        <v>-14</v>
      </c>
      <c r="H831" s="28" t="n">
        <v>102.882</v>
      </c>
      <c r="I831" s="28" t="n">
        <v>111232.9</v>
      </c>
      <c r="J831" s="28" t="n">
        <v>648.7</v>
      </c>
      <c r="K831" s="28" t="n">
        <v>-77.86</v>
      </c>
      <c r="L831" s="28" t="n">
        <v>-0</v>
      </c>
      <c r="M831" s="6" t="s">
        <f>=I831+J831+K831+L831</f>
      </c>
      <c r="N831" s="28"/>
      <c r="O831" s="26"/>
      <c r="P831" s="26" t="s">
        <v>552</v>
      </c>
    </row>
    <row collapsed="false" customFormat="false" customHeight="false" hidden="false" ht="12.1" outlineLevel="0" r="832">
      <c r="A832" s="20" t="n">
        <v>46209.737569444</v>
      </c>
      <c r="B832" s="16" t="s">
        <v>63</v>
      </c>
      <c r="C832" s="16" t="s">
        <v>664</v>
      </c>
      <c r="D832" s="16" t="s">
        <v>466</v>
      </c>
      <c r="E832" s="16" t="s">
        <v>18</v>
      </c>
      <c r="F832" s="16" t="s">
        <v>20</v>
      </c>
      <c r="G832" s="7" t="n">
        <v>96</v>
      </c>
      <c r="H832" s="6" t="n">
        <v>1154.8</v>
      </c>
      <c r="I832" s="6" t="n">
        <v>-110860.8</v>
      </c>
      <c r="J832" s="6" t="n">
        <v>-0</v>
      </c>
      <c r="K832" s="6" t="n">
        <v>-77.6</v>
      </c>
      <c r="L832" s="6" t="n">
        <v>-0</v>
      </c>
      <c r="M832" s="6" t="s">
        <f>=I832+J832+K832+L832</f>
      </c>
      <c r="N832" s="6"/>
      <c r="O832" s="16"/>
      <c r="P832" s="16" t="s">
        <v>552</v>
      </c>
    </row>
    <row collapsed="false" customFormat="false" customHeight="false" hidden="false" ht="12.1" outlineLevel="0" r="833">
      <c r="A833" s="20" t="n">
        <v>46209.738090278</v>
      </c>
      <c r="B833" s="16" t="s">
        <v>39</v>
      </c>
      <c r="C833" s="16" t="s">
        <v>666</v>
      </c>
      <c r="D833" s="16" t="s">
        <v>466</v>
      </c>
      <c r="E833" s="16" t="s">
        <v>18</v>
      </c>
      <c r="F833" s="16" t="s">
        <v>20</v>
      </c>
      <c r="G833" s="7" t="n">
        <v>1</v>
      </c>
      <c r="H833" s="6" t="n">
        <v>247.66</v>
      </c>
      <c r="I833" s="6" t="n">
        <v>-247.66</v>
      </c>
      <c r="J833" s="6" t="n">
        <v>-0</v>
      </c>
      <c r="K833" s="6" t="n">
        <v>-0.17</v>
      </c>
      <c r="L833" s="6" t="n">
        <v>-0</v>
      </c>
      <c r="M833" s="6" t="s">
        <f>=I833+J833+K833+L833</f>
      </c>
      <c r="N833" s="6"/>
      <c r="O833" s="16"/>
      <c r="P833" s="16" t="s">
        <v>552</v>
      </c>
    </row>
    <row collapsed="false" customFormat="false" customHeight="false" hidden="false" ht="12.1" outlineLevel="0" r="834">
      <c r="A834" s="33" t="n">
        <v>46210.020636574</v>
      </c>
      <c r="B834" s="34" t="s">
        <v>588</v>
      </c>
      <c r="C834" s="34" t="s">
        <v>438</v>
      </c>
      <c r="D834" s="34" t="s">
        <v>588</v>
      </c>
      <c r="E834" s="34" t="s">
        <v>588</v>
      </c>
      <c r="F834" s="34" t="s">
        <v>20</v>
      </c>
      <c r="G834" s="35" t="n">
        <v>1</v>
      </c>
      <c r="H834" s="36" t="n">
        <v>-544463.37</v>
      </c>
      <c r="I834" s="36" t="n">
        <v>-544463.37</v>
      </c>
      <c r="J834" s="36" t="n">
        <v>0</v>
      </c>
      <c r="K834" s="36" t="n">
        <v>-0</v>
      </c>
      <c r="L834" s="36" t="n">
        <v>-0</v>
      </c>
      <c r="M834" s="6" t="s">
        <f>=I834+J834+K834+L834</f>
      </c>
      <c r="N834" s="36"/>
      <c r="O834" s="34"/>
      <c r="P834" s="34" t="s">
        <v>655</v>
      </c>
    </row>
    <row collapsed="false" customFormat="false" customHeight="false" hidden="false" ht="12.1" outlineLevel="0" r="835">
      <c r="A835" s="29" t="n">
        <v>46210.020636574</v>
      </c>
      <c r="B835" s="30" t="s">
        <v>579</v>
      </c>
      <c r="C835" s="30" t="s">
        <v>662</v>
      </c>
      <c r="D835" s="30" t="s">
        <v>579</v>
      </c>
      <c r="E835" s="30" t="s">
        <v>579</v>
      </c>
      <c r="F835" s="30" t="s">
        <v>20</v>
      </c>
      <c r="G835" s="31" t="n">
        <v>1</v>
      </c>
      <c r="H835" s="32" t="n">
        <v>-1392</v>
      </c>
      <c r="I835" s="32" t="n">
        <v>-1392</v>
      </c>
      <c r="J835" s="32" t="n">
        <v>0</v>
      </c>
      <c r="K835" s="32" t="n">
        <v>-0</v>
      </c>
      <c r="L835" s="32" t="n">
        <v>-0</v>
      </c>
      <c r="M835" s="6" t="s">
        <f>=I835+J835+K835+L835</f>
      </c>
      <c r="N835" s="32"/>
      <c r="O835" s="30"/>
      <c r="P835" s="30" t="s">
        <v>655</v>
      </c>
    </row>
    <row collapsed="false" customFormat="false" customHeight="false" hidden="false" ht="12.1" outlineLevel="0" r="836">
      <c r="A836" s="21" t="n">
        <v>46211.559259259</v>
      </c>
      <c r="B836" s="22" t="s">
        <v>581</v>
      </c>
      <c r="C836" s="22" t="s">
        <v>817</v>
      </c>
      <c r="D836" s="22" t="s">
        <v>581</v>
      </c>
      <c r="E836" s="22" t="s">
        <v>581</v>
      </c>
      <c r="F836" s="22" t="s">
        <v>20</v>
      </c>
      <c r="G836" s="23" t="n">
        <v>1</v>
      </c>
      <c r="H836" s="24" t="n">
        <v>692.02</v>
      </c>
      <c r="I836" s="24" t="n">
        <v>692.02</v>
      </c>
      <c r="J836" s="24" t="n">
        <v>0</v>
      </c>
      <c r="K836" s="24" t="n">
        <v>-0</v>
      </c>
      <c r="L836" s="24" t="n">
        <v>-0</v>
      </c>
      <c r="M836" s="6" t="s">
        <f>=I836+J836+K836+L836</f>
      </c>
      <c r="N836" s="24"/>
      <c r="O836" s="22"/>
      <c r="P836" s="22" t="s">
        <v>552</v>
      </c>
    </row>
    <row collapsed="false" customFormat="false" customHeight="false" hidden="false" ht="12.1" outlineLevel="0" r="837">
      <c r="A837" s="20" t="n">
        <v>46211.632071759</v>
      </c>
      <c r="B837" s="16" t="s">
        <v>39</v>
      </c>
      <c r="C837" s="16" t="s">
        <v>666</v>
      </c>
      <c r="D837" s="16" t="s">
        <v>466</v>
      </c>
      <c r="E837" s="16" t="s">
        <v>18</v>
      </c>
      <c r="F837" s="16" t="s">
        <v>20</v>
      </c>
      <c r="G837" s="7" t="n">
        <v>3</v>
      </c>
      <c r="H837" s="6" t="n">
        <v>254.86</v>
      </c>
      <c r="I837" s="6" t="n">
        <v>-764.58</v>
      </c>
      <c r="J837" s="6" t="n">
        <v>-0</v>
      </c>
      <c r="K837" s="6" t="n">
        <v>-0.54</v>
      </c>
      <c r="L837" s="6" t="n">
        <v>-0</v>
      </c>
      <c r="M837" s="6" t="s">
        <f>=I837+J837+K837+L837</f>
      </c>
      <c r="N837" s="6"/>
      <c r="O837" s="16"/>
      <c r="P837" s="16" t="s">
        <v>552</v>
      </c>
    </row>
    <row collapsed="false" customFormat="false" customHeight="false" hidden="false" ht="12.1" outlineLevel="0" r="838">
      <c r="A838" s="21" t="n">
        <v>46213.020636574</v>
      </c>
      <c r="B838" s="22" t="s">
        <v>581</v>
      </c>
      <c r="C838" s="22" t="s">
        <v>818</v>
      </c>
      <c r="D838" s="22" t="s">
        <v>581</v>
      </c>
      <c r="E838" s="22" t="s">
        <v>581</v>
      </c>
      <c r="F838" s="22" t="s">
        <v>20</v>
      </c>
      <c r="G838" s="23" t="n">
        <v>1</v>
      </c>
      <c r="H838" s="24" t="n">
        <v>2445.62</v>
      </c>
      <c r="I838" s="24" t="n">
        <v>2445.62</v>
      </c>
      <c r="J838" s="24" t="n">
        <v>0</v>
      </c>
      <c r="K838" s="24" t="n">
        <v>-0</v>
      </c>
      <c r="L838" s="24" t="n">
        <v>-0</v>
      </c>
      <c r="M838" s="6" t="s">
        <f>=I838+J838+K838+L838</f>
      </c>
      <c r="N838" s="24"/>
      <c r="O838" s="22"/>
      <c r="P838" s="22" t="s">
        <v>655</v>
      </c>
    </row>
    <row collapsed="false" customFormat="false" customHeight="false" hidden="false" ht="12.1" outlineLevel="0" r="839">
      <c r="A839" s="29" t="n">
        <v>46213.020636574</v>
      </c>
      <c r="B839" s="30" t="s">
        <v>579</v>
      </c>
      <c r="C839" s="30" t="s">
        <v>662</v>
      </c>
      <c r="D839" s="30" t="s">
        <v>579</v>
      </c>
      <c r="E839" s="30" t="s">
        <v>579</v>
      </c>
      <c r="F839" s="30" t="s">
        <v>20</v>
      </c>
      <c r="G839" s="31" t="n">
        <v>1</v>
      </c>
      <c r="H839" s="32" t="n">
        <v>-2446</v>
      </c>
      <c r="I839" s="32" t="n">
        <v>-2446</v>
      </c>
      <c r="J839" s="32" t="n">
        <v>0</v>
      </c>
      <c r="K839" s="32" t="n">
        <v>-0</v>
      </c>
      <c r="L839" s="32" t="n">
        <v>-0</v>
      </c>
      <c r="M839" s="6" t="s">
        <f>=I839+J839+K839+L839</f>
      </c>
      <c r="N839" s="32"/>
      <c r="O839" s="30"/>
      <c r="P839" s="30" t="s">
        <v>655</v>
      </c>
    </row>
    <row collapsed="false" customFormat="false" customHeight="false" hidden="false" ht="12.1" outlineLevel="0" r="840">
      <c r="A840" s="33" t="n">
        <v>46216.020636574</v>
      </c>
      <c r="B840" s="34" t="s">
        <v>588</v>
      </c>
      <c r="C840" s="34" t="s">
        <v>438</v>
      </c>
      <c r="D840" s="34" t="s">
        <v>588</v>
      </c>
      <c r="E840" s="34" t="s">
        <v>588</v>
      </c>
      <c r="F840" s="34" t="s">
        <v>20</v>
      </c>
      <c r="G840" s="35" t="n">
        <v>1</v>
      </c>
      <c r="H840" s="36" t="n">
        <v>-473.99</v>
      </c>
      <c r="I840" s="36" t="n">
        <v>-473.99</v>
      </c>
      <c r="J840" s="36" t="n">
        <v>0</v>
      </c>
      <c r="K840" s="36" t="n">
        <v>-0</v>
      </c>
      <c r="L840" s="36" t="n">
        <v>-0</v>
      </c>
      <c r="M840" s="6" t="s">
        <f>=I840+J840+K840+L840</f>
      </c>
      <c r="N840" s="36"/>
      <c r="O840" s="34"/>
      <c r="P840" s="34" t="s">
        <v>655</v>
      </c>
    </row>
    <row collapsed="false" customFormat="false" customHeight="false" hidden="false" ht="12.1" outlineLevel="0" r="841">
      <c r="A841" s="21" t="n">
        <v>46216.020636574</v>
      </c>
      <c r="B841" s="22" t="s">
        <v>581</v>
      </c>
      <c r="C841" s="22" t="s">
        <v>819</v>
      </c>
      <c r="D841" s="22" t="s">
        <v>581</v>
      </c>
      <c r="E841" s="22" t="s">
        <v>581</v>
      </c>
      <c r="F841" s="22" t="s">
        <v>20</v>
      </c>
      <c r="G841" s="23" t="n">
        <v>1</v>
      </c>
      <c r="H841" s="24" t="n">
        <v>473.84</v>
      </c>
      <c r="I841" s="24" t="n">
        <v>473.84</v>
      </c>
      <c r="J841" s="24" t="n">
        <v>0</v>
      </c>
      <c r="K841" s="24" t="n">
        <v>-0</v>
      </c>
      <c r="L841" s="24" t="n">
        <v>-0</v>
      </c>
      <c r="M841" s="6" t="s">
        <f>=I841+J841+K841+L841</f>
      </c>
      <c r="N841" s="24"/>
      <c r="O841" s="22"/>
      <c r="P841" s="22" t="s">
        <v>655</v>
      </c>
    </row>
    <row collapsed="false" customFormat="false" customHeight="false" hidden="false" ht="12.1" outlineLevel="0" r="842">
      <c r="A842" s="21" t="n">
        <v>46216.671388889</v>
      </c>
      <c r="B842" s="22" t="s">
        <v>551</v>
      </c>
      <c r="C842" s="22" t="s">
        <v>112</v>
      </c>
      <c r="D842" s="22" t="s">
        <v>551</v>
      </c>
      <c r="E842" s="22" t="s">
        <v>551</v>
      </c>
      <c r="F842" s="22" t="s">
        <v>20</v>
      </c>
      <c r="G842" s="23" t="n">
        <v>1</v>
      </c>
      <c r="H842" s="24" t="n">
        <v>100000</v>
      </c>
      <c r="I842" s="24" t="n">
        <v>100000</v>
      </c>
      <c r="J842" s="24" t="n">
        <v>0</v>
      </c>
      <c r="K842" s="24" t="n">
        <v>-0</v>
      </c>
      <c r="L842" s="24" t="n">
        <v>-0</v>
      </c>
      <c r="M842" s="6" t="s">
        <f>=I842+J842+K842+L842</f>
      </c>
      <c r="N842" s="24"/>
      <c r="O842" s="22"/>
      <c r="P842" s="22" t="s">
        <v>552</v>
      </c>
    </row>
    <row collapsed="false" customFormat="false" customHeight="false" hidden="false" ht="12.1" outlineLevel="0" r="843">
      <c r="A843" s="20" t="n">
        <v>46216.672719907</v>
      </c>
      <c r="B843" s="16" t="s">
        <v>35</v>
      </c>
      <c r="C843" s="16" t="s">
        <v>677</v>
      </c>
      <c r="D843" s="16" t="s">
        <v>466</v>
      </c>
      <c r="E843" s="16" t="s">
        <v>18</v>
      </c>
      <c r="F843" s="16" t="s">
        <v>20</v>
      </c>
      <c r="G843" s="7" t="n">
        <v>10000</v>
      </c>
      <c r="H843" s="6" t="n">
        <v>9.965</v>
      </c>
      <c r="I843" s="6" t="n">
        <v>-99650</v>
      </c>
      <c r="J843" s="6" t="n">
        <v>-0</v>
      </c>
      <c r="K843" s="6" t="n">
        <v>-69.75</v>
      </c>
      <c r="L843" s="6" t="n">
        <v>-0</v>
      </c>
      <c r="M843" s="6" t="s">
        <f>=I843+J843+K843+L843</f>
      </c>
      <c r="N843" s="6"/>
      <c r="O843" s="16"/>
      <c r="P843" s="16" t="s">
        <v>552</v>
      </c>
    </row>
    <row collapsed="false" customFormat="false" customHeight="false" hidden="false" ht="12.1" outlineLevel="0" r="844">
      <c r="A844" s="25" t="n">
        <v>46216.689652778</v>
      </c>
      <c r="B844" s="26" t="s">
        <v>31</v>
      </c>
      <c r="C844" s="26" t="s">
        <v>672</v>
      </c>
      <c r="D844" s="26" t="s">
        <v>467</v>
      </c>
      <c r="E844" s="26" t="s">
        <v>18</v>
      </c>
      <c r="F844" s="26" t="s">
        <v>20</v>
      </c>
      <c r="G844" s="27" t="n">
        <v>-2900</v>
      </c>
      <c r="H844" s="28" t="n">
        <v>7.275</v>
      </c>
      <c r="I844" s="28" t="n">
        <v>21097.5</v>
      </c>
      <c r="J844" s="28" t="n">
        <v>0</v>
      </c>
      <c r="K844" s="28" t="n">
        <v>-59.08</v>
      </c>
      <c r="L844" s="28" t="n">
        <v>-0</v>
      </c>
      <c r="M844" s="6" t="s">
        <f>=I844+J844+K844+L844</f>
      </c>
      <c r="N844" s="28"/>
      <c r="O844" s="26"/>
      <c r="P844" s="26" t="s">
        <v>655</v>
      </c>
    </row>
    <row collapsed="false" customFormat="false" customHeight="false" hidden="false" ht="12.1" outlineLevel="0" r="845">
      <c r="A845" s="25" t="n">
        <v>46216.689803241</v>
      </c>
      <c r="B845" s="26" t="s">
        <v>35</v>
      </c>
      <c r="C845" s="26" t="s">
        <v>677</v>
      </c>
      <c r="D845" s="26" t="s">
        <v>467</v>
      </c>
      <c r="E845" s="26" t="s">
        <v>18</v>
      </c>
      <c r="F845" s="26" t="s">
        <v>20</v>
      </c>
      <c r="G845" s="27" t="n">
        <v>-16100</v>
      </c>
      <c r="H845" s="28" t="n">
        <v>9.955</v>
      </c>
      <c r="I845" s="28" t="n">
        <v>160275.5</v>
      </c>
      <c r="J845" s="28" t="n">
        <v>0</v>
      </c>
      <c r="K845" s="28" t="n">
        <v>-448.78</v>
      </c>
      <c r="L845" s="28" t="n">
        <v>-0</v>
      </c>
      <c r="M845" s="6" t="s">
        <f>=I845+J845+K845+L845</f>
      </c>
      <c r="N845" s="28"/>
      <c r="O845" s="26"/>
      <c r="P845" s="26" t="s">
        <v>655</v>
      </c>
    </row>
    <row collapsed="false" customFormat="false" customHeight="false" hidden="false" ht="12.1" outlineLevel="0" r="846">
      <c r="A846" s="21" t="n">
        <v>46217.020636574</v>
      </c>
      <c r="B846" s="22" t="s">
        <v>581</v>
      </c>
      <c r="C846" s="22" t="s">
        <v>820</v>
      </c>
      <c r="D846" s="22" t="s">
        <v>581</v>
      </c>
      <c r="E846" s="22" t="s">
        <v>581</v>
      </c>
      <c r="F846" s="22" t="s">
        <v>20</v>
      </c>
      <c r="G846" s="23" t="n">
        <v>1</v>
      </c>
      <c r="H846" s="24" t="n">
        <v>1435</v>
      </c>
      <c r="I846" s="24" t="n">
        <v>1435</v>
      </c>
      <c r="J846" s="24" t="n">
        <v>0</v>
      </c>
      <c r="K846" s="24" t="n">
        <v>-0</v>
      </c>
      <c r="L846" s="24" t="n">
        <v>-0</v>
      </c>
      <c r="M846" s="6" t="s">
        <f>=I846+J846+K846+L846</f>
      </c>
      <c r="N846" s="24"/>
      <c r="O846" s="22"/>
      <c r="P846" s="22" t="s">
        <v>655</v>
      </c>
    </row>
    <row collapsed="false" customFormat="false" customHeight="false" hidden="false" ht="12.1" outlineLevel="0" r="847">
      <c r="A847" s="33" t="n">
        <v>46217.020636574</v>
      </c>
      <c r="B847" s="34" t="s">
        <v>588</v>
      </c>
      <c r="C847" s="34" t="s">
        <v>458</v>
      </c>
      <c r="D847" s="34" t="s">
        <v>588</v>
      </c>
      <c r="E847" s="34" t="s">
        <v>588</v>
      </c>
      <c r="F847" s="34" t="s">
        <v>20</v>
      </c>
      <c r="G847" s="35" t="n">
        <v>2</v>
      </c>
      <c r="H847" s="36" t="n">
        <v>89968</v>
      </c>
      <c r="I847" s="36" t="n">
        <v>-182808</v>
      </c>
      <c r="J847" s="36" t="n">
        <v>0</v>
      </c>
      <c r="K847" s="36" t="n">
        <v>-0</v>
      </c>
      <c r="L847" s="36" t="n">
        <v>-0</v>
      </c>
      <c r="M847" s="6" t="s">
        <f>=I847+J847+K847+L847</f>
      </c>
      <c r="N847" s="36"/>
      <c r="O847" s="34"/>
      <c r="P847" s="34" t="s">
        <v>655</v>
      </c>
    </row>
    <row collapsed="false" customFormat="false" customHeight="false" hidden="false" ht="12.1" outlineLevel="0" r="848">
      <c r="A848" s="21" t="n">
        <v>46217.614189815</v>
      </c>
      <c r="B848" s="22" t="s">
        <v>551</v>
      </c>
      <c r="C848" s="22" t="s">
        <v>112</v>
      </c>
      <c r="D848" s="22" t="s">
        <v>551</v>
      </c>
      <c r="E848" s="22" t="s">
        <v>551</v>
      </c>
      <c r="F848" s="22" t="s">
        <v>20</v>
      </c>
      <c r="G848" s="23" t="n">
        <v>1</v>
      </c>
      <c r="H848" s="24" t="n">
        <v>207000</v>
      </c>
      <c r="I848" s="24" t="n">
        <v>207000</v>
      </c>
      <c r="J848" s="24" t="n">
        <v>0</v>
      </c>
      <c r="K848" s="24" t="n">
        <v>-0</v>
      </c>
      <c r="L848" s="24" t="n">
        <v>-0</v>
      </c>
      <c r="M848" s="6" t="s">
        <f>=I848+J848+K848+L848</f>
      </c>
      <c r="N848" s="24"/>
      <c r="O848" s="22"/>
      <c r="P848" s="22" t="s">
        <v>552</v>
      </c>
    </row>
    <row collapsed="false" customFormat="false" customHeight="false" hidden="false" ht="12.1" outlineLevel="0" r="849">
      <c r="A849" s="20" t="n">
        <v>46217.614768519</v>
      </c>
      <c r="B849" s="16" t="s">
        <v>39</v>
      </c>
      <c r="C849" s="16" t="s">
        <v>666</v>
      </c>
      <c r="D849" s="16" t="s">
        <v>466</v>
      </c>
      <c r="E849" s="16" t="s">
        <v>18</v>
      </c>
      <c r="F849" s="16" t="s">
        <v>20</v>
      </c>
      <c r="G849" s="7" t="n">
        <v>828</v>
      </c>
      <c r="H849" s="6" t="n">
        <v>249.92</v>
      </c>
      <c r="I849" s="6" t="n">
        <v>-206933.76</v>
      </c>
      <c r="J849" s="6" t="n">
        <v>-0</v>
      </c>
      <c r="K849" s="6" t="n">
        <v>-144.85</v>
      </c>
      <c r="L849" s="6" t="n">
        <v>-0</v>
      </c>
      <c r="M849" s="6" t="s">
        <f>=I849+J849+K849+L849</f>
      </c>
      <c r="N849" s="6"/>
      <c r="O849" s="16"/>
      <c r="P849" s="16" t="s">
        <v>552</v>
      </c>
    </row>
    <row collapsed="false" customFormat="false" customHeight="false" hidden="false" ht="12.1" outlineLevel="0" r="850">
      <c r="A850" s="25" t="n">
        <v>46217.633020833</v>
      </c>
      <c r="B850" s="26" t="s">
        <v>39</v>
      </c>
      <c r="C850" s="26" t="s">
        <v>666</v>
      </c>
      <c r="D850" s="26" t="s">
        <v>467</v>
      </c>
      <c r="E850" s="26" t="s">
        <v>18</v>
      </c>
      <c r="F850" s="26" t="s">
        <v>20</v>
      </c>
      <c r="G850" s="27" t="n">
        <v>-818</v>
      </c>
      <c r="H850" s="28" t="n">
        <v>249.82</v>
      </c>
      <c r="I850" s="28" t="n">
        <v>204352.76</v>
      </c>
      <c r="J850" s="28" t="n">
        <v>0</v>
      </c>
      <c r="K850" s="28" t="n">
        <v>-539.57</v>
      </c>
      <c r="L850" s="28" t="n">
        <v>-0</v>
      </c>
      <c r="M850" s="6" t="s">
        <f>=I850+J850+K850+L850</f>
      </c>
      <c r="N850" s="28"/>
      <c r="O850" s="26"/>
      <c r="P850" s="26" t="s">
        <v>655</v>
      </c>
    </row>
    <row collapsed="false" customFormat="false" customHeight="false" hidden="false" ht="12.1" outlineLevel="0" r="851">
      <c r="A851" s="33" t="n">
        <v>46218.020636574</v>
      </c>
      <c r="B851" s="34" t="s">
        <v>588</v>
      </c>
      <c r="C851" s="34" t="s">
        <v>438</v>
      </c>
      <c r="D851" s="34" t="s">
        <v>588</v>
      </c>
      <c r="E851" s="34" t="s">
        <v>588</v>
      </c>
      <c r="F851" s="34" t="s">
        <v>20</v>
      </c>
      <c r="G851" s="35" t="n">
        <v>1</v>
      </c>
      <c r="H851" s="36" t="n">
        <v>-203305.01</v>
      </c>
      <c r="I851" s="36" t="n">
        <v>-203305.01</v>
      </c>
      <c r="J851" s="36" t="n">
        <v>0</v>
      </c>
      <c r="K851" s="36" t="n">
        <v>-0</v>
      </c>
      <c r="L851" s="36" t="n">
        <v>-0</v>
      </c>
      <c r="M851" s="6" t="s">
        <f>=I851+J851+K851+L851</f>
      </c>
      <c r="N851" s="36"/>
      <c r="O851" s="34"/>
      <c r="P851" s="34" t="s">
        <v>655</v>
      </c>
    </row>
    <row collapsed="false" customFormat="false" customHeight="false" hidden="false" ht="12.1" outlineLevel="0" r="852">
      <c r="A852" s="21" t="n">
        <v>46219.020636574</v>
      </c>
      <c r="B852" s="22" t="s">
        <v>581</v>
      </c>
      <c r="C852" s="22" t="s">
        <v>821</v>
      </c>
      <c r="D852" s="22" t="s">
        <v>581</v>
      </c>
      <c r="E852" s="22" t="s">
        <v>581</v>
      </c>
      <c r="F852" s="22" t="s">
        <v>20</v>
      </c>
      <c r="G852" s="23" t="n">
        <v>1</v>
      </c>
      <c r="H852" s="24" t="n">
        <v>5558</v>
      </c>
      <c r="I852" s="24" t="n">
        <v>5558</v>
      </c>
      <c r="J852" s="24" t="n">
        <v>0</v>
      </c>
      <c r="K852" s="24" t="n">
        <v>-0</v>
      </c>
      <c r="L852" s="24" t="n">
        <v>-0</v>
      </c>
      <c r="M852" s="6" t="s">
        <f>=I852+J852+K852+L852</f>
      </c>
      <c r="N852" s="24"/>
      <c r="O852" s="22"/>
      <c r="P852" s="22" t="s">
        <v>655</v>
      </c>
    </row>
    <row collapsed="false" customFormat="false" customHeight="false" hidden="false" ht="12.1" outlineLevel="0" r="853">
      <c r="A853" s="33" t="n">
        <v>46219.020636574</v>
      </c>
      <c r="B853" s="34" t="s">
        <v>588</v>
      </c>
      <c r="C853" s="34" t="s">
        <v>438</v>
      </c>
      <c r="D853" s="34" t="s">
        <v>588</v>
      </c>
      <c r="E853" s="34" t="s">
        <v>588</v>
      </c>
      <c r="F853" s="34" t="s">
        <v>20</v>
      </c>
      <c r="G853" s="35" t="n">
        <v>2</v>
      </c>
      <c r="H853" s="36" t="n">
        <v>2778.84</v>
      </c>
      <c r="I853" s="36" t="n">
        <v>-5558.32</v>
      </c>
      <c r="J853" s="36" t="n">
        <v>0</v>
      </c>
      <c r="K853" s="36" t="n">
        <v>-0</v>
      </c>
      <c r="L853" s="36" t="n">
        <v>-0</v>
      </c>
      <c r="M853" s="6" t="s">
        <f>=I853+J853+K853+L853</f>
      </c>
      <c r="N853" s="36"/>
      <c r="O853" s="34"/>
      <c r="P853" s="34" t="s">
        <v>655</v>
      </c>
    </row>
    <row collapsed="false" customFormat="false" customHeight="false" hidden="false" ht="12.1" outlineLevel="0" r="854">
      <c r="A854" s="21" t="n">
        <v>46219.836886574</v>
      </c>
      <c r="B854" s="22" t="s">
        <v>551</v>
      </c>
      <c r="C854" s="22" t="s">
        <v>112</v>
      </c>
      <c r="D854" s="22" t="s">
        <v>551</v>
      </c>
      <c r="E854" s="22" t="s">
        <v>551</v>
      </c>
      <c r="F854" s="22" t="s">
        <v>20</v>
      </c>
      <c r="G854" s="23" t="n">
        <v>1</v>
      </c>
      <c r="H854" s="24" t="n">
        <v>286093</v>
      </c>
      <c r="I854" s="24" t="n">
        <v>286093</v>
      </c>
      <c r="J854" s="24" t="n">
        <v>0</v>
      </c>
      <c r="K854" s="24" t="n">
        <v>-0</v>
      </c>
      <c r="L854" s="24" t="n">
        <v>-0</v>
      </c>
      <c r="M854" s="6" t="s">
        <f>=I854+J854+K854+L854</f>
      </c>
      <c r="N854" s="24"/>
      <c r="O854" s="22"/>
      <c r="P854" s="22" t="s">
        <v>552</v>
      </c>
    </row>
    <row collapsed="false" customFormat="false" customHeight="false" hidden="false" ht="12.1" outlineLevel="0" r="855">
      <c r="A855" s="20" t="n">
        <v>46219.837916667</v>
      </c>
      <c r="B855" s="16" t="s">
        <v>17</v>
      </c>
      <c r="C855" s="16" t="s">
        <v>567</v>
      </c>
      <c r="D855" s="16" t="s">
        <v>466</v>
      </c>
      <c r="E855" s="16" t="s">
        <v>18</v>
      </c>
      <c r="F855" s="16" t="s">
        <v>20</v>
      </c>
      <c r="G855" s="7" t="n">
        <v>176</v>
      </c>
      <c r="H855" s="6" t="n">
        <v>1624.5</v>
      </c>
      <c r="I855" s="6" t="n">
        <v>-285912</v>
      </c>
      <c r="J855" s="6" t="n">
        <v>-0</v>
      </c>
      <c r="K855" s="6" t="n">
        <v>-200.13</v>
      </c>
      <c r="L855" s="6" t="n">
        <v>-0</v>
      </c>
      <c r="M855" s="6" t="s">
        <f>=I855+J855+K855+L855</f>
      </c>
      <c r="N855" s="6"/>
      <c r="O855" s="16"/>
      <c r="P855" s="16" t="s">
        <v>552</v>
      </c>
    </row>
    <row collapsed="false" customFormat="false" customHeight="false" hidden="false" ht="12.1" outlineLevel="0" r="856">
      <c r="A856" s="25" t="n">
        <v>46219.845694444</v>
      </c>
      <c r="B856" s="26" t="s">
        <v>527</v>
      </c>
      <c r="C856" s="26" t="s">
        <v>804</v>
      </c>
      <c r="D856" s="26" t="s">
        <v>467</v>
      </c>
      <c r="E856" s="26" t="s">
        <v>73</v>
      </c>
      <c r="F856" s="26" t="s">
        <v>20</v>
      </c>
      <c r="G856" s="27" t="n">
        <v>-7</v>
      </c>
      <c r="H856" s="28" t="n">
        <v>100.2</v>
      </c>
      <c r="I856" s="28" t="n">
        <v>80756.39</v>
      </c>
      <c r="J856" s="28" t="n">
        <v>232.11</v>
      </c>
      <c r="K856" s="28" t="n">
        <v>-56.53</v>
      </c>
      <c r="L856" s="28" t="n">
        <v>-0</v>
      </c>
      <c r="M856" s="6" t="s">
        <f>=I856+J856+K856+L856</f>
      </c>
      <c r="N856" s="28"/>
      <c r="O856" s="26"/>
      <c r="P856" s="26" t="s">
        <v>552</v>
      </c>
    </row>
    <row collapsed="false" customFormat="false" customHeight="false" hidden="false" ht="12.1" outlineLevel="0" r="857">
      <c r="A857" s="25" t="n">
        <v>46219.854895833</v>
      </c>
      <c r="B857" s="26" t="s">
        <v>17</v>
      </c>
      <c r="C857" s="26" t="s">
        <v>567</v>
      </c>
      <c r="D857" s="26" t="s">
        <v>467</v>
      </c>
      <c r="E857" s="26" t="s">
        <v>18</v>
      </c>
      <c r="F857" s="26" t="s">
        <v>20</v>
      </c>
      <c r="G857" s="27" t="n">
        <v>-161</v>
      </c>
      <c r="H857" s="28" t="n">
        <v>1626.7701863354</v>
      </c>
      <c r="I857" s="28" t="n">
        <v>261910</v>
      </c>
      <c r="J857" s="28" t="n">
        <v>0</v>
      </c>
      <c r="K857" s="28" t="n">
        <v>-733.36</v>
      </c>
      <c r="L857" s="28" t="n">
        <v>-0</v>
      </c>
      <c r="M857" s="6" t="s">
        <f>=I857+J857+K857+L857</f>
      </c>
      <c r="N857" s="28"/>
      <c r="O857" s="26"/>
      <c r="P857" s="26" t="s">
        <v>655</v>
      </c>
    </row>
    <row collapsed="false" customFormat="false" customHeight="false" hidden="false" ht="12.1" outlineLevel="0" r="858">
      <c r="A858" s="20" t="n">
        <v>46219.854965278</v>
      </c>
      <c r="B858" s="16" t="s">
        <v>23</v>
      </c>
      <c r="C858" s="16" t="s">
        <v>554</v>
      </c>
      <c r="D858" s="16" t="s">
        <v>466</v>
      </c>
      <c r="E858" s="16" t="s">
        <v>18</v>
      </c>
      <c r="F858" s="16" t="s">
        <v>20</v>
      </c>
      <c r="G858" s="7" t="n">
        <v>292</v>
      </c>
      <c r="H858" s="6" t="n">
        <v>276.87</v>
      </c>
      <c r="I858" s="6" t="n">
        <v>-80846.04</v>
      </c>
      <c r="J858" s="6" t="n">
        <v>-0</v>
      </c>
      <c r="K858" s="6" t="n">
        <v>-56.59</v>
      </c>
      <c r="L858" s="6" t="n">
        <v>-0</v>
      </c>
      <c r="M858" s="6" t="s">
        <f>=I858+J858+K858+L858</f>
      </c>
      <c r="N858" s="6"/>
      <c r="O858" s="16"/>
      <c r="P858" s="16" t="s">
        <v>552</v>
      </c>
    </row>
    <row collapsed="false" customFormat="false" customHeight="false" hidden="false" ht="12.1" outlineLevel="0" r="859">
      <c r="A859" s="33" t="n">
        <v>46220.020636574</v>
      </c>
      <c r="B859" s="34" t="s">
        <v>588</v>
      </c>
      <c r="C859" s="34" t="s">
        <v>438</v>
      </c>
      <c r="D859" s="34" t="s">
        <v>588</v>
      </c>
      <c r="E859" s="34" t="s">
        <v>588</v>
      </c>
      <c r="F859" s="34" t="s">
        <v>20</v>
      </c>
      <c r="G859" s="35" t="n">
        <v>1</v>
      </c>
      <c r="H859" s="36" t="n">
        <v>-261175.68</v>
      </c>
      <c r="I859" s="36" t="n">
        <v>-261175.68</v>
      </c>
      <c r="J859" s="36" t="n">
        <v>0</v>
      </c>
      <c r="K859" s="36" t="n">
        <v>-0</v>
      </c>
      <c r="L859" s="36" t="n">
        <v>-0</v>
      </c>
      <c r="M859" s="6" t="s">
        <f>=I859+J859+K859+L859</f>
      </c>
      <c r="N859" s="36"/>
      <c r="O859" s="34"/>
      <c r="P859" s="34" t="s">
        <v>655</v>
      </c>
    </row>
    <row collapsed="false" customFormat="false" customHeight="false" hidden="false" ht="12.1" outlineLevel="0" r="860">
      <c r="A860" s="25" t="n">
        <v>46220.737002315</v>
      </c>
      <c r="B860" s="26" t="s">
        <v>525</v>
      </c>
      <c r="C860" s="26" t="s">
        <v>780</v>
      </c>
      <c r="D860" s="26" t="s">
        <v>467</v>
      </c>
      <c r="E860" s="26" t="s">
        <v>73</v>
      </c>
      <c r="F860" s="26" t="s">
        <v>20</v>
      </c>
      <c r="G860" s="27" t="n">
        <v>-37</v>
      </c>
      <c r="H860" s="28" t="n">
        <v>96.502972972973</v>
      </c>
      <c r="I860" s="28" t="n">
        <v>279643.4</v>
      </c>
      <c r="J860" s="28" t="n">
        <v>1448.89</v>
      </c>
      <c r="K860" s="28" t="n">
        <v>-195.75</v>
      </c>
      <c r="L860" s="28" t="n">
        <v>-0</v>
      </c>
      <c r="M860" s="6" t="s">
        <f>=I860+J860+K860+L860</f>
      </c>
      <c r="N860" s="28"/>
      <c r="O860" s="26"/>
      <c r="P860" s="26" t="s">
        <v>552</v>
      </c>
    </row>
    <row collapsed="false" customFormat="false" customHeight="false" hidden="false" ht="12.1" outlineLevel="0" r="861">
      <c r="A861" s="20" t="n">
        <v>46220.739328704</v>
      </c>
      <c r="B861" s="16" t="s">
        <v>47</v>
      </c>
      <c r="C861" s="16" t="s">
        <v>700</v>
      </c>
      <c r="D861" s="16" t="s">
        <v>466</v>
      </c>
      <c r="E861" s="16" t="s">
        <v>18</v>
      </c>
      <c r="F861" s="16" t="s">
        <v>20</v>
      </c>
      <c r="G861" s="7" t="n">
        <v>500</v>
      </c>
      <c r="H861" s="6" t="n">
        <v>212.2</v>
      </c>
      <c r="I861" s="6" t="n">
        <v>-106100</v>
      </c>
      <c r="J861" s="6" t="n">
        <v>-0</v>
      </c>
      <c r="K861" s="6" t="n">
        <v>-74.27</v>
      </c>
      <c r="L861" s="6" t="n">
        <v>-0</v>
      </c>
      <c r="M861" s="6" t="s">
        <f>=I861+J861+K861+L861</f>
      </c>
      <c r="N861" s="6"/>
      <c r="O861" s="16"/>
      <c r="P861" s="16" t="s">
        <v>552</v>
      </c>
    </row>
    <row collapsed="false" customFormat="false" customHeight="false" hidden="false" ht="12.1" outlineLevel="0" r="862">
      <c r="A862" s="20" t="n">
        <v>46220.740138889</v>
      </c>
      <c r="B862" s="16" t="s">
        <v>35</v>
      </c>
      <c r="C862" s="16" t="s">
        <v>677</v>
      </c>
      <c r="D862" s="16" t="s">
        <v>466</v>
      </c>
      <c r="E862" s="16" t="s">
        <v>18</v>
      </c>
      <c r="F862" s="16" t="s">
        <v>20</v>
      </c>
      <c r="G862" s="7" t="n">
        <v>8500</v>
      </c>
      <c r="H862" s="6" t="n">
        <v>9.07</v>
      </c>
      <c r="I862" s="6" t="n">
        <v>-77095</v>
      </c>
      <c r="J862" s="6" t="n">
        <v>-0</v>
      </c>
      <c r="K862" s="6" t="n">
        <v>-53.97</v>
      </c>
      <c r="L862" s="6" t="n">
        <v>-0</v>
      </c>
      <c r="M862" s="6" t="s">
        <f>=I862+J862+K862+L862</f>
      </c>
      <c r="N862" s="6"/>
      <c r="O862" s="16"/>
      <c r="P862" s="16" t="s">
        <v>552</v>
      </c>
    </row>
    <row collapsed="false" customFormat="false" customHeight="false" hidden="false" ht="12.1" outlineLevel="0" r="863">
      <c r="A863" s="33" t="n">
        <v>46223.020636574</v>
      </c>
      <c r="B863" s="34" t="s">
        <v>588</v>
      </c>
      <c r="C863" s="34" t="s">
        <v>438</v>
      </c>
      <c r="D863" s="34" t="s">
        <v>588</v>
      </c>
      <c r="E863" s="34" t="s">
        <v>588</v>
      </c>
      <c r="F863" s="34" t="s">
        <v>20</v>
      </c>
      <c r="G863" s="35" t="n">
        <v>1</v>
      </c>
      <c r="H863" s="36" t="n">
        <v>-0.96</v>
      </c>
      <c r="I863" s="36" t="n">
        <v>-0.96</v>
      </c>
      <c r="J863" s="36" t="n">
        <v>0</v>
      </c>
      <c r="K863" s="36" t="n">
        <v>-0</v>
      </c>
      <c r="L863" s="36" t="n">
        <v>-0</v>
      </c>
      <c r="M863" s="6" t="s">
        <f>=I863+J863+K863+L863</f>
      </c>
      <c r="N863" s="36"/>
      <c r="O863" s="34"/>
      <c r="P863" s="34" t="s">
        <v>655</v>
      </c>
    </row>
    <row collapsed="false" customFormat="false" customHeight="false" hidden="false" ht="12.1" outlineLevel="0" r="864">
      <c r="A864" s="20" t="n">
        <v>46223.89</v>
      </c>
      <c r="B864" s="16" t="s">
        <v>17</v>
      </c>
      <c r="C864" s="16" t="s">
        <v>567</v>
      </c>
      <c r="D864" s="16" t="s">
        <v>466</v>
      </c>
      <c r="E864" s="16" t="s">
        <v>18</v>
      </c>
      <c r="F864" s="16" t="s">
        <v>20</v>
      </c>
      <c r="G864" s="7" t="n">
        <v>58</v>
      </c>
      <c r="H864" s="6" t="n">
        <v>1660.5</v>
      </c>
      <c r="I864" s="6" t="n">
        <v>-96309</v>
      </c>
      <c r="J864" s="6" t="n">
        <v>-0</v>
      </c>
      <c r="K864" s="6" t="n">
        <v>-67.41</v>
      </c>
      <c r="L864" s="6" t="n">
        <v>-0</v>
      </c>
      <c r="M864" s="6" t="s">
        <f>=I864+J864+K864+L864</f>
      </c>
      <c r="N864" s="6"/>
      <c r="O864" s="16"/>
      <c r="P864" s="16" t="s">
        <v>552</v>
      </c>
    </row>
    <row collapsed="false" customFormat="false" customHeight="false" hidden="false" ht="12.1" outlineLevel="0" r="865">
      <c r="A865" s="20" t="n">
        <v>46223.979895833</v>
      </c>
      <c r="B865" s="16" t="s">
        <v>47</v>
      </c>
      <c r="C865" s="16" t="s">
        <v>700</v>
      </c>
      <c r="D865" s="16" t="s">
        <v>466</v>
      </c>
      <c r="E865" s="16" t="s">
        <v>18</v>
      </c>
      <c r="F865" s="16" t="s">
        <v>20</v>
      </c>
      <c r="G865" s="7" t="n">
        <v>6</v>
      </c>
      <c r="H865" s="6" t="n">
        <v>230</v>
      </c>
      <c r="I865" s="6" t="n">
        <v>-1380</v>
      </c>
      <c r="J865" s="6" t="n">
        <v>-0</v>
      </c>
      <c r="K865" s="6" t="n">
        <v>-0.97</v>
      </c>
      <c r="L865" s="6" t="n">
        <v>-0</v>
      </c>
      <c r="M865" s="6" t="s">
        <f>=I865+J865+K865+L865</f>
      </c>
      <c r="N865" s="6"/>
      <c r="O865" s="16"/>
      <c r="P865" s="16" t="s">
        <v>552</v>
      </c>
    </row>
    <row collapsed="false" customFormat="false" customHeight="false" hidden="false" ht="12.1" outlineLevel="0" r="866">
      <c r="A866" s="21" t="n">
        <v>46223.983368056</v>
      </c>
      <c r="B866" s="22" t="s">
        <v>551</v>
      </c>
      <c r="C866" s="22" t="s">
        <v>112</v>
      </c>
      <c r="D866" s="22" t="s">
        <v>551</v>
      </c>
      <c r="E866" s="22" t="s">
        <v>551</v>
      </c>
      <c r="F866" s="22" t="s">
        <v>20</v>
      </c>
      <c r="G866" s="23" t="n">
        <v>1</v>
      </c>
      <c r="H866" s="24" t="n">
        <v>60000</v>
      </c>
      <c r="I866" s="24" t="n">
        <v>60000</v>
      </c>
      <c r="J866" s="24" t="n">
        <v>0</v>
      </c>
      <c r="K866" s="24" t="n">
        <v>-0</v>
      </c>
      <c r="L866" s="24" t="n">
        <v>-0</v>
      </c>
      <c r="M866" s="6" t="s">
        <f>=I866+J866+K866+L866</f>
      </c>
      <c r="N866" s="24"/>
      <c r="O866" s="22"/>
      <c r="P866" s="22" t="s">
        <v>552</v>
      </c>
    </row>
    <row collapsed="false" customFormat="false" customHeight="false" hidden="false" ht="12.1" outlineLevel="0" r="867">
      <c r="A867" s="20" t="n">
        <v>46223.988344907</v>
      </c>
      <c r="B867" s="16" t="s">
        <v>43</v>
      </c>
      <c r="C867" s="16" t="s">
        <v>816</v>
      </c>
      <c r="D867" s="16" t="s">
        <v>466</v>
      </c>
      <c r="E867" s="16" t="s">
        <v>18</v>
      </c>
      <c r="F867" s="16" t="s">
        <v>20</v>
      </c>
      <c r="G867" s="7" t="n">
        <v>152</v>
      </c>
      <c r="H867" s="6" t="n">
        <v>393.75</v>
      </c>
      <c r="I867" s="6" t="n">
        <v>-59850</v>
      </c>
      <c r="J867" s="6" t="n">
        <v>-0</v>
      </c>
      <c r="K867" s="6" t="n">
        <v>-41.9</v>
      </c>
      <c r="L867" s="6" t="n">
        <v>-0</v>
      </c>
      <c r="M867" s="6" t="s">
        <f>=I867+J867+K867+L867</f>
      </c>
      <c r="N867" s="6"/>
      <c r="O867" s="16"/>
      <c r="P867" s="16" t="s">
        <v>552</v>
      </c>
    </row>
    <row collapsed="false" customFormat="false" customHeight="false" hidden="false" ht="12.1" outlineLevel="0" r="868">
      <c r="A868" s="25" t="n">
        <v>46224.001574074</v>
      </c>
      <c r="B868" s="26" t="s">
        <v>521</v>
      </c>
      <c r="C868" s="26" t="s">
        <v>690</v>
      </c>
      <c r="D868" s="26" t="s">
        <v>467</v>
      </c>
      <c r="E868" s="26" t="s">
        <v>73</v>
      </c>
      <c r="F868" s="26" t="s">
        <v>20</v>
      </c>
      <c r="G868" s="27" t="n">
        <v>-8</v>
      </c>
      <c r="H868" s="28" t="n">
        <v>99.501025</v>
      </c>
      <c r="I868" s="28" t="n">
        <v>62406</v>
      </c>
      <c r="J868" s="28" t="n">
        <v>163.07</v>
      </c>
      <c r="K868" s="28" t="n">
        <v>-161.31</v>
      </c>
      <c r="L868" s="28" t="n">
        <v>-0</v>
      </c>
      <c r="M868" s="6" t="s">
        <f>=I868+J868+K868+L868</f>
      </c>
      <c r="N868" s="28"/>
      <c r="O868" s="26"/>
      <c r="P868" s="26" t="s">
        <v>655</v>
      </c>
    </row>
    <row collapsed="false" customFormat="false" customHeight="false" hidden="false" ht="12.1" outlineLevel="0" r="869">
      <c r="A869" s="33" t="n">
        <v>46224.020636574</v>
      </c>
      <c r="B869" s="34" t="s">
        <v>588</v>
      </c>
      <c r="C869" s="34" t="s">
        <v>438</v>
      </c>
      <c r="D869" s="34" t="s">
        <v>588</v>
      </c>
      <c r="E869" s="34" t="s">
        <v>588</v>
      </c>
      <c r="F869" s="34" t="s">
        <v>20</v>
      </c>
      <c r="G869" s="35" t="n">
        <v>1</v>
      </c>
      <c r="H869" s="36" t="n">
        <v>-62407.04</v>
      </c>
      <c r="I869" s="36" t="n">
        <v>-62407.04</v>
      </c>
      <c r="J869" s="36" t="n">
        <v>0</v>
      </c>
      <c r="K869" s="36" t="n">
        <v>-0</v>
      </c>
      <c r="L869" s="36" t="n">
        <v>-0</v>
      </c>
      <c r="M869" s="6" t="s">
        <f>=I869+J869+K869+L869</f>
      </c>
      <c r="N869" s="36"/>
      <c r="O869" s="34"/>
      <c r="P869" s="34" t="s">
        <v>655</v>
      </c>
    </row>
    <row collapsed="false" customFormat="false" customHeight="false" hidden="false" ht="12.1" outlineLevel="0" r="870">
      <c r="A870" s="33" t="n">
        <v>46227.259722222</v>
      </c>
      <c r="B870" s="34" t="s">
        <v>588</v>
      </c>
      <c r="C870" s="34" t="s">
        <v>460</v>
      </c>
      <c r="D870" s="34" t="s">
        <v>588</v>
      </c>
      <c r="E870" s="34" t="s">
        <v>588</v>
      </c>
      <c r="F870" s="34" t="s">
        <v>20</v>
      </c>
      <c r="G870" s="35" t="n">
        <v>0</v>
      </c>
      <c r="H870" s="36" t="n">
        <v>-1</v>
      </c>
      <c r="I870" s="36" t="n">
        <v>-72732</v>
      </c>
      <c r="J870" s="36" t="n">
        <v>0</v>
      </c>
      <c r="K870" s="36" t="n">
        <v>-0</v>
      </c>
      <c r="L870" s="36" t="n">
        <v>-0</v>
      </c>
      <c r="M870" s="6" t="s">
        <f>=I870+J870+K870+L870</f>
      </c>
      <c r="N870" s="36"/>
      <c r="O870" s="34" t="s">
        <v>822</v>
      </c>
      <c r="P870" s="34" t="s">
        <v>655</v>
      </c>
    </row>
    <row collapsed="false" customFormat="false" customHeight="false" hidden="false" ht="12.1" outlineLevel="0" r="871">
      <c r="A871" s="25" t="n">
        <v>46227.397800926</v>
      </c>
      <c r="B871" s="26" t="s">
        <v>737</v>
      </c>
      <c r="C871" s="26" t="s">
        <v>737</v>
      </c>
      <c r="D871" s="26" t="s">
        <v>544</v>
      </c>
      <c r="E871" s="26" t="s">
        <v>739</v>
      </c>
      <c r="F871" s="26" t="s">
        <v>38</v>
      </c>
      <c r="G871" s="27" t="n">
        <v>55000</v>
      </c>
      <c r="H871" s="28" t="n">
        <v>1</v>
      </c>
      <c r="I871" s="2"/>
      <c r="J871" s="2"/>
      <c r="K871" s="2"/>
      <c r="L871" s="2"/>
      <c r="M871" s="2"/>
      <c r="N871" s="6" t="n">
        <v>55000</v>
      </c>
      <c r="O871" s="2"/>
    </row>
    <row collapsed="false" customFormat="false" customHeight="false" hidden="false" ht="12.1" outlineLevel="0"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 t="s">
        <v>823</v>
      </c>
      <c r="M872" s="5" t="s">
        <f>=SUM(M2:M871)</f>
      </c>
      <c r="N872" s="5" t="s">
        <f>=SUM(N2:N871)</f>
      </c>
      <c r="O872" s="4"/>
    </row>
  </sheetData>
  <autoFilter ref="A1:P87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6" t="s">
        <v>84</v>
      </c>
      <c r="B1" s="46" t="s">
        <v>550</v>
      </c>
      <c r="C1" s="46" t="s">
        <v>0</v>
      </c>
      <c r="D1" s="46" t="s">
        <v>2</v>
      </c>
      <c r="E1" s="46" t="s">
        <v>824</v>
      </c>
      <c r="F1" s="46" t="s">
        <v>3</v>
      </c>
      <c r="G1" s="46" t="s">
        <v>825</v>
      </c>
      <c r="H1" s="46" t="s">
        <v>826</v>
      </c>
      <c r="I1" s="46" t="s">
        <v>827</v>
      </c>
      <c r="J1" s="46" t="s">
        <v>828</v>
      </c>
      <c r="K1" s="46" t="s">
        <v>829</v>
      </c>
      <c r="L1" s="46" t="s">
        <v>830</v>
      </c>
      <c r="M1" s="46" t="s">
        <v>831</v>
      </c>
      <c r="N1" s="46" t="s">
        <v>832</v>
      </c>
    </row>
    <row collapsed="false" customFormat="false" customHeight="false" hidden="false" ht="12.1" outlineLevel="0" r="2">
      <c r="A2" s="45" t="n">
        <v>44574</v>
      </c>
      <c r="B2" s="16" t="s">
        <v>552</v>
      </c>
      <c r="C2" s="16" t="s">
        <v>488</v>
      </c>
      <c r="D2" s="16" t="s">
        <v>833</v>
      </c>
      <c r="E2" s="7" t="n">
        <v>100</v>
      </c>
      <c r="F2" s="16" t="s">
        <v>20</v>
      </c>
      <c r="G2" s="6" t="n">
        <v>2.663</v>
      </c>
      <c r="H2" s="6" t="n">
        <v>67.38</v>
      </c>
      <c r="I2" s="6" t="n">
        <v>71.57</v>
      </c>
      <c r="J2" s="6" t="n">
        <v>35</v>
      </c>
      <c r="K2" s="6" t="n">
        <v>266.3</v>
      </c>
      <c r="L2" s="6" t="n">
        <v>231.3</v>
      </c>
      <c r="M2" s="6" t="n">
        <v>3.23</v>
      </c>
      <c r="N2" s="6" t="n">
        <v>3.43</v>
      </c>
    </row>
    <row collapsed="false" customFormat="false" customHeight="false" hidden="false" ht="12.1" outlineLevel="0" r="3">
      <c r="A3" s="45" t="n">
        <v>44708</v>
      </c>
      <c r="B3" s="16" t="s">
        <v>552</v>
      </c>
      <c r="C3" s="16" t="s">
        <v>487</v>
      </c>
      <c r="D3" s="16" t="s">
        <v>834</v>
      </c>
      <c r="E3" s="7" t="n">
        <v>10</v>
      </c>
      <c r="F3" s="16" t="s">
        <v>20</v>
      </c>
      <c r="G3" s="6" t="n">
        <v>6.8</v>
      </c>
      <c r="H3" s="6" t="n">
        <v>340.4</v>
      </c>
      <c r="I3" s="6" t="n">
        <v>548.23</v>
      </c>
      <c r="J3" s="6" t="n">
        <v>9</v>
      </c>
      <c r="K3" s="6" t="n">
        <v>68</v>
      </c>
      <c r="L3" s="6" t="n">
        <v>59</v>
      </c>
      <c r="M3" s="6" t="n">
        <v>1.08</v>
      </c>
      <c r="N3" s="6" t="n">
        <v>1.73</v>
      </c>
    </row>
    <row collapsed="false" customFormat="false" customHeight="false" hidden="false" ht="12.1" outlineLevel="0" r="4">
      <c r="A4" s="45" t="n">
        <v>44762</v>
      </c>
      <c r="B4" s="16" t="s">
        <v>552</v>
      </c>
      <c r="C4" s="16" t="s">
        <v>483</v>
      </c>
      <c r="D4" s="16" t="s">
        <v>835</v>
      </c>
      <c r="E4" s="7" t="n">
        <v>150</v>
      </c>
      <c r="F4" s="16" t="s">
        <v>20</v>
      </c>
      <c r="G4" s="6" t="n">
        <v>4.56</v>
      </c>
      <c r="H4" s="6" t="n">
        <v>61.03</v>
      </c>
      <c r="I4" s="6" t="n">
        <v>83.14</v>
      </c>
      <c r="J4" s="6" t="n">
        <v>89</v>
      </c>
      <c r="K4" s="6" t="n">
        <v>684</v>
      </c>
      <c r="L4" s="6" t="n">
        <v>595</v>
      </c>
      <c r="M4" s="6" t="n">
        <v>4.77</v>
      </c>
      <c r="N4" s="6" t="n">
        <v>6.5</v>
      </c>
    </row>
    <row collapsed="false" customFormat="false" customHeight="false" hidden="false" ht="12.1" outlineLevel="0" r="5">
      <c r="A5" s="45" t="n">
        <v>45317</v>
      </c>
      <c r="B5" s="16" t="s">
        <v>552</v>
      </c>
      <c r="C5" s="16" t="s">
        <v>487</v>
      </c>
      <c r="D5" s="16" t="s">
        <v>834</v>
      </c>
      <c r="E5" s="7" t="n">
        <v>10</v>
      </c>
      <c r="F5" s="16" t="s">
        <v>20</v>
      </c>
      <c r="G5" s="6" t="n">
        <v>9.84</v>
      </c>
      <c r="H5" s="6" t="n">
        <v>320</v>
      </c>
      <c r="I5" s="6" t="n">
        <v>548.23</v>
      </c>
      <c r="J5" s="6" t="n">
        <v>13</v>
      </c>
      <c r="K5" s="6" t="n">
        <v>98.4</v>
      </c>
      <c r="L5" s="6" t="n">
        <v>85.4</v>
      </c>
      <c r="M5" s="6" t="n">
        <v>1.56</v>
      </c>
      <c r="N5" s="6" t="n">
        <v>2.67</v>
      </c>
    </row>
    <row collapsed="false" customFormat="false" customHeight="false" hidden="false" ht="12.1" outlineLevel="0" r="6">
      <c r="A6" s="45" t="n">
        <v>45482</v>
      </c>
      <c r="B6" s="16" t="s">
        <v>552</v>
      </c>
      <c r="C6" s="16" t="s">
        <v>27</v>
      </c>
      <c r="D6" s="16" t="s">
        <v>28</v>
      </c>
      <c r="E6" s="7" t="n">
        <v>290</v>
      </c>
      <c r="F6" s="16" t="s">
        <v>20</v>
      </c>
      <c r="G6" s="6" t="n">
        <v>29.01</v>
      </c>
      <c r="H6" s="6" t="n">
        <v>524.6</v>
      </c>
      <c r="I6" s="6" t="n">
        <v>563.88</v>
      </c>
      <c r="J6" s="6" t="n">
        <v>1094</v>
      </c>
      <c r="K6" s="6" t="n">
        <v>8412.9</v>
      </c>
      <c r="L6" s="6" t="n">
        <v>7318.9</v>
      </c>
      <c r="M6" s="6" t="n">
        <v>4.48</v>
      </c>
      <c r="N6" s="6" t="n">
        <v>4.81</v>
      </c>
    </row>
    <row collapsed="false" customFormat="false" customHeight="false" hidden="false" ht="12.1" outlineLevel="0" r="7">
      <c r="A7" s="45" t="n">
        <v>45491</v>
      </c>
      <c r="B7" s="16" t="s">
        <v>552</v>
      </c>
      <c r="C7" s="16" t="s">
        <v>59</v>
      </c>
      <c r="D7" s="16" t="s">
        <v>60</v>
      </c>
      <c r="E7" s="7" t="n">
        <v>2700</v>
      </c>
      <c r="F7" s="16" t="s">
        <v>20</v>
      </c>
      <c r="G7" s="6" t="n">
        <v>0.85</v>
      </c>
      <c r="H7" s="6" t="n">
        <v>27.855</v>
      </c>
      <c r="I7" s="6" t="n">
        <v>27.96</v>
      </c>
      <c r="J7" s="6" t="n">
        <v>298</v>
      </c>
      <c r="K7" s="6" t="n">
        <v>2295</v>
      </c>
      <c r="L7" s="6" t="n">
        <v>1997</v>
      </c>
      <c r="M7" s="6" t="n">
        <v>2.65</v>
      </c>
      <c r="N7" s="6" t="n">
        <v>2.66</v>
      </c>
    </row>
    <row collapsed="false" customFormat="false" customHeight="false" hidden="false" ht="12.1" outlineLevel="0" r="8">
      <c r="A8" s="45" t="n">
        <v>45491</v>
      </c>
      <c r="B8" s="16" t="s">
        <v>655</v>
      </c>
      <c r="C8" s="16" t="s">
        <v>63</v>
      </c>
      <c r="D8" s="16" t="s">
        <v>64</v>
      </c>
      <c r="E8" s="7" t="n">
        <v>151</v>
      </c>
      <c r="F8" s="16" t="s">
        <v>20</v>
      </c>
      <c r="G8" s="6" t="n">
        <v>177.2</v>
      </c>
      <c r="H8" s="6" t="n">
        <v>1323.5</v>
      </c>
      <c r="I8" s="6" t="n">
        <v>1424.79</v>
      </c>
      <c r="J8" s="6" t="n">
        <v>3478</v>
      </c>
      <c r="K8" s="6" t="n">
        <v>26757.2</v>
      </c>
      <c r="L8" s="6" t="n">
        <v>23279.2</v>
      </c>
      <c r="M8" s="6" t="n">
        <v>10.82</v>
      </c>
      <c r="N8" s="6" t="n">
        <v>11.65</v>
      </c>
    </row>
    <row collapsed="false" customFormat="false" customHeight="false" hidden="false" ht="12.1" outlineLevel="0" r="9">
      <c r="A9" s="45" t="n">
        <v>45621</v>
      </c>
      <c r="B9" s="16" t="s">
        <v>552</v>
      </c>
      <c r="C9" s="16" t="s">
        <v>39</v>
      </c>
      <c r="D9" s="16" t="s">
        <v>40</v>
      </c>
      <c r="E9" s="7" t="n">
        <v>79</v>
      </c>
      <c r="F9" s="16" t="s">
        <v>20</v>
      </c>
      <c r="G9" s="6" t="n">
        <v>92.5</v>
      </c>
      <c r="H9" s="6" t="n">
        <v>2339.6</v>
      </c>
      <c r="I9" s="6" t="n">
        <v>2591.5834177215</v>
      </c>
      <c r="J9" s="6" t="n">
        <v>289</v>
      </c>
      <c r="K9" s="6" t="n">
        <v>7307.5</v>
      </c>
      <c r="L9" s="6" t="n">
        <v>6357.5</v>
      </c>
      <c r="M9" s="6" t="n">
        <v>3.11</v>
      </c>
      <c r="N9" s="6" t="n">
        <v>3.44</v>
      </c>
    </row>
    <row collapsed="false" customFormat="false" customHeight="false" hidden="false" ht="12.1" outlineLevel="0" r="10">
      <c r="A10" s="45" t="n">
        <v>45639</v>
      </c>
      <c r="B10" s="16" t="s">
        <v>552</v>
      </c>
      <c r="C10" s="16" t="s">
        <v>487</v>
      </c>
      <c r="D10" s="16" t="s">
        <v>834</v>
      </c>
      <c r="E10" s="7" t="n">
        <v>10</v>
      </c>
      <c r="F10" s="16" t="s">
        <v>20</v>
      </c>
      <c r="G10" s="6" t="n">
        <v>35.3137</v>
      </c>
      <c r="H10" s="6" t="n">
        <v>166</v>
      </c>
      <c r="I10" s="6" t="n">
        <v>548.23</v>
      </c>
      <c r="J10" s="6" t="n">
        <v>46</v>
      </c>
      <c r="K10" s="6" t="n">
        <v>353.137</v>
      </c>
      <c r="L10" s="6" t="n">
        <v>307.14</v>
      </c>
      <c r="M10" s="6" t="n">
        <v>5.6</v>
      </c>
      <c r="N10" s="6" t="n">
        <v>18.5</v>
      </c>
    </row>
    <row collapsed="false" customFormat="false" customHeight="false" hidden="false" ht="12.1" outlineLevel="0" r="11">
      <c r="A11" s="45" t="n">
        <v>45643</v>
      </c>
      <c r="B11" s="16" t="s">
        <v>655</v>
      </c>
      <c r="C11" s="16" t="s">
        <v>515</v>
      </c>
      <c r="D11" s="16" t="s">
        <v>836</v>
      </c>
      <c r="E11" s="7" t="n">
        <v>39</v>
      </c>
      <c r="F11" s="16" t="s">
        <v>20</v>
      </c>
      <c r="G11" s="6" t="n">
        <v>907</v>
      </c>
      <c r="H11" s="6" t="n">
        <v>3060</v>
      </c>
      <c r="I11" s="6" t="n">
        <v>3734.87</v>
      </c>
      <c r="J11" s="6" t="n">
        <v>4598</v>
      </c>
      <c r="K11" s="6" t="n">
        <v>35373</v>
      </c>
      <c r="L11" s="6" t="n">
        <v>30775</v>
      </c>
      <c r="M11" s="6" t="n">
        <v>21.13</v>
      </c>
      <c r="N11" s="6" t="n">
        <v>25.79</v>
      </c>
    </row>
    <row collapsed="false" customFormat="false" customHeight="false" hidden="false" ht="12.1" outlineLevel="0" r="12">
      <c r="A12" s="45" t="n">
        <v>45648</v>
      </c>
      <c r="B12" s="16" t="s">
        <v>655</v>
      </c>
      <c r="C12" s="16" t="s">
        <v>517</v>
      </c>
      <c r="D12" s="16" t="s">
        <v>837</v>
      </c>
      <c r="E12" s="7" t="n">
        <v>2</v>
      </c>
      <c r="F12" s="16" t="s">
        <v>20</v>
      </c>
      <c r="G12" s="6" t="n">
        <v>126</v>
      </c>
      <c r="H12" s="6" t="n">
        <v>5814</v>
      </c>
      <c r="I12" s="6" t="n">
        <v>5387.31</v>
      </c>
      <c r="J12" s="6" t="n">
        <v>33</v>
      </c>
      <c r="K12" s="6" t="n">
        <v>252</v>
      </c>
      <c r="L12" s="6" t="n">
        <v>219</v>
      </c>
      <c r="M12" s="6" t="n">
        <v>2.03</v>
      </c>
      <c r="N12" s="6" t="n">
        <v>1.88</v>
      </c>
    </row>
    <row collapsed="false" customFormat="false" customHeight="false" hidden="false" ht="12.1" outlineLevel="0" r="13">
      <c r="A13" s="45" t="n">
        <v>45665</v>
      </c>
      <c r="B13" s="16" t="s">
        <v>552</v>
      </c>
      <c r="C13" s="16" t="s">
        <v>512</v>
      </c>
      <c r="D13" s="16" t="s">
        <v>838</v>
      </c>
      <c r="E13" s="7" t="n">
        <v>63</v>
      </c>
      <c r="F13" s="16" t="s">
        <v>20</v>
      </c>
      <c r="G13" s="6" t="n">
        <v>45</v>
      </c>
      <c r="H13" s="6" t="n">
        <v>4319</v>
      </c>
      <c r="I13" s="6" t="n">
        <v>4409.74</v>
      </c>
      <c r="J13" s="6" t="n">
        <v>369</v>
      </c>
      <c r="K13" s="6" t="n">
        <v>2835</v>
      </c>
      <c r="L13" s="6" t="n">
        <v>2466</v>
      </c>
      <c r="M13" s="6" t="n">
        <v>0.89</v>
      </c>
      <c r="N13" s="6" t="n">
        <v>0.91</v>
      </c>
    </row>
    <row collapsed="false" customFormat="false" customHeight="false" hidden="false" ht="12.1" outlineLevel="0" r="14">
      <c r="A14" s="45" t="n">
        <v>45737</v>
      </c>
      <c r="B14" s="16" t="s">
        <v>552</v>
      </c>
      <c r="C14" s="16" t="s">
        <v>512</v>
      </c>
      <c r="D14" s="16" t="s">
        <v>838</v>
      </c>
      <c r="E14" s="7" t="n">
        <v>88</v>
      </c>
      <c r="F14" s="16" t="s">
        <v>20</v>
      </c>
      <c r="G14" s="6" t="n">
        <v>53.3</v>
      </c>
      <c r="H14" s="6" t="n">
        <v>3750</v>
      </c>
      <c r="I14" s="6" t="n">
        <v>4261.44</v>
      </c>
      <c r="J14" s="6" t="n">
        <v>610</v>
      </c>
      <c r="K14" s="6" t="n">
        <v>4690.4</v>
      </c>
      <c r="L14" s="6" t="n">
        <v>4080.4</v>
      </c>
      <c r="M14" s="6" t="n">
        <v>1.09</v>
      </c>
      <c r="N14" s="6" t="n">
        <v>1.24</v>
      </c>
    </row>
    <row collapsed="false" customFormat="false" customHeight="false" hidden="false" ht="12.1" outlineLevel="0" r="15">
      <c r="A15" s="45" t="n">
        <v>45775</v>
      </c>
      <c r="B15" s="16" t="s">
        <v>552</v>
      </c>
      <c r="C15" s="16" t="s">
        <v>513</v>
      </c>
      <c r="D15" s="16" t="s">
        <v>839</v>
      </c>
      <c r="E15" s="7" t="n">
        <v>164</v>
      </c>
      <c r="F15" s="16" t="s">
        <v>20</v>
      </c>
      <c r="G15" s="6" t="n">
        <v>80</v>
      </c>
      <c r="H15" s="6" t="n">
        <v>4283</v>
      </c>
      <c r="I15" s="6" t="n">
        <v>3452.2181707317</v>
      </c>
      <c r="J15" s="6" t="n">
        <v>738</v>
      </c>
      <c r="K15" s="6" t="n">
        <v>13120</v>
      </c>
      <c r="L15" s="6" t="n">
        <v>11415</v>
      </c>
      <c r="M15" s="6" t="n">
        <v>2.02</v>
      </c>
      <c r="N15" s="6" t="n">
        <v>1.63</v>
      </c>
    </row>
    <row collapsed="false" customFormat="false" customHeight="false" hidden="false" ht="12.1" outlineLevel="0" r="16">
      <c r="A16" s="45" t="n">
        <v>45793</v>
      </c>
      <c r="B16" s="16" t="s">
        <v>552</v>
      </c>
      <c r="C16" s="16" t="s">
        <v>39</v>
      </c>
      <c r="D16" s="16" t="s">
        <v>40</v>
      </c>
      <c r="E16" s="7" t="n">
        <v>104</v>
      </c>
      <c r="F16" s="16" t="s">
        <v>20</v>
      </c>
      <c r="G16" s="6" t="n">
        <v>32</v>
      </c>
      <c r="H16" s="6" t="n">
        <v>3072.8</v>
      </c>
      <c r="I16" s="6" t="n">
        <v>2691.06</v>
      </c>
      <c r="J16" s="6" t="n">
        <v>100</v>
      </c>
      <c r="K16" s="6" t="n">
        <v>3328</v>
      </c>
      <c r="L16" s="6" t="n">
        <v>2895</v>
      </c>
      <c r="M16" s="6" t="n">
        <v>1.03</v>
      </c>
      <c r="N16" s="6" t="n">
        <v>0.91</v>
      </c>
    </row>
    <row collapsed="false" customFormat="false" customHeight="false" hidden="false" ht="12.1" outlineLevel="0" r="17">
      <c r="A17" s="45" t="n">
        <v>45796</v>
      </c>
      <c r="B17" s="16" t="s">
        <v>552</v>
      </c>
      <c r="C17" s="16" t="s">
        <v>523</v>
      </c>
      <c r="D17" s="16" t="s">
        <v>840</v>
      </c>
      <c r="E17" s="7" t="n">
        <v>7</v>
      </c>
      <c r="F17" s="16" t="s">
        <v>20</v>
      </c>
      <c r="G17" s="6" t="n">
        <v>22</v>
      </c>
      <c r="H17" s="6" t="n">
        <v>974.8</v>
      </c>
      <c r="I17" s="6" t="n">
        <v>980.49</v>
      </c>
      <c r="J17" s="6" t="n">
        <v>20</v>
      </c>
      <c r="K17" s="6" t="n">
        <v>154</v>
      </c>
      <c r="L17" s="6" t="n">
        <v>134</v>
      </c>
      <c r="M17" s="6" t="n">
        <v>1.95</v>
      </c>
      <c r="N17" s="6" t="n">
        <v>1.96</v>
      </c>
    </row>
    <row collapsed="false" customFormat="false" customHeight="false" hidden="false" ht="12.1" outlineLevel="0" r="18">
      <c r="A18" s="45" t="n">
        <v>45817</v>
      </c>
      <c r="B18" s="16" t="s">
        <v>655</v>
      </c>
      <c r="C18" s="16" t="s">
        <v>47</v>
      </c>
      <c r="D18" s="16" t="s">
        <v>48</v>
      </c>
      <c r="E18" s="7" t="n">
        <v>3</v>
      </c>
      <c r="F18" s="16" t="s">
        <v>20</v>
      </c>
      <c r="G18" s="6" t="n">
        <v>25</v>
      </c>
      <c r="H18" s="6" t="n">
        <v>445.5</v>
      </c>
      <c r="I18" s="6" t="n">
        <v>470.88</v>
      </c>
      <c r="J18" s="6" t="n">
        <v>10</v>
      </c>
      <c r="K18" s="6" t="n">
        <v>75</v>
      </c>
      <c r="L18" s="6" t="n">
        <v>65</v>
      </c>
      <c r="M18" s="6" t="n">
        <v>4.6</v>
      </c>
      <c r="N18" s="6" t="n">
        <v>4.86</v>
      </c>
    </row>
    <row collapsed="false" customFormat="false" customHeight="false" hidden="false" ht="12.1" outlineLevel="0" r="19">
      <c r="A19" s="45" t="n">
        <v>45846</v>
      </c>
      <c r="B19" s="16" t="s">
        <v>552</v>
      </c>
      <c r="C19" s="16" t="s">
        <v>512</v>
      </c>
      <c r="D19" s="16" t="s">
        <v>838</v>
      </c>
      <c r="E19" s="7" t="n">
        <v>132</v>
      </c>
      <c r="F19" s="16" t="s">
        <v>20</v>
      </c>
      <c r="G19" s="6" t="n">
        <v>80</v>
      </c>
      <c r="H19" s="6" t="n">
        <v>2613.5</v>
      </c>
      <c r="I19" s="6" t="n">
        <v>3888.13</v>
      </c>
      <c r="J19" s="6" t="n">
        <v>915</v>
      </c>
      <c r="K19" s="6" t="n">
        <v>10560</v>
      </c>
      <c r="L19" s="6" t="n">
        <v>9187</v>
      </c>
      <c r="M19" s="6" t="n">
        <v>1.79</v>
      </c>
      <c r="N19" s="6" t="n">
        <v>2.66</v>
      </c>
    </row>
    <row collapsed="false" customFormat="false" customHeight="false" hidden="false" ht="12.1" outlineLevel="0" r="20">
      <c r="A20" s="45" t="n">
        <v>45852</v>
      </c>
      <c r="B20" s="16" t="s">
        <v>552</v>
      </c>
      <c r="C20" s="16" t="s">
        <v>31</v>
      </c>
      <c r="D20" s="16" t="s">
        <v>32</v>
      </c>
      <c r="E20" s="7" t="n">
        <v>23600</v>
      </c>
      <c r="F20" s="16" t="s">
        <v>20</v>
      </c>
      <c r="G20" s="6" t="n">
        <v>0.9573</v>
      </c>
      <c r="H20" s="6" t="n">
        <v>8.565</v>
      </c>
      <c r="I20" s="6" t="n">
        <v>9.341186440678</v>
      </c>
      <c r="J20" s="6" t="n">
        <v>2837</v>
      </c>
      <c r="K20" s="6" t="n">
        <v>22592.28</v>
      </c>
      <c r="L20" s="6" t="n">
        <v>19655.28</v>
      </c>
      <c r="M20" s="6" t="n">
        <v>8.92</v>
      </c>
      <c r="N20" s="6" t="n">
        <v>9.72</v>
      </c>
    </row>
    <row collapsed="false" customFormat="false" customHeight="false" hidden="false" ht="12.1" outlineLevel="0" r="21">
      <c r="A21" s="45" t="n">
        <v>45855</v>
      </c>
      <c r="B21" s="16" t="s">
        <v>552</v>
      </c>
      <c r="C21" s="16" t="s">
        <v>63</v>
      </c>
      <c r="D21" s="16" t="s">
        <v>64</v>
      </c>
      <c r="E21" s="7" t="n">
        <v>405</v>
      </c>
      <c r="F21" s="16" t="s">
        <v>20</v>
      </c>
      <c r="G21" s="6" t="n">
        <v>198.25</v>
      </c>
      <c r="H21" s="6" t="n">
        <v>1306</v>
      </c>
      <c r="I21" s="6" t="n">
        <v>1140.8535802469</v>
      </c>
      <c r="J21" s="6" t="n">
        <v>6830</v>
      </c>
      <c r="K21" s="6" t="n">
        <v>80291.25</v>
      </c>
      <c r="L21" s="6" t="n">
        <v>69853.25</v>
      </c>
      <c r="M21" s="6" t="n">
        <v>15.12</v>
      </c>
      <c r="N21" s="6" t="n">
        <v>13.21</v>
      </c>
    </row>
    <row collapsed="false" customFormat="false" customHeight="false" hidden="false" ht="12.1" outlineLevel="0" r="22">
      <c r="A22" s="45" t="n">
        <v>45855</v>
      </c>
      <c r="B22" s="16" t="s">
        <v>552</v>
      </c>
      <c r="C22" s="16" t="s">
        <v>39</v>
      </c>
      <c r="D22" s="16" t="s">
        <v>40</v>
      </c>
      <c r="E22" s="7" t="n">
        <v>104</v>
      </c>
      <c r="F22" s="16" t="s">
        <v>20</v>
      </c>
      <c r="G22" s="6" t="n">
        <v>33</v>
      </c>
      <c r="H22" s="6" t="n">
        <v>3281.6</v>
      </c>
      <c r="I22" s="6" t="n">
        <v>2691.06</v>
      </c>
      <c r="J22" s="6" t="n">
        <v>103</v>
      </c>
      <c r="K22" s="6" t="n">
        <v>3432</v>
      </c>
      <c r="L22" s="6" t="n">
        <v>2986</v>
      </c>
      <c r="M22" s="6" t="n">
        <v>1.07</v>
      </c>
      <c r="N22" s="6" t="n">
        <v>0.87</v>
      </c>
    </row>
    <row collapsed="false" customFormat="false" customHeight="false" hidden="false" ht="12.1" outlineLevel="0" r="23">
      <c r="A23" s="45" t="n">
        <v>45856</v>
      </c>
      <c r="B23" s="16" t="s">
        <v>552</v>
      </c>
      <c r="C23" s="16" t="s">
        <v>23</v>
      </c>
      <c r="D23" s="16" t="s">
        <v>24</v>
      </c>
      <c r="E23" s="7" t="n">
        <v>1600</v>
      </c>
      <c r="F23" s="16" t="s">
        <v>20</v>
      </c>
      <c r="G23" s="6" t="n">
        <v>34.84</v>
      </c>
      <c r="H23" s="6" t="n">
        <v>309</v>
      </c>
      <c r="I23" s="6" t="n">
        <v>240.044125</v>
      </c>
      <c r="J23" s="6" t="n">
        <v>6749</v>
      </c>
      <c r="K23" s="6" t="n">
        <v>55744</v>
      </c>
      <c r="L23" s="6" t="n">
        <v>48497</v>
      </c>
      <c r="M23" s="6" t="n">
        <v>12.63</v>
      </c>
      <c r="N23" s="6" t="n">
        <v>9.81</v>
      </c>
    </row>
    <row collapsed="false" customFormat="false" customHeight="false" hidden="false" ht="12.1" outlineLevel="0" r="24">
      <c r="A24" s="45" t="n">
        <v>45882</v>
      </c>
      <c r="B24" s="16" t="s">
        <v>552</v>
      </c>
      <c r="C24" s="16" t="s">
        <v>483</v>
      </c>
      <c r="D24" s="16" t="s">
        <v>835</v>
      </c>
      <c r="E24" s="7" t="n">
        <v>1460</v>
      </c>
      <c r="F24" s="16" t="s">
        <v>20</v>
      </c>
      <c r="G24" s="6" t="n">
        <v>2.71</v>
      </c>
      <c r="H24" s="6" t="n">
        <v>69.5</v>
      </c>
      <c r="I24" s="6" t="n">
        <v>56.62</v>
      </c>
      <c r="J24" s="6" t="n">
        <v>514</v>
      </c>
      <c r="K24" s="6" t="n">
        <v>3956.6</v>
      </c>
      <c r="L24" s="6" t="n">
        <v>3442.6</v>
      </c>
      <c r="M24" s="6" t="n">
        <v>4.16</v>
      </c>
      <c r="N24" s="6" t="n">
        <v>3.39</v>
      </c>
    </row>
    <row collapsed="false" customFormat="false" customHeight="false" hidden="false" ht="12.1" outlineLevel="0" r="25">
      <c r="A25" s="45" t="n">
        <v>45929</v>
      </c>
      <c r="B25" s="16" t="s">
        <v>552</v>
      </c>
      <c r="C25" s="16" t="s">
        <v>513</v>
      </c>
      <c r="D25" s="16" t="s">
        <v>839</v>
      </c>
      <c r="E25" s="7" t="n">
        <v>164</v>
      </c>
      <c r="F25" s="16" t="s">
        <v>20</v>
      </c>
      <c r="G25" s="6" t="n">
        <v>80</v>
      </c>
      <c r="H25" s="6" t="n">
        <v>3940</v>
      </c>
      <c r="I25" s="6" t="n">
        <v>3452.2181707317</v>
      </c>
      <c r="J25" s="6" t="n">
        <v>738</v>
      </c>
      <c r="K25" s="6" t="n">
        <v>13120</v>
      </c>
      <c r="L25" s="6" t="n">
        <v>11415</v>
      </c>
      <c r="M25" s="6" t="n">
        <v>2.02</v>
      </c>
      <c r="N25" s="6" t="n">
        <v>1.77</v>
      </c>
    </row>
    <row collapsed="false" customFormat="false" customHeight="false" hidden="false" ht="12.1" outlineLevel="0" r="26">
      <c r="A26" s="45" t="n">
        <v>45936</v>
      </c>
      <c r="B26" s="16" t="s">
        <v>552</v>
      </c>
      <c r="C26" s="16" t="s">
        <v>39</v>
      </c>
      <c r="D26" s="16" t="s">
        <v>40</v>
      </c>
      <c r="E26" s="7" t="n">
        <v>104</v>
      </c>
      <c r="F26" s="16" t="s">
        <v>20</v>
      </c>
      <c r="G26" s="6" t="n">
        <v>35</v>
      </c>
      <c r="H26" s="6" t="n">
        <v>3021.2</v>
      </c>
      <c r="I26" s="6" t="n">
        <v>2691.06</v>
      </c>
      <c r="J26" s="6" t="n">
        <v>109</v>
      </c>
      <c r="K26" s="6" t="n">
        <v>3640</v>
      </c>
      <c r="L26" s="6" t="n">
        <v>3167</v>
      </c>
      <c r="M26" s="6" t="n">
        <v>1.13</v>
      </c>
      <c r="N26" s="6" t="n">
        <v>1.01</v>
      </c>
    </row>
    <row collapsed="false" customFormat="false" customHeight="false" hidden="false" ht="12.1" outlineLevel="0" r="27">
      <c r="A27" s="45" t="n">
        <v>45948</v>
      </c>
      <c r="B27" s="16" t="s">
        <v>552</v>
      </c>
      <c r="C27" s="16" t="s">
        <v>47</v>
      </c>
      <c r="D27" s="16" t="s">
        <v>48</v>
      </c>
      <c r="E27" s="7" t="n">
        <v>432</v>
      </c>
      <c r="F27" s="16" t="s">
        <v>20</v>
      </c>
      <c r="G27" s="6" t="n">
        <v>20</v>
      </c>
      <c r="H27" s="6" t="n">
        <v>392.4</v>
      </c>
      <c r="I27" s="6" t="n">
        <v>432.39125</v>
      </c>
      <c r="J27" s="6" t="n">
        <v>733</v>
      </c>
      <c r="K27" s="6" t="n">
        <v>8640</v>
      </c>
      <c r="L27" s="6" t="n">
        <v>7517</v>
      </c>
      <c r="M27" s="6" t="n">
        <v>4.02</v>
      </c>
      <c r="N27" s="6" t="n">
        <v>4.43</v>
      </c>
    </row>
    <row collapsed="false" customFormat="false" customHeight="false" hidden="false" ht="12.1" outlineLevel="0" r="28">
      <c r="A28" s="45" t="n">
        <v>45950</v>
      </c>
      <c r="B28" s="16" t="s">
        <v>552</v>
      </c>
      <c r="C28" s="16" t="s">
        <v>523</v>
      </c>
      <c r="D28" s="16" t="s">
        <v>840</v>
      </c>
      <c r="E28" s="7" t="n">
        <v>7</v>
      </c>
      <c r="F28" s="16" t="s">
        <v>20</v>
      </c>
      <c r="G28" s="6" t="n">
        <v>42</v>
      </c>
      <c r="H28" s="6" t="n">
        <v>1242.8</v>
      </c>
      <c r="I28" s="6" t="n">
        <v>980.49</v>
      </c>
      <c r="J28" s="6" t="n">
        <v>38</v>
      </c>
      <c r="K28" s="6" t="n">
        <v>294</v>
      </c>
      <c r="L28" s="6" t="n">
        <v>256</v>
      </c>
      <c r="M28" s="6" t="n">
        <v>3.73</v>
      </c>
      <c r="N28" s="6" t="n">
        <v>2.94</v>
      </c>
    </row>
    <row collapsed="false" customFormat="false" customHeight="false" hidden="false" ht="12.1" outlineLevel="0" r="29">
      <c r="A29" s="45" t="n">
        <v>46013</v>
      </c>
      <c r="B29" s="16" t="s">
        <v>552</v>
      </c>
      <c r="C29" s="16" t="s">
        <v>484</v>
      </c>
      <c r="D29" s="16" t="s">
        <v>841</v>
      </c>
      <c r="E29" s="7" t="n">
        <v>5</v>
      </c>
      <c r="F29" s="16" t="s">
        <v>20</v>
      </c>
      <c r="G29" s="6" t="n">
        <v>143.55</v>
      </c>
      <c r="H29" s="6" t="n">
        <v>4110</v>
      </c>
      <c r="I29" s="6" t="n">
        <v>2295.38</v>
      </c>
      <c r="J29" s="6" t="n">
        <v>93</v>
      </c>
      <c r="K29" s="6" t="n">
        <v>717.75</v>
      </c>
      <c r="L29" s="6" t="n">
        <v>624.75</v>
      </c>
      <c r="M29" s="6" t="n">
        <v>5.44</v>
      </c>
      <c r="N29" s="6" t="n">
        <v>3.04</v>
      </c>
    </row>
    <row collapsed="false" customFormat="false" customHeight="false" hidden="false" ht="12.1" outlineLevel="0" r="30">
      <c r="A30" s="45" t="n">
        <v>46013</v>
      </c>
      <c r="B30" s="16" t="s">
        <v>552</v>
      </c>
      <c r="C30" s="16" t="s">
        <v>512</v>
      </c>
      <c r="D30" s="16" t="s">
        <v>838</v>
      </c>
      <c r="E30" s="7" t="n">
        <v>132</v>
      </c>
      <c r="F30" s="16" t="s">
        <v>20</v>
      </c>
      <c r="G30" s="6" t="n">
        <v>18</v>
      </c>
      <c r="H30" s="6" t="n">
        <v>1816</v>
      </c>
      <c r="I30" s="6" t="n">
        <v>3888.13</v>
      </c>
      <c r="J30" s="6" t="n">
        <v>206</v>
      </c>
      <c r="K30" s="6" t="n">
        <v>2376</v>
      </c>
      <c r="L30" s="6" t="n">
        <v>2067</v>
      </c>
      <c r="M30" s="6" t="n">
        <v>0.4</v>
      </c>
      <c r="N30" s="6" t="n">
        <v>0.86</v>
      </c>
    </row>
    <row collapsed="false" customFormat="false" customHeight="false" hidden="false" ht="12.1" outlineLevel="0" r="31">
      <c r="A31" s="45" t="n">
        <v>46030</v>
      </c>
      <c r="B31" s="16" t="s">
        <v>552</v>
      </c>
      <c r="C31" s="16" t="s">
        <v>39</v>
      </c>
      <c r="D31" s="16" t="s">
        <v>40</v>
      </c>
      <c r="E31" s="7" t="n">
        <v>104</v>
      </c>
      <c r="F31" s="16" t="s">
        <v>20</v>
      </c>
      <c r="G31" s="6" t="n">
        <v>36</v>
      </c>
      <c r="H31" s="6" t="n">
        <v>3236.2</v>
      </c>
      <c r="I31" s="6" t="n">
        <v>2691.06</v>
      </c>
      <c r="J31" s="6" t="n">
        <v>112</v>
      </c>
      <c r="K31" s="6" t="n">
        <v>3744</v>
      </c>
      <c r="L31" s="6" t="n">
        <v>3258</v>
      </c>
      <c r="M31" s="6" t="n">
        <v>1.16</v>
      </c>
      <c r="N31" s="6" t="n">
        <v>0.97</v>
      </c>
    </row>
    <row collapsed="false" customFormat="false" customHeight="false" hidden="false" ht="12.1" outlineLevel="0" r="32">
      <c r="A32" s="45" t="n">
        <v>46104</v>
      </c>
      <c r="B32" s="16" t="s">
        <v>552</v>
      </c>
      <c r="C32" s="16" t="s">
        <v>512</v>
      </c>
      <c r="D32" s="16" t="s">
        <v>838</v>
      </c>
      <c r="E32" s="7" t="n">
        <v>132</v>
      </c>
      <c r="F32" s="16" t="s">
        <v>20</v>
      </c>
      <c r="G32" s="6" t="n">
        <v>102</v>
      </c>
      <c r="H32" s="6" t="n">
        <v>1696</v>
      </c>
      <c r="I32" s="6" t="n">
        <v>3888.13</v>
      </c>
      <c r="J32" s="6" t="n">
        <v>1167</v>
      </c>
      <c r="K32" s="6" t="n">
        <v>13464</v>
      </c>
      <c r="L32" s="6" t="n">
        <v>11714</v>
      </c>
      <c r="M32" s="6" t="n">
        <v>2.28</v>
      </c>
      <c r="N32" s="6" t="n">
        <v>5.23</v>
      </c>
    </row>
    <row collapsed="false" customFormat="false" customHeight="false" hidden="false" ht="12.1" outlineLevel="0" r="33">
      <c r="A33" s="45" t="n">
        <v>46167</v>
      </c>
      <c r="B33" s="16" t="s">
        <v>552</v>
      </c>
      <c r="C33" s="16" t="s">
        <v>39</v>
      </c>
      <c r="D33" s="16" t="s">
        <v>40</v>
      </c>
      <c r="E33" s="7" t="n">
        <v>1053</v>
      </c>
      <c r="F33" s="16" t="s">
        <v>20</v>
      </c>
      <c r="G33" s="6" t="n">
        <v>4.5</v>
      </c>
      <c r="H33" s="6" t="n">
        <v>303.22</v>
      </c>
      <c r="I33" s="6" t="n">
        <v>269.67253561254</v>
      </c>
      <c r="J33" s="6" t="n">
        <v>140</v>
      </c>
      <c r="K33" s="6" t="n">
        <v>4738.5</v>
      </c>
      <c r="L33" s="6" t="n">
        <v>4122.5</v>
      </c>
      <c r="M33" s="6" t="n">
        <v>1.45</v>
      </c>
      <c r="N33" s="6" t="n">
        <v>1.29</v>
      </c>
    </row>
    <row collapsed="false" customFormat="false" customHeight="false" hidden="false" ht="12.1" outlineLevel="0" r="34">
      <c r="A34" s="45" t="n">
        <v>46202</v>
      </c>
      <c r="B34" s="16" t="s">
        <v>552</v>
      </c>
      <c r="C34" s="16" t="s">
        <v>47</v>
      </c>
      <c r="D34" s="16" t="s">
        <v>48</v>
      </c>
      <c r="E34" s="7" t="n">
        <v>470</v>
      </c>
      <c r="F34" s="16" t="s">
        <v>20</v>
      </c>
      <c r="G34" s="6" t="n">
        <v>10</v>
      </c>
      <c r="H34" s="6" t="n">
        <v>249.6</v>
      </c>
      <c r="I34" s="6" t="n">
        <v>428.44606382979</v>
      </c>
      <c r="J34" s="6" t="n">
        <v>397</v>
      </c>
      <c r="K34" s="6" t="n">
        <v>4700</v>
      </c>
      <c r="L34" s="6" t="n">
        <v>4088</v>
      </c>
      <c r="M34" s="6" t="n">
        <v>2.03</v>
      </c>
      <c r="N34" s="6" t="n">
        <v>3.48</v>
      </c>
    </row>
    <row collapsed="false" customFormat="false" customHeight="false" hidden="false" ht="12.1" outlineLevel="0" r="35">
      <c r="A35" s="45" t="n">
        <v>46209</v>
      </c>
      <c r="B35" s="16" t="s">
        <v>552</v>
      </c>
      <c r="C35" s="16" t="s">
        <v>43</v>
      </c>
      <c r="D35" s="16" t="s">
        <v>44</v>
      </c>
      <c r="E35" s="7" t="n">
        <v>267</v>
      </c>
      <c r="F35" s="16" t="s">
        <v>20</v>
      </c>
      <c r="G35" s="6" t="n">
        <v>28.11</v>
      </c>
      <c r="H35" s="6" t="n">
        <v>403.95</v>
      </c>
      <c r="I35" s="6" t="n">
        <v>444.01</v>
      </c>
      <c r="J35" s="6" t="n">
        <v>976</v>
      </c>
      <c r="K35" s="6" t="n">
        <v>7505.37</v>
      </c>
      <c r="L35" s="6" t="n">
        <v>6529.37</v>
      </c>
      <c r="M35" s="6" t="n">
        <v>5.51</v>
      </c>
      <c r="N35" s="6" t="n">
        <v>6.05</v>
      </c>
    </row>
    <row collapsed="false" customFormat="false" customHeight="false" hidden="false" ht="12.1" outlineLevel="0" r="36">
      <c r="A36" s="45" t="n">
        <v>46212</v>
      </c>
      <c r="B36" s="16" t="s">
        <v>552</v>
      </c>
      <c r="C36" s="16" t="s">
        <v>27</v>
      </c>
      <c r="D36" s="16" t="s">
        <v>28</v>
      </c>
      <c r="E36" s="7" t="n">
        <v>1269</v>
      </c>
      <c r="F36" s="16" t="s">
        <v>20</v>
      </c>
      <c r="G36" s="6" t="n">
        <v>2.27</v>
      </c>
      <c r="H36" s="6" t="n">
        <v>312.85</v>
      </c>
      <c r="I36" s="6" t="n">
        <v>303.72</v>
      </c>
      <c r="J36" s="6" t="n">
        <v>374</v>
      </c>
      <c r="K36" s="6" t="n">
        <v>2880.63</v>
      </c>
      <c r="L36" s="6" t="n">
        <v>2506.63</v>
      </c>
      <c r="M36" s="6" t="n">
        <v>0.65</v>
      </c>
      <c r="N36" s="6" t="n">
        <v>0.63</v>
      </c>
    </row>
    <row collapsed="false" customFormat="false" customHeight="false" hidden="false" ht="12.1" outlineLevel="0" r="37">
      <c r="A37" s="45" t="n">
        <v>46216</v>
      </c>
      <c r="B37" s="16" t="s">
        <v>552</v>
      </c>
      <c r="C37" s="16" t="s">
        <v>31</v>
      </c>
      <c r="D37" s="16" t="s">
        <v>32</v>
      </c>
      <c r="E37" s="7" t="n">
        <v>61300</v>
      </c>
      <c r="F37" s="16" t="s">
        <v>20</v>
      </c>
      <c r="G37" s="6" t="n">
        <v>1.1448</v>
      </c>
      <c r="H37" s="6" t="n">
        <v>7.275</v>
      </c>
      <c r="I37" s="6" t="n">
        <v>8.8477650897227</v>
      </c>
      <c r="J37" s="6" t="n">
        <v>8691</v>
      </c>
      <c r="K37" s="6" t="n">
        <v>70176.24</v>
      </c>
      <c r="L37" s="6" t="n">
        <v>61053.24</v>
      </c>
      <c r="M37" s="6" t="n">
        <v>11.26</v>
      </c>
      <c r="N37" s="6" t="n">
        <v>13.69</v>
      </c>
    </row>
    <row collapsed="false" customFormat="false" customHeight="false" hidden="false" ht="12.1" outlineLevel="0" r="38">
      <c r="A38" s="45" t="n">
        <v>46216</v>
      </c>
      <c r="B38" s="16" t="s">
        <v>552</v>
      </c>
      <c r="C38" s="16" t="s">
        <v>35</v>
      </c>
      <c r="D38" s="16" t="s">
        <v>36</v>
      </c>
      <c r="E38" s="7" t="n">
        <v>38700</v>
      </c>
      <c r="F38" s="16" t="s">
        <v>20</v>
      </c>
      <c r="G38" s="6" t="n">
        <v>0.35</v>
      </c>
      <c r="H38" s="6" t="n">
        <v>9.83</v>
      </c>
      <c r="I38" s="6" t="n">
        <v>11.805788113695</v>
      </c>
      <c r="J38" s="6" t="n">
        <v>1028</v>
      </c>
      <c r="K38" s="6" t="n">
        <v>13545</v>
      </c>
      <c r="L38" s="6" t="n">
        <v>11784</v>
      </c>
      <c r="M38" s="6" t="n">
        <v>2.58</v>
      </c>
      <c r="N38" s="6" t="n">
        <v>3.1</v>
      </c>
    </row>
    <row collapsed="false" customFormat="false" customHeight="false" hidden="false" ht="12.1" outlineLevel="0" r="39">
      <c r="A39" s="45"/>
      <c r="B39" s="16"/>
      <c r="C39" s="16"/>
      <c r="D39" s="16"/>
      <c r="E39" s="7"/>
      <c r="F39" s="16"/>
      <c r="G39" s="6"/>
      <c r="H39" s="6"/>
      <c r="I39" s="6"/>
      <c r="J39" s="6"/>
      <c r="K39" s="6"/>
      <c r="L39" s="6"/>
      <c r="M39" s="6"/>
      <c r="N39" s="6"/>
    </row>
    <row collapsed="false" customFormat="false" customHeight="false" hidden="false" ht="12.1" outlineLevel="0" r="40">
      <c r="A40" s="45" t="n">
        <v>46219</v>
      </c>
      <c r="B40" s="16" t="s">
        <v>552</v>
      </c>
      <c r="C40" s="16" t="s">
        <v>59</v>
      </c>
      <c r="D40" s="16" t="s">
        <v>60</v>
      </c>
      <c r="E40" s="7" t="n">
        <v>9400</v>
      </c>
      <c r="F40" s="16" t="s">
        <v>20</v>
      </c>
      <c r="G40" s="6" t="n">
        <v>0.85</v>
      </c>
      <c r="H40" s="6" t="n">
        <v>13.485</v>
      </c>
      <c r="I40" s="6" t="n">
        <v>18.29</v>
      </c>
      <c r="J40" s="6" t="n">
        <v>1039</v>
      </c>
      <c r="K40" s="6" t="n">
        <v>7990</v>
      </c>
      <c r="L40" s="6" t="n">
        <v>6951</v>
      </c>
      <c r="M40" s="6" t="n">
        <v>4.04</v>
      </c>
      <c r="N40" s="6" t="n">
        <v>5.48</v>
      </c>
    </row>
    <row collapsed="false" customFormat="false" customHeight="false" hidden="false" ht="12.1" outlineLevel="0" r="41">
      <c r="A41" s="45" t="n">
        <v>46223</v>
      </c>
      <c r="B41" s="16" t="s">
        <v>552</v>
      </c>
      <c r="C41" s="16" t="s">
        <v>23</v>
      </c>
      <c r="D41" s="16" t="s">
        <v>24</v>
      </c>
      <c r="E41" s="7" t="n">
        <v>1782</v>
      </c>
      <c r="F41" s="16" t="s">
        <v>20</v>
      </c>
      <c r="G41" s="6" t="n">
        <v>37.64</v>
      </c>
      <c r="H41" s="6" t="n">
        <v>260.99</v>
      </c>
      <c r="I41" s="6" t="n">
        <v>247.03</v>
      </c>
      <c r="J41" s="6" t="n">
        <v>8720</v>
      </c>
      <c r="K41" s="6" t="n">
        <v>67074.48</v>
      </c>
      <c r="L41" s="6" t="n">
        <v>58354.48</v>
      </c>
      <c r="M41" s="6" t="n">
        <v>13.26</v>
      </c>
      <c r="N41" s="6" t="n">
        <v>12.55</v>
      </c>
    </row>
    <row collapsed="false" customFormat="false" customHeight="false" hidden="false" ht="12.1" outlineLevel="0" r="42">
      <c r="A42" s="45" t="n">
        <v>46223</v>
      </c>
      <c r="B42" s="16" t="s">
        <v>552</v>
      </c>
      <c r="C42" s="16" t="s">
        <v>63</v>
      </c>
      <c r="D42" s="16" t="s">
        <v>64</v>
      </c>
      <c r="E42" s="7" t="n">
        <v>96</v>
      </c>
      <c r="F42" s="16" t="s">
        <v>20</v>
      </c>
      <c r="G42" s="6" t="n">
        <v>204.17</v>
      </c>
      <c r="H42" s="6" t="n">
        <v>1056.4</v>
      </c>
      <c r="I42" s="6" t="n">
        <v>1155.61</v>
      </c>
      <c r="J42" s="6" t="n">
        <v>2548</v>
      </c>
      <c r="K42" s="6" t="n">
        <v>19600.32</v>
      </c>
      <c r="L42" s="6" t="n">
        <v>17052.32</v>
      </c>
      <c r="M42" s="6" t="n">
        <v>15.37</v>
      </c>
      <c r="N42" s="6" t="n">
        <v>16.81</v>
      </c>
    </row>
    <row collapsed="false" customFormat="false" customHeight="false" hidden="false" ht="12.1" outlineLevel="0" r="43">
      <c r="A43" s="45" t="n">
        <v>46244</v>
      </c>
      <c r="B43" s="16" t="s">
        <v>552</v>
      </c>
      <c r="C43" s="16" t="s">
        <v>39</v>
      </c>
      <c r="D43" s="16" t="s">
        <v>40</v>
      </c>
      <c r="E43" s="7" t="n">
        <v>1458</v>
      </c>
      <c r="F43" s="16" t="s">
        <v>20</v>
      </c>
      <c r="G43" s="6" t="n">
        <v>4.6</v>
      </c>
      <c r="H43" s="6" t="n">
        <v>248.88</v>
      </c>
      <c r="I43" s="6" t="n">
        <v>256.16</v>
      </c>
      <c r="J43" s="6" t="n">
        <v>872</v>
      </c>
      <c r="K43" s="6" t="n">
        <v>6706.8</v>
      </c>
      <c r="L43" s="6" t="n">
        <v>5834.8</v>
      </c>
      <c r="M43" s="6" t="n">
        <v>1.56</v>
      </c>
      <c r="N43" s="6" t="n">
        <v>1.61</v>
      </c>
    </row>
  </sheetData>
  <autoFilter ref="A1:N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6" t="s">
        <v>84</v>
      </c>
      <c r="B1" s="46" t="s">
        <v>550</v>
      </c>
      <c r="C1" s="46" t="s">
        <v>0</v>
      </c>
      <c r="D1" s="46" t="s">
        <v>2</v>
      </c>
      <c r="E1" s="46" t="s">
        <v>7</v>
      </c>
      <c r="F1" s="46" t="s">
        <v>824</v>
      </c>
      <c r="G1" s="46" t="s">
        <v>842</v>
      </c>
      <c r="H1" s="46" t="s">
        <v>828</v>
      </c>
      <c r="I1" s="46" t="s">
        <v>829</v>
      </c>
      <c r="J1" s="46" t="s">
        <v>830</v>
      </c>
    </row>
    <row collapsed="false" customFormat="false" customHeight="false" hidden="false" ht="12.1" outlineLevel="0" r="2">
      <c r="A2" s="47" t="n">
        <v>44586</v>
      </c>
      <c r="B2" s="16" t="s">
        <v>552</v>
      </c>
      <c r="C2" s="16" t="s">
        <v>477</v>
      </c>
      <c r="D2" s="16" t="s">
        <v>843</v>
      </c>
      <c r="E2" s="6" t="n">
        <v>1000</v>
      </c>
      <c r="F2" s="7" t="n">
        <v>20</v>
      </c>
      <c r="G2" s="6" t="n">
        <v>35.15</v>
      </c>
      <c r="H2" s="6" t="n">
        <v>91</v>
      </c>
      <c r="I2" s="6" t="n">
        <v>703</v>
      </c>
      <c r="J2" s="6" t="n">
        <v>612</v>
      </c>
    </row>
    <row collapsed="false" customFormat="false" customHeight="false" hidden="false" ht="12.1" outlineLevel="0" r="3">
      <c r="A3" s="47" t="n">
        <v>44607</v>
      </c>
      <c r="B3" s="16" t="s">
        <v>552</v>
      </c>
      <c r="C3" s="16" t="s">
        <v>475</v>
      </c>
      <c r="D3" s="16" t="s">
        <v>844</v>
      </c>
      <c r="E3" s="6" t="n">
        <v>1000</v>
      </c>
      <c r="F3" s="7" t="n">
        <v>21</v>
      </c>
      <c r="G3" s="6" t="n">
        <v>44.3</v>
      </c>
      <c r="H3" s="6" t="n">
        <v>121</v>
      </c>
      <c r="I3" s="6" t="n">
        <v>930.3</v>
      </c>
      <c r="J3" s="6" t="n">
        <v>809.3</v>
      </c>
    </row>
    <row collapsed="false" customFormat="false" customHeight="false" hidden="false" ht="12.1" outlineLevel="0" r="4">
      <c r="A4" s="47" t="n">
        <v>44642</v>
      </c>
      <c r="B4" s="16" t="s">
        <v>552</v>
      </c>
      <c r="C4" s="16" t="s">
        <v>478</v>
      </c>
      <c r="D4" s="16" t="s">
        <v>845</v>
      </c>
      <c r="E4" s="6" t="n">
        <v>1000</v>
      </c>
      <c r="F4" s="7" t="n">
        <v>20</v>
      </c>
      <c r="G4" s="6" t="n">
        <v>38.64</v>
      </c>
      <c r="H4" s="6" t="n">
        <v>100</v>
      </c>
      <c r="I4" s="6" t="n">
        <v>772.8</v>
      </c>
      <c r="J4" s="6" t="n">
        <v>672.8</v>
      </c>
    </row>
    <row collapsed="false" customFormat="false" customHeight="false" hidden="false" ht="12.1" outlineLevel="0" r="5">
      <c r="A5" s="47" t="n">
        <v>44647</v>
      </c>
      <c r="B5" s="16" t="s">
        <v>552</v>
      </c>
      <c r="C5" s="16" t="s">
        <v>485</v>
      </c>
      <c r="D5" s="16" t="s">
        <v>846</v>
      </c>
      <c r="E5" s="6" t="n">
        <v>1000</v>
      </c>
      <c r="F5" s="7" t="n">
        <v>19</v>
      </c>
      <c r="G5" s="6" t="n">
        <v>21.44</v>
      </c>
      <c r="H5" s="6" t="n">
        <v>53</v>
      </c>
      <c r="I5" s="6" t="n">
        <v>407.36</v>
      </c>
      <c r="J5" s="6" t="n">
        <v>354.36</v>
      </c>
    </row>
    <row collapsed="false" customFormat="false" customHeight="false" hidden="false" ht="12.1" outlineLevel="0" r="6">
      <c r="A6" s="47" t="n">
        <v>44649</v>
      </c>
      <c r="B6" s="16" t="s">
        <v>552</v>
      </c>
      <c r="C6" s="16" t="s">
        <v>476</v>
      </c>
      <c r="D6" s="16" t="s">
        <v>847</v>
      </c>
      <c r="E6" s="6" t="n">
        <v>1000</v>
      </c>
      <c r="F6" s="7" t="n">
        <v>32</v>
      </c>
      <c r="G6" s="6" t="n">
        <v>42.38</v>
      </c>
      <c r="H6" s="6" t="n">
        <v>176</v>
      </c>
      <c r="I6" s="6" t="n">
        <v>1356.16</v>
      </c>
      <c r="J6" s="6" t="n">
        <v>1180.16</v>
      </c>
    </row>
    <row collapsed="false" customFormat="false" customHeight="false" hidden="false" ht="12.1" outlineLevel="0" r="7">
      <c r="A7" s="47" t="n">
        <v>44663</v>
      </c>
      <c r="B7" s="16" t="s">
        <v>552</v>
      </c>
      <c r="C7" s="16" t="s">
        <v>479</v>
      </c>
      <c r="D7" s="16" t="s">
        <v>848</v>
      </c>
      <c r="E7" s="6" t="n">
        <v>1000</v>
      </c>
      <c r="F7" s="7" t="n">
        <v>20</v>
      </c>
      <c r="G7" s="6" t="n">
        <v>39.64</v>
      </c>
      <c r="H7" s="6" t="n">
        <v>103</v>
      </c>
      <c r="I7" s="6" t="n">
        <v>792.8</v>
      </c>
      <c r="J7" s="6" t="n">
        <v>689.8</v>
      </c>
    </row>
    <row collapsed="false" customFormat="false" customHeight="false" hidden="false" ht="12.1" outlineLevel="0" r="8">
      <c r="A8" s="47" t="n">
        <v>44670</v>
      </c>
      <c r="B8" s="16" t="s">
        <v>552</v>
      </c>
      <c r="C8" s="16" t="s">
        <v>482</v>
      </c>
      <c r="D8" s="16" t="s">
        <v>849</v>
      </c>
      <c r="E8" s="6" t="n">
        <v>1000</v>
      </c>
      <c r="F8" s="7" t="n">
        <v>10</v>
      </c>
      <c r="G8" s="6" t="n">
        <v>35.4</v>
      </c>
      <c r="H8" s="6" t="n">
        <v>46</v>
      </c>
      <c r="I8" s="6" t="n">
        <v>354</v>
      </c>
      <c r="J8" s="6" t="n">
        <v>308</v>
      </c>
    </row>
    <row collapsed="false" customFormat="false" customHeight="false" hidden="false" ht="12.1" outlineLevel="0" r="9">
      <c r="A9" s="47" t="n">
        <v>44704</v>
      </c>
      <c r="B9" s="16" t="s">
        <v>552</v>
      </c>
      <c r="C9" s="16" t="s">
        <v>498</v>
      </c>
      <c r="D9" s="16" t="s">
        <v>850</v>
      </c>
      <c r="E9" s="6" t="n">
        <v>1000</v>
      </c>
      <c r="F9" s="7" t="n">
        <v>1</v>
      </c>
      <c r="G9" s="6" t="n">
        <v>14.46</v>
      </c>
      <c r="H9" s="6" t="n">
        <v>2</v>
      </c>
      <c r="I9" s="6" t="n">
        <v>14.46</v>
      </c>
      <c r="J9" s="6" t="n">
        <v>12.46</v>
      </c>
    </row>
    <row collapsed="false" customFormat="false" customHeight="false" hidden="false" ht="12.1" outlineLevel="0" r="10">
      <c r="A10" s="47" t="n">
        <v>44721</v>
      </c>
      <c r="B10" s="16" t="s">
        <v>552</v>
      </c>
      <c r="C10" s="16" t="s">
        <v>500</v>
      </c>
      <c r="D10" s="16" t="s">
        <v>851</v>
      </c>
      <c r="E10" s="6" t="n">
        <v>400</v>
      </c>
      <c r="F10" s="7" t="n">
        <v>21</v>
      </c>
      <c r="G10" s="6" t="n">
        <v>8.73</v>
      </c>
      <c r="H10" s="6" t="n">
        <v>24</v>
      </c>
      <c r="I10" s="6" t="n">
        <v>183.33</v>
      </c>
      <c r="J10" s="6" t="n">
        <v>159.33</v>
      </c>
    </row>
    <row collapsed="false" customFormat="false" customHeight="false" hidden="false" ht="12.1" outlineLevel="0" r="11">
      <c r="A11" s="47" t="n">
        <v>44738</v>
      </c>
      <c r="B11" s="16" t="s">
        <v>552</v>
      </c>
      <c r="C11" s="16" t="s">
        <v>485</v>
      </c>
      <c r="D11" s="16" t="s">
        <v>846</v>
      </c>
      <c r="E11" s="6" t="n">
        <v>1000</v>
      </c>
      <c r="F11" s="7" t="n">
        <v>19</v>
      </c>
      <c r="G11" s="6" t="n">
        <v>21.44</v>
      </c>
      <c r="H11" s="6" t="n">
        <v>53</v>
      </c>
      <c r="I11" s="6" t="n">
        <v>407.36</v>
      </c>
      <c r="J11" s="6" t="n">
        <v>354.36</v>
      </c>
    </row>
    <row collapsed="false" customFormat="false" customHeight="false" hidden="false" ht="12.1" outlineLevel="0" r="12">
      <c r="A12" s="47" t="n">
        <v>44768</v>
      </c>
      <c r="B12" s="16" t="s">
        <v>552</v>
      </c>
      <c r="C12" s="16" t="s">
        <v>477</v>
      </c>
      <c r="D12" s="16" t="s">
        <v>843</v>
      </c>
      <c r="E12" s="6" t="n">
        <v>1000</v>
      </c>
      <c r="F12" s="7" t="n">
        <v>20</v>
      </c>
      <c r="G12" s="6" t="n">
        <v>35.15</v>
      </c>
      <c r="H12" s="6" t="n">
        <v>91</v>
      </c>
      <c r="I12" s="6" t="n">
        <v>703</v>
      </c>
      <c r="J12" s="6" t="n">
        <v>612</v>
      </c>
    </row>
    <row collapsed="false" customFormat="false" customHeight="false" hidden="false" ht="12.1" outlineLevel="0" r="13">
      <c r="A13" s="47" t="n">
        <v>44789</v>
      </c>
      <c r="B13" s="16" t="s">
        <v>552</v>
      </c>
      <c r="C13" s="16" t="s">
        <v>475</v>
      </c>
      <c r="D13" s="16" t="s">
        <v>844</v>
      </c>
      <c r="E13" s="6" t="n">
        <v>1000</v>
      </c>
      <c r="F13" s="7" t="n">
        <v>21</v>
      </c>
      <c r="G13" s="6" t="n">
        <v>34.9</v>
      </c>
      <c r="H13" s="6" t="n">
        <v>95</v>
      </c>
      <c r="I13" s="6" t="n">
        <v>732.9</v>
      </c>
      <c r="J13" s="6" t="n">
        <v>637.9</v>
      </c>
    </row>
    <row collapsed="false" customFormat="false" customHeight="false" hidden="false" ht="12.1" outlineLevel="0" r="14">
      <c r="A14" s="47" t="n">
        <v>44795</v>
      </c>
      <c r="B14" s="16" t="s">
        <v>552</v>
      </c>
      <c r="C14" s="16" t="s">
        <v>498</v>
      </c>
      <c r="D14" s="16" t="s">
        <v>850</v>
      </c>
      <c r="E14" s="6" t="n">
        <v>1000</v>
      </c>
      <c r="F14" s="7" t="n">
        <v>1</v>
      </c>
      <c r="G14" s="6" t="n">
        <v>14.46</v>
      </c>
      <c r="H14" s="6" t="n">
        <v>2</v>
      </c>
      <c r="I14" s="6" t="n">
        <v>14.46</v>
      </c>
      <c r="J14" s="6" t="n">
        <v>12.46</v>
      </c>
    </row>
    <row collapsed="false" customFormat="false" customHeight="false" hidden="false" ht="12.1" outlineLevel="0" r="15">
      <c r="A15" s="47" t="n">
        <v>44824</v>
      </c>
      <c r="B15" s="16" t="s">
        <v>552</v>
      </c>
      <c r="C15" s="16" t="s">
        <v>478</v>
      </c>
      <c r="D15" s="16" t="s">
        <v>845</v>
      </c>
      <c r="E15" s="6" t="n">
        <v>1000</v>
      </c>
      <c r="F15" s="7" t="n">
        <v>20</v>
      </c>
      <c r="G15" s="6" t="n">
        <v>38.64</v>
      </c>
      <c r="H15" s="6" t="n">
        <v>100</v>
      </c>
      <c r="I15" s="6" t="n">
        <v>772.8</v>
      </c>
      <c r="J15" s="6" t="n">
        <v>672.8</v>
      </c>
    </row>
    <row collapsed="false" customFormat="false" customHeight="false" hidden="false" ht="12.1" outlineLevel="0" r="16">
      <c r="A16" s="47" t="n">
        <v>44829</v>
      </c>
      <c r="B16" s="16" t="s">
        <v>552</v>
      </c>
      <c r="C16" s="16" t="s">
        <v>485</v>
      </c>
      <c r="D16" s="16" t="s">
        <v>846</v>
      </c>
      <c r="E16" s="6" t="n">
        <v>1000</v>
      </c>
      <c r="F16" s="7" t="n">
        <v>19</v>
      </c>
      <c r="G16" s="6" t="n">
        <v>21.44</v>
      </c>
      <c r="H16" s="6" t="n">
        <v>53</v>
      </c>
      <c r="I16" s="6" t="n">
        <v>407.36</v>
      </c>
      <c r="J16" s="6" t="n">
        <v>354.36</v>
      </c>
    </row>
    <row collapsed="false" customFormat="false" customHeight="false" hidden="false" ht="12.1" outlineLevel="0" r="17">
      <c r="A17" s="47" t="n">
        <v>44831</v>
      </c>
      <c r="B17" s="16" t="s">
        <v>552</v>
      </c>
      <c r="C17" s="16" t="s">
        <v>476</v>
      </c>
      <c r="D17" s="16" t="s">
        <v>847</v>
      </c>
      <c r="E17" s="6" t="n">
        <v>1000</v>
      </c>
      <c r="F17" s="7" t="n">
        <v>32</v>
      </c>
      <c r="G17" s="6" t="n">
        <v>42.38</v>
      </c>
      <c r="H17" s="6" t="n">
        <v>176</v>
      </c>
      <c r="I17" s="6" t="n">
        <v>1356.16</v>
      </c>
      <c r="J17" s="6" t="n">
        <v>1180.16</v>
      </c>
    </row>
    <row collapsed="false" customFormat="false" customHeight="false" hidden="false" ht="12.1" outlineLevel="0" r="18">
      <c r="A18" s="47" t="n">
        <v>44845</v>
      </c>
      <c r="B18" s="16" t="s">
        <v>552</v>
      </c>
      <c r="C18" s="16" t="s">
        <v>479</v>
      </c>
      <c r="D18" s="16" t="s">
        <v>848</v>
      </c>
      <c r="E18" s="6" t="n">
        <v>1000</v>
      </c>
      <c r="F18" s="7" t="n">
        <v>20</v>
      </c>
      <c r="G18" s="6" t="n">
        <v>39.64</v>
      </c>
      <c r="H18" s="6" t="n">
        <v>103</v>
      </c>
      <c r="I18" s="6" t="n">
        <v>792.8</v>
      </c>
      <c r="J18" s="6" t="n">
        <v>689.8</v>
      </c>
    </row>
    <row collapsed="false" customFormat="false" customHeight="false" hidden="false" ht="12.1" outlineLevel="0" r="19">
      <c r="A19" s="47" t="n">
        <v>44852</v>
      </c>
      <c r="B19" s="16" t="s">
        <v>552</v>
      </c>
      <c r="C19" s="16" t="s">
        <v>482</v>
      </c>
      <c r="D19" s="16" t="s">
        <v>849</v>
      </c>
      <c r="E19" s="6" t="n">
        <v>1000</v>
      </c>
      <c r="F19" s="7" t="n">
        <v>10</v>
      </c>
      <c r="G19" s="6" t="n">
        <v>35.4</v>
      </c>
      <c r="H19" s="6" t="n">
        <v>46</v>
      </c>
      <c r="I19" s="6" t="n">
        <v>354</v>
      </c>
      <c r="J19" s="6" t="n">
        <v>308</v>
      </c>
    </row>
    <row collapsed="false" customFormat="false" customHeight="false" hidden="false" ht="12.1" outlineLevel="0" r="20">
      <c r="A20" s="47" t="n">
        <v>44920</v>
      </c>
      <c r="B20" s="16" t="s">
        <v>552</v>
      </c>
      <c r="C20" s="16" t="s">
        <v>485</v>
      </c>
      <c r="D20" s="16" t="s">
        <v>846</v>
      </c>
      <c r="E20" s="6" t="n">
        <v>1000</v>
      </c>
      <c r="F20" s="7" t="n">
        <v>19</v>
      </c>
      <c r="G20" s="6" t="n">
        <v>21.44</v>
      </c>
      <c r="H20" s="6" t="n">
        <v>53</v>
      </c>
      <c r="I20" s="6" t="n">
        <v>407.36</v>
      </c>
      <c r="J20" s="6" t="n">
        <v>354.36</v>
      </c>
    </row>
    <row collapsed="false" customFormat="false" customHeight="false" hidden="false" ht="12.1" outlineLevel="0" r="21">
      <c r="A21" s="47" t="n">
        <v>44927</v>
      </c>
      <c r="B21" s="16" t="s">
        <v>552</v>
      </c>
      <c r="C21" s="16" t="s">
        <v>503</v>
      </c>
      <c r="D21" s="16" t="s">
        <v>852</v>
      </c>
      <c r="E21" s="6" t="n">
        <v>1000</v>
      </c>
      <c r="F21" s="7" t="n">
        <v>123</v>
      </c>
      <c r="G21" s="6" t="n">
        <v>23.93</v>
      </c>
      <c r="H21" s="6" t="n">
        <v>383</v>
      </c>
      <c r="I21" s="6" t="n">
        <v>2943.39</v>
      </c>
      <c r="J21" s="6" t="n">
        <v>2560.39</v>
      </c>
    </row>
    <row collapsed="false" customFormat="false" customHeight="false" hidden="false" ht="12.1" outlineLevel="0" r="22">
      <c r="A22" s="47" t="n">
        <v>44950</v>
      </c>
      <c r="B22" s="16" t="s">
        <v>552</v>
      </c>
      <c r="C22" s="16" t="s">
        <v>477</v>
      </c>
      <c r="D22" s="16" t="s">
        <v>843</v>
      </c>
      <c r="E22" s="6" t="n">
        <v>1000</v>
      </c>
      <c r="F22" s="7" t="n">
        <v>20</v>
      </c>
      <c r="G22" s="6" t="n">
        <v>35.15</v>
      </c>
      <c r="H22" s="6" t="n">
        <v>91</v>
      </c>
      <c r="I22" s="6" t="n">
        <v>703</v>
      </c>
      <c r="J22" s="6" t="n">
        <v>612</v>
      </c>
    </row>
    <row collapsed="false" customFormat="false" customHeight="false" hidden="false" ht="12.1" outlineLevel="0" r="23">
      <c r="A23" s="47" t="n">
        <v>44957</v>
      </c>
      <c r="B23" s="16" t="s">
        <v>552</v>
      </c>
      <c r="C23" s="16" t="s">
        <v>504</v>
      </c>
      <c r="D23" s="16" t="s">
        <v>853</v>
      </c>
      <c r="E23" s="6" t="n">
        <v>1000</v>
      </c>
      <c r="F23" s="7" t="n">
        <v>111</v>
      </c>
      <c r="G23" s="6" t="n">
        <v>71.9</v>
      </c>
      <c r="H23" s="6" t="n">
        <v>1038</v>
      </c>
      <c r="I23" s="6" t="n">
        <v>7980.9</v>
      </c>
      <c r="J23" s="6" t="n">
        <v>6942.9</v>
      </c>
    </row>
    <row collapsed="false" customFormat="false" customHeight="false" hidden="false" ht="12.1" outlineLevel="0" r="24">
      <c r="A24" s="47" t="n">
        <v>45013</v>
      </c>
      <c r="B24" s="16" t="s">
        <v>552</v>
      </c>
      <c r="C24" s="16" t="s">
        <v>476</v>
      </c>
      <c r="D24" s="16" t="s">
        <v>847</v>
      </c>
      <c r="E24" s="6" t="n">
        <v>1000</v>
      </c>
      <c r="F24" s="7" t="n">
        <v>32</v>
      </c>
      <c r="G24" s="6" t="n">
        <v>42.38</v>
      </c>
      <c r="H24" s="6" t="n">
        <v>176</v>
      </c>
      <c r="I24" s="6" t="n">
        <v>1356.16</v>
      </c>
      <c r="J24" s="6" t="n">
        <v>1180.16</v>
      </c>
    </row>
    <row collapsed="false" customFormat="false" customHeight="false" hidden="false" ht="12.1" outlineLevel="0" r="25">
      <c r="A25" s="47" t="n">
        <v>45018</v>
      </c>
      <c r="B25" s="16" t="s">
        <v>552</v>
      </c>
      <c r="C25" s="16" t="s">
        <v>503</v>
      </c>
      <c r="D25" s="16" t="s">
        <v>852</v>
      </c>
      <c r="E25" s="6" t="n">
        <v>1000</v>
      </c>
      <c r="F25" s="7" t="n">
        <v>123</v>
      </c>
      <c r="G25" s="6" t="n">
        <v>23.93</v>
      </c>
      <c r="H25" s="6" t="n">
        <v>383</v>
      </c>
      <c r="I25" s="6" t="n">
        <v>2943.39</v>
      </c>
      <c r="J25" s="6" t="n">
        <v>2560.39</v>
      </c>
    </row>
    <row collapsed="false" customFormat="false" customHeight="false" hidden="false" ht="12.1" outlineLevel="0" r="26">
      <c r="A26" s="47" t="n">
        <v>45109</v>
      </c>
      <c r="B26" s="16" t="s">
        <v>552</v>
      </c>
      <c r="C26" s="16" t="s">
        <v>503</v>
      </c>
      <c r="D26" s="16" t="s">
        <v>852</v>
      </c>
      <c r="E26" s="6" t="n">
        <v>1000</v>
      </c>
      <c r="F26" s="7" t="n">
        <v>126</v>
      </c>
      <c r="G26" s="6" t="n">
        <v>23.93</v>
      </c>
      <c r="H26" s="6" t="n">
        <v>392</v>
      </c>
      <c r="I26" s="6" t="n">
        <v>3015.18</v>
      </c>
      <c r="J26" s="6" t="n">
        <v>2623.18</v>
      </c>
    </row>
    <row collapsed="false" customFormat="false" customHeight="false" hidden="false" ht="12.1" outlineLevel="0" r="27">
      <c r="A27" s="47" t="n">
        <v>45139</v>
      </c>
      <c r="B27" s="16" t="s">
        <v>552</v>
      </c>
      <c r="C27" s="16" t="s">
        <v>504</v>
      </c>
      <c r="D27" s="16" t="s">
        <v>853</v>
      </c>
      <c r="E27" s="6" t="n">
        <v>1000</v>
      </c>
      <c r="F27" s="7" t="n">
        <v>111</v>
      </c>
      <c r="G27" s="6" t="n">
        <v>43.53</v>
      </c>
      <c r="H27" s="6" t="n">
        <v>628</v>
      </c>
      <c r="I27" s="6" t="n">
        <v>4831.83</v>
      </c>
      <c r="J27" s="6" t="n">
        <v>4203.83</v>
      </c>
    </row>
    <row collapsed="false" customFormat="false" customHeight="false" hidden="false" ht="12.1" outlineLevel="0" r="28">
      <c r="A28" s="47" t="n">
        <v>45195</v>
      </c>
      <c r="B28" s="16" t="s">
        <v>552</v>
      </c>
      <c r="C28" s="16" t="s">
        <v>476</v>
      </c>
      <c r="D28" s="16" t="s">
        <v>847</v>
      </c>
      <c r="E28" s="6" t="n">
        <v>1000</v>
      </c>
      <c r="F28" s="7" t="n">
        <v>32</v>
      </c>
      <c r="G28" s="6" t="n">
        <v>42.38</v>
      </c>
      <c r="H28" s="6" t="n">
        <v>176</v>
      </c>
      <c r="I28" s="6" t="n">
        <v>1356.16</v>
      </c>
      <c r="J28" s="6" t="n">
        <v>1180.16</v>
      </c>
    </row>
    <row collapsed="false" customFormat="false" customHeight="false" hidden="false" ht="12.1" outlineLevel="0" r="29">
      <c r="A29" s="47" t="n">
        <v>45200</v>
      </c>
      <c r="B29" s="16" t="s">
        <v>552</v>
      </c>
      <c r="C29" s="16" t="s">
        <v>503</v>
      </c>
      <c r="D29" s="16" t="s">
        <v>852</v>
      </c>
      <c r="E29" s="6" t="n">
        <v>1000</v>
      </c>
      <c r="F29" s="7" t="n">
        <v>126</v>
      </c>
      <c r="G29" s="6" t="n">
        <v>23.93</v>
      </c>
      <c r="H29" s="6" t="n">
        <v>392</v>
      </c>
      <c r="I29" s="6" t="n">
        <v>3015.18</v>
      </c>
      <c r="J29" s="6" t="n">
        <v>2623.18</v>
      </c>
    </row>
    <row collapsed="false" customFormat="false" customHeight="false" hidden="false" ht="12.1" outlineLevel="0" r="30">
      <c r="A30" s="47" t="n">
        <v>45234</v>
      </c>
      <c r="B30" s="16" t="s">
        <v>552</v>
      </c>
      <c r="C30" s="16" t="s">
        <v>507</v>
      </c>
      <c r="D30" s="16" t="s">
        <v>854</v>
      </c>
      <c r="E30" s="6" t="n">
        <v>1000</v>
      </c>
      <c r="F30" s="7" t="n">
        <v>100</v>
      </c>
      <c r="G30" s="6" t="n">
        <v>11.36</v>
      </c>
      <c r="H30" s="6" t="n">
        <v>148</v>
      </c>
      <c r="I30" s="6" t="n">
        <v>1136</v>
      </c>
      <c r="J30" s="6" t="n">
        <v>988</v>
      </c>
    </row>
    <row collapsed="false" customFormat="false" customHeight="false" hidden="false" ht="12.1" outlineLevel="0" r="31">
      <c r="A31" s="47" t="n">
        <v>45265</v>
      </c>
      <c r="B31" s="16" t="s">
        <v>552</v>
      </c>
      <c r="C31" s="16" t="s">
        <v>507</v>
      </c>
      <c r="D31" s="16" t="s">
        <v>854</v>
      </c>
      <c r="E31" s="6" t="n">
        <v>1000</v>
      </c>
      <c r="F31" s="7" t="n">
        <v>100</v>
      </c>
      <c r="G31" s="6" t="n">
        <v>11.91</v>
      </c>
      <c r="H31" s="6" t="n">
        <v>155</v>
      </c>
      <c r="I31" s="6" t="n">
        <v>1191</v>
      </c>
      <c r="J31" s="6" t="n">
        <v>1036</v>
      </c>
    </row>
    <row collapsed="false" customFormat="false" customHeight="false" hidden="false" ht="12.1" outlineLevel="0" r="32">
      <c r="A32" s="47" t="n">
        <v>45265</v>
      </c>
      <c r="B32" s="16" t="s">
        <v>552</v>
      </c>
      <c r="C32" s="16" t="s">
        <v>508</v>
      </c>
      <c r="D32" s="16" t="s">
        <v>855</v>
      </c>
      <c r="E32" s="6" t="n">
        <v>1000</v>
      </c>
      <c r="F32" s="7" t="n">
        <v>200</v>
      </c>
      <c r="G32" s="6" t="n">
        <v>35.4</v>
      </c>
      <c r="H32" s="6" t="n">
        <v>920</v>
      </c>
      <c r="I32" s="6" t="n">
        <v>7080</v>
      </c>
      <c r="J32" s="6" t="n">
        <v>6160</v>
      </c>
    </row>
    <row collapsed="false" customFormat="false" customHeight="false" hidden="false" ht="12.1" outlineLevel="0" r="33">
      <c r="A33" s="47" t="n">
        <v>45291</v>
      </c>
      <c r="B33" s="16" t="s">
        <v>552</v>
      </c>
      <c r="C33" s="16" t="s">
        <v>503</v>
      </c>
      <c r="D33" s="16" t="s">
        <v>852</v>
      </c>
      <c r="E33" s="6" t="n">
        <v>1000</v>
      </c>
      <c r="F33" s="7" t="n">
        <v>126</v>
      </c>
      <c r="G33" s="6" t="n">
        <v>23.93</v>
      </c>
      <c r="H33" s="6" t="n">
        <v>392</v>
      </c>
      <c r="I33" s="6" t="n">
        <v>3015.18</v>
      </c>
      <c r="J33" s="6" t="n">
        <v>2623.18</v>
      </c>
    </row>
    <row collapsed="false" customFormat="false" customHeight="false" hidden="false" ht="12.1" outlineLevel="0" r="34">
      <c r="A34" s="47" t="n">
        <v>45296</v>
      </c>
      <c r="B34" s="16" t="s">
        <v>552</v>
      </c>
      <c r="C34" s="16" t="s">
        <v>507</v>
      </c>
      <c r="D34" s="16" t="s">
        <v>854</v>
      </c>
      <c r="E34" s="6" t="n">
        <v>1000</v>
      </c>
      <c r="F34" s="7" t="n">
        <v>100</v>
      </c>
      <c r="G34" s="6" t="n">
        <v>13.56</v>
      </c>
      <c r="H34" s="6" t="n">
        <v>176</v>
      </c>
      <c r="I34" s="6" t="n">
        <v>1356</v>
      </c>
      <c r="J34" s="6" t="n">
        <v>1180</v>
      </c>
    </row>
    <row collapsed="false" customFormat="false" customHeight="false" hidden="false" ht="12.1" outlineLevel="0" r="35">
      <c r="A35" s="47" t="n">
        <v>45321</v>
      </c>
      <c r="B35" s="16" t="s">
        <v>552</v>
      </c>
      <c r="C35" s="16" t="s">
        <v>504</v>
      </c>
      <c r="D35" s="16" t="s">
        <v>853</v>
      </c>
      <c r="E35" s="6" t="n">
        <v>1000</v>
      </c>
      <c r="F35" s="7" t="n">
        <v>111</v>
      </c>
      <c r="G35" s="6" t="n">
        <v>42.53</v>
      </c>
      <c r="H35" s="6" t="n">
        <v>614</v>
      </c>
      <c r="I35" s="6" t="n">
        <v>4720.83</v>
      </c>
      <c r="J35" s="6" t="n">
        <v>4106.83</v>
      </c>
    </row>
    <row collapsed="false" customFormat="false" customHeight="false" hidden="false" ht="12.1" outlineLevel="0" r="36">
      <c r="A36" s="47" t="n">
        <v>45321</v>
      </c>
      <c r="B36" s="16" t="s">
        <v>552</v>
      </c>
      <c r="C36" s="16" t="s">
        <v>506</v>
      </c>
      <c r="D36" s="16" t="s">
        <v>856</v>
      </c>
      <c r="E36" s="6" t="n">
        <v>1000</v>
      </c>
      <c r="F36" s="7" t="n">
        <v>163</v>
      </c>
      <c r="G36" s="6" t="n">
        <v>30.42</v>
      </c>
      <c r="H36" s="6" t="n">
        <v>645</v>
      </c>
      <c r="I36" s="6" t="n">
        <v>4958.46</v>
      </c>
      <c r="J36" s="6" t="n">
        <v>4313.46</v>
      </c>
    </row>
    <row collapsed="false" customFormat="false" customHeight="false" hidden="false" ht="12.1" outlineLevel="0" r="37">
      <c r="A37" s="47" t="n">
        <v>45327</v>
      </c>
      <c r="B37" s="16" t="s">
        <v>552</v>
      </c>
      <c r="C37" s="16" t="s">
        <v>507</v>
      </c>
      <c r="D37" s="16" t="s">
        <v>854</v>
      </c>
      <c r="E37" s="6" t="n">
        <v>1000</v>
      </c>
      <c r="F37" s="7" t="n">
        <v>100</v>
      </c>
      <c r="G37" s="6" t="n">
        <v>13.87</v>
      </c>
      <c r="H37" s="6" t="n">
        <v>180</v>
      </c>
      <c r="I37" s="6" t="n">
        <v>1387</v>
      </c>
      <c r="J37" s="6" t="n">
        <v>1207</v>
      </c>
    </row>
    <row collapsed="false" customFormat="false" customHeight="false" hidden="false" ht="12.1" outlineLevel="0" r="38">
      <c r="A38" s="47" t="n">
        <v>45360</v>
      </c>
      <c r="B38" s="16" t="s">
        <v>552</v>
      </c>
      <c r="C38" s="16" t="s">
        <v>511</v>
      </c>
      <c r="D38" s="16" t="s">
        <v>857</v>
      </c>
      <c r="E38" s="6" t="n">
        <v>1000</v>
      </c>
      <c r="F38" s="7" t="n">
        <v>2</v>
      </c>
      <c r="G38" s="6" t="n">
        <v>2109.92</v>
      </c>
      <c r="H38" s="6" t="n">
        <v>549</v>
      </c>
      <c r="I38" s="6" t="n">
        <v>4219.84</v>
      </c>
      <c r="J38" s="6" t="n">
        <v>3670.84</v>
      </c>
    </row>
    <row collapsed="false" customFormat="false" customHeight="false" hidden="false" ht="12.1" outlineLevel="0" r="39">
      <c r="A39" s="47" t="n">
        <v>45377</v>
      </c>
      <c r="B39" s="16" t="s">
        <v>552</v>
      </c>
      <c r="C39" s="16" t="s">
        <v>476</v>
      </c>
      <c r="D39" s="16" t="s">
        <v>847</v>
      </c>
      <c r="E39" s="6" t="n">
        <v>1000</v>
      </c>
      <c r="F39" s="7" t="n">
        <v>32</v>
      </c>
      <c r="G39" s="6" t="n">
        <v>42.38</v>
      </c>
      <c r="H39" s="6" t="n">
        <v>176</v>
      </c>
      <c r="I39" s="6" t="n">
        <v>1356.16</v>
      </c>
      <c r="J39" s="6" t="n">
        <v>1180.16</v>
      </c>
    </row>
    <row collapsed="false" customFormat="false" customHeight="false" hidden="false" ht="12.1" outlineLevel="0" r="40">
      <c r="A40" s="47" t="n">
        <v>45382</v>
      </c>
      <c r="B40" s="16" t="s">
        <v>552</v>
      </c>
      <c r="C40" s="16" t="s">
        <v>503</v>
      </c>
      <c r="D40" s="16" t="s">
        <v>852</v>
      </c>
      <c r="E40" s="6" t="n">
        <v>1000</v>
      </c>
      <c r="F40" s="7" t="n">
        <v>126</v>
      </c>
      <c r="G40" s="6" t="n">
        <v>23.93</v>
      </c>
      <c r="H40" s="6" t="n">
        <v>392</v>
      </c>
      <c r="I40" s="6" t="n">
        <v>3015.18</v>
      </c>
      <c r="J40" s="6" t="n">
        <v>2623.18</v>
      </c>
    </row>
    <row collapsed="false" customFormat="false" customHeight="false" hidden="false" ht="12.1" outlineLevel="0" r="41">
      <c r="A41" s="47" t="n">
        <v>45447</v>
      </c>
      <c r="B41" s="16" t="s">
        <v>552</v>
      </c>
      <c r="C41" s="16" t="s">
        <v>508</v>
      </c>
      <c r="D41" s="16" t="s">
        <v>855</v>
      </c>
      <c r="E41" s="6" t="n">
        <v>1000</v>
      </c>
      <c r="F41" s="7" t="n">
        <v>747</v>
      </c>
      <c r="G41" s="6" t="n">
        <v>35.4</v>
      </c>
      <c r="H41" s="6" t="n">
        <v>3438</v>
      </c>
      <c r="I41" s="6" t="n">
        <v>26443.8</v>
      </c>
      <c r="J41" s="6" t="n">
        <v>23005.8</v>
      </c>
    </row>
    <row collapsed="false" customFormat="false" customHeight="false" hidden="false" ht="12.1" outlineLevel="0" r="42">
      <c r="A42" s="47" t="n">
        <v>45503</v>
      </c>
      <c r="B42" s="16" t="s">
        <v>552</v>
      </c>
      <c r="C42" s="16" t="s">
        <v>504</v>
      </c>
      <c r="D42" s="16" t="s">
        <v>853</v>
      </c>
      <c r="E42" s="6" t="n">
        <v>1000</v>
      </c>
      <c r="F42" s="7" t="n">
        <v>111</v>
      </c>
      <c r="G42" s="6" t="n">
        <v>72.6</v>
      </c>
      <c r="H42" s="6" t="n">
        <v>1048</v>
      </c>
      <c r="I42" s="6" t="n">
        <v>8058.6</v>
      </c>
      <c r="J42" s="6" t="n">
        <v>7010.6</v>
      </c>
    </row>
    <row collapsed="false" customFormat="false" customHeight="false" hidden="false" ht="12.1" outlineLevel="0" r="43">
      <c r="A43" s="47" t="n">
        <v>45503</v>
      </c>
      <c r="B43" s="16" t="s">
        <v>552</v>
      </c>
      <c r="C43" s="16" t="s">
        <v>506</v>
      </c>
      <c r="D43" s="16" t="s">
        <v>856</v>
      </c>
      <c r="E43" s="6" t="n">
        <v>1000</v>
      </c>
      <c r="F43" s="7" t="n">
        <v>313</v>
      </c>
      <c r="G43" s="6" t="n">
        <v>30.42</v>
      </c>
      <c r="H43" s="6" t="n">
        <v>1238</v>
      </c>
      <c r="I43" s="6" t="n">
        <v>9521.46</v>
      </c>
      <c r="J43" s="6" t="n">
        <v>8283.46</v>
      </c>
    </row>
    <row collapsed="false" customFormat="false" customHeight="false" hidden="false" ht="12.1" outlineLevel="0" r="44">
      <c r="A44" s="47" t="n">
        <v>45544</v>
      </c>
      <c r="B44" s="16" t="s">
        <v>552</v>
      </c>
      <c r="C44" s="16" t="s">
        <v>511</v>
      </c>
      <c r="D44" s="16" t="s">
        <v>857</v>
      </c>
      <c r="E44" s="6" t="n">
        <v>1000</v>
      </c>
      <c r="F44" s="7" t="n">
        <v>2</v>
      </c>
      <c r="G44" s="6" t="n">
        <v>2101.46</v>
      </c>
      <c r="H44" s="6" t="n">
        <v>546</v>
      </c>
      <c r="I44" s="6" t="n">
        <v>4202.92</v>
      </c>
      <c r="J44" s="6" t="n">
        <v>3656.92</v>
      </c>
    </row>
    <row collapsed="false" customFormat="false" customHeight="false" hidden="false" ht="12.1" outlineLevel="0" r="45">
      <c r="A45" s="47" t="n">
        <v>45559</v>
      </c>
      <c r="B45" s="16" t="s">
        <v>552</v>
      </c>
      <c r="C45" s="16" t="s">
        <v>476</v>
      </c>
      <c r="D45" s="16" t="s">
        <v>847</v>
      </c>
      <c r="E45" s="6" t="n">
        <v>1000</v>
      </c>
      <c r="F45" s="7" t="n">
        <v>32</v>
      </c>
      <c r="G45" s="6" t="n">
        <v>42.38</v>
      </c>
      <c r="H45" s="6" t="n">
        <v>176</v>
      </c>
      <c r="I45" s="6" t="n">
        <v>1356.16</v>
      </c>
      <c r="J45" s="6" t="n">
        <v>1180.16</v>
      </c>
    </row>
    <row collapsed="false" customFormat="false" customHeight="false" hidden="false" ht="12.1" outlineLevel="0" r="46">
      <c r="A46" s="47" t="n">
        <v>45736</v>
      </c>
      <c r="B46" s="16" t="s">
        <v>552</v>
      </c>
      <c r="C46" s="16" t="s">
        <v>519</v>
      </c>
      <c r="D46" s="16" t="s">
        <v>858</v>
      </c>
      <c r="E46" s="6" t="n">
        <v>100</v>
      </c>
      <c r="F46" s="7" t="n">
        <v>29</v>
      </c>
      <c r="G46" s="6" t="n">
        <v>65.45</v>
      </c>
      <c r="H46" s="6" t="n">
        <v>247</v>
      </c>
      <c r="I46" s="6" t="n">
        <v>1898.05</v>
      </c>
      <c r="J46" s="6" t="n">
        <v>1651.05</v>
      </c>
    </row>
    <row collapsed="false" customFormat="false" customHeight="false" hidden="false" ht="12.1" outlineLevel="0" r="47">
      <c r="A47" s="47" t="n">
        <v>45749</v>
      </c>
      <c r="B47" s="16" t="s">
        <v>655</v>
      </c>
      <c r="C47" s="16" t="s">
        <v>520</v>
      </c>
      <c r="D47" s="16" t="s">
        <v>859</v>
      </c>
      <c r="E47" s="6" t="n">
        <v>100</v>
      </c>
      <c r="F47" s="7" t="n">
        <v>20</v>
      </c>
      <c r="G47" s="6" t="n">
        <v>73.84</v>
      </c>
      <c r="H47" s="6" t="n">
        <v>192</v>
      </c>
      <c r="I47" s="6" t="n">
        <v>1476.8</v>
      </c>
      <c r="J47" s="6" t="n">
        <v>1284.8</v>
      </c>
    </row>
    <row collapsed="false" customFormat="false" customHeight="false" hidden="false" ht="12.1" outlineLevel="0" r="48">
      <c r="A48" s="47" t="n">
        <v>45763</v>
      </c>
      <c r="B48" s="16" t="s">
        <v>552</v>
      </c>
      <c r="C48" s="16" t="s">
        <v>521</v>
      </c>
      <c r="D48" s="16" t="s">
        <v>860</v>
      </c>
      <c r="E48" s="6" t="n">
        <v>100</v>
      </c>
      <c r="F48" s="7" t="n">
        <v>1</v>
      </c>
      <c r="G48" s="6" t="n">
        <v>64.19</v>
      </c>
      <c r="H48" s="6" t="n">
        <v>8</v>
      </c>
      <c r="I48" s="6" t="n">
        <v>64.19</v>
      </c>
      <c r="J48" s="6" t="n">
        <v>56.19</v>
      </c>
    </row>
    <row collapsed="false" customFormat="false" customHeight="false" hidden="false" ht="12.1" outlineLevel="0" r="49">
      <c r="A49" s="47" t="n">
        <v>45766</v>
      </c>
      <c r="B49" s="16" t="s">
        <v>552</v>
      </c>
      <c r="C49" s="16" t="s">
        <v>519</v>
      </c>
      <c r="D49" s="16" t="s">
        <v>858</v>
      </c>
      <c r="E49" s="6" t="n">
        <v>100</v>
      </c>
      <c r="F49" s="7" t="n">
        <v>29</v>
      </c>
      <c r="G49" s="6" t="n">
        <v>64.1</v>
      </c>
      <c r="H49" s="6" t="n">
        <v>242</v>
      </c>
      <c r="I49" s="6" t="n">
        <v>1858.9</v>
      </c>
      <c r="J49" s="6" t="n">
        <v>1616.9</v>
      </c>
    </row>
    <row collapsed="false" customFormat="false" customHeight="false" hidden="false" ht="12.1" outlineLevel="0" r="50">
      <c r="A50" s="47" t="n">
        <v>45779</v>
      </c>
      <c r="B50" s="16" t="s">
        <v>655</v>
      </c>
      <c r="C50" s="16" t="s">
        <v>520</v>
      </c>
      <c r="D50" s="16" t="s">
        <v>859</v>
      </c>
      <c r="E50" s="6" t="n">
        <v>100</v>
      </c>
      <c r="F50" s="7" t="n">
        <v>20</v>
      </c>
      <c r="G50" s="6" t="n">
        <v>70.6</v>
      </c>
      <c r="H50" s="6" t="n">
        <v>184</v>
      </c>
      <c r="I50" s="6" t="n">
        <v>1412</v>
      </c>
      <c r="J50" s="6" t="n">
        <v>1228</v>
      </c>
    </row>
    <row collapsed="false" customFormat="false" customHeight="false" hidden="false" ht="12.1" outlineLevel="0" r="51">
      <c r="A51" s="47" t="n">
        <v>45793</v>
      </c>
      <c r="B51" s="16" t="s">
        <v>552</v>
      </c>
      <c r="C51" s="16" t="s">
        <v>521</v>
      </c>
      <c r="D51" s="16" t="s">
        <v>860</v>
      </c>
      <c r="E51" s="6" t="n">
        <v>100</v>
      </c>
      <c r="F51" s="7" t="n">
        <v>12</v>
      </c>
      <c r="G51" s="6" t="n">
        <v>62.64</v>
      </c>
      <c r="H51" s="6" t="n">
        <v>8</v>
      </c>
      <c r="I51" s="6" t="n">
        <v>751.68</v>
      </c>
      <c r="J51" s="6" t="n">
        <v>653.68</v>
      </c>
    </row>
    <row collapsed="false" customFormat="false" customHeight="false" hidden="false" ht="12.1" outlineLevel="0" r="52">
      <c r="A52" s="47" t="n">
        <v>45796</v>
      </c>
      <c r="B52" s="16" t="s">
        <v>552</v>
      </c>
      <c r="C52" s="16" t="s">
        <v>519</v>
      </c>
      <c r="D52" s="16" t="s">
        <v>858</v>
      </c>
      <c r="E52" s="6" t="n">
        <v>100</v>
      </c>
      <c r="F52" s="7" t="n">
        <v>29</v>
      </c>
      <c r="G52" s="6" t="n">
        <v>63.81</v>
      </c>
      <c r="H52" s="6" t="n">
        <v>241</v>
      </c>
      <c r="I52" s="6" t="n">
        <v>1850.49</v>
      </c>
      <c r="J52" s="6" t="n">
        <v>1609.49</v>
      </c>
    </row>
    <row collapsed="false" customFormat="false" customHeight="false" hidden="false" ht="12.1" outlineLevel="0" r="53">
      <c r="A53" s="47" t="n">
        <v>45809</v>
      </c>
      <c r="B53" s="16" t="s">
        <v>655</v>
      </c>
      <c r="C53" s="16" t="s">
        <v>520</v>
      </c>
      <c r="D53" s="16" t="s">
        <v>859</v>
      </c>
      <c r="E53" s="6" t="n">
        <v>100</v>
      </c>
      <c r="F53" s="7" t="n">
        <v>20</v>
      </c>
      <c r="G53" s="6" t="n">
        <v>68.4</v>
      </c>
      <c r="H53" s="6" t="n">
        <v>178</v>
      </c>
      <c r="I53" s="6" t="n">
        <v>1368</v>
      </c>
      <c r="J53" s="6" t="n">
        <v>1190</v>
      </c>
    </row>
    <row collapsed="false" customFormat="false" customHeight="false" hidden="false" ht="12.1" outlineLevel="0" r="54">
      <c r="A54" s="47" t="n">
        <v>45823</v>
      </c>
      <c r="B54" s="16" t="s">
        <v>552</v>
      </c>
      <c r="C54" s="16" t="s">
        <v>521</v>
      </c>
      <c r="D54" s="16" t="s">
        <v>860</v>
      </c>
      <c r="E54" s="6" t="n">
        <v>100</v>
      </c>
      <c r="F54" s="7" t="n">
        <v>12</v>
      </c>
      <c r="G54" s="6" t="n">
        <v>61.31</v>
      </c>
      <c r="H54" s="6" t="n">
        <v>8</v>
      </c>
      <c r="I54" s="6" t="n">
        <v>735.72</v>
      </c>
      <c r="J54" s="6" t="n">
        <v>639.72</v>
      </c>
    </row>
    <row collapsed="false" customFormat="false" customHeight="false" hidden="false" ht="12.1" outlineLevel="0" r="55">
      <c r="A55" s="47" t="n">
        <v>45826</v>
      </c>
      <c r="B55" s="16" t="s">
        <v>552</v>
      </c>
      <c r="C55" s="16" t="s">
        <v>519</v>
      </c>
      <c r="D55" s="16" t="s">
        <v>858</v>
      </c>
      <c r="E55" s="6" t="n">
        <v>100</v>
      </c>
      <c r="F55" s="7" t="n">
        <v>29</v>
      </c>
      <c r="G55" s="6" t="n">
        <v>62.18</v>
      </c>
      <c r="H55" s="6" t="n">
        <v>234</v>
      </c>
      <c r="I55" s="6" t="n">
        <v>1803.22</v>
      </c>
      <c r="J55" s="6" t="n">
        <v>1569.22</v>
      </c>
    </row>
    <row collapsed="false" customFormat="false" customHeight="false" hidden="false" ht="12.1" outlineLevel="0" r="56">
      <c r="A56" s="47" t="n">
        <v>45839</v>
      </c>
      <c r="B56" s="16" t="s">
        <v>655</v>
      </c>
      <c r="C56" s="16" t="s">
        <v>520</v>
      </c>
      <c r="D56" s="16" t="s">
        <v>859</v>
      </c>
      <c r="E56" s="6" t="n">
        <v>100</v>
      </c>
      <c r="F56" s="7" t="n">
        <v>20</v>
      </c>
      <c r="G56" s="6" t="n">
        <v>68.32</v>
      </c>
      <c r="H56" s="6" t="n">
        <v>178</v>
      </c>
      <c r="I56" s="6" t="n">
        <v>1366.4</v>
      </c>
      <c r="J56" s="6" t="n">
        <v>1188.4</v>
      </c>
    </row>
    <row collapsed="false" customFormat="false" customHeight="false" hidden="false" ht="12.1" outlineLevel="0" r="57">
      <c r="A57" s="47" t="n">
        <v>45843</v>
      </c>
      <c r="B57" s="16" t="s">
        <v>655</v>
      </c>
      <c r="C57" s="16" t="s">
        <v>471</v>
      </c>
      <c r="D57" s="16" t="s">
        <v>861</v>
      </c>
      <c r="E57" s="6" t="n">
        <v>1000</v>
      </c>
      <c r="F57" s="7" t="n">
        <v>3</v>
      </c>
      <c r="G57" s="6" t="n">
        <v>502.18</v>
      </c>
      <c r="H57" s="6" t="n">
        <v>196</v>
      </c>
      <c r="I57" s="6" t="n">
        <v>1506.54</v>
      </c>
      <c r="J57" s="6" t="n">
        <v>1310.54</v>
      </c>
    </row>
    <row collapsed="false" customFormat="false" customHeight="false" hidden="false" ht="12.1" outlineLevel="0" r="58">
      <c r="A58" s="47" t="n">
        <v>45853</v>
      </c>
      <c r="B58" s="16" t="s">
        <v>552</v>
      </c>
      <c r="C58" s="16" t="s">
        <v>521</v>
      </c>
      <c r="D58" s="16" t="s">
        <v>860</v>
      </c>
      <c r="E58" s="6" t="n">
        <v>100</v>
      </c>
      <c r="F58" s="7" t="n">
        <v>12</v>
      </c>
      <c r="G58" s="6" t="n">
        <v>61.13</v>
      </c>
      <c r="H58" s="6" t="n">
        <v>8</v>
      </c>
      <c r="I58" s="6" t="n">
        <v>733.56</v>
      </c>
      <c r="J58" s="6" t="n">
        <v>638.56</v>
      </c>
    </row>
    <row collapsed="false" customFormat="false" customHeight="false" hidden="false" ht="12.1" outlineLevel="0" r="59">
      <c r="A59" s="47" t="n">
        <v>45856</v>
      </c>
      <c r="B59" s="16" t="s">
        <v>552</v>
      </c>
      <c r="C59" s="16" t="s">
        <v>519</v>
      </c>
      <c r="D59" s="16" t="s">
        <v>858</v>
      </c>
      <c r="E59" s="6" t="n">
        <v>100</v>
      </c>
      <c r="F59" s="7" t="n">
        <v>29</v>
      </c>
      <c r="G59" s="6" t="n">
        <v>61.77</v>
      </c>
      <c r="H59" s="6" t="n">
        <v>233</v>
      </c>
      <c r="I59" s="6" t="n">
        <v>1791.33</v>
      </c>
      <c r="J59" s="6" t="n">
        <v>1558.33</v>
      </c>
    </row>
    <row collapsed="false" customFormat="false" customHeight="false" hidden="false" ht="12.1" outlineLevel="0" r="60">
      <c r="A60" s="47" t="n">
        <v>45873</v>
      </c>
      <c r="B60" s="16" t="s">
        <v>655</v>
      </c>
      <c r="C60" s="16" t="s">
        <v>471</v>
      </c>
      <c r="D60" s="16" t="s">
        <v>861</v>
      </c>
      <c r="E60" s="6" t="n">
        <v>1000</v>
      </c>
      <c r="F60" s="7" t="n">
        <v>3</v>
      </c>
      <c r="G60" s="6" t="n">
        <v>511.7</v>
      </c>
      <c r="H60" s="6" t="n">
        <v>200</v>
      </c>
      <c r="I60" s="6" t="n">
        <v>1535.1</v>
      </c>
      <c r="J60" s="6" t="n">
        <v>1335.1</v>
      </c>
    </row>
    <row collapsed="false" customFormat="false" customHeight="false" hidden="false" ht="12.1" outlineLevel="0" r="61">
      <c r="A61" s="47" t="n">
        <v>45883</v>
      </c>
      <c r="B61" s="16" t="s">
        <v>552</v>
      </c>
      <c r="C61" s="16" t="s">
        <v>521</v>
      </c>
      <c r="D61" s="16" t="s">
        <v>860</v>
      </c>
      <c r="E61" s="6" t="n">
        <v>100</v>
      </c>
      <c r="F61" s="7" t="n">
        <v>12</v>
      </c>
      <c r="G61" s="6" t="n">
        <v>62.09</v>
      </c>
      <c r="H61" s="6" t="n">
        <v>8</v>
      </c>
      <c r="I61" s="6" t="n">
        <v>745.08</v>
      </c>
      <c r="J61" s="6" t="n">
        <v>648.08</v>
      </c>
    </row>
    <row collapsed="false" customFormat="false" customHeight="false" hidden="false" ht="12.1" outlineLevel="0" r="62">
      <c r="A62" s="47" t="n">
        <v>45886</v>
      </c>
      <c r="B62" s="16" t="s">
        <v>552</v>
      </c>
      <c r="C62" s="16" t="s">
        <v>519</v>
      </c>
      <c r="D62" s="16" t="s">
        <v>858</v>
      </c>
      <c r="E62" s="6" t="n">
        <v>100</v>
      </c>
      <c r="F62" s="7" t="n">
        <v>29</v>
      </c>
      <c r="G62" s="6" t="n">
        <v>63.22</v>
      </c>
      <c r="H62" s="6" t="n">
        <v>238</v>
      </c>
      <c r="I62" s="6" t="n">
        <v>1833.38</v>
      </c>
      <c r="J62" s="6" t="n">
        <v>1595.38</v>
      </c>
    </row>
    <row collapsed="false" customFormat="false" customHeight="false" hidden="false" ht="12.1" outlineLevel="0" r="63">
      <c r="A63" s="47" t="n">
        <v>45903</v>
      </c>
      <c r="B63" s="16" t="s">
        <v>655</v>
      </c>
      <c r="C63" s="16" t="s">
        <v>471</v>
      </c>
      <c r="D63" s="16" t="s">
        <v>861</v>
      </c>
      <c r="E63" s="6" t="n">
        <v>1000</v>
      </c>
      <c r="F63" s="7" t="n">
        <v>3</v>
      </c>
      <c r="G63" s="6" t="n">
        <v>513.39</v>
      </c>
      <c r="H63" s="6" t="n">
        <v>200</v>
      </c>
      <c r="I63" s="6" t="n">
        <v>1540.17</v>
      </c>
      <c r="J63" s="6" t="n">
        <v>1340.17</v>
      </c>
    </row>
    <row collapsed="false" customFormat="false" customHeight="false" hidden="false" ht="12.1" outlineLevel="0" r="64">
      <c r="A64" s="47" t="n">
        <v>45913</v>
      </c>
      <c r="B64" s="16" t="s">
        <v>552</v>
      </c>
      <c r="C64" s="16" t="s">
        <v>521</v>
      </c>
      <c r="D64" s="16" t="s">
        <v>860</v>
      </c>
      <c r="E64" s="6" t="n">
        <v>100</v>
      </c>
      <c r="F64" s="7" t="n">
        <v>12</v>
      </c>
      <c r="G64" s="6" t="n">
        <v>66.82</v>
      </c>
      <c r="H64" s="6" t="n">
        <v>9</v>
      </c>
      <c r="I64" s="6" t="n">
        <v>801.84</v>
      </c>
      <c r="J64" s="6" t="n">
        <v>696.84</v>
      </c>
    </row>
    <row collapsed="false" customFormat="false" customHeight="false" hidden="false" ht="12.1" outlineLevel="0" r="65">
      <c r="A65" s="47" t="n">
        <v>45916</v>
      </c>
      <c r="B65" s="16" t="s">
        <v>552</v>
      </c>
      <c r="C65" s="16" t="s">
        <v>519</v>
      </c>
      <c r="D65" s="16" t="s">
        <v>858</v>
      </c>
      <c r="E65" s="6" t="n">
        <v>100</v>
      </c>
      <c r="F65" s="7" t="n">
        <v>29</v>
      </c>
      <c r="G65" s="6" t="n">
        <v>65.63</v>
      </c>
      <c r="H65" s="6" t="n">
        <v>247</v>
      </c>
      <c r="I65" s="6" t="n">
        <v>1903.27</v>
      </c>
      <c r="J65" s="6" t="n">
        <v>1656.27</v>
      </c>
    </row>
    <row collapsed="false" customFormat="false" customHeight="false" hidden="false" ht="12.1" outlineLevel="0" r="66">
      <c r="A66" s="47" t="n">
        <v>45933</v>
      </c>
      <c r="B66" s="16" t="s">
        <v>655</v>
      </c>
      <c r="C66" s="16" t="s">
        <v>471</v>
      </c>
      <c r="D66" s="16" t="s">
        <v>861</v>
      </c>
      <c r="E66" s="6" t="n">
        <v>1000</v>
      </c>
      <c r="F66" s="7" t="n">
        <v>3</v>
      </c>
      <c r="G66" s="6" t="n">
        <v>521.68</v>
      </c>
      <c r="H66" s="6" t="n">
        <v>203</v>
      </c>
      <c r="I66" s="6" t="n">
        <v>1565.04</v>
      </c>
      <c r="J66" s="6" t="n">
        <v>1362.04</v>
      </c>
    </row>
    <row collapsed="false" customFormat="false" customHeight="false" hidden="false" ht="12.1" outlineLevel="0" r="67">
      <c r="A67" s="47" t="n">
        <v>45943</v>
      </c>
      <c r="B67" s="16" t="s">
        <v>552</v>
      </c>
      <c r="C67" s="16" t="s">
        <v>521</v>
      </c>
      <c r="D67" s="16" t="s">
        <v>860</v>
      </c>
      <c r="E67" s="6" t="n">
        <v>100</v>
      </c>
      <c r="F67" s="7" t="n">
        <v>12</v>
      </c>
      <c r="G67" s="6" t="n">
        <v>63.33</v>
      </c>
      <c r="H67" s="6" t="n">
        <v>8</v>
      </c>
      <c r="I67" s="6" t="n">
        <v>759.96</v>
      </c>
      <c r="J67" s="6" t="n">
        <v>660.96</v>
      </c>
    </row>
    <row collapsed="false" customFormat="false" customHeight="false" hidden="false" ht="12.1" outlineLevel="0" r="68">
      <c r="A68" s="47" t="n">
        <v>45946</v>
      </c>
      <c r="B68" s="16" t="s">
        <v>552</v>
      </c>
      <c r="C68" s="16" t="s">
        <v>519</v>
      </c>
      <c r="D68" s="16" t="s">
        <v>858</v>
      </c>
      <c r="E68" s="6" t="n">
        <v>100</v>
      </c>
      <c r="F68" s="7" t="n">
        <v>29</v>
      </c>
      <c r="G68" s="6" t="n">
        <v>62.28</v>
      </c>
      <c r="H68" s="6" t="n">
        <v>235</v>
      </c>
      <c r="I68" s="6" t="n">
        <v>1806.12</v>
      </c>
      <c r="J68" s="6" t="n">
        <v>1571.12</v>
      </c>
    </row>
    <row collapsed="false" customFormat="false" customHeight="false" hidden="false" ht="12.1" outlineLevel="0" r="69">
      <c r="A69" s="47" t="n">
        <v>45963</v>
      </c>
      <c r="B69" s="16" t="s">
        <v>655</v>
      </c>
      <c r="C69" s="16" t="s">
        <v>471</v>
      </c>
      <c r="D69" s="16" t="s">
        <v>861</v>
      </c>
      <c r="E69" s="6" t="n">
        <v>1000</v>
      </c>
      <c r="F69" s="7" t="n">
        <v>3</v>
      </c>
      <c r="G69" s="6" t="n">
        <v>515.24</v>
      </c>
      <c r="H69" s="6" t="n">
        <v>201</v>
      </c>
      <c r="I69" s="6" t="n">
        <v>1545.72</v>
      </c>
      <c r="J69" s="6" t="n">
        <v>1344.72</v>
      </c>
    </row>
    <row collapsed="false" customFormat="false" customHeight="false" hidden="false" ht="12.1" outlineLevel="0" r="70">
      <c r="A70" s="47" t="n">
        <v>45972</v>
      </c>
      <c r="B70" s="16" t="s">
        <v>655</v>
      </c>
      <c r="C70" s="16" t="s">
        <v>72</v>
      </c>
      <c r="D70" s="16" t="s">
        <v>74</v>
      </c>
      <c r="E70" s="6" t="n">
        <v>1000</v>
      </c>
      <c r="F70" s="7" t="n">
        <v>30</v>
      </c>
      <c r="G70" s="6" t="n">
        <v>72.76</v>
      </c>
      <c r="H70" s="6" t="n">
        <v>284</v>
      </c>
      <c r="I70" s="6" t="n">
        <v>2182.8</v>
      </c>
      <c r="J70" s="6" t="n">
        <v>1898.8</v>
      </c>
    </row>
    <row collapsed="false" customFormat="false" customHeight="false" hidden="false" ht="12.1" outlineLevel="0" r="71">
      <c r="A71" s="47" t="n">
        <v>45973</v>
      </c>
      <c r="B71" s="16" t="s">
        <v>552</v>
      </c>
      <c r="C71" s="16" t="s">
        <v>521</v>
      </c>
      <c r="D71" s="16" t="s">
        <v>860</v>
      </c>
      <c r="E71" s="6" t="n">
        <v>100</v>
      </c>
      <c r="F71" s="7" t="n">
        <v>12</v>
      </c>
      <c r="G71" s="6" t="n">
        <v>63.46</v>
      </c>
      <c r="H71" s="6" t="n">
        <v>8</v>
      </c>
      <c r="I71" s="6" t="n">
        <v>761.52</v>
      </c>
      <c r="J71" s="6" t="n">
        <v>662.52</v>
      </c>
    </row>
    <row collapsed="false" customFormat="false" customHeight="false" hidden="false" ht="12.1" outlineLevel="0" r="72">
      <c r="A72" s="47" t="n">
        <v>45976</v>
      </c>
      <c r="B72" s="16" t="s">
        <v>552</v>
      </c>
      <c r="C72" s="16" t="s">
        <v>519</v>
      </c>
      <c r="D72" s="16" t="s">
        <v>858</v>
      </c>
      <c r="E72" s="6" t="n">
        <v>100</v>
      </c>
      <c r="F72" s="7" t="n">
        <v>29</v>
      </c>
      <c r="G72" s="6" t="n">
        <v>64.09</v>
      </c>
      <c r="H72" s="6" t="n">
        <v>242</v>
      </c>
      <c r="I72" s="6" t="n">
        <v>1858.61</v>
      </c>
      <c r="J72" s="6" t="n">
        <v>1616.61</v>
      </c>
    </row>
    <row collapsed="false" customFormat="false" customHeight="false" hidden="false" ht="12.1" outlineLevel="0" r="73">
      <c r="A73" s="47" t="n">
        <v>45993</v>
      </c>
      <c r="B73" s="16" t="s">
        <v>655</v>
      </c>
      <c r="C73" s="16" t="s">
        <v>471</v>
      </c>
      <c r="D73" s="16" t="s">
        <v>861</v>
      </c>
      <c r="E73" s="6" t="n">
        <v>1000</v>
      </c>
      <c r="F73" s="7" t="n">
        <v>3</v>
      </c>
      <c r="G73" s="6" t="n">
        <v>494.97</v>
      </c>
      <c r="H73" s="6" t="n">
        <v>193</v>
      </c>
      <c r="I73" s="6" t="n">
        <v>1484.91</v>
      </c>
      <c r="J73" s="6" t="n">
        <v>1291.91</v>
      </c>
    </row>
    <row collapsed="false" customFormat="false" customHeight="false" hidden="false" ht="12.1" outlineLevel="0" r="74">
      <c r="A74" s="47" t="n">
        <v>46002</v>
      </c>
      <c r="B74" s="16" t="s">
        <v>655</v>
      </c>
      <c r="C74" s="16" t="s">
        <v>72</v>
      </c>
      <c r="D74" s="16" t="s">
        <v>74</v>
      </c>
      <c r="E74" s="6" t="n">
        <v>1000</v>
      </c>
      <c r="F74" s="7" t="n">
        <v>54</v>
      </c>
      <c r="G74" s="6" t="n">
        <v>70.28</v>
      </c>
      <c r="H74" s="6" t="n">
        <v>493</v>
      </c>
      <c r="I74" s="6" t="n">
        <v>3795.12</v>
      </c>
      <c r="J74" s="6" t="n">
        <v>3302.12</v>
      </c>
    </row>
    <row collapsed="false" customFormat="false" customHeight="false" hidden="false" ht="12.1" outlineLevel="0" r="75">
      <c r="A75" s="47" t="n">
        <v>46003</v>
      </c>
      <c r="B75" s="16" t="s">
        <v>552</v>
      </c>
      <c r="C75" s="16" t="s">
        <v>521</v>
      </c>
      <c r="D75" s="16" t="s">
        <v>860</v>
      </c>
      <c r="E75" s="6" t="n">
        <v>100</v>
      </c>
      <c r="F75" s="7" t="n">
        <v>12</v>
      </c>
      <c r="G75" s="6" t="n">
        <v>61.89</v>
      </c>
      <c r="H75" s="6" t="n">
        <v>8</v>
      </c>
      <c r="I75" s="6" t="n">
        <v>742.68</v>
      </c>
      <c r="J75" s="6" t="n">
        <v>645.68</v>
      </c>
    </row>
    <row collapsed="false" customFormat="false" customHeight="false" hidden="false" ht="12.1" outlineLevel="0" r="76">
      <c r="A76" s="47" t="n">
        <v>46006</v>
      </c>
      <c r="B76" s="16" t="s">
        <v>552</v>
      </c>
      <c r="C76" s="16" t="s">
        <v>519</v>
      </c>
      <c r="D76" s="16" t="s">
        <v>858</v>
      </c>
      <c r="E76" s="6" t="n">
        <v>100</v>
      </c>
      <c r="F76" s="7" t="n">
        <v>29</v>
      </c>
      <c r="G76" s="6" t="n">
        <v>62.99</v>
      </c>
      <c r="H76" s="6" t="n">
        <v>237</v>
      </c>
      <c r="I76" s="6" t="n">
        <v>1826.71</v>
      </c>
      <c r="J76" s="6" t="n">
        <v>1589.71</v>
      </c>
    </row>
    <row collapsed="false" customFormat="false" customHeight="false" hidden="false" ht="12.1" outlineLevel="0" r="77">
      <c r="A77" s="47" t="n">
        <v>46023</v>
      </c>
      <c r="B77" s="16" t="s">
        <v>655</v>
      </c>
      <c r="C77" s="16" t="s">
        <v>471</v>
      </c>
      <c r="D77" s="16" t="s">
        <v>861</v>
      </c>
      <c r="E77" s="6" t="n">
        <v>1000</v>
      </c>
      <c r="F77" s="7" t="n">
        <v>3</v>
      </c>
      <c r="G77" s="6" t="n">
        <v>498.3</v>
      </c>
      <c r="H77" s="6" t="n">
        <v>194</v>
      </c>
      <c r="I77" s="6" t="n">
        <v>1494.9</v>
      </c>
      <c r="J77" s="6" t="n">
        <v>1300.9</v>
      </c>
    </row>
    <row collapsed="false" customFormat="false" customHeight="false" hidden="false" ht="12.1" outlineLevel="0" r="78">
      <c r="A78" s="47" t="n">
        <v>46032</v>
      </c>
      <c r="B78" s="16" t="s">
        <v>655</v>
      </c>
      <c r="C78" s="16" t="s">
        <v>72</v>
      </c>
      <c r="D78" s="16" t="s">
        <v>74</v>
      </c>
      <c r="E78" s="6" t="n">
        <v>1000</v>
      </c>
      <c r="F78" s="7" t="n">
        <v>55</v>
      </c>
      <c r="G78" s="6" t="n">
        <v>70.04</v>
      </c>
      <c r="H78" s="6" t="n">
        <v>501</v>
      </c>
      <c r="I78" s="6" t="n">
        <v>3852.2</v>
      </c>
      <c r="J78" s="6" t="n">
        <v>3351.2</v>
      </c>
    </row>
    <row collapsed="false" customFormat="false" customHeight="false" hidden="false" ht="12.1" outlineLevel="0" r="79">
      <c r="A79" s="47" t="n">
        <v>46033</v>
      </c>
      <c r="B79" s="16" t="s">
        <v>552</v>
      </c>
      <c r="C79" s="16" t="s">
        <v>521</v>
      </c>
      <c r="D79" s="16" t="s">
        <v>860</v>
      </c>
      <c r="E79" s="6" t="n">
        <v>100</v>
      </c>
      <c r="F79" s="7" t="n">
        <v>12</v>
      </c>
      <c r="G79" s="6" t="n">
        <v>60.41</v>
      </c>
      <c r="H79" s="6" t="n">
        <v>8</v>
      </c>
      <c r="I79" s="6" t="n">
        <v>724.92</v>
      </c>
      <c r="J79" s="6" t="n">
        <v>630.92</v>
      </c>
    </row>
    <row collapsed="false" customFormat="false" customHeight="false" hidden="false" ht="12.1" outlineLevel="0" r="80">
      <c r="A80" s="47" t="n">
        <v>46036</v>
      </c>
      <c r="B80" s="16" t="s">
        <v>552</v>
      </c>
      <c r="C80" s="16" t="s">
        <v>519</v>
      </c>
      <c r="D80" s="16" t="s">
        <v>858</v>
      </c>
      <c r="E80" s="6" t="n">
        <v>100</v>
      </c>
      <c r="F80" s="7" t="n">
        <v>29</v>
      </c>
      <c r="G80" s="6" t="n">
        <v>62.29</v>
      </c>
      <c r="H80" s="6" t="n">
        <v>235</v>
      </c>
      <c r="I80" s="6" t="n">
        <v>1806.41</v>
      </c>
      <c r="J80" s="6" t="n">
        <v>1571.41</v>
      </c>
    </row>
    <row collapsed="false" customFormat="false" customHeight="false" hidden="false" ht="12.1" outlineLevel="0" r="81">
      <c r="A81" s="47" t="n">
        <v>46053</v>
      </c>
      <c r="B81" s="16" t="s">
        <v>655</v>
      </c>
      <c r="C81" s="16" t="s">
        <v>471</v>
      </c>
      <c r="D81" s="16" t="s">
        <v>861</v>
      </c>
      <c r="E81" s="6" t="n">
        <v>1000</v>
      </c>
      <c r="F81" s="7" t="n">
        <v>3</v>
      </c>
      <c r="G81" s="6" t="n">
        <v>474.34</v>
      </c>
      <c r="H81" s="6" t="n">
        <v>185</v>
      </c>
      <c r="I81" s="6" t="n">
        <v>1423.02</v>
      </c>
      <c r="J81" s="6" t="n">
        <v>1238.02</v>
      </c>
    </row>
    <row collapsed="false" customFormat="false" customHeight="false" hidden="false" ht="12.1" outlineLevel="0" r="82">
      <c r="A82" s="47" t="n">
        <v>46062</v>
      </c>
      <c r="B82" s="16" t="s">
        <v>655</v>
      </c>
      <c r="C82" s="16" t="s">
        <v>72</v>
      </c>
      <c r="D82" s="16" t="s">
        <v>74</v>
      </c>
      <c r="E82" s="6" t="n">
        <v>1000</v>
      </c>
      <c r="F82" s="7" t="n">
        <v>55</v>
      </c>
      <c r="G82" s="6" t="n">
        <v>71.19</v>
      </c>
      <c r="H82" s="6" t="n">
        <v>509</v>
      </c>
      <c r="I82" s="6" t="n">
        <v>3915.45</v>
      </c>
      <c r="J82" s="6" t="n">
        <v>3406.45</v>
      </c>
    </row>
    <row collapsed="false" customFormat="false" customHeight="false" hidden="false" ht="12.1" outlineLevel="0" r="83">
      <c r="A83" s="47" t="n">
        <v>46063</v>
      </c>
      <c r="B83" s="16" t="s">
        <v>552</v>
      </c>
      <c r="C83" s="16" t="s">
        <v>521</v>
      </c>
      <c r="D83" s="16" t="s">
        <v>860</v>
      </c>
      <c r="E83" s="6" t="n">
        <v>100</v>
      </c>
      <c r="F83" s="7" t="n">
        <v>12</v>
      </c>
      <c r="G83" s="6" t="n">
        <v>60.57</v>
      </c>
      <c r="H83" s="6" t="n">
        <v>8</v>
      </c>
      <c r="I83" s="6" t="n">
        <v>726.84</v>
      </c>
      <c r="J83" s="6" t="n">
        <v>631.84</v>
      </c>
    </row>
    <row collapsed="false" customFormat="false" customHeight="false" hidden="false" ht="12.1" outlineLevel="0" r="84">
      <c r="A84" s="47" t="n">
        <v>46066</v>
      </c>
      <c r="B84" s="16" t="s">
        <v>552</v>
      </c>
      <c r="C84" s="16" t="s">
        <v>519</v>
      </c>
      <c r="D84" s="16" t="s">
        <v>858</v>
      </c>
      <c r="E84" s="6" t="n">
        <v>100</v>
      </c>
      <c r="F84" s="7" t="n">
        <v>29</v>
      </c>
      <c r="G84" s="6" t="n">
        <v>60.98</v>
      </c>
      <c r="H84" s="6" t="n">
        <v>230</v>
      </c>
      <c r="I84" s="6" t="n">
        <v>1768.42</v>
      </c>
      <c r="J84" s="6" t="n">
        <v>1538.42</v>
      </c>
    </row>
    <row collapsed="false" customFormat="false" customHeight="false" hidden="false" ht="12.1" outlineLevel="0" r="85">
      <c r="A85" s="47" t="n">
        <v>46077</v>
      </c>
      <c r="B85" s="16" t="s">
        <v>552</v>
      </c>
      <c r="C85" s="16" t="s">
        <v>525</v>
      </c>
      <c r="D85" s="16" t="s">
        <v>780</v>
      </c>
      <c r="E85" s="6" t="n">
        <v>100</v>
      </c>
      <c r="F85" s="7" t="n">
        <v>21</v>
      </c>
      <c r="G85" s="6" t="n">
        <v>45.9805</v>
      </c>
      <c r="H85" s="6" t="n">
        <v>1.64</v>
      </c>
      <c r="I85" s="6" t="n">
        <v>965.5909</v>
      </c>
      <c r="J85" s="6" t="n">
        <v>839.91</v>
      </c>
    </row>
    <row collapsed="false" customFormat="false" customHeight="false" hidden="false" ht="12.1" outlineLevel="0" r="86">
      <c r="A86" s="47" t="n">
        <v>46083</v>
      </c>
      <c r="B86" s="16" t="s">
        <v>655</v>
      </c>
      <c r="C86" s="16" t="s">
        <v>471</v>
      </c>
      <c r="D86" s="16" t="s">
        <v>861</v>
      </c>
      <c r="E86" s="6" t="n">
        <v>1000</v>
      </c>
      <c r="F86" s="7" t="n">
        <v>3</v>
      </c>
      <c r="G86" s="6" t="n">
        <v>492.23</v>
      </c>
      <c r="H86" s="6" t="n">
        <v>192</v>
      </c>
      <c r="I86" s="6" t="n">
        <v>1476.69</v>
      </c>
      <c r="J86" s="6" t="n">
        <v>1284.69</v>
      </c>
    </row>
    <row collapsed="false" customFormat="false" customHeight="false" hidden="false" ht="12.1" outlineLevel="0" r="87">
      <c r="A87" s="47" t="n">
        <v>46092</v>
      </c>
      <c r="B87" s="16" t="s">
        <v>655</v>
      </c>
      <c r="C87" s="16" t="s">
        <v>72</v>
      </c>
      <c r="D87" s="16" t="s">
        <v>74</v>
      </c>
      <c r="E87" s="6" t="n">
        <v>1000</v>
      </c>
      <c r="F87" s="7" t="n">
        <v>55</v>
      </c>
      <c r="G87" s="6" t="n">
        <v>73.34</v>
      </c>
      <c r="H87" s="6" t="n">
        <v>524</v>
      </c>
      <c r="I87" s="6" t="n">
        <v>4033.7</v>
      </c>
      <c r="J87" s="6" t="n">
        <v>3509.7</v>
      </c>
    </row>
    <row collapsed="false" customFormat="false" customHeight="false" hidden="false" ht="12.1" outlineLevel="0" r="88">
      <c r="A88" s="47" t="n">
        <v>46093</v>
      </c>
      <c r="B88" s="16" t="s">
        <v>552</v>
      </c>
      <c r="C88" s="16" t="s">
        <v>521</v>
      </c>
      <c r="D88" s="16" t="s">
        <v>860</v>
      </c>
      <c r="E88" s="6" t="n">
        <v>100</v>
      </c>
      <c r="F88" s="7" t="n">
        <v>12</v>
      </c>
      <c r="G88" s="6" t="n">
        <v>61.67</v>
      </c>
      <c r="H88" s="6" t="n">
        <v>8</v>
      </c>
      <c r="I88" s="6" t="n">
        <v>740.04</v>
      </c>
      <c r="J88" s="6" t="n">
        <v>644.04</v>
      </c>
    </row>
    <row collapsed="false" customFormat="false" customHeight="false" hidden="false" ht="12.1" outlineLevel="0" r="89">
      <c r="A89" s="47" t="n">
        <v>46096</v>
      </c>
      <c r="B89" s="16" t="s">
        <v>552</v>
      </c>
      <c r="C89" s="16" t="s">
        <v>519</v>
      </c>
      <c r="D89" s="16" t="s">
        <v>858</v>
      </c>
      <c r="E89" s="6" t="n">
        <v>100</v>
      </c>
      <c r="F89" s="7" t="n">
        <v>29</v>
      </c>
      <c r="G89" s="6" t="n">
        <v>63.38</v>
      </c>
      <c r="H89" s="6" t="n">
        <v>239</v>
      </c>
      <c r="I89" s="6" t="n">
        <v>1838.02</v>
      </c>
      <c r="J89" s="6" t="n">
        <v>1599.02</v>
      </c>
    </row>
    <row collapsed="false" customFormat="false" customHeight="false" hidden="false" ht="12.1" outlineLevel="0" r="90">
      <c r="A90" s="47" t="n">
        <v>46099</v>
      </c>
      <c r="B90" s="16" t="s">
        <v>552</v>
      </c>
      <c r="C90" s="16" t="s">
        <v>526</v>
      </c>
      <c r="D90" s="16" t="s">
        <v>862</v>
      </c>
      <c r="E90" s="6" t="n">
        <v>100</v>
      </c>
      <c r="F90" s="7" t="n">
        <v>58</v>
      </c>
      <c r="G90" s="6" t="n">
        <v>61.54</v>
      </c>
      <c r="H90" s="6" t="n">
        <v>464</v>
      </c>
      <c r="I90" s="6" t="n">
        <v>3569.32</v>
      </c>
      <c r="J90" s="6" t="n">
        <v>3105.32</v>
      </c>
    </row>
    <row collapsed="false" customFormat="false" customHeight="false" hidden="false" ht="12.1" outlineLevel="0" r="91">
      <c r="A91" s="47" t="n">
        <v>46107</v>
      </c>
      <c r="B91" s="16" t="s">
        <v>552</v>
      </c>
      <c r="C91" s="16" t="s">
        <v>525</v>
      </c>
      <c r="D91" s="16" t="s">
        <v>780</v>
      </c>
      <c r="E91" s="6" t="n">
        <v>100</v>
      </c>
      <c r="F91" s="7" t="n">
        <v>21</v>
      </c>
      <c r="G91" s="6" t="n">
        <v>49.2788</v>
      </c>
      <c r="H91" s="6" t="n">
        <v>1.64</v>
      </c>
      <c r="I91" s="6" t="n">
        <v>1034.8556</v>
      </c>
      <c r="J91" s="6" t="n">
        <v>900.16</v>
      </c>
    </row>
    <row collapsed="false" customFormat="false" customHeight="false" hidden="false" ht="12.1" outlineLevel="0" r="92">
      <c r="A92" s="47" t="n">
        <v>46113</v>
      </c>
      <c r="B92" s="16" t="s">
        <v>655</v>
      </c>
      <c r="C92" s="16" t="s">
        <v>471</v>
      </c>
      <c r="D92" s="16" t="s">
        <v>861</v>
      </c>
      <c r="E92" s="6" t="n">
        <v>1000</v>
      </c>
      <c r="F92" s="7" t="n">
        <v>3</v>
      </c>
      <c r="G92" s="6" t="n">
        <v>517.57</v>
      </c>
      <c r="H92" s="6" t="n">
        <v>202</v>
      </c>
      <c r="I92" s="6" t="n">
        <v>1552.71</v>
      </c>
      <c r="J92" s="6" t="n">
        <v>1350.71</v>
      </c>
    </row>
    <row collapsed="false" customFormat="false" customHeight="false" hidden="false" ht="12.1" outlineLevel="0" r="93">
      <c r="A93" s="47" t="n">
        <v>46122</v>
      </c>
      <c r="B93" s="16" t="s">
        <v>655</v>
      </c>
      <c r="C93" s="16" t="s">
        <v>72</v>
      </c>
      <c r="D93" s="16" t="s">
        <v>74</v>
      </c>
      <c r="E93" s="6" t="n">
        <v>1000</v>
      </c>
      <c r="F93" s="7" t="n">
        <v>55</v>
      </c>
      <c r="G93" s="6" t="n">
        <v>72.87</v>
      </c>
      <c r="H93" s="6" t="n">
        <v>521</v>
      </c>
      <c r="I93" s="6" t="n">
        <v>4007.85</v>
      </c>
      <c r="J93" s="6" t="n">
        <v>3486.85</v>
      </c>
    </row>
    <row collapsed="false" customFormat="false" customHeight="false" hidden="false" ht="12.1" outlineLevel="0" r="94">
      <c r="A94" s="47" t="n">
        <v>46123</v>
      </c>
      <c r="B94" s="16" t="s">
        <v>552</v>
      </c>
      <c r="C94" s="16" t="s">
        <v>521</v>
      </c>
      <c r="D94" s="16" t="s">
        <v>860</v>
      </c>
      <c r="E94" s="6" t="n">
        <v>100</v>
      </c>
      <c r="F94" s="7" t="n">
        <v>12</v>
      </c>
      <c r="G94" s="6" t="n">
        <v>60.71</v>
      </c>
      <c r="H94" s="6" t="n">
        <v>8</v>
      </c>
      <c r="I94" s="6" t="n">
        <v>728.52</v>
      </c>
      <c r="J94" s="6" t="n">
        <v>633.52</v>
      </c>
    </row>
    <row collapsed="false" customFormat="false" customHeight="false" hidden="false" ht="12.1" outlineLevel="0" r="95">
      <c r="A95" s="47" t="n">
        <v>46126</v>
      </c>
      <c r="B95" s="16" t="s">
        <v>552</v>
      </c>
      <c r="C95" s="16" t="s">
        <v>519</v>
      </c>
      <c r="D95" s="16" t="s">
        <v>858</v>
      </c>
      <c r="E95" s="6" t="n">
        <v>100</v>
      </c>
      <c r="F95" s="7" t="n">
        <v>29</v>
      </c>
      <c r="G95" s="6" t="n">
        <v>60.24</v>
      </c>
      <c r="H95" s="6" t="n">
        <v>227</v>
      </c>
      <c r="I95" s="6" t="n">
        <v>1746.96</v>
      </c>
      <c r="J95" s="6" t="n">
        <v>1519.96</v>
      </c>
    </row>
    <row collapsed="false" customFormat="false" customHeight="false" hidden="false" ht="12.1" outlineLevel="0" r="96">
      <c r="A96" s="47" t="n">
        <v>46129</v>
      </c>
      <c r="B96" s="16" t="s">
        <v>552</v>
      </c>
      <c r="C96" s="16" t="s">
        <v>526</v>
      </c>
      <c r="D96" s="16" t="s">
        <v>862</v>
      </c>
      <c r="E96" s="6" t="n">
        <v>100</v>
      </c>
      <c r="F96" s="7" t="n">
        <v>58</v>
      </c>
      <c r="G96" s="6" t="n">
        <v>56.3</v>
      </c>
      <c r="H96" s="6" t="n">
        <v>425</v>
      </c>
      <c r="I96" s="6" t="n">
        <v>3265.4</v>
      </c>
      <c r="J96" s="6" t="n">
        <v>2840.4</v>
      </c>
    </row>
    <row collapsed="false" customFormat="false" customHeight="false" hidden="false" ht="12.1" outlineLevel="0" r="97">
      <c r="A97" s="47" t="n">
        <v>46137</v>
      </c>
      <c r="B97" s="16" t="s">
        <v>552</v>
      </c>
      <c r="C97" s="16" t="s">
        <v>525</v>
      </c>
      <c r="D97" s="16" t="s">
        <v>780</v>
      </c>
      <c r="E97" s="6" t="n">
        <v>100</v>
      </c>
      <c r="F97" s="7" t="n">
        <v>21</v>
      </c>
      <c r="G97" s="6" t="n">
        <v>45.3164</v>
      </c>
      <c r="H97" s="6" t="n">
        <v>1.64</v>
      </c>
      <c r="I97" s="6" t="n">
        <v>951.644</v>
      </c>
      <c r="J97" s="6" t="n">
        <v>827.78</v>
      </c>
    </row>
    <row collapsed="false" customFormat="false" customHeight="false" hidden="false" ht="12.1" outlineLevel="0" r="98">
      <c r="A98" s="47" t="n">
        <v>46143</v>
      </c>
      <c r="B98" s="16" t="s">
        <v>655</v>
      </c>
      <c r="C98" s="16" t="s">
        <v>471</v>
      </c>
      <c r="D98" s="16" t="s">
        <v>861</v>
      </c>
      <c r="E98" s="6" t="n">
        <v>1000</v>
      </c>
      <c r="F98" s="7" t="n">
        <v>3</v>
      </c>
      <c r="G98" s="6" t="n">
        <v>472.45</v>
      </c>
      <c r="H98" s="6" t="n">
        <v>184</v>
      </c>
      <c r="I98" s="6" t="n">
        <v>1417.35</v>
      </c>
      <c r="J98" s="6" t="n">
        <v>1233.35</v>
      </c>
    </row>
    <row collapsed="false" customFormat="false" customHeight="false" hidden="false" ht="12.1" outlineLevel="0" r="99">
      <c r="A99" s="47" t="n">
        <v>46152</v>
      </c>
      <c r="B99" s="16" t="s">
        <v>655</v>
      </c>
      <c r="C99" s="16" t="s">
        <v>72</v>
      </c>
      <c r="D99" s="16" t="s">
        <v>74</v>
      </c>
      <c r="E99" s="6" t="n">
        <v>1000</v>
      </c>
      <c r="F99" s="7" t="n">
        <v>55</v>
      </c>
      <c r="G99" s="6" t="n">
        <v>70.32</v>
      </c>
      <c r="H99" s="6" t="n">
        <v>503</v>
      </c>
      <c r="I99" s="6" t="n">
        <v>3867.6</v>
      </c>
      <c r="J99" s="6" t="n">
        <v>3364.6</v>
      </c>
    </row>
    <row collapsed="false" customFormat="false" customHeight="false" hidden="false" ht="12.1" outlineLevel="0" r="100">
      <c r="A100" s="47" t="n">
        <v>46153</v>
      </c>
      <c r="B100" s="16" t="s">
        <v>552</v>
      </c>
      <c r="C100" s="16" t="s">
        <v>521</v>
      </c>
      <c r="D100" s="16" t="s">
        <v>860</v>
      </c>
      <c r="E100" s="6" t="n">
        <v>100</v>
      </c>
      <c r="F100" s="7" t="n">
        <v>12</v>
      </c>
      <c r="G100" s="6" t="n">
        <v>58.2</v>
      </c>
      <c r="H100" s="6" t="n">
        <v>8</v>
      </c>
      <c r="I100" s="6" t="n">
        <v>698.4</v>
      </c>
      <c r="J100" s="6" t="n">
        <v>607.4</v>
      </c>
    </row>
    <row collapsed="false" customFormat="false" customHeight="false" hidden="false" ht="12.1" outlineLevel="0" r="101">
      <c r="A101" s="47" t="n">
        <v>46156</v>
      </c>
      <c r="B101" s="16" t="s">
        <v>552</v>
      </c>
      <c r="C101" s="16" t="s">
        <v>519</v>
      </c>
      <c r="D101" s="16" t="s">
        <v>858</v>
      </c>
      <c r="E101" s="6" t="n">
        <v>100</v>
      </c>
      <c r="F101" s="7" t="n">
        <v>29</v>
      </c>
      <c r="G101" s="6" t="n">
        <v>57.94</v>
      </c>
      <c r="H101" s="6" t="n">
        <v>218</v>
      </c>
      <c r="I101" s="6" t="n">
        <v>1680.26</v>
      </c>
      <c r="J101" s="6" t="n">
        <v>1462.26</v>
      </c>
    </row>
    <row collapsed="false" customFormat="false" customHeight="false" hidden="false" ht="12.1" outlineLevel="0" r="102">
      <c r="A102" s="47" t="n">
        <v>46159</v>
      </c>
      <c r="B102" s="16" t="s">
        <v>552</v>
      </c>
      <c r="C102" s="16" t="s">
        <v>526</v>
      </c>
      <c r="D102" s="16" t="s">
        <v>862</v>
      </c>
      <c r="E102" s="6" t="n">
        <v>100</v>
      </c>
      <c r="F102" s="7" t="n">
        <v>58</v>
      </c>
      <c r="G102" s="6" t="n">
        <v>54.69</v>
      </c>
      <c r="H102" s="6" t="n">
        <v>412</v>
      </c>
      <c r="I102" s="6" t="n">
        <v>3172.02</v>
      </c>
      <c r="J102" s="6" t="n">
        <v>2760.02</v>
      </c>
    </row>
    <row collapsed="false" customFormat="false" customHeight="false" hidden="false" ht="12.1" outlineLevel="0" r="103">
      <c r="A103" s="47" t="n">
        <v>46167</v>
      </c>
      <c r="B103" s="16" t="s">
        <v>552</v>
      </c>
      <c r="C103" s="16" t="s">
        <v>525</v>
      </c>
      <c r="D103" s="16" t="s">
        <v>780</v>
      </c>
      <c r="E103" s="6" t="n">
        <v>100</v>
      </c>
      <c r="F103" s="7" t="n">
        <v>37</v>
      </c>
      <c r="G103" s="6" t="n">
        <v>42.9276</v>
      </c>
      <c r="H103" s="6" t="n">
        <v>2.89</v>
      </c>
      <c r="I103" s="6" t="n">
        <v>1588.3212</v>
      </c>
      <c r="J103" s="6" t="n">
        <v>1381.55</v>
      </c>
    </row>
    <row collapsed="false" customFormat="false" customHeight="false" hidden="false" ht="12.1" outlineLevel="0" r="104">
      <c r="A104" s="47" t="n">
        <v>46173</v>
      </c>
      <c r="B104" s="16" t="s">
        <v>655</v>
      </c>
      <c r="C104" s="16" t="s">
        <v>471</v>
      </c>
      <c r="D104" s="16" t="s">
        <v>861</v>
      </c>
      <c r="E104" s="6" t="n">
        <v>1000</v>
      </c>
      <c r="F104" s="7" t="n">
        <v>3</v>
      </c>
      <c r="G104" s="6" t="n">
        <v>449.05</v>
      </c>
      <c r="H104" s="6" t="n">
        <v>175</v>
      </c>
      <c r="I104" s="6" t="n">
        <v>1347.15</v>
      </c>
      <c r="J104" s="6" t="n">
        <v>1172.15</v>
      </c>
    </row>
    <row collapsed="false" customFormat="false" customHeight="false" hidden="false" ht="12.1" outlineLevel="0" r="105">
      <c r="A105" s="47" t="n">
        <v>46179</v>
      </c>
      <c r="B105" s="16" t="s">
        <v>552</v>
      </c>
      <c r="C105" s="16" t="s">
        <v>527</v>
      </c>
      <c r="D105" s="16" t="s">
        <v>863</v>
      </c>
      <c r="E105" s="6" t="n">
        <v>1000</v>
      </c>
      <c r="F105" s="7" t="n">
        <v>7</v>
      </c>
      <c r="G105" s="6" t="n">
        <v>94.27</v>
      </c>
      <c r="H105" s="6" t="n">
        <v>86</v>
      </c>
      <c r="I105" s="6" t="n">
        <v>659.89</v>
      </c>
      <c r="J105" s="6" t="n">
        <v>573.89</v>
      </c>
    </row>
    <row collapsed="false" customFormat="false" customHeight="false" hidden="false" ht="12.1" outlineLevel="0" r="106">
      <c r="A106" s="47" t="n">
        <v>46182</v>
      </c>
      <c r="B106" s="16" t="s">
        <v>655</v>
      </c>
      <c r="C106" s="16" t="s">
        <v>72</v>
      </c>
      <c r="D106" s="16" t="s">
        <v>74</v>
      </c>
      <c r="E106" s="6" t="n">
        <v>1000</v>
      </c>
      <c r="F106" s="7" t="n">
        <v>56</v>
      </c>
      <c r="G106" s="6" t="n">
        <v>69.12</v>
      </c>
      <c r="H106" s="6" t="n">
        <v>503</v>
      </c>
      <c r="I106" s="6" t="n">
        <v>3870.72</v>
      </c>
      <c r="J106" s="6" t="n">
        <v>3367.72</v>
      </c>
    </row>
    <row collapsed="false" customFormat="false" customHeight="false" hidden="false" ht="12.1" outlineLevel="0" r="107">
      <c r="A107" s="47" t="n">
        <v>46183</v>
      </c>
      <c r="B107" s="16" t="s">
        <v>552</v>
      </c>
      <c r="C107" s="16" t="s">
        <v>521</v>
      </c>
      <c r="D107" s="16" t="s">
        <v>860</v>
      </c>
      <c r="E107" s="6" t="n">
        <v>100</v>
      </c>
      <c r="F107" s="7" t="n">
        <v>12</v>
      </c>
      <c r="G107" s="6" t="n">
        <v>55.95</v>
      </c>
      <c r="H107" s="6" t="n">
        <v>7</v>
      </c>
      <c r="I107" s="6" t="n">
        <v>671.4</v>
      </c>
      <c r="J107" s="6" t="n">
        <v>584.4</v>
      </c>
    </row>
    <row collapsed="false" customFormat="false" customHeight="false" hidden="false" ht="12.1" outlineLevel="0" r="108">
      <c r="A108" s="47" t="n">
        <v>46186</v>
      </c>
      <c r="B108" s="16" t="s">
        <v>552</v>
      </c>
      <c r="C108" s="16" t="s">
        <v>519</v>
      </c>
      <c r="D108" s="16" t="s">
        <v>858</v>
      </c>
      <c r="E108" s="6" t="n">
        <v>100</v>
      </c>
      <c r="F108" s="7" t="n">
        <v>29</v>
      </c>
      <c r="G108" s="6" t="n">
        <v>56.81</v>
      </c>
      <c r="H108" s="6" t="n">
        <v>214</v>
      </c>
      <c r="I108" s="6" t="n">
        <v>1647.49</v>
      </c>
      <c r="J108" s="6" t="n">
        <v>1433.49</v>
      </c>
    </row>
    <row collapsed="false" customFormat="false" customHeight="false" hidden="false" ht="12.1" outlineLevel="0" r="109">
      <c r="A109" s="47" t="n">
        <v>46189</v>
      </c>
      <c r="B109" s="16" t="s">
        <v>552</v>
      </c>
      <c r="C109" s="16" t="s">
        <v>526</v>
      </c>
      <c r="D109" s="16" t="s">
        <v>862</v>
      </c>
      <c r="E109" s="6" t="n">
        <v>100</v>
      </c>
      <c r="F109" s="7" t="n">
        <v>58</v>
      </c>
      <c r="G109" s="6" t="n">
        <v>53.61</v>
      </c>
      <c r="H109" s="6" t="n">
        <v>404</v>
      </c>
      <c r="I109" s="6" t="n">
        <v>3109.38</v>
      </c>
      <c r="J109" s="6" t="n">
        <v>2705.38</v>
      </c>
    </row>
    <row collapsed="false" customFormat="false" customHeight="false" hidden="false" ht="12.1" outlineLevel="0" r="110">
      <c r="A110" s="47" t="n">
        <v>46197</v>
      </c>
      <c r="B110" s="16" t="s">
        <v>552</v>
      </c>
      <c r="C110" s="16" t="s">
        <v>525</v>
      </c>
      <c r="D110" s="16" t="s">
        <v>780</v>
      </c>
      <c r="E110" s="6" t="n">
        <v>100</v>
      </c>
      <c r="F110" s="7" t="n">
        <v>37</v>
      </c>
      <c r="G110" s="6" t="n">
        <v>44.8643</v>
      </c>
      <c r="H110" s="6" t="n">
        <v>2.89</v>
      </c>
      <c r="I110" s="6" t="n">
        <v>1659.9784</v>
      </c>
      <c r="J110" s="6" t="n">
        <v>1443.88</v>
      </c>
    </row>
    <row collapsed="false" customFormat="false" customHeight="false" hidden="false" ht="12.1" outlineLevel="0" r="111">
      <c r="A111" s="47" t="n">
        <v>46203</v>
      </c>
      <c r="B111" s="16" t="s">
        <v>655</v>
      </c>
      <c r="C111" s="16" t="s">
        <v>471</v>
      </c>
      <c r="D111" s="16" t="s">
        <v>861</v>
      </c>
      <c r="E111" s="6" t="n">
        <v>1000</v>
      </c>
      <c r="F111" s="7" t="n">
        <v>3</v>
      </c>
      <c r="G111" s="6" t="n">
        <v>498.58</v>
      </c>
      <c r="H111" s="6" t="n">
        <v>194</v>
      </c>
      <c r="I111" s="6" t="n">
        <v>1495.74</v>
      </c>
      <c r="J111" s="6" t="n">
        <v>1301.74</v>
      </c>
    </row>
    <row collapsed="false" customFormat="false" customHeight="false" hidden="false" ht="12.1" outlineLevel="0" r="112">
      <c r="A112" s="47" t="n">
        <v>46209</v>
      </c>
      <c r="B112" s="16" t="s">
        <v>552</v>
      </c>
      <c r="C112" s="16" t="s">
        <v>527</v>
      </c>
      <c r="D112" s="16" t="s">
        <v>863</v>
      </c>
      <c r="E112" s="6" t="n">
        <v>1000</v>
      </c>
      <c r="F112" s="7" t="n">
        <v>7</v>
      </c>
      <c r="G112" s="6" t="n">
        <v>98.86</v>
      </c>
      <c r="H112" s="6" t="n">
        <v>90</v>
      </c>
      <c r="I112" s="6" t="n">
        <v>692.02</v>
      </c>
      <c r="J112" s="6" t="n">
        <v>602.02</v>
      </c>
    </row>
    <row collapsed="false" customFormat="false" customHeight="false" hidden="false" ht="12.1" outlineLevel="0" r="113">
      <c r="A113" s="47" t="n">
        <v>46212</v>
      </c>
      <c r="B113" s="16" t="s">
        <v>655</v>
      </c>
      <c r="C113" s="16" t="s">
        <v>72</v>
      </c>
      <c r="D113" s="16" t="s">
        <v>74</v>
      </c>
      <c r="E113" s="6" t="n">
        <v>1000</v>
      </c>
      <c r="F113" s="7" t="n">
        <v>34</v>
      </c>
      <c r="G113" s="6" t="n">
        <v>71.55</v>
      </c>
      <c r="H113" s="6" t="n">
        <v>316</v>
      </c>
      <c r="I113" s="6" t="n">
        <v>2432.7</v>
      </c>
      <c r="J113" s="6" t="n">
        <v>2116.7</v>
      </c>
    </row>
    <row collapsed="false" customFormat="false" customHeight="false" hidden="false" ht="12.1" outlineLevel="0" r="114">
      <c r="A114" s="47" t="n">
        <v>46213</v>
      </c>
      <c r="B114" s="16" t="s">
        <v>655</v>
      </c>
      <c r="C114" s="16" t="s">
        <v>521</v>
      </c>
      <c r="D114" s="16" t="s">
        <v>860</v>
      </c>
      <c r="E114" s="6" t="n">
        <v>100</v>
      </c>
      <c r="F114" s="7" t="n">
        <v>8</v>
      </c>
      <c r="G114" s="6" t="n">
        <v>59.8</v>
      </c>
      <c r="H114" s="6" t="n">
        <v>62</v>
      </c>
      <c r="I114" s="6" t="n">
        <v>478.4</v>
      </c>
      <c r="J114" s="6" t="n">
        <v>416.4</v>
      </c>
    </row>
    <row collapsed="false" customFormat="false" customHeight="false" hidden="false" ht="12.1" outlineLevel="0" r="115">
      <c r="A115" s="47"/>
      <c r="B115" s="16"/>
      <c r="C115" s="16"/>
      <c r="D115" s="16"/>
      <c r="E115" s="6"/>
      <c r="F115" s="7"/>
      <c r="G115" s="6"/>
      <c r="H115" s="6"/>
      <c r="I115" s="6"/>
      <c r="J115" s="6"/>
    </row>
    <row collapsed="false" customFormat="false" customHeight="false" hidden="false" ht="12.1" outlineLevel="0" r="116">
      <c r="A116" s="47" t="n">
        <v>46242</v>
      </c>
      <c r="B116" s="16" t="s">
        <v>655</v>
      </c>
      <c r="C116" s="16" t="s">
        <v>72</v>
      </c>
      <c r="D116" s="16" t="s">
        <v>74</v>
      </c>
      <c r="E116" s="6" t="n">
        <v>1000</v>
      </c>
      <c r="F116" s="7" t="n">
        <v>34</v>
      </c>
      <c r="G116" s="6" t="n">
        <v>74.24</v>
      </c>
      <c r="H116" s="6" t="n">
        <v>328</v>
      </c>
      <c r="I116" s="6" t="n">
        <v>2524.16</v>
      </c>
      <c r="J116" s="6" t="n">
        <v>2196.16</v>
      </c>
    </row>
    <row collapsed="false" customFormat="false" customHeight="false" hidden="false" ht="12.1" outlineLevel="0" r="117">
      <c r="A117" s="47" t="n">
        <v>46272</v>
      </c>
      <c r="B117" s="16" t="s">
        <v>655</v>
      </c>
      <c r="C117" s="16" t="s">
        <v>72</v>
      </c>
      <c r="D117" s="16" t="s">
        <v>74</v>
      </c>
      <c r="E117" s="6" t="n">
        <v>1000</v>
      </c>
      <c r="F117" s="7" t="n">
        <v>34</v>
      </c>
      <c r="G117" s="6" t="n">
        <v>74.24</v>
      </c>
      <c r="H117" s="6" t="n">
        <v>328</v>
      </c>
      <c r="I117" s="6" t="n">
        <v>2524.16</v>
      </c>
      <c r="J117" s="6" t="n">
        <v>2196.16</v>
      </c>
    </row>
    <row collapsed="false" customFormat="false" customHeight="false" hidden="false" ht="12.1" outlineLevel="0" r="118">
      <c r="A118" s="47" t="n">
        <v>46302</v>
      </c>
      <c r="B118" s="16" t="s">
        <v>655</v>
      </c>
      <c r="C118" s="16" t="s">
        <v>72</v>
      </c>
      <c r="D118" s="16" t="s">
        <v>74</v>
      </c>
      <c r="E118" s="6" t="n">
        <v>1000</v>
      </c>
      <c r="F118" s="7" t="n">
        <v>34</v>
      </c>
      <c r="G118" s="6" t="n">
        <v>74.24</v>
      </c>
      <c r="H118" s="6" t="n">
        <v>328</v>
      </c>
      <c r="I118" s="6" t="n">
        <v>2524.16</v>
      </c>
      <c r="J118" s="6" t="n">
        <v>2196.16</v>
      </c>
    </row>
    <row collapsed="false" customFormat="false" customHeight="false" hidden="false" ht="12.1" outlineLevel="0" r="119">
      <c r="A119" s="47" t="n">
        <v>46332</v>
      </c>
      <c r="B119" s="16" t="s">
        <v>655</v>
      </c>
      <c r="C119" s="16" t="s">
        <v>72</v>
      </c>
      <c r="D119" s="16" t="s">
        <v>74</v>
      </c>
      <c r="E119" s="6" t="n">
        <v>1000</v>
      </c>
      <c r="F119" s="7" t="n">
        <v>34</v>
      </c>
      <c r="G119" s="6" t="n">
        <v>74.24</v>
      </c>
      <c r="H119" s="6" t="n">
        <v>328</v>
      </c>
      <c r="I119" s="6" t="n">
        <v>2524.16</v>
      </c>
      <c r="J119" s="6" t="n">
        <v>2196.16</v>
      </c>
    </row>
    <row collapsed="false" customFormat="false" customHeight="false" hidden="false" ht="12.1" outlineLevel="0" r="120">
      <c r="A120" s="47" t="n">
        <v>46362</v>
      </c>
      <c r="B120" s="16" t="s">
        <v>655</v>
      </c>
      <c r="C120" s="16" t="s">
        <v>72</v>
      </c>
      <c r="D120" s="16" t="s">
        <v>74</v>
      </c>
      <c r="E120" s="6" t="n">
        <v>1000</v>
      </c>
      <c r="F120" s="7" t="n">
        <v>34</v>
      </c>
      <c r="G120" s="6" t="n">
        <v>74.24</v>
      </c>
      <c r="H120" s="6" t="n">
        <v>328</v>
      </c>
      <c r="I120" s="6" t="n">
        <v>2524.16</v>
      </c>
      <c r="J120" s="6" t="n">
        <v>2196.16</v>
      </c>
    </row>
    <row collapsed="false" customFormat="false" customHeight="false" hidden="false" ht="12.1" outlineLevel="0" r="121">
      <c r="A121" s="47" t="n">
        <v>46392</v>
      </c>
      <c r="B121" s="16" t="s">
        <v>655</v>
      </c>
      <c r="C121" s="16" t="s">
        <v>72</v>
      </c>
      <c r="D121" s="16" t="s">
        <v>74</v>
      </c>
      <c r="E121" s="6" t="n">
        <v>1000</v>
      </c>
      <c r="F121" s="7" t="n">
        <v>34</v>
      </c>
      <c r="G121" s="6" t="n">
        <v>74.24</v>
      </c>
      <c r="H121" s="6" t="n">
        <v>328</v>
      </c>
      <c r="I121" s="6" t="n">
        <v>2524.16</v>
      </c>
      <c r="J121" s="6" t="n">
        <v>2196.16</v>
      </c>
    </row>
    <row collapsed="false" customFormat="false" customHeight="false" hidden="false" ht="12.1" outlineLevel="0" r="122">
      <c r="A122" s="47" t="n">
        <v>46422</v>
      </c>
      <c r="B122" s="16" t="s">
        <v>655</v>
      </c>
      <c r="C122" s="16" t="s">
        <v>72</v>
      </c>
      <c r="D122" s="16" t="s">
        <v>74</v>
      </c>
      <c r="E122" s="6" t="n">
        <v>1000</v>
      </c>
      <c r="F122" s="7" t="n">
        <v>34</v>
      </c>
      <c r="G122" s="6" t="n">
        <v>74.24</v>
      </c>
      <c r="H122" s="6" t="n">
        <v>328</v>
      </c>
      <c r="I122" s="6" t="n">
        <v>2524.16</v>
      </c>
      <c r="J122" s="6" t="n">
        <v>2196.16</v>
      </c>
    </row>
    <row collapsed="false" customFormat="false" customHeight="false" hidden="false" ht="12.1" outlineLevel="0" r="123">
      <c r="A123" s="47" t="n">
        <v>46452</v>
      </c>
      <c r="B123" s="16" t="s">
        <v>655</v>
      </c>
      <c r="C123" s="16" t="s">
        <v>72</v>
      </c>
      <c r="D123" s="16" t="s">
        <v>74</v>
      </c>
      <c r="E123" s="6" t="n">
        <v>1000</v>
      </c>
      <c r="F123" s="7" t="n">
        <v>34</v>
      </c>
      <c r="G123" s="6" t="n">
        <v>74.24</v>
      </c>
      <c r="H123" s="6" t="n">
        <v>328</v>
      </c>
      <c r="I123" s="6" t="n">
        <v>2524.16</v>
      </c>
      <c r="J123" s="6" t="n">
        <v>2196.16</v>
      </c>
    </row>
    <row collapsed="false" customFormat="false" customHeight="false" hidden="false" ht="12.1" outlineLevel="0" r="124">
      <c r="A124" s="47" t="n">
        <v>46482</v>
      </c>
      <c r="B124" s="16" t="s">
        <v>655</v>
      </c>
      <c r="C124" s="16" t="s">
        <v>72</v>
      </c>
      <c r="D124" s="16" t="s">
        <v>74</v>
      </c>
      <c r="E124" s="6" t="n">
        <v>1000</v>
      </c>
      <c r="F124" s="7" t="n">
        <v>34</v>
      </c>
      <c r="G124" s="6" t="n">
        <v>74.24</v>
      </c>
      <c r="H124" s="6" t="n">
        <v>328</v>
      </c>
      <c r="I124" s="6" t="n">
        <v>2524.16</v>
      </c>
      <c r="J124" s="6" t="n">
        <v>2196.16</v>
      </c>
    </row>
  </sheetData>
  <autoFilter ref="A1:J1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6" t="s">
        <v>84</v>
      </c>
      <c r="B1" s="46" t="s">
        <v>550</v>
      </c>
      <c r="C1" s="46" t="s">
        <v>0</v>
      </c>
      <c r="D1" s="46" t="s">
        <v>2</v>
      </c>
      <c r="E1" s="46" t="s">
        <v>824</v>
      </c>
      <c r="F1" s="46" t="s">
        <v>864</v>
      </c>
      <c r="G1" s="46" t="s">
        <v>865</v>
      </c>
      <c r="H1" s="46" t="s">
        <v>88</v>
      </c>
      <c r="I1" s="46" t="s">
        <v>866</v>
      </c>
      <c r="J1" s="46" t="s">
        <v>867</v>
      </c>
      <c r="K1" s="46" t="s">
        <v>868</v>
      </c>
      <c r="L1" s="46" t="s">
        <v>869</v>
      </c>
      <c r="M1" s="46" t="s">
        <v>870</v>
      </c>
      <c r="N1" s="46" t="s">
        <v>871</v>
      </c>
      <c r="O1" s="46" t="s">
        <v>872</v>
      </c>
    </row>
    <row collapsed="false" customFormat="false" customHeight="false" hidden="false" ht="12.1" outlineLevel="0" r="2">
      <c r="A2" s="48" t="n">
        <v>45719</v>
      </c>
      <c r="B2" s="16" t="s">
        <v>552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509</v>
      </c>
      <c r="J2" s="17" t="n">
        <v>4923.443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8" t="n">
        <v>45747</v>
      </c>
      <c r="B3" s="16" t="s">
        <v>552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480</v>
      </c>
      <c r="J3" s="17" t="n">
        <v>4376.06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8" t="n">
        <v>45961</v>
      </c>
      <c r="B4" s="16" t="s">
        <v>552</v>
      </c>
      <c r="C4" s="16" t="s">
        <v>17</v>
      </c>
      <c r="D4" s="16" t="s">
        <v>19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266</v>
      </c>
      <c r="J4" s="17" t="n">
        <v>2913.04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8" t="n">
        <v>46000</v>
      </c>
      <c r="B5" s="16" t="s">
        <v>552</v>
      </c>
      <c r="C5" s="16" t="s">
        <v>17</v>
      </c>
      <c r="D5" s="16" t="s">
        <v>19</v>
      </c>
      <c r="E5" s="17" t="n">
        <v>25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228</v>
      </c>
      <c r="J5" s="17" t="n">
        <v>3035.5236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8" t="n">
        <v>46199</v>
      </c>
      <c r="B6" s="16" t="s">
        <v>552</v>
      </c>
      <c r="C6" s="16" t="s">
        <v>17</v>
      </c>
      <c r="D6" s="16" t="s">
        <v>19</v>
      </c>
      <c r="E6" s="17" t="n">
        <v>35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28</v>
      </c>
      <c r="J6" s="17" t="n">
        <v>1799.7588571429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8" t="n">
        <v>46219</v>
      </c>
      <c r="B7" s="16" t="s">
        <v>552</v>
      </c>
      <c r="C7" s="16" t="s">
        <v>17</v>
      </c>
      <c r="D7" s="16" t="s">
        <v>19</v>
      </c>
      <c r="E7" s="17" t="n">
        <v>176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8</v>
      </c>
      <c r="J7" s="17" t="n">
        <v>1625.6371022727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8" t="n">
        <v>46223</v>
      </c>
      <c r="B8" s="16" t="s">
        <v>552</v>
      </c>
      <c r="C8" s="16" t="s">
        <v>17</v>
      </c>
      <c r="D8" s="16" t="s">
        <v>19</v>
      </c>
      <c r="E8" s="17" t="n">
        <v>58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</v>
      </c>
      <c r="J8" s="17" t="n">
        <v>1661.6622413793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8" t="n">
        <v>45799</v>
      </c>
      <c r="B9" s="16" t="s">
        <v>655</v>
      </c>
      <c r="C9" s="16" t="s">
        <v>17</v>
      </c>
      <c r="D9" s="16" t="s">
        <v>19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428</v>
      </c>
      <c r="J9" s="17" t="n">
        <v>3916.1325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8" t="n">
        <v>46125</v>
      </c>
      <c r="B10" s="16" t="s">
        <v>655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102</v>
      </c>
      <c r="J10" s="17" t="n">
        <v>2847.99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8" t="n">
        <v>45610</v>
      </c>
      <c r="B11" s="16" t="s">
        <v>552</v>
      </c>
      <c r="C11" s="16" t="s">
        <v>23</v>
      </c>
      <c r="D11" s="16" t="s">
        <v>24</v>
      </c>
      <c r="E11" s="17" t="n">
        <v>200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617</v>
      </c>
      <c r="J11" s="17" t="n">
        <v>249.82475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8" t="n">
        <v>45615</v>
      </c>
      <c r="B12" s="16" t="s">
        <v>552</v>
      </c>
      <c r="C12" s="16" t="s">
        <v>23</v>
      </c>
      <c r="D12" s="16" t="s">
        <v>24</v>
      </c>
      <c r="E12" s="17" t="n">
        <v>590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612</v>
      </c>
      <c r="J12" s="17" t="n">
        <v>242.58681355932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8" t="n">
        <v>45617</v>
      </c>
      <c r="B13" s="16" t="s">
        <v>552</v>
      </c>
      <c r="C13" s="16" t="s">
        <v>23</v>
      </c>
      <c r="D13" s="16" t="s">
        <v>24</v>
      </c>
      <c r="E13" s="17" t="n">
        <v>700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610</v>
      </c>
      <c r="J13" s="17" t="n">
        <v>237.44351428571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8" t="n">
        <v>46219</v>
      </c>
      <c r="B14" s="16" t="s">
        <v>552</v>
      </c>
      <c r="C14" s="16" t="s">
        <v>23</v>
      </c>
      <c r="D14" s="16" t="s">
        <v>24</v>
      </c>
      <c r="E14" s="17" t="n">
        <v>292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</v>
      </c>
      <c r="J14" s="17" t="n">
        <v>277.06380136986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8" t="n">
        <v>45623</v>
      </c>
      <c r="B15" s="16" t="s">
        <v>655</v>
      </c>
      <c r="C15" s="16" t="s">
        <v>23</v>
      </c>
      <c r="D15" s="16" t="s">
        <v>24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604</v>
      </c>
      <c r="J15" s="17" t="n">
        <v>225.203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8" t="n">
        <v>45623</v>
      </c>
      <c r="B16" s="16" t="s">
        <v>655</v>
      </c>
      <c r="C16" s="16" t="s">
        <v>23</v>
      </c>
      <c r="D16" s="16" t="s">
        <v>24</v>
      </c>
      <c r="E16" s="17" t="n">
        <v>90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604</v>
      </c>
      <c r="J16" s="17" t="n">
        <v>225.20255555556</v>
      </c>
      <c r="K16" s="6" t="s">
        <f>=Портфель!G3*Портфель!$R$13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8" t="n">
        <v>45623</v>
      </c>
      <c r="B17" s="16" t="s">
        <v>655</v>
      </c>
      <c r="C17" s="16" t="s">
        <v>23</v>
      </c>
      <c r="D17" s="16" t="s">
        <v>24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604</v>
      </c>
      <c r="J17" s="17" t="n">
        <v>225.17</v>
      </c>
      <c r="K17" s="6" t="s">
        <f>=Портфель!G3*Портфель!$R$13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8" t="n">
        <v>46190</v>
      </c>
      <c r="B18" s="16" t="s">
        <v>552</v>
      </c>
      <c r="C18" s="16" t="s">
        <v>27</v>
      </c>
      <c r="D18" s="16" t="s">
        <v>28</v>
      </c>
      <c r="E18" s="17" t="n">
        <v>9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37</v>
      </c>
      <c r="J18" s="17" t="n">
        <v>337.23555555556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8" t="n">
        <v>46197</v>
      </c>
      <c r="B19" s="16" t="s">
        <v>552</v>
      </c>
      <c r="C19" s="16" t="s">
        <v>27</v>
      </c>
      <c r="D19" s="16" t="s">
        <v>28</v>
      </c>
      <c r="E19" s="17" t="n">
        <v>364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30</v>
      </c>
      <c r="J19" s="17" t="n">
        <v>305.71384615385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8" t="n">
        <v>46199</v>
      </c>
      <c r="B20" s="16" t="s">
        <v>552</v>
      </c>
      <c r="C20" s="16" t="s">
        <v>27</v>
      </c>
      <c r="D20" s="16" t="s">
        <v>28</v>
      </c>
      <c r="E20" s="17" t="n">
        <v>163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29</v>
      </c>
      <c r="J20" s="17" t="n">
        <v>306.91466257669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8" t="n">
        <v>46209</v>
      </c>
      <c r="B21" s="16" t="s">
        <v>552</v>
      </c>
      <c r="C21" s="16" t="s">
        <v>27</v>
      </c>
      <c r="D21" s="16" t="s">
        <v>28</v>
      </c>
      <c r="E21" s="17" t="n">
        <v>733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</v>
      </c>
      <c r="J21" s="17" t="n">
        <v>301.61643929059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8" t="n">
        <v>45532</v>
      </c>
      <c r="B22" s="16" t="s">
        <v>552</v>
      </c>
      <c r="C22" s="16" t="s">
        <v>31</v>
      </c>
      <c r="D22" s="16" t="s">
        <v>32</v>
      </c>
      <c r="E22" s="17" t="n">
        <v>200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695</v>
      </c>
      <c r="J22" s="17" t="n">
        <v>8.1957</v>
      </c>
      <c r="K22" s="6" t="s">
        <f>=Портфель!G5*Портфель!$R$13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8" t="n">
        <v>45751</v>
      </c>
      <c r="B23" s="16" t="s">
        <v>552</v>
      </c>
      <c r="C23" s="16" t="s">
        <v>31</v>
      </c>
      <c r="D23" s="16" t="s">
        <v>32</v>
      </c>
      <c r="E23" s="17" t="n">
        <v>14700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477</v>
      </c>
      <c r="J23" s="17" t="n">
        <v>9.5366034013605</v>
      </c>
      <c r="K23" s="6" t="s">
        <f>=Портфель!G5*Портфель!$R$13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8" t="n">
        <v>45754</v>
      </c>
      <c r="B24" s="16" t="s">
        <v>552</v>
      </c>
      <c r="C24" s="16" t="s">
        <v>31</v>
      </c>
      <c r="D24" s="16" t="s">
        <v>32</v>
      </c>
      <c r="E24" s="17" t="n">
        <v>7700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473</v>
      </c>
      <c r="J24" s="17" t="n">
        <v>9.0218948051948</v>
      </c>
      <c r="K24" s="6" t="s">
        <f>=Портфель!G5*Портфель!$R$13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8" t="n">
        <v>45798</v>
      </c>
      <c r="B25" s="16" t="s">
        <v>552</v>
      </c>
      <c r="C25" s="16" t="s">
        <v>31</v>
      </c>
      <c r="D25" s="16" t="s">
        <v>32</v>
      </c>
      <c r="E25" s="17" t="n">
        <v>200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429</v>
      </c>
      <c r="J25" s="17" t="n">
        <v>9.1464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8" t="n">
        <v>45888</v>
      </c>
      <c r="B26" s="16" t="s">
        <v>552</v>
      </c>
      <c r="C26" s="16" t="s">
        <v>31</v>
      </c>
      <c r="D26" s="16" t="s">
        <v>32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339</v>
      </c>
      <c r="J26" s="17" t="n">
        <v>8.8862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8" t="n">
        <v>45898</v>
      </c>
      <c r="B27" s="16" t="s">
        <v>552</v>
      </c>
      <c r="C27" s="16" t="s">
        <v>31</v>
      </c>
      <c r="D27" s="16" t="s">
        <v>32</v>
      </c>
      <c r="E27" s="17" t="n">
        <v>22900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329</v>
      </c>
      <c r="J27" s="17" t="n">
        <v>8.7429056768559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8" t="n">
        <v>45943</v>
      </c>
      <c r="B28" s="16" t="s">
        <v>552</v>
      </c>
      <c r="C28" s="16" t="s">
        <v>31</v>
      </c>
      <c r="D28" s="16" t="s">
        <v>32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284</v>
      </c>
      <c r="J28" s="17" t="n">
        <v>8.1607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8" t="n">
        <v>45947</v>
      </c>
      <c r="B29" s="16" t="s">
        <v>552</v>
      </c>
      <c r="C29" s="16" t="s">
        <v>31</v>
      </c>
      <c r="D29" s="16" t="s">
        <v>32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280</v>
      </c>
      <c r="J29" s="17" t="n">
        <v>8.61605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8" t="n">
        <v>45957</v>
      </c>
      <c r="B30" s="16" t="s">
        <v>552</v>
      </c>
      <c r="C30" s="16" t="s">
        <v>31</v>
      </c>
      <c r="D30" s="16" t="s">
        <v>32</v>
      </c>
      <c r="E30" s="17" t="n">
        <v>10000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270</v>
      </c>
      <c r="J30" s="17" t="n">
        <v>8.165712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8" t="n">
        <v>45974</v>
      </c>
      <c r="B31" s="16" t="s">
        <v>552</v>
      </c>
      <c r="C31" s="16" t="s">
        <v>31</v>
      </c>
      <c r="D31" s="16" t="s">
        <v>32</v>
      </c>
      <c r="E31" s="17" t="n">
        <v>2000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253</v>
      </c>
      <c r="J31" s="17" t="n">
        <v>8.370855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8" t="n">
        <v>46076</v>
      </c>
      <c r="B32" s="16" t="s">
        <v>552</v>
      </c>
      <c r="C32" s="16" t="s">
        <v>31</v>
      </c>
      <c r="D32" s="16" t="s">
        <v>32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151</v>
      </c>
      <c r="J32" s="17" t="n">
        <v>8.8712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8" t="n">
        <v>46112</v>
      </c>
      <c r="B33" s="16" t="s">
        <v>552</v>
      </c>
      <c r="C33" s="16" t="s">
        <v>31</v>
      </c>
      <c r="D33" s="16" t="s">
        <v>32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115</v>
      </c>
      <c r="J33" s="17" t="n">
        <v>8.4959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8" t="n">
        <v>46006</v>
      </c>
      <c r="B34" s="16" t="s">
        <v>552</v>
      </c>
      <c r="C34" s="16" t="s">
        <v>35</v>
      </c>
      <c r="D34" s="16" t="s">
        <v>36</v>
      </c>
      <c r="E34" s="17" t="n">
        <v>700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221</v>
      </c>
      <c r="J34" s="17" t="n">
        <v>12.823971428571</v>
      </c>
      <c r="K34" s="6" t="s">
        <f>=Портфель!G6*Портфель!$R$13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8" t="n">
        <v>46018</v>
      </c>
      <c r="B35" s="16" t="s">
        <v>552</v>
      </c>
      <c r="C35" s="16" t="s">
        <v>35</v>
      </c>
      <c r="D35" s="16" t="s">
        <v>36</v>
      </c>
      <c r="E35" s="17" t="n">
        <v>1900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209</v>
      </c>
      <c r="J35" s="17" t="n">
        <v>12.658852631579</v>
      </c>
      <c r="K35" s="6" t="s">
        <f>=Портфель!G6*Портфель!$R$13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8" t="n">
        <v>46037</v>
      </c>
      <c r="B36" s="16" t="s">
        <v>552</v>
      </c>
      <c r="C36" s="16" t="s">
        <v>35</v>
      </c>
      <c r="D36" s="16" t="s">
        <v>36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190</v>
      </c>
      <c r="J36" s="17" t="n">
        <v>12.2936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8" t="n">
        <v>46101</v>
      </c>
      <c r="B37" s="16" t="s">
        <v>552</v>
      </c>
      <c r="C37" s="16" t="s">
        <v>35</v>
      </c>
      <c r="D37" s="16" t="s">
        <v>36</v>
      </c>
      <c r="E37" s="17" t="n">
        <v>900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126</v>
      </c>
      <c r="J37" s="17" t="n">
        <v>13.269277777778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8" t="n">
        <v>46105</v>
      </c>
      <c r="B38" s="16" t="s">
        <v>552</v>
      </c>
      <c r="C38" s="16" t="s">
        <v>35</v>
      </c>
      <c r="D38" s="16" t="s">
        <v>36</v>
      </c>
      <c r="E38" s="17" t="n">
        <v>300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122</v>
      </c>
      <c r="J38" s="17" t="n">
        <v>12.818966666667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8" t="n">
        <v>46198</v>
      </c>
      <c r="B39" s="16" t="s">
        <v>552</v>
      </c>
      <c r="C39" s="16" t="s">
        <v>35</v>
      </c>
      <c r="D39" s="16" t="s">
        <v>36</v>
      </c>
      <c r="E39" s="17" t="n">
        <v>5000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29</v>
      </c>
      <c r="J39" s="17" t="n">
        <v>10.99269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8" t="n">
        <v>46199</v>
      </c>
      <c r="B40" s="16" t="s">
        <v>552</v>
      </c>
      <c r="C40" s="16" t="s">
        <v>35</v>
      </c>
      <c r="D40" s="16" t="s">
        <v>36</v>
      </c>
      <c r="E40" s="17" t="n">
        <v>4600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29</v>
      </c>
      <c r="J40" s="17" t="n">
        <v>10.782539130435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8" t="n">
        <v>46203</v>
      </c>
      <c r="B41" s="16" t="s">
        <v>552</v>
      </c>
      <c r="C41" s="16" t="s">
        <v>35</v>
      </c>
      <c r="D41" s="16" t="s">
        <v>36</v>
      </c>
      <c r="E41" s="17" t="n">
        <v>6500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24</v>
      </c>
      <c r="J41" s="17" t="n">
        <v>11.097763076923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8" t="n">
        <v>46209</v>
      </c>
      <c r="B42" s="16" t="s">
        <v>552</v>
      </c>
      <c r="C42" s="16" t="s">
        <v>35</v>
      </c>
      <c r="D42" s="16" t="s">
        <v>36</v>
      </c>
      <c r="E42" s="17" t="n">
        <v>2600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</v>
      </c>
      <c r="J42" s="17" t="n">
        <v>10.477330769231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8" t="n">
        <v>46216</v>
      </c>
      <c r="B43" s="16" t="s">
        <v>552</v>
      </c>
      <c r="C43" s="16" t="s">
        <v>35</v>
      </c>
      <c r="D43" s="16" t="s">
        <v>36</v>
      </c>
      <c r="E43" s="17" t="n">
        <v>10000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11</v>
      </c>
      <c r="J43" s="17" t="n">
        <v>9.971975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8" t="n">
        <v>46220</v>
      </c>
      <c r="B44" s="16" t="s">
        <v>552</v>
      </c>
      <c r="C44" s="16" t="s">
        <v>35</v>
      </c>
      <c r="D44" s="16" t="s">
        <v>36</v>
      </c>
      <c r="E44" s="17" t="n">
        <v>8500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</v>
      </c>
      <c r="J44" s="17" t="n">
        <v>9.0763494117647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8" t="n">
        <v>45502</v>
      </c>
      <c r="B45" s="16" t="s">
        <v>552</v>
      </c>
      <c r="C45" s="16" t="s">
        <v>39</v>
      </c>
      <c r="D45" s="16" t="s">
        <v>40</v>
      </c>
      <c r="E45" s="17" t="n">
        <v>30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725</v>
      </c>
      <c r="J45" s="17" t="n">
        <v>258.431</v>
      </c>
      <c r="K45" s="6" t="s">
        <f>=Портфель!G7*Портфель!$R$13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8" t="n">
        <v>45516</v>
      </c>
      <c r="B46" s="16" t="s">
        <v>552</v>
      </c>
      <c r="C46" s="16" t="s">
        <v>39</v>
      </c>
      <c r="D46" s="16" t="s">
        <v>40</v>
      </c>
      <c r="E46" s="17" t="n">
        <v>30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711</v>
      </c>
      <c r="J46" s="17" t="n">
        <v>262.43366666667</v>
      </c>
      <c r="K46" s="6" t="s">
        <f>=Портфель!G7*Портфель!$R$13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8" t="n">
        <v>45523</v>
      </c>
      <c r="B47" s="16" t="s">
        <v>552</v>
      </c>
      <c r="C47" s="16" t="s">
        <v>39</v>
      </c>
      <c r="D47" s="16" t="s">
        <v>40</v>
      </c>
      <c r="E47" s="17" t="n">
        <v>70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704</v>
      </c>
      <c r="J47" s="17" t="n">
        <v>260.082</v>
      </c>
      <c r="K47" s="6" t="s">
        <f>=Портфель!G7*Портфель!$R$13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8" t="n">
        <v>45524</v>
      </c>
      <c r="B48" s="16" t="s">
        <v>552</v>
      </c>
      <c r="C48" s="16" t="s">
        <v>39</v>
      </c>
      <c r="D48" s="16" t="s">
        <v>40</v>
      </c>
      <c r="E48" s="17" t="n">
        <v>60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703</v>
      </c>
      <c r="J48" s="17" t="n">
        <v>262.3335</v>
      </c>
      <c r="K48" s="6" t="s">
        <f>=Портфель!G7*Портфель!$R$13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8" t="n">
        <v>45532</v>
      </c>
      <c r="B49" s="16" t="s">
        <v>552</v>
      </c>
      <c r="C49" s="16" t="s">
        <v>39</v>
      </c>
      <c r="D49" s="16" t="s">
        <v>40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695</v>
      </c>
      <c r="J49" s="17" t="n">
        <v>252.327</v>
      </c>
      <c r="K49" s="6" t="s">
        <f>=Портфель!G7*Портфель!$R$13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8" t="n">
        <v>45595</v>
      </c>
      <c r="B50" s="16" t="s">
        <v>552</v>
      </c>
      <c r="C50" s="16" t="s">
        <v>39</v>
      </c>
      <c r="D50" s="16" t="s">
        <v>40</v>
      </c>
      <c r="E50" s="17" t="n">
        <v>30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632</v>
      </c>
      <c r="J50" s="17" t="n">
        <v>238.867</v>
      </c>
      <c r="K50" s="6" t="s">
        <f>=Портфель!G7*Портфель!$R$13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8" t="n">
        <v>45610</v>
      </c>
      <c r="B51" s="16" t="s">
        <v>552</v>
      </c>
      <c r="C51" s="16" t="s">
        <v>39</v>
      </c>
      <c r="D51" s="16" t="s">
        <v>40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617</v>
      </c>
      <c r="J51" s="17" t="n">
        <v>254.278</v>
      </c>
      <c r="K51" s="6" t="s">
        <f>=Портфель!G7*Портфель!$R$13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8" t="n">
        <v>46184</v>
      </c>
      <c r="B52" s="16" t="s">
        <v>552</v>
      </c>
      <c r="C52" s="16" t="s">
        <v>39</v>
      </c>
      <c r="D52" s="16" t="s">
        <v>40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44</v>
      </c>
      <c r="J52" s="17" t="n">
        <v>296.96666666667</v>
      </c>
      <c r="K52" s="6" t="s">
        <f>=Портфель!G7*Портфель!$R$13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8" t="n">
        <v>46191</v>
      </c>
      <c r="B53" s="16" t="s">
        <v>552</v>
      </c>
      <c r="C53" s="16" t="s">
        <v>39</v>
      </c>
      <c r="D53" s="16" t="s">
        <v>40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37</v>
      </c>
      <c r="J53" s="17" t="n">
        <v>295.51</v>
      </c>
      <c r="K53" s="6" t="s">
        <f>=Портфель!G7*Портфель!$R$13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8" t="n">
        <v>46199</v>
      </c>
      <c r="B54" s="16" t="s">
        <v>552</v>
      </c>
      <c r="C54" s="16" t="s">
        <v>39</v>
      </c>
      <c r="D54" s="16" t="s">
        <v>40</v>
      </c>
      <c r="E54" s="17" t="n">
        <v>200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28</v>
      </c>
      <c r="J54" s="17" t="n">
        <v>264.6051</v>
      </c>
      <c r="K54" s="6" t="s">
        <f>=Портфель!G7*Портфель!$R$13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8" t="n">
        <v>46202</v>
      </c>
      <c r="B55" s="16" t="s">
        <v>552</v>
      </c>
      <c r="C55" s="16" t="s">
        <v>39</v>
      </c>
      <c r="D55" s="16" t="s">
        <v>40</v>
      </c>
      <c r="E55" s="17" t="n">
        <v>179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25</v>
      </c>
      <c r="J55" s="17" t="n">
        <v>271.87016759777</v>
      </c>
      <c r="K55" s="6" t="s">
        <f>=Портфель!G7*Портфель!$R$13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8" t="n">
        <v>46203</v>
      </c>
      <c r="B56" s="16" t="s">
        <v>552</v>
      </c>
      <c r="C56" s="16" t="s">
        <v>39</v>
      </c>
      <c r="D56" s="16" t="s">
        <v>40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24</v>
      </c>
      <c r="J56" s="17" t="n">
        <v>273.19</v>
      </c>
      <c r="K56" s="6" t="s">
        <f>=Портфель!G7*Портфель!$R$13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8" t="n">
        <v>46209</v>
      </c>
      <c r="B57" s="16" t="s">
        <v>552</v>
      </c>
      <c r="C57" s="16" t="s">
        <v>39</v>
      </c>
      <c r="D57" s="16" t="s">
        <v>40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</v>
      </c>
      <c r="J57" s="17" t="n">
        <v>247.83</v>
      </c>
      <c r="K57" s="6" t="s">
        <f>=Портфель!G7*Портфель!$R$13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8" t="n">
        <v>46211</v>
      </c>
      <c r="B58" s="16" t="s">
        <v>552</v>
      </c>
      <c r="C58" s="16" t="s">
        <v>39</v>
      </c>
      <c r="D58" s="16" t="s">
        <v>40</v>
      </c>
      <c r="E58" s="17" t="n">
        <v>3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</v>
      </c>
      <c r="J58" s="17" t="n">
        <v>255.04</v>
      </c>
      <c r="K58" s="6" t="s">
        <f>=Портфель!G7*Портфель!$R$13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8" t="n">
        <v>46217</v>
      </c>
      <c r="B59" s="16" t="s">
        <v>552</v>
      </c>
      <c r="C59" s="16" t="s">
        <v>39</v>
      </c>
      <c r="D59" s="16" t="s">
        <v>40</v>
      </c>
      <c r="E59" s="17" t="n">
        <v>828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10</v>
      </c>
      <c r="J59" s="17" t="n">
        <v>250.09493961353</v>
      </c>
      <c r="K59" s="6" t="s">
        <f>=Портфель!G7*Портфель!$R$13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8" t="n">
        <v>46205</v>
      </c>
      <c r="B60" s="16" t="s">
        <v>552</v>
      </c>
      <c r="C60" s="16" t="s">
        <v>43</v>
      </c>
      <c r="D60" s="16" t="s">
        <v>44</v>
      </c>
      <c r="E60" s="17" t="n">
        <v>267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22</v>
      </c>
      <c r="J60" s="17" t="n">
        <v>444.01059925094</v>
      </c>
      <c r="K60" s="6" t="s">
        <f>=Портфель!G8*Портфель!$R$13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8" t="n">
        <v>46209</v>
      </c>
      <c r="B61" s="16" t="s">
        <v>552</v>
      </c>
      <c r="C61" s="16" t="s">
        <v>43</v>
      </c>
      <c r="D61" s="16" t="s">
        <v>44</v>
      </c>
      <c r="E61" s="17" t="n">
        <v>226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</v>
      </c>
      <c r="J61" s="17" t="n">
        <v>412.5385840708</v>
      </c>
      <c r="K61" s="6" t="s">
        <f>=Портфель!G8*Портфель!$R$13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8" t="n">
        <v>46223</v>
      </c>
      <c r="B62" s="16" t="s">
        <v>552</v>
      </c>
      <c r="C62" s="16" t="s">
        <v>43</v>
      </c>
      <c r="D62" s="16" t="s">
        <v>44</v>
      </c>
      <c r="E62" s="17" t="n">
        <v>152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4</v>
      </c>
      <c r="J62" s="17" t="n">
        <v>394.02565789474</v>
      </c>
      <c r="K62" s="6" t="s">
        <f>=Портфель!G8*Портфель!$R$13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8" t="n">
        <v>45868</v>
      </c>
      <c r="B63" s="16" t="s">
        <v>552</v>
      </c>
      <c r="C63" s="16" t="s">
        <v>47</v>
      </c>
      <c r="D63" s="16" t="s">
        <v>48</v>
      </c>
      <c r="E63" s="17" t="n">
        <v>68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359</v>
      </c>
      <c r="J63" s="17" t="n">
        <v>437.30588235294</v>
      </c>
      <c r="K63" s="6" t="s">
        <f>=Портфель!G9*Портфель!$R$13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8" t="n">
        <v>45875</v>
      </c>
      <c r="B64" s="16" t="s">
        <v>552</v>
      </c>
      <c r="C64" s="16" t="s">
        <v>47</v>
      </c>
      <c r="D64" s="16" t="s">
        <v>48</v>
      </c>
      <c r="E64" s="17" t="n">
        <v>209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352</v>
      </c>
      <c r="J64" s="17" t="n">
        <v>437.6209569378</v>
      </c>
      <c r="K64" s="6" t="s">
        <f>=Портфель!G9*Портфель!$R$13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8" t="n">
        <v>45917</v>
      </c>
      <c r="B65" s="16" t="s">
        <v>552</v>
      </c>
      <c r="C65" s="16" t="s">
        <v>47</v>
      </c>
      <c r="D65" s="16" t="s">
        <v>48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310</v>
      </c>
      <c r="J65" s="17" t="n">
        <v>413.09</v>
      </c>
      <c r="K65" s="6" t="s">
        <f>=Портфель!G9*Портфель!$R$13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8" t="n">
        <v>46000</v>
      </c>
      <c r="B66" s="16" t="s">
        <v>552</v>
      </c>
      <c r="C66" s="16" t="s">
        <v>47</v>
      </c>
      <c r="D66" s="16" t="s">
        <v>48</v>
      </c>
      <c r="E66" s="17" t="n">
        <v>7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228</v>
      </c>
      <c r="J66" s="17" t="n">
        <v>414.74714285714</v>
      </c>
      <c r="K66" s="6" t="s">
        <f>=Портфель!G9*Портфель!$R$13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8" t="n">
        <v>46007</v>
      </c>
      <c r="B67" s="16" t="s">
        <v>552</v>
      </c>
      <c r="C67" s="16" t="s">
        <v>47</v>
      </c>
      <c r="D67" s="16" t="s">
        <v>48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220</v>
      </c>
      <c r="J67" s="17" t="n">
        <v>422.295</v>
      </c>
      <c r="K67" s="6" t="s">
        <f>=Портфель!G9*Портфель!$R$13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8" t="n">
        <v>46035</v>
      </c>
      <c r="B68" s="16" t="s">
        <v>552</v>
      </c>
      <c r="C68" s="16" t="s">
        <v>47</v>
      </c>
      <c r="D68" s="16" t="s">
        <v>48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192</v>
      </c>
      <c r="J68" s="17" t="n">
        <v>407.885</v>
      </c>
      <c r="K68" s="6" t="s">
        <f>=Портфель!G9*Портфель!$R$13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8" t="n">
        <v>46127</v>
      </c>
      <c r="B69" s="16" t="s">
        <v>552</v>
      </c>
      <c r="C69" s="16" t="s">
        <v>47</v>
      </c>
      <c r="D69" s="16" t="s">
        <v>48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100</v>
      </c>
      <c r="J69" s="17" t="n">
        <v>382.87</v>
      </c>
      <c r="K69" s="6" t="s">
        <f>=Портфель!G9*Портфель!$R$13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8" t="n">
        <v>46132</v>
      </c>
      <c r="B70" s="16" t="s">
        <v>552</v>
      </c>
      <c r="C70" s="16" t="s">
        <v>47</v>
      </c>
      <c r="D70" s="16" t="s">
        <v>48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95</v>
      </c>
      <c r="J70" s="17" t="n">
        <v>385.27</v>
      </c>
      <c r="K70" s="6" t="s">
        <f>=Портфель!G9*Портфель!$R$13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8" t="n">
        <v>46142</v>
      </c>
      <c r="B71" s="16" t="s">
        <v>552</v>
      </c>
      <c r="C71" s="16" t="s">
        <v>47</v>
      </c>
      <c r="D71" s="16" t="s">
        <v>48</v>
      </c>
      <c r="E71" s="17" t="n">
        <v>3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85</v>
      </c>
      <c r="J71" s="17" t="n">
        <v>369.05666666667</v>
      </c>
      <c r="K71" s="6" t="s">
        <f>=Портфель!G9*Портфель!$R$13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8" t="n">
        <v>46169</v>
      </c>
      <c r="B72" s="16" t="s">
        <v>552</v>
      </c>
      <c r="C72" s="16" t="s">
        <v>47</v>
      </c>
      <c r="D72" s="16" t="s">
        <v>48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58</v>
      </c>
      <c r="J72" s="17" t="n">
        <v>313.02</v>
      </c>
      <c r="K72" s="6" t="s">
        <f>=Портфель!G9*Портфель!$R$13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8" t="n">
        <v>46188</v>
      </c>
      <c r="B73" s="16" t="s">
        <v>552</v>
      </c>
      <c r="C73" s="16" t="s">
        <v>47</v>
      </c>
      <c r="D73" s="16" t="s">
        <v>48</v>
      </c>
      <c r="E73" s="17" t="n">
        <v>5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39</v>
      </c>
      <c r="J73" s="17" t="n">
        <v>305.214</v>
      </c>
      <c r="K73" s="6" t="s">
        <f>=Портфель!G9*Портфель!$R$13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8" t="n">
        <v>46220</v>
      </c>
      <c r="B74" s="16" t="s">
        <v>552</v>
      </c>
      <c r="C74" s="16" t="s">
        <v>47</v>
      </c>
      <c r="D74" s="16" t="s">
        <v>48</v>
      </c>
      <c r="E74" s="17" t="n">
        <v>500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</v>
      </c>
      <c r="J74" s="17" t="n">
        <v>212.34854</v>
      </c>
      <c r="K74" s="6" t="s">
        <f>=Портфель!G9*Портфель!$R$13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8" t="n">
        <v>46223</v>
      </c>
      <c r="B75" s="16" t="s">
        <v>552</v>
      </c>
      <c r="C75" s="16" t="s">
        <v>47</v>
      </c>
      <c r="D75" s="16" t="s">
        <v>48</v>
      </c>
      <c r="E75" s="17" t="n">
        <v>6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</v>
      </c>
      <c r="J75" s="17" t="n">
        <v>230.16166666667</v>
      </c>
      <c r="K75" s="6" t="s">
        <f>=Портфель!G9*Портфель!$R$13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8" t="n">
        <v>45852</v>
      </c>
      <c r="B76" s="16" t="s">
        <v>655</v>
      </c>
      <c r="C76" s="16" t="s">
        <v>47</v>
      </c>
      <c r="D76" s="16" t="s">
        <v>48</v>
      </c>
      <c r="E76" s="17" t="n">
        <v>78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375</v>
      </c>
      <c r="J76" s="17" t="n">
        <v>422.71130952381</v>
      </c>
      <c r="K76" s="6" t="s">
        <f>=Портфель!G9*Портфель!$R$13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8" t="n">
        <v>46129</v>
      </c>
      <c r="B77" s="16" t="s">
        <v>655</v>
      </c>
      <c r="C77" s="16" t="s">
        <v>47</v>
      </c>
      <c r="D77" s="16" t="s">
        <v>48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98</v>
      </c>
      <c r="J77" s="17" t="n">
        <v>385.67</v>
      </c>
      <c r="K77" s="6" t="s">
        <f>=Портфель!G9*Портфель!$R$13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8" t="n">
        <v>46149</v>
      </c>
      <c r="B78" s="16" t="s">
        <v>655</v>
      </c>
      <c r="C78" s="16" t="s">
        <v>47</v>
      </c>
      <c r="D78" s="16" t="s">
        <v>48</v>
      </c>
      <c r="E78" s="17" t="n">
        <v>4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78</v>
      </c>
      <c r="J78" s="17" t="n">
        <v>355.7925</v>
      </c>
      <c r="K78" s="6" t="s">
        <f>=Портфель!G9*Портфель!$R$13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8" t="n">
        <v>46154</v>
      </c>
      <c r="B79" s="16" t="s">
        <v>655</v>
      </c>
      <c r="C79" s="16" t="s">
        <v>47</v>
      </c>
      <c r="D79" s="16" t="s">
        <v>48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73</v>
      </c>
      <c r="J79" s="17" t="n">
        <v>354.79</v>
      </c>
      <c r="K79" s="6" t="s">
        <f>=Портфель!G9*Портфель!$R$13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8" t="n">
        <v>46209</v>
      </c>
      <c r="B80" s="16" t="s">
        <v>552</v>
      </c>
      <c r="C80" s="16" t="s">
        <v>51</v>
      </c>
      <c r="D80" s="16" t="s">
        <v>52</v>
      </c>
      <c r="E80" s="17" t="n">
        <v>331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</v>
      </c>
      <c r="J80" s="17" t="n">
        <v>545.58160120846</v>
      </c>
      <c r="K80" s="6" t="s">
        <f>=Портфель!G10*Портфель!$R$13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8" t="n">
        <v>46132</v>
      </c>
      <c r="B81" s="16" t="s">
        <v>552</v>
      </c>
      <c r="C81" s="16" t="s">
        <v>55</v>
      </c>
      <c r="D81" s="16" t="s">
        <v>56</v>
      </c>
      <c r="E81" s="17" t="n">
        <v>30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95</v>
      </c>
      <c r="J81" s="17" t="n">
        <v>92.665</v>
      </c>
      <c r="K81" s="6" t="s">
        <f>=Портфель!G11*Портфель!$R$13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8" t="n">
        <v>46209</v>
      </c>
      <c r="B82" s="16" t="s">
        <v>552</v>
      </c>
      <c r="C82" s="16" t="s">
        <v>55</v>
      </c>
      <c r="D82" s="16" t="s">
        <v>56</v>
      </c>
      <c r="E82" s="17" t="n">
        <v>2220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18</v>
      </c>
      <c r="J82" s="17" t="n">
        <v>57.657810810811</v>
      </c>
      <c r="K82" s="6" t="s">
        <f>=Портфель!G11*Портфель!$R$13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8" t="n">
        <v>46000</v>
      </c>
      <c r="B83" s="16" t="s">
        <v>552</v>
      </c>
      <c r="C83" s="16" t="s">
        <v>59</v>
      </c>
      <c r="D83" s="16" t="s">
        <v>60</v>
      </c>
      <c r="E83" s="17" t="n">
        <v>4200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227</v>
      </c>
      <c r="J83" s="17" t="n">
        <v>21.870297619048</v>
      </c>
      <c r="K83" s="6" t="s">
        <f>=Портфель!G12*Портфель!$R$13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8" t="n">
        <v>46139</v>
      </c>
      <c r="B84" s="16" t="s">
        <v>552</v>
      </c>
      <c r="C84" s="16" t="s">
        <v>59</v>
      </c>
      <c r="D84" s="16" t="s">
        <v>60</v>
      </c>
      <c r="E84" s="17" t="n">
        <v>200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88</v>
      </c>
      <c r="J84" s="17" t="n">
        <v>20.39925</v>
      </c>
      <c r="K84" s="6" t="s">
        <f>=Портфель!G12*Портфель!$R$13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8" t="n">
        <v>46209</v>
      </c>
      <c r="B85" s="16" t="s">
        <v>552</v>
      </c>
      <c r="C85" s="16" t="s">
        <v>59</v>
      </c>
      <c r="D85" s="16" t="s">
        <v>60</v>
      </c>
      <c r="E85" s="17" t="n">
        <v>5000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</v>
      </c>
      <c r="J85" s="17" t="n">
        <v>15.19063</v>
      </c>
      <c r="K85" s="6" t="s">
        <f>=Портфель!G12*Портфель!$R$13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8" t="n">
        <v>46209</v>
      </c>
      <c r="B86" s="16" t="s">
        <v>552</v>
      </c>
      <c r="C86" s="16" t="s">
        <v>63</v>
      </c>
      <c r="D86" s="16" t="s">
        <v>64</v>
      </c>
      <c r="E86" s="17" t="n">
        <v>96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</v>
      </c>
      <c r="J86" s="17" t="n">
        <v>1155.6083333333</v>
      </c>
      <c r="K86" s="6" t="s">
        <f>=Портфель!G13*Портфель!$R$13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8" t="n">
        <v>46127</v>
      </c>
      <c r="B87" s="16" t="s">
        <v>552</v>
      </c>
      <c r="C87" s="16" t="s">
        <v>66</v>
      </c>
      <c r="D87" s="16" t="s">
        <v>67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100</v>
      </c>
      <c r="J87" s="17" t="n">
        <v>128.24</v>
      </c>
      <c r="K87" s="6" t="s">
        <f>=Портфель!G14*Портфель!$R$13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8" t="n">
        <v>46142</v>
      </c>
      <c r="B88" s="16" t="s">
        <v>552</v>
      </c>
      <c r="C88" s="16" t="s">
        <v>66</v>
      </c>
      <c r="D88" s="16" t="s">
        <v>67</v>
      </c>
      <c r="E88" s="17" t="n">
        <v>870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85</v>
      </c>
      <c r="J88" s="17" t="n">
        <v>120.41422988506</v>
      </c>
      <c r="K88" s="6" t="s">
        <f>=Портфель!G14*Портфель!$R$13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8" t="n">
        <v>46162</v>
      </c>
      <c r="B89" s="16" t="s">
        <v>552</v>
      </c>
      <c r="C89" s="16" t="s">
        <v>66</v>
      </c>
      <c r="D89" s="16" t="s">
        <v>67</v>
      </c>
      <c r="E89" s="17" t="n">
        <v>30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66</v>
      </c>
      <c r="J89" s="17" t="n">
        <v>123.46633333333</v>
      </c>
      <c r="K89" s="6" t="s">
        <f>=Портфель!G14*Портфель!$R$13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8" t="n">
        <v>46165</v>
      </c>
      <c r="B90" s="16" t="s">
        <v>552</v>
      </c>
      <c r="C90" s="16" t="s">
        <v>66</v>
      </c>
      <c r="D90" s="16" t="s">
        <v>67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62</v>
      </c>
      <c r="J90" s="17" t="n">
        <v>117.732</v>
      </c>
      <c r="K90" s="6" t="s">
        <f>=Портфель!G14*Портфель!$R$13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8" t="n">
        <v>46168</v>
      </c>
      <c r="B91" s="16" t="s">
        <v>552</v>
      </c>
      <c r="C91" s="16" t="s">
        <v>66</v>
      </c>
      <c r="D91" s="16" t="s">
        <v>67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60</v>
      </c>
      <c r="J91" s="17" t="n">
        <v>116.742</v>
      </c>
      <c r="K91" s="6" t="s">
        <f>=Портфель!G14*Портфель!$R$13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8" t="n">
        <v>46169</v>
      </c>
      <c r="B92" s="16" t="s">
        <v>552</v>
      </c>
      <c r="C92" s="16" t="s">
        <v>66</v>
      </c>
      <c r="D92" s="16" t="s">
        <v>67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58</v>
      </c>
      <c r="J92" s="17" t="n">
        <v>115.771</v>
      </c>
      <c r="K92" s="6" t="s">
        <f>=Портфель!G14*Портфель!$R$13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8" t="n">
        <v>46200</v>
      </c>
      <c r="B93" s="16" t="s">
        <v>552</v>
      </c>
      <c r="C93" s="16" t="s">
        <v>66</v>
      </c>
      <c r="D93" s="16" t="s">
        <v>67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27</v>
      </c>
      <c r="J93" s="17" t="n">
        <v>99.41</v>
      </c>
      <c r="K93" s="6" t="s">
        <f>=Портфель!G14*Портфель!$R$13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8" t="n">
        <v>45944</v>
      </c>
      <c r="B94" s="16" t="s">
        <v>655</v>
      </c>
      <c r="C94" s="16" t="s">
        <v>72</v>
      </c>
      <c r="D94" s="16" t="s">
        <v>74</v>
      </c>
      <c r="E94" s="17" t="n">
        <v>8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283</v>
      </c>
      <c r="J94" s="17" t="n">
        <v>11290.7606592</v>
      </c>
      <c r="K94" s="6" t="s">
        <f>=Портфель!G16*Портфель!H16/100*Портфель!$R$6+Портфель!I16*Портфель!$R$13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8" t="n">
        <v>45972</v>
      </c>
      <c r="B95" s="16" t="s">
        <v>655</v>
      </c>
      <c r="C95" s="16" t="s">
        <v>72</v>
      </c>
      <c r="D95" s="16" t="s">
        <v>74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255</v>
      </c>
      <c r="J95" s="17" t="n">
        <v>11352.6771598</v>
      </c>
      <c r="K95" s="6" t="s">
        <f>=Портфель!G16*Портфель!H16/100*Портфель!$R$6+Портфель!I16*Портфель!$R$13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8" t="n">
        <v>45974</v>
      </c>
      <c r="B96" s="16" t="s">
        <v>655</v>
      </c>
      <c r="C96" s="16" t="s">
        <v>72</v>
      </c>
      <c r="D96" s="16" t="s">
        <v>74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253</v>
      </c>
      <c r="J96" s="17" t="n">
        <v>11383.4950134</v>
      </c>
      <c r="K96" s="6" t="s">
        <f>=Портфель!G16*Портфель!H16/100*Портфель!$R$6+Портфель!I16*Портфель!$R$13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8" t="n">
        <v>45978</v>
      </c>
      <c r="B97" s="16" t="s">
        <v>655</v>
      </c>
      <c r="C97" s="16" t="s">
        <v>72</v>
      </c>
      <c r="D97" s="16" t="s">
        <v>74</v>
      </c>
      <c r="E97" s="17" t="n">
        <v>4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249</v>
      </c>
      <c r="J97" s="17" t="n">
        <v>11416.5236565</v>
      </c>
      <c r="K97" s="6" t="s">
        <f>=Портфель!G16*Портфель!H16/100*Портфель!$R$6+Портфель!I16*Портфель!$R$13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8" t="n">
        <v>46010</v>
      </c>
      <c r="B98" s="16" t="s">
        <v>655</v>
      </c>
      <c r="C98" s="16" t="s">
        <v>72</v>
      </c>
      <c r="D98" s="16" t="s">
        <v>74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217</v>
      </c>
      <c r="J98" s="17" t="n">
        <v>11390.937264</v>
      </c>
      <c r="K98" s="6" t="s">
        <f>=Портфель!G16*Портфель!H16/100*Портфель!$R$6+Портфель!I16*Портфель!$R$13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8" t="n">
        <v>46155</v>
      </c>
      <c r="B99" s="16" t="s">
        <v>655</v>
      </c>
      <c r="C99" s="16" t="s">
        <v>72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72</v>
      </c>
      <c r="J99" s="17" t="n">
        <v>10990.11</v>
      </c>
      <c r="K99" s="6" t="s">
        <f>=Портфель!G16*Портфель!H16/100*Портфель!$R$6+Портфель!I16*Портфель!$R$13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8"/>
      <c r="B100" s="16"/>
      <c r="C100" s="16"/>
      <c r="D100" s="16"/>
      <c r="E100" s="17"/>
      <c r="F100" s="7"/>
      <c r="G100" s="17"/>
      <c r="H100" s="16"/>
      <c r="I100" s="7"/>
      <c r="J100" s="17"/>
      <c r="K100" s="4" t="s">
        <v>83</v>
      </c>
      <c r="L100" s="8" t="s">
        <f>=SUBTOTAL(109,L2:L99)</f>
      </c>
      <c r="M100" s="8" t="s">
        <f>=SUBTOTAL(109,M2:M99)</f>
      </c>
      <c r="N100" s="8" t="s">
        <f>=MAX(0,M100*0.13)</f>
      </c>
    </row>
  </sheetData>
  <autoFilter ref="A1:O9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2026-07-24T09:32:54.00Z</dcterms:created>
  <dc:creator>izi-invest.ru</dc:creator>
  <cp:revision>0</cp:revision>
</cp:coreProperties>
</file>