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<sst xmlns="http://schemas.openxmlformats.org/spreadsheetml/2006/main" count="1615" uniqueCount="234">
  <si>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</si>
  <si>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</si>
  <si>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</si>
  <si>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</si>
  <si>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</si>
  <si>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</si>
  <si>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</si>
  <si>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</si>
  <si>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</si>
  <si>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</si>
  <si>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</si>
  <si>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</si>
  <si>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</si>
  <si>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</si>
  <si>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</si>
  <si>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</si>
  <si>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</si>
  <si>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USD</t>
  </si>
  <si>
    <t>FXUS</t>
  </si>
  <si>
    <t>etf</t>
  </si>
  <si>
    <t>FXUS ETF</t>
  </si>
  <si>
    <t>RUR</t>
  </si>
  <si>
    <t>Open: 5829 шт.
Sber: 2732 шт.</t>
  </si>
  <si>
    <t>37%</t>
  </si>
  <si>
    <t>AMD</t>
  </si>
  <si>
    <t>FXIT</t>
  </si>
  <si>
    <t>iFXIT ETF</t>
  </si>
  <si>
    <t>Open: 21 шт.
Sber: 11 шт.</t>
  </si>
  <si>
    <t>27%</t>
  </si>
  <si>
    <t>BYN</t>
  </si>
  <si>
    <t>FXDE</t>
  </si>
  <si>
    <t>FXDE ETF</t>
  </si>
  <si>
    <t>Open: 3416 шт.
Sber: 2400 шт.</t>
  </si>
  <si>
    <t>12%</t>
  </si>
  <si>
    <t>CAD</t>
  </si>
  <si>
    <t>FXCN</t>
  </si>
  <si>
    <t>FXCN ETF</t>
  </si>
  <si>
    <t>Open: 35 шт.
Sber: 21 шт.</t>
  </si>
  <si>
    <t>CHF</t>
  </si>
  <si>
    <t>SBMX</t>
  </si>
  <si>
    <t>SBMX ETF</t>
  </si>
  <si>
    <t>Open: 1970 шт.
Sber: 7000 шт.</t>
  </si>
  <si>
    <t>CNY</t>
  </si>
  <si>
    <t>Сумма по фондам:</t>
  </si>
  <si>
    <t>EUR</t>
  </si>
  <si>
    <t>Рубль</t>
  </si>
  <si>
    <t>GBP</t>
  </si>
  <si>
    <t>USD</t>
  </si>
  <si>
    <t>Доллар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</si>
  <si>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</si>
  <si>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</si>
  <si>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</si>
  <si>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</si>
  <si>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</si>
  <si>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</si>
  <si>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</si>
  <si>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</si>
  <si>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</si>
  <si>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</si>
  <si>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</si>
  <si>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</si>
  <si>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</si>
  <si>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</si>
  <si>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</si>
  <si>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</si>
  <si>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Поставлены на торги средства клиента  119849i; п/п 702004 от 24.06.2019</t>
  </si>
  <si>
    <t>Поставлены на торги средства клиента  119849i; п/п 908661 от 01.07.2019</t>
  </si>
  <si>
    <t>Поставлены на торги средства клиента  119849i; п/п 218533 от 08.07.2019</t>
  </si>
  <si>
    <t>Поставлены на торги средства клиента  119849i; п/п 718108 от 15.07.2019</t>
  </si>
  <si>
    <t>Поставлены на торги средства клиента  119849i; п/п 8567 от 22.07.2019</t>
  </si>
  <si>
    <t>Поставлены на торги средства клиента  119849i; п/п 696820 от 29.07.2019</t>
  </si>
  <si>
    <t>Поставлены на торги средства клиента  119849i; п/п 592670 от 05.08.2019</t>
  </si>
  <si>
    <t>Поставлены на торги средства клиента  119849i; п/п 311557 от 12.08.2019</t>
  </si>
  <si>
    <t>Поставлены на торги средства клиента  119849i; п/п 79840 от 19.08.2019</t>
  </si>
  <si>
    <t>Выплата дохода клиент 119849i (НКД 12 ОФЗ 26215) налог к удержанию 0.00 рублей (данные из сделок)</t>
  </si>
  <si>
    <t>Поставлены на торги средства клиента  119849i; п/п 549118 от 26.08.2019</t>
  </si>
  <si>
    <t>Поставлены на торги средства клиента  119849i; п/п 188531 от 09.09.2019</t>
  </si>
  <si>
    <t>Поставлены на торги средства клиента  119849i; п/п 737640 от 16.09.2019</t>
  </si>
  <si>
    <t>Зачисление денежных средств</t>
  </si>
  <si>
    <t>Поставлены на торги средства клиента  119849i; п/п 742689 от 23.09.2019</t>
  </si>
  <si>
    <t>Поставлены на торги средства клиента  119849i; п/п 340824 от 17.12.2019</t>
  </si>
  <si>
    <t>Выплата дохода клиент 119849i (НКД 4 ОФЗ 25083) налог к удержанию 0.00 рублей (данные из сделок)</t>
  </si>
  <si>
    <t>Поставлены на торги средства клиента  119849i; п/п 552994 от 19.12.2019</t>
  </si>
  <si>
    <t>Купон по SU26215RMFS2 - ОФЗ 26215 65шт. по 34.9 RUR - налог 0 RUR, по курсу 0.0157 RUR/USD (данные из БД)</t>
  </si>
  <si>
    <t>Выплата дохода клиент 119849i (НКД 13 ОФЗ 26215) налог к удержанию 0.00 рублей (данные из сделок)</t>
  </si>
  <si>
    <t>Дивиденд по AGRO - AGRO-гдр 2шт. по 21.18 RUR - налог 6 RUR, по курсу 0.0134 RUR/USD (данные из БД)</t>
  </si>
  <si>
    <t>Дивиденд по AGRO - AGRO-гдр 1шт. по 21.18 RUR - налог 3 RUR, по курсу 0.0134 RUR/USD (данные из БД)</t>
  </si>
  <si>
    <t>Выплата дохода клиент 119849i дивиденды ROS AGRO PLC-GDR, комиссия платежного агента 0.06 долларов налог 0.00 рублей удержан эми (данные из сделок)</t>
  </si>
  <si>
    <t>Дивиденд по MOEX - МосБиржа 40шт. по 7.93 RUR - налог 41 RUR, по курсу 0.0135 RUR/USD (данные из БД)</t>
  </si>
  <si>
    <t>Дивиденд по ROSN - Роснефть 10шт. по 18.07 RUR - налог 23 RUR, по курсу 0.0145 RUR/USD (данные из БД)</t>
  </si>
  <si>
    <t>Купон по SU25083RMFS5 - ОФЗ 25083 7шт. по 34.9 RUR - налог 0 RUR, по курсу 0.0143 RUR/USD (данные из БД)</t>
  </si>
  <si>
    <t>Выплата дохода клиент 119849i (НКД 5 ОФЗ 25083) налог к удержанию 0.00 рублей (данные из сделок)</t>
  </si>
  <si>
    <t>Дивиденд по BANEP - Башнефт ап 2шт. по 107.81 RUR - налог 28 RUR, по курсу 0.0142 RUR/USD (данные из БД)</t>
  </si>
  <si>
    <t>Дивиденд по LKOH - ЛУКОЙЛ 3шт. по 350 RUR - налог 137 RUR, по курсу 0.0141 RUR/USD (данные из БД)</t>
  </si>
  <si>
    <t>Дивиденд по ALRS - АЛРОСА ао 10шт. по 2.63 RUR - налог 3 RUR, по курсу 0.014 RUR/USD (данные из БД)</t>
  </si>
  <si>
    <t>Дивиденд по GAZP - ГАЗПРОМ ао 40шт. по 15.24 RUR - налог 79 RUR, по курсу 0.0141 RUR/USD (данные из БД)</t>
  </si>
  <si>
    <t>Выплата дохода клиент 119849i дивиденды НК ЛУКОЙЛ-аоо налог к удержанию 136.00 рублей (данные из сделок)</t>
  </si>
  <si>
    <t>Выплата дохода клиент 119849i дивиденды Алроса-аоо налог к удержанию 3.00 рублей (данные из сделок)</t>
  </si>
  <si>
    <t>Купон по SU26215RMFS2 - ОФЗ 26215 123шт. по 34.9 RUR - налог 0 RUR, по курсу 0.0136 RUR/USD (данные из БД)</t>
  </si>
  <si>
    <t>Купон по SU26215RMFS2 - ОФЗ 26215 65шт. по 34.9 RUR - налог 0 RUR, по курсу 0.0136 RUR/USD (данные из БД)</t>
  </si>
  <si>
    <t>Выплата дохода клиент 119849i (НКД 14 ОФЗ 26215) налог к удержанию 0.00 рублей (данные из сделок)</t>
  </si>
  <si>
    <t>Дивиденд по AGRO - AGRO-гдр 2шт. по 13.9 RUR - налог 4 RUR, по курсу 0.0133 RUR/USD (данные из БД)</t>
  </si>
  <si>
    <t>Дивиденд по AGRO - AGRO-гдр 1шт. по 13.9 RUR - налог 2 RUR, по курсу 0.0133 RUR/USD (данные из БД)</t>
  </si>
  <si>
    <t>Выплата дохода клиент 119849i дивиденды ROS AGRO PLC-GDR налог 0.00 рублей удержан эмитентом (данные из сделок)</t>
  </si>
  <si>
    <t>Дивиденд по SBERP - Сбербанк-п 20шт. по 18.7 RUR - налог 49 RUR, по курсу 0.0128 RUR/USD (данные из БД)</t>
  </si>
  <si>
    <t>Дивиденд по TATN - Татнфт 3ао 7шт. по 9.94 RUR - налог 9 RUR, по курсу 0.013 RUR/USD (данные из БД)</t>
  </si>
  <si>
    <t>Выплата дохода клиент 119849i дивиденды Сбербанк-ап-3 налог к удержанию 48.00 рублей (данные из сделок)</t>
  </si>
  <si>
    <t>Поставлены на торги средства клиента  119849i; п/п 318769 от 23.11.2020</t>
  </si>
  <si>
    <t>Поставлены на торги средства клиента  119849i; п/п 212778 от 29.07.2021</t>
  </si>
  <si>
    <t>Поставлены на торги средства клиента  119849i; п/п 71578 от 29.07.2021</t>
  </si>
  <si>
    <t>Поставлены на торги средства клиента  119849i; п/п 943632 от 22.11.2021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</si>
  <si>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</si>
  <si>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</si>
  <si>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</si>
  <si>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</si>
  <si>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</si>
  <si>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</si>
  <si>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</si>
  <si>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</si>
  <si>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SU26215RMFS2</t>
  </si>
  <si>
    <t>SBERP</t>
  </si>
  <si>
    <t>SU25083RMFS5</t>
  </si>
  <si>
    <t>AFLT</t>
  </si>
  <si>
    <t>AGRO</t>
  </si>
  <si>
    <t>ALRS</t>
  </si>
  <si>
    <t>LKOH</t>
  </si>
  <si>
    <t>GAZP</t>
  </si>
  <si>
    <t>MOEX</t>
  </si>
  <si>
    <t>ROSN</t>
  </si>
  <si>
    <t>BANEP</t>
  </si>
  <si>
    <t>TATN</t>
  </si>
  <si>
    <t>SBSP</t>
  </si>
  <si>
    <t>RU000A101NK4</t>
  </si>
  <si>
    <t>TSPV</t>
  </si>
  <si>
    <t>sell</t>
  </si>
  <si>
    <t>FXUS
FXUS ETF</t>
  </si>
  <si>
    <t>FXIT
iFXIT ETF</t>
  </si>
  <si>
    <t>FXDE
FXDE ETF</t>
  </si>
  <si>
    <t>FXCN
FXCN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</si>
  <si>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</si>
  <si>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</si>
  <si>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</si>
  <si>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</si>
  <si>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</si>
  <si>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</si>
  <si>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</si>
  <si>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</si>
  <si>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</si>
  <si>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commission</t>
  </si>
  <si>
    <t>Вознаграждение Брокера за предоставление информации по движению и учету ценных бумаг/ИФИ в портфеле Фондовый Рынок Московской би</t>
  </si>
  <si>
    <t>Open</t>
  </si>
  <si>
    <t>input</t>
  </si>
  <si>
    <t>ОФЗ-ПД 26215 16/08/23</t>
  </si>
  <si>
    <t>bond</t>
  </si>
  <si>
    <t>Проценты за предоставление займа ДС Брокером на ФР МБ, остаток в рублях -566241.08</t>
  </si>
  <si>
    <t>dohod</t>
  </si>
  <si>
    <t>Выплата дохода клиент 119849i (НКД 12 ОФЗ 26215) налог к удержанию 0.00 рублей</t>
  </si>
  <si>
    <t>Сбербанк России ПАО ап</t>
  </si>
  <si>
    <t>share</t>
  </si>
  <si>
    <t>ОФЗ-ПД 25083 15/12/21</t>
  </si>
  <si>
    <t>Sber</t>
  </si>
  <si>
    <t>Аэрофлот-росс.авиалин(ПАО)ао</t>
  </si>
  <si>
    <t>ГДР ROS AGRO PLC ORD SHS</t>
  </si>
  <si>
    <t>Выплата дохода клиент 119849i (НКД 4 ОФЗ 25083) налог к удержанию 0.00 рублей</t>
  </si>
  <si>
    <t>АЛРОСА ПАО ао</t>
  </si>
  <si>
    <t>НК ЛУКОЙЛ (ПАО) - ао</t>
  </si>
  <si>
    <t>"Газпром" (ПАО) ао</t>
  </si>
  <si>
    <t>ПАО Московская Биржа</t>
  </si>
  <si>
    <t>ПАО НК Роснефть</t>
  </si>
  <si>
    <t>Башнефть АНК ап</t>
  </si>
  <si>
    <t>ПАО "Татнефть" ао</t>
  </si>
  <si>
    <t>БПИФ Сбер - Эс энд Пи 500</t>
  </si>
  <si>
    <t>Выплата дохода клиент 119849i (НКД 13 ОФЗ 26215) налог к удержанию 0.00 рублей</t>
  </si>
  <si>
    <t>Выплата дохода клиент 119849i дивиденды ROS AGRO PLC-GDR, комиссия платежного агента 0.06 долларов налог 0.00 рублей удержан эми</t>
  </si>
  <si>
    <t>Выплата дохода клиент 119849i (НКД 5 ОФЗ 25083) налог к удержанию 0.00 рублей</t>
  </si>
  <si>
    <t>nalog</t>
  </si>
  <si>
    <t>Удержан налог на доход  по дивидендам НК ЛУКОЙЛ-аоо с клиента 119849i</t>
  </si>
  <si>
    <t>Выплата дохода клиент 119849i дивиденды НК ЛУКОЙЛ-аоо налог к удержанию 136.00 рублей</t>
  </si>
  <si>
    <t>Удержан налог на доход  по дивидендам Алроса-аоо с клиента 119849i</t>
  </si>
  <si>
    <t>Выплата дохода клиент 119849i дивиденды Алроса-аоо налог к удержанию 3.00 рублей</t>
  </si>
  <si>
    <t>Выплата дохода клиент 119849i (НКД 14 ОФЗ 26215) налог к удержанию 0.00 рублей</t>
  </si>
  <si>
    <t>ЗПИФ Фонд первичных размещений</t>
  </si>
  <si>
    <t>Выплата дохода клиент 119849i дивиденды ROS AGRO PLC-GDR налог 0.00 рублей удержан эмитентом</t>
  </si>
  <si>
    <t>Удержан налог на доход  по дивидендам Сбербанк-ап-3 с клиента 119849i</t>
  </si>
  <si>
    <t>Выплата дохода клиент 119849i дивиденды Сбербанк-ап-3 налог к удержанию 48.00 рублей</t>
  </si>
  <si>
    <t>FinEx USA UCITS ETF</t>
  </si>
  <si>
    <t>FinEx USA IT UCITS ETF</t>
  </si>
  <si>
    <t>FINEX CHINA UCITS ETF</t>
  </si>
  <si>
    <t>FINEX GERMANY UCITS ETF</t>
  </si>
  <si>
    <t>БПИФ Сбер Индекс Мосбиржи</t>
  </si>
  <si>
    <t>БПИФ ТИНЬКОФФ ИНДЕКС СПАК</t>
  </si>
  <si>
    <t>Комиссия за сделку с TSPV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</si>
  <si>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</si>
  <si>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</si>
  <si>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</si>
  <si>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</si>
  <si>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</si>
  <si>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</si>
  <si>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</si>
  <si>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</si>
  <si>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</si>
  <si>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</si>
  <si>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AGRO-гдр</t>
  </si>
  <si>
    <t>МосБиржа</t>
  </si>
  <si>
    <t>Роснефть</t>
  </si>
  <si>
    <t>Башнефт ап</t>
  </si>
  <si>
    <t>ЛУКОЙЛ</t>
  </si>
  <si>
    <t>АЛРОСА ао</t>
  </si>
  <si>
    <t>ГАЗПРОМ ао</t>
  </si>
  <si>
    <t>Сбербанк-п</t>
  </si>
  <si>
    <t>Татнфт 3ао</t>
  </si>
  <si>
    <t>Купон</t>
  </si>
  <si>
    <t>ОФЗ 26215</t>
  </si>
  <si>
    <t>ОФЗ 25083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</si>
  <si>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</si>
  <si>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</si>
  <si>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</si>
  <si>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</si>
  <si>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</si>
  <si>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</si>
  <si>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</si>
  <si>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</si>
  <si>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</si>
  <si>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</si>
  <si>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</si>
  <si>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</si>
  <si>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</si>
  <si>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</si>
  <si>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</si>
  <si>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</si>
  <si>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ЗПИФ ФПР</t>
  </si>
  <si>
    <t>TSPV ETF</t>
  </si>
  <si>
    <t>Аэрофлот</t>
  </si>
  <si>
    <t>SBSP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</si>
</sst>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CE7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</row>
    <row collapsed="false" customFormat="false" customHeight="false" hidden="false" ht="12.1" outlineLevel="0" r="2">
      <c r="A2" s="16" t="s">
        <v>18</v>
      </c>
      <c r="B2" s="16" t="s">
        <v>19</v>
      </c>
      <c r="C2" s="16" t="s">
        <v>20</v>
      </c>
      <c r="D2" s="16" t="s">
        <v>21</v>
      </c>
      <c r="E2" s="2" t="s">
        <v>22</v>
      </c>
      <c r="F2" s="7" t="n">
        <v>8561</v>
      </c>
      <c r="G2" s="6" t="n">
        <v>97.20545954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0.1244</v>
      </c>
      <c r="M2" s="6" t="n">
        <v>0.68</v>
      </c>
      <c r="N2" s="17" t="n">
        <v>39.38</v>
      </c>
      <c r="O2" s="16" t="s">
        <v>23</v>
      </c>
      <c r="P2" s="16" t="s">
        <v>24</v>
      </c>
      <c r="Q2" s="17" t="n">
        <v>0.2045</v>
      </c>
      <c r="R2" s="6" t="s">
        <f>=Q2/$Q$17</f>
      </c>
    </row>
    <row collapsed="false" customFormat="false" customHeight="false" hidden="false" ht="12.1" outlineLevel="0" r="3">
      <c r="A3" s="16" t="s">
        <v>25</v>
      </c>
      <c r="B3" s="16" t="s">
        <v>19</v>
      </c>
      <c r="C3" s="16" t="s">
        <v>26</v>
      </c>
      <c r="D3" s="16" t="s">
        <v>21</v>
      </c>
      <c r="E3" s="2" t="s">
        <v>27</v>
      </c>
      <c r="F3" s="7" t="n">
        <v>32</v>
      </c>
      <c r="G3" s="6" t="n">
        <v>21437.06362626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0.1616</v>
      </c>
      <c r="M3" s="6" t="n">
        <v>126.62</v>
      </c>
      <c r="N3" s="17" t="n">
        <v>32.46</v>
      </c>
      <c r="O3" s="16" t="s">
        <v>28</v>
      </c>
      <c r="P3" s="16" t="s">
        <v>29</v>
      </c>
      <c r="Q3" s="17" t="n">
        <v>26.77</v>
      </c>
      <c r="R3" s="6" t="s">
        <f>=Q3/$Q$17</f>
      </c>
    </row>
    <row collapsed="false" customFormat="false" customHeight="false" hidden="false" ht="12.1" outlineLevel="0" r="4">
      <c r="A4" s="16" t="s">
        <v>30</v>
      </c>
      <c r="B4" s="16" t="s">
        <v>19</v>
      </c>
      <c r="C4" s="16" t="s">
        <v>31</v>
      </c>
      <c r="D4" s="16" t="s">
        <v>21</v>
      </c>
      <c r="E4" s="2" t="s">
        <v>32</v>
      </c>
      <c r="F4" s="7" t="n">
        <v>5816</v>
      </c>
      <c r="G4" s="6" t="n">
        <v>43.41072528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0.083</v>
      </c>
      <c r="M4" s="6" t="n">
        <v>0.37</v>
      </c>
      <c r="N4" s="17" t="n">
        <v>11.95</v>
      </c>
      <c r="O4" s="16" t="s">
        <v>33</v>
      </c>
      <c r="P4" s="16" t="s">
        <v>34</v>
      </c>
      <c r="Q4" s="17" t="n">
        <v>55.623934094522</v>
      </c>
      <c r="R4" s="6" t="s">
        <f>=Q4/$Q$17</f>
      </c>
    </row>
    <row collapsed="false" customFormat="false" customHeight="false" hidden="false" ht="12.1" outlineLevel="0" r="5">
      <c r="A5" s="16" t="s">
        <v>35</v>
      </c>
      <c r="B5" s="16" t="s">
        <v>19</v>
      </c>
      <c r="C5" s="16" t="s">
        <v>36</v>
      </c>
      <c r="D5" s="16" t="s">
        <v>21</v>
      </c>
      <c r="E5" s="2" t="s">
        <v>37</v>
      </c>
      <c r="F5" s="7" t="n">
        <v>56</v>
      </c>
      <c r="G5" s="6" t="n">
        <v>3157.06027966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-0.0428</v>
      </c>
      <c r="M5" s="6" t="n">
        <v>51.15</v>
      </c>
      <c r="N5" s="17" t="n">
        <v>8.37</v>
      </c>
      <c r="O5" s="16" t="s">
        <v>33</v>
      </c>
      <c r="P5" s="16" t="s">
        <v>38</v>
      </c>
      <c r="Q5" s="17" t="n">
        <v>97.4088</v>
      </c>
      <c r="R5" s="6" t="s">
        <f>=Q5/$Q$17</f>
      </c>
    </row>
    <row collapsed="false" customFormat="false" customHeight="false" hidden="false" ht="12.1" outlineLevel="0" r="6">
      <c r="A6" s="16" t="s">
        <v>39</v>
      </c>
      <c r="B6" s="16" t="s">
        <v>19</v>
      </c>
      <c r="C6" s="16" t="s">
        <v>40</v>
      </c>
      <c r="D6" s="16" t="s">
        <v>21</v>
      </c>
      <c r="E6" s="2" t="s">
        <v>41</v>
      </c>
      <c r="F6" s="7" t="n">
        <v>8970</v>
      </c>
      <c r="G6" s="6" t="n">
        <v>18.469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0.026</v>
      </c>
      <c r="M6" s="6" t="n">
        <v>0.21</v>
      </c>
      <c r="N6" s="17" t="n">
        <v>7.84</v>
      </c>
      <c r="O6" s="16" t="s">
        <v>33</v>
      </c>
      <c r="P6" s="16" t="s">
        <v>42</v>
      </c>
      <c r="Q6" s="17" t="n">
        <v>11.2521</v>
      </c>
      <c r="R6" s="6" t="s">
        <f>=Q6/$Q$17</f>
      </c>
    </row>
    <row collapsed="false" customFormat="false" customHeight="false" hidden="false" ht="12.1" outlineLevel="0" r="7">
      <c r="A7" s="16"/>
      <c r="B7" s="16"/>
      <c r="C7" s="16"/>
      <c r="D7" s="16"/>
      <c r="E7" s="16"/>
      <c r="F7" s="7"/>
      <c r="G7" s="6"/>
      <c r="H7" s="4"/>
      <c r="I7" s="4" t="s">
        <v>43</v>
      </c>
      <c r="J7" s="4"/>
      <c r="K7" s="5" t="s">
        <f>=SUM(K2:K6)</f>
      </c>
      <c r="L7" s="4"/>
      <c r="M7" s="4"/>
      <c r="N7" s="10" t="s">
        <f>=K7/K11</f>
      </c>
      <c r="O7" s="16"/>
      <c r="P7" s="16" t="s">
        <v>44</v>
      </c>
      <c r="Q7" s="17" t="n">
        <v>90.012</v>
      </c>
      <c r="R7" s="6" t="s">
        <f>=Q7/$Q$17</f>
      </c>
    </row>
    <row collapsed="false" customFormat="false" customHeight="false" hidden="false" ht="12.1" outlineLevel="0" r="8">
      <c r="A8" s="16" t="s">
        <v>21</v>
      </c>
      <c r="B8" s="16" t="s">
        <v>3</v>
      </c>
      <c r="C8" s="16" t="s">
        <v>45</v>
      </c>
      <c r="D8" s="16" t="s">
        <v>21</v>
      </c>
      <c r="E8" s="16"/>
      <c r="F8" s="7" t="n">
        <v>53.96</v>
      </c>
      <c r="G8" s="6" t="n">
        <v>0.01299167</v>
      </c>
      <c r="H8" s="17" t="n">
        <v>0</v>
      </c>
      <c r="I8" s="6" t="n">
        <v>0</v>
      </c>
      <c r="J8" s="16"/>
      <c r="K8" s="6" t="s">
        <f>=F8*G8</f>
      </c>
      <c r="L8" s="17"/>
      <c r="M8" s="6"/>
      <c r="N8" s="17"/>
      <c r="O8" s="16"/>
      <c r="P8" s="16" t="s">
        <v>46</v>
      </c>
      <c r="Q8" s="17" t="n">
        <v>103.2585</v>
      </c>
      <c r="R8" s="6" t="s">
        <f>=Q8/$Q$17</f>
      </c>
    </row>
    <row collapsed="false" customFormat="false" customHeight="false" hidden="false" ht="12.1" outlineLevel="0" r="9">
      <c r="A9" s="16" t="s">
        <v>47</v>
      </c>
      <c r="B9" s="16" t="s">
        <v>3</v>
      </c>
      <c r="C9" s="16" t="s">
        <v>48</v>
      </c>
      <c r="D9" s="16" t="s">
        <v>21</v>
      </c>
      <c r="E9" s="16"/>
      <c r="F9" s="7" t="n">
        <v>0.12</v>
      </c>
      <c r="G9" s="6" t="n">
        <v>1</v>
      </c>
      <c r="H9" s="17" t="n">
        <v>0</v>
      </c>
      <c r="I9" s="6" t="n">
        <v>0</v>
      </c>
      <c r="J9" s="16"/>
      <c r="K9" s="6" t="s">
        <f>=F9*G9</f>
      </c>
      <c r="L9" s="17"/>
      <c r="M9" s="6"/>
      <c r="N9" s="17"/>
      <c r="O9" s="16"/>
      <c r="P9" s="16" t="s">
        <v>49</v>
      </c>
      <c r="Q9" s="17" t="n">
        <v>11745.9</v>
      </c>
      <c r="R9" s="6" t="s">
        <f>=Q9/$Q$17</f>
      </c>
    </row>
    <row collapsed="false" customFormat="false" customHeight="false" hidden="false" ht="12.1" outlineLevel="0" r="10">
      <c r="A10" s="16"/>
      <c r="B10" s="16"/>
      <c r="C10" s="16"/>
      <c r="D10" s="16"/>
      <c r="E10" s="16"/>
      <c r="F10" s="7"/>
      <c r="G10" s="6"/>
      <c r="H10" s="4"/>
      <c r="I10" s="4" t="s">
        <v>50</v>
      </c>
      <c r="J10" s="4"/>
      <c r="K10" s="5" t="s">
        <f>=SUM(K8:K9)</f>
      </c>
      <c r="L10" s="4"/>
      <c r="M10" s="4"/>
      <c r="N10" s="10" t="s">
        <f>=K10/K11</f>
      </c>
      <c r="O10" s="16"/>
      <c r="P10" s="16" t="s">
        <v>51</v>
      </c>
      <c r="Q10" s="17" t="n">
        <v>9.8443</v>
      </c>
      <c r="R10" s="6" t="s">
        <f>=Q10/$Q$17</f>
      </c>
    </row>
    <row collapsed="false" customFormat="false" customHeight="false" hidden="false" ht="12.1" outlineLevel="0" r="11">
      <c r="A11" s="16"/>
      <c r="B11" s="16"/>
      <c r="C11" s="16"/>
      <c r="D11" s="16"/>
      <c r="E11" s="16"/>
      <c r="F11" s="7"/>
      <c r="G11" s="6"/>
      <c r="H11" s="4"/>
      <c r="I11" s="4" t="s">
        <v>52</v>
      </c>
      <c r="J11" s="4"/>
      <c r="K11" s="5" t="s">
        <f>=K7+K10</f>
      </c>
      <c r="L11" s="17"/>
      <c r="M11" s="6"/>
      <c r="N11" s="17"/>
      <c r="O11" s="16"/>
      <c r="P11" s="16" t="s">
        <v>53</v>
      </c>
      <c r="Q11" s="17" t="n">
        <v>0.44</v>
      </c>
      <c r="R11" s="6" t="s">
        <f>=Q11/$Q$17</f>
      </c>
    </row>
    <row collapsed="false" customFormat="false" customHeight="false" hidden="false" ht="12.1" outlineLevel="0" r="12">
      <c r="A12" s="16"/>
      <c r="B12" s="16"/>
      <c r="C12" s="16"/>
      <c r="D12" s="16"/>
      <c r="E12" s="16"/>
      <c r="F12" s="7"/>
      <c r="G12" s="6"/>
      <c r="H12" s="17"/>
      <c r="I12" s="6"/>
      <c r="J12" s="16"/>
      <c r="K12" s="6"/>
      <c r="L12" s="17"/>
      <c r="M12" s="6"/>
      <c r="N12" s="17"/>
      <c r="O12" s="16"/>
      <c r="P12" s="16" t="s">
        <v>54</v>
      </c>
      <c r="Q12" s="17" t="n">
        <v>0.16515</v>
      </c>
      <c r="R12" s="6" t="s">
        <f>=Q12/$Q$17</f>
      </c>
    </row>
    <row collapsed="false" customFormat="false" customHeight="false" hidden="false" ht="12.1" outlineLevel="0" r="13">
      <c r="A13" s="16"/>
      <c r="B13" s="16"/>
      <c r="C13" s="16"/>
      <c r="D13" s="16"/>
      <c r="E13" s="16"/>
      <c r="F13" s="7"/>
      <c r="G13" s="6"/>
      <c r="H13" s="17"/>
      <c r="I13" s="6"/>
      <c r="J13" s="16"/>
      <c r="K13" s="6"/>
      <c r="L13" s="17"/>
      <c r="M13" s="6"/>
      <c r="N13" s="17"/>
      <c r="O13" s="16"/>
      <c r="P13" s="16" t="s">
        <v>21</v>
      </c>
      <c r="Q13" s="17" t="n">
        <v>1</v>
      </c>
      <c r="R13" s="6" t="s">
        <f>=Q13/$Q$17</f>
      </c>
    </row>
    <row collapsed="false" customFormat="false" customHeight="false" hidden="false" ht="12.1" outlineLevel="0" r="14">
      <c r="A14" s="16"/>
      <c r="B14" s="16"/>
      <c r="C14" s="16"/>
      <c r="D14" s="16"/>
      <c r="E14" s="16"/>
      <c r="F14" s="7"/>
      <c r="G14" s="6"/>
      <c r="H14" s="17"/>
      <c r="I14" s="6"/>
      <c r="J14" s="16"/>
      <c r="K14" s="6"/>
      <c r="L14" s="17"/>
      <c r="M14" s="6"/>
      <c r="N14" s="17"/>
      <c r="O14" s="16"/>
      <c r="P14" s="16" t="s">
        <v>55</v>
      </c>
      <c r="Q14" s="17" t="n">
        <v>186.92</v>
      </c>
      <c r="R14" s="6" t="s">
        <f>=Q14/$Q$17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17"/>
      <c r="I15" s="6"/>
      <c r="J15" s="16"/>
      <c r="K15" s="6"/>
      <c r="L15" s="17"/>
      <c r="M15" s="6"/>
      <c r="N15" s="17"/>
      <c r="O15" s="16"/>
      <c r="P15" s="16" t="s">
        <v>56</v>
      </c>
      <c r="Q15" s="17" t="n">
        <v>1.779</v>
      </c>
      <c r="R15" s="6" t="s">
        <f>=Q15/$Q$17</f>
      </c>
    </row>
    <row collapsed="false" customFormat="false" customHeight="false" hidden="false" ht="12.1" outlineLevel="0" r="16">
      <c r="A16" s="16"/>
      <c r="B16" s="16"/>
      <c r="C16" s="16"/>
      <c r="D16" s="16"/>
      <c r="E16" s="16"/>
      <c r="F16" s="7"/>
      <c r="G16" s="6"/>
      <c r="H16" s="17"/>
      <c r="I16" s="6"/>
      <c r="J16" s="16"/>
      <c r="K16" s="6"/>
      <c r="L16" s="17"/>
      <c r="M16" s="6"/>
      <c r="N16" s="17"/>
      <c r="O16" s="16"/>
      <c r="P16" s="16" t="s">
        <v>57</v>
      </c>
      <c r="Q16" s="17" t="n">
        <v>2.11125</v>
      </c>
      <c r="R16" s="6" t="s">
        <f>=Q16/$Q$17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17"/>
      <c r="I17" s="6"/>
      <c r="J17" s="16"/>
      <c r="K17" s="6"/>
      <c r="L17" s="17"/>
      <c r="M17" s="6"/>
      <c r="N17" s="17"/>
      <c r="O17" s="16"/>
      <c r="P17" s="16" t="s">
        <v>47</v>
      </c>
      <c r="Q17" s="17" t="n">
        <v>76.9724</v>
      </c>
      <c r="R17" s="6" t="s">
        <f>=Q17/$Q$17</f>
      </c>
    </row>
  </sheetData>
  <mergeCells>
    <mergeCell ref="I7:J7"/>
    <mergeCell ref="I10:J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223</v>
      </c>
      <c r="D1" s="34" t="s">
        <v>224</v>
      </c>
      <c r="E1" s="34" t="s">
        <v>196</v>
      </c>
      <c r="F1" s="34" t="s">
        <v>225</v>
      </c>
      <c r="G1" s="34" t="s">
        <v>193</v>
      </c>
      <c r="H1" s="34" t="s">
        <v>226</v>
      </c>
      <c r="I1" s="34" t="s">
        <v>227</v>
      </c>
      <c r="J1" s="34" t="s">
        <v>228</v>
      </c>
      <c r="K1" s="34" t="s">
        <v>229</v>
      </c>
    </row>
    <row collapsed="false" customFormat="false" customHeight="false" hidden="false" ht="12.1" outlineLevel="0" r="2">
      <c r="A2" s="16" t="s">
        <v>119</v>
      </c>
      <c r="B2" s="16" t="s">
        <v>212</v>
      </c>
      <c r="C2" s="37" t="n">
        <v>43640</v>
      </c>
      <c r="D2" s="38" t="n">
        <v>43689</v>
      </c>
      <c r="E2" s="17" t="n">
        <v>16.1373</v>
      </c>
      <c r="F2" s="17" t="n">
        <v>15.8465</v>
      </c>
      <c r="G2" s="17" t="n">
        <v>7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119</v>
      </c>
      <c r="B3" s="16" t="s">
        <v>212</v>
      </c>
      <c r="C3" s="37" t="n">
        <v>43640</v>
      </c>
      <c r="D3" s="38" t="n">
        <v>43697</v>
      </c>
      <c r="E3" s="17" t="n">
        <v>16.1373</v>
      </c>
      <c r="F3" s="17" t="n">
        <v>15.0345</v>
      </c>
      <c r="G3" s="17" t="n">
        <v>42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119</v>
      </c>
      <c r="B4" s="16" t="s">
        <v>212</v>
      </c>
      <c r="C4" s="37" t="n">
        <v>43648</v>
      </c>
      <c r="D4" s="38" t="n">
        <v>43697</v>
      </c>
      <c r="E4" s="17" t="n">
        <v>16.1951</v>
      </c>
      <c r="F4" s="17" t="n">
        <v>15.0345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119</v>
      </c>
      <c r="B5" s="16" t="s">
        <v>212</v>
      </c>
      <c r="C5" s="37" t="n">
        <v>43654</v>
      </c>
      <c r="D5" s="38" t="n">
        <v>43697</v>
      </c>
      <c r="E5" s="17" t="n">
        <v>16.1097</v>
      </c>
      <c r="F5" s="17" t="n">
        <v>15.0345</v>
      </c>
      <c r="G5" s="17" t="n">
        <v>7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119</v>
      </c>
      <c r="B6" s="16" t="s">
        <v>212</v>
      </c>
      <c r="C6" s="37" t="n">
        <v>43662</v>
      </c>
      <c r="D6" s="38" t="n">
        <v>43697</v>
      </c>
      <c r="E6" s="17" t="n">
        <v>16.3456</v>
      </c>
      <c r="F6" s="17" t="n">
        <v>15.0345</v>
      </c>
      <c r="G6" s="17" t="n">
        <v>7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119</v>
      </c>
      <c r="B7" s="16" t="s">
        <v>212</v>
      </c>
      <c r="C7" s="37" t="n">
        <v>43668</v>
      </c>
      <c r="D7" s="38" t="n">
        <v>43697</v>
      </c>
      <c r="E7" s="17" t="n">
        <v>16.3801</v>
      </c>
      <c r="F7" s="17" t="n">
        <v>15.0345</v>
      </c>
      <c r="G7" s="17" t="n">
        <v>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119</v>
      </c>
      <c r="B8" s="16" t="s">
        <v>212</v>
      </c>
      <c r="C8" s="37" t="n">
        <v>43675</v>
      </c>
      <c r="D8" s="38" t="n">
        <v>43697</v>
      </c>
      <c r="E8" s="17" t="n">
        <v>16.3695</v>
      </c>
      <c r="F8" s="17" t="n">
        <v>15.0345</v>
      </c>
      <c r="G8" s="17" t="n">
        <v>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119</v>
      </c>
      <c r="B9" s="16" t="s">
        <v>212</v>
      </c>
      <c r="C9" s="37" t="n">
        <v>43682</v>
      </c>
      <c r="D9" s="38" t="n">
        <v>43697</v>
      </c>
      <c r="E9" s="17" t="n">
        <v>15.9693</v>
      </c>
      <c r="F9" s="17" t="n">
        <v>15.0345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119</v>
      </c>
      <c r="B10" s="16" t="s">
        <v>212</v>
      </c>
      <c r="C10" s="37" t="n">
        <v>43689</v>
      </c>
      <c r="D10" s="38" t="n">
        <v>43697</v>
      </c>
      <c r="E10" s="17" t="n">
        <v>15.8653</v>
      </c>
      <c r="F10" s="17" t="n">
        <v>15.0345</v>
      </c>
      <c r="G10" s="17" t="n">
        <v>14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119</v>
      </c>
      <c r="B11" s="16" t="s">
        <v>212</v>
      </c>
      <c r="C11" s="37" t="n">
        <v>43696</v>
      </c>
      <c r="D11" s="38" t="n">
        <v>43697</v>
      </c>
      <c r="E11" s="17" t="n">
        <v>15.7105</v>
      </c>
      <c r="F11" s="17" t="n">
        <v>15.0345</v>
      </c>
      <c r="G11" s="17" t="n">
        <v>499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119</v>
      </c>
      <c r="B12" s="16" t="s">
        <v>212</v>
      </c>
      <c r="C12" s="37" t="n">
        <v>43696</v>
      </c>
      <c r="D12" s="38" t="n">
        <v>44160</v>
      </c>
      <c r="E12" s="17" t="n">
        <v>15.7105</v>
      </c>
      <c r="F12" s="17" t="n">
        <v>14.2035</v>
      </c>
      <c r="G12" s="17" t="n">
        <v>54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119</v>
      </c>
      <c r="B13" s="16" t="s">
        <v>212</v>
      </c>
      <c r="C13" s="37" t="n">
        <v>43699</v>
      </c>
      <c r="D13" s="38" t="n">
        <v>44160</v>
      </c>
      <c r="E13" s="17" t="n">
        <v>15.1521</v>
      </c>
      <c r="F13" s="17" t="n">
        <v>14.2035</v>
      </c>
      <c r="G13" s="17" t="n">
        <v>23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119</v>
      </c>
      <c r="B14" s="16" t="s">
        <v>212</v>
      </c>
      <c r="C14" s="37" t="n">
        <v>43699</v>
      </c>
      <c r="D14" s="38" t="n">
        <v>44162</v>
      </c>
      <c r="E14" s="17" t="n">
        <v>15.1521</v>
      </c>
      <c r="F14" s="17" t="n">
        <v>14.2785</v>
      </c>
      <c r="G14" s="17" t="n">
        <v>30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119</v>
      </c>
      <c r="B15" s="16" t="s">
        <v>212</v>
      </c>
      <c r="C15" s="37" t="n">
        <v>43704</v>
      </c>
      <c r="D15" s="38" t="n">
        <v>44162</v>
      </c>
      <c r="E15" s="17" t="n">
        <v>15.2495</v>
      </c>
      <c r="F15" s="17" t="n">
        <v>14.2785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119</v>
      </c>
      <c r="B16" s="16" t="s">
        <v>212</v>
      </c>
      <c r="C16" s="37" t="n">
        <v>43717</v>
      </c>
      <c r="D16" s="38" t="n">
        <v>44162</v>
      </c>
      <c r="E16" s="17" t="n">
        <v>15.4159</v>
      </c>
      <c r="F16" s="17" t="n">
        <v>14.2785</v>
      </c>
      <c r="G16" s="17" t="n">
        <v>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119</v>
      </c>
      <c r="B17" s="16" t="s">
        <v>212</v>
      </c>
      <c r="C17" s="37" t="n">
        <v>43731</v>
      </c>
      <c r="D17" s="38" t="n">
        <v>44162</v>
      </c>
      <c r="E17" s="17" t="n">
        <v>15.985</v>
      </c>
      <c r="F17" s="17" t="n">
        <v>14.2785</v>
      </c>
      <c r="G17" s="17" t="n">
        <v>6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120</v>
      </c>
      <c r="B18" s="16" t="s">
        <v>209</v>
      </c>
      <c r="C18" s="37" t="n">
        <v>43706</v>
      </c>
      <c r="D18" s="38" t="n">
        <v>44159</v>
      </c>
      <c r="E18" s="17" t="n">
        <v>2.9178</v>
      </c>
      <c r="F18" s="17" t="n">
        <v>2.9195</v>
      </c>
      <c r="G18" s="17" t="n">
        <v>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121</v>
      </c>
      <c r="B19" s="16" t="s">
        <v>213</v>
      </c>
      <c r="C19" s="37" t="n">
        <v>43724</v>
      </c>
      <c r="D19" s="38" t="n">
        <v>44160</v>
      </c>
      <c r="E19" s="17" t="n">
        <v>15.9151</v>
      </c>
      <c r="F19" s="17" t="n">
        <v>13.9407</v>
      </c>
      <c r="G19" s="17" t="n">
        <v>7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123</v>
      </c>
      <c r="B20" s="16" t="s">
        <v>202</v>
      </c>
      <c r="C20" s="37" t="n">
        <v>43815</v>
      </c>
      <c r="D20" s="38" t="n">
        <v>44159</v>
      </c>
      <c r="E20" s="17" t="n">
        <v>10.029</v>
      </c>
      <c r="F20" s="17" t="n">
        <v>11.0259</v>
      </c>
      <c r="G20" s="17" t="n">
        <v>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207</v>
      </c>
      <c r="C21" s="37" t="n">
        <v>43817</v>
      </c>
      <c r="D21" s="38" t="n">
        <v>44159</v>
      </c>
      <c r="E21" s="17" t="n">
        <v>1.3034</v>
      </c>
      <c r="F21" s="17" t="n">
        <v>1.1056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125</v>
      </c>
      <c r="B22" s="16" t="s">
        <v>206</v>
      </c>
      <c r="C22" s="37" t="n">
        <v>43818</v>
      </c>
      <c r="D22" s="38" t="n">
        <v>44160</v>
      </c>
      <c r="E22" s="17" t="n">
        <v>98.0296</v>
      </c>
      <c r="F22" s="17" t="n">
        <v>70.7705</v>
      </c>
      <c r="G22" s="17" t="n">
        <v>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132</v>
      </c>
      <c r="B23" s="16" t="s">
        <v>230</v>
      </c>
      <c r="C23" s="37" t="n">
        <v>44159</v>
      </c>
      <c r="D23" s="38" t="n">
        <v>44279</v>
      </c>
      <c r="E23" s="17" t="n">
        <v>24.9073</v>
      </c>
      <c r="F23" s="17" t="n">
        <v>36.3851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132</v>
      </c>
      <c r="B24" s="16" t="s">
        <v>230</v>
      </c>
      <c r="C24" s="37" t="n">
        <v>44162</v>
      </c>
      <c r="D24" s="38" t="n">
        <v>44281</v>
      </c>
      <c r="E24" s="17" t="n">
        <v>25.3327</v>
      </c>
      <c r="F24" s="17" t="n">
        <v>35.8906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132</v>
      </c>
      <c r="B25" s="16" t="s">
        <v>230</v>
      </c>
      <c r="C25" s="37" t="n">
        <v>44162</v>
      </c>
      <c r="D25" s="38" t="n">
        <v>44308</v>
      </c>
      <c r="E25" s="17" t="n">
        <v>25.3327</v>
      </c>
      <c r="F25" s="17" t="n">
        <v>33.1767</v>
      </c>
      <c r="G25" s="17" t="n">
        <v>12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132</v>
      </c>
      <c r="B26" s="16" t="s">
        <v>230</v>
      </c>
      <c r="C26" s="37" t="n">
        <v>44162</v>
      </c>
      <c r="D26" s="38" t="n">
        <v>44522</v>
      </c>
      <c r="E26" s="17" t="n">
        <v>25.3327</v>
      </c>
      <c r="F26" s="17" t="n">
        <v>32.4624</v>
      </c>
      <c r="G26" s="17" t="n">
        <v>5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133</v>
      </c>
      <c r="B27" s="16" t="s">
        <v>231</v>
      </c>
      <c r="C27" s="37" t="n">
        <v>44308</v>
      </c>
      <c r="D27" s="38" t="n">
        <v>44496</v>
      </c>
      <c r="E27" s="17" t="n">
        <v>0.0933</v>
      </c>
      <c r="F27" s="17" t="n">
        <v>0.089</v>
      </c>
      <c r="G27" s="17" t="n">
        <v>9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119</v>
      </c>
      <c r="B28" s="16" t="s">
        <v>212</v>
      </c>
      <c r="C28" s="37" t="n">
        <v>43728</v>
      </c>
      <c r="D28" s="38" t="n">
        <v>44161</v>
      </c>
      <c r="E28" s="17" t="n">
        <v>15.8927</v>
      </c>
      <c r="F28" s="17" t="n">
        <v>14.2625</v>
      </c>
      <c r="G28" s="17" t="n">
        <v>25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119</v>
      </c>
      <c r="B29" s="16" t="s">
        <v>212</v>
      </c>
      <c r="C29" s="37" t="n">
        <v>43731</v>
      </c>
      <c r="D29" s="38" t="n">
        <v>44161</v>
      </c>
      <c r="E29" s="17" t="n">
        <v>15.987</v>
      </c>
      <c r="F29" s="17" t="n">
        <v>14.2625</v>
      </c>
      <c r="G29" s="17" t="n">
        <v>38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119</v>
      </c>
      <c r="B30" s="16" t="s">
        <v>212</v>
      </c>
      <c r="C30" s="37" t="n">
        <v>43731</v>
      </c>
      <c r="D30" s="38" t="n">
        <v>44162</v>
      </c>
      <c r="E30" s="17" t="n">
        <v>15.987</v>
      </c>
      <c r="F30" s="17" t="n">
        <v>14.2767</v>
      </c>
      <c r="G30" s="17" t="n">
        <v>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122</v>
      </c>
      <c r="B31" s="16" t="s">
        <v>232</v>
      </c>
      <c r="C31" s="37" t="n">
        <v>43798</v>
      </c>
      <c r="D31" s="38" t="n">
        <v>44160</v>
      </c>
      <c r="E31" s="17" t="n">
        <v>1.6373</v>
      </c>
      <c r="F31" s="17" t="n">
        <v>0.9424</v>
      </c>
      <c r="G31" s="17" t="n">
        <v>190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123</v>
      </c>
      <c r="B32" s="16" t="s">
        <v>202</v>
      </c>
      <c r="C32" s="37" t="n">
        <v>43815</v>
      </c>
      <c r="D32" s="38" t="n">
        <v>44159</v>
      </c>
      <c r="E32" s="17" t="n">
        <v>10.0301</v>
      </c>
      <c r="F32" s="17" t="n">
        <v>11.0564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126</v>
      </c>
      <c r="B33" s="16" t="s">
        <v>208</v>
      </c>
      <c r="C33" s="37" t="n">
        <v>43874</v>
      </c>
      <c r="D33" s="38" t="n">
        <v>44160</v>
      </c>
      <c r="E33" s="17" t="n">
        <v>3.7736</v>
      </c>
      <c r="F33" s="17" t="n">
        <v>2.4743</v>
      </c>
      <c r="G33" s="17" t="n">
        <v>40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127</v>
      </c>
      <c r="B34" s="16" t="s">
        <v>203</v>
      </c>
      <c r="C34" s="37" t="n">
        <v>43874</v>
      </c>
      <c r="D34" s="38" t="n">
        <v>44158</v>
      </c>
      <c r="E34" s="17" t="n">
        <v>1.7863</v>
      </c>
      <c r="F34" s="17" t="n">
        <v>1.8173</v>
      </c>
      <c r="G34" s="17" t="n">
        <v>40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128</v>
      </c>
      <c r="B35" s="16" t="s">
        <v>204</v>
      </c>
      <c r="C35" s="37" t="n">
        <v>43874</v>
      </c>
      <c r="D35" s="38" t="n">
        <v>44159</v>
      </c>
      <c r="E35" s="17" t="n">
        <v>7.2853</v>
      </c>
      <c r="F35" s="17" t="n">
        <v>6.1784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129</v>
      </c>
      <c r="B36" s="16" t="s">
        <v>205</v>
      </c>
      <c r="C36" s="37" t="n">
        <v>43874</v>
      </c>
      <c r="D36" s="38" t="n">
        <v>44161</v>
      </c>
      <c r="E36" s="17" t="n">
        <v>29.1414</v>
      </c>
      <c r="F36" s="17" t="n">
        <v>16.5044</v>
      </c>
      <c r="G36" s="17" t="n">
        <v>2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130</v>
      </c>
      <c r="B37" s="16" t="s">
        <v>210</v>
      </c>
      <c r="C37" s="37" t="n">
        <v>43879</v>
      </c>
      <c r="D37" s="38" t="n">
        <v>44160</v>
      </c>
      <c r="E37" s="17" t="n">
        <v>12.0225</v>
      </c>
      <c r="F37" s="17" t="n">
        <v>7.0188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131</v>
      </c>
      <c r="B38" s="16" t="s">
        <v>233</v>
      </c>
      <c r="C38" s="37" t="n">
        <v>43879</v>
      </c>
      <c r="D38" s="38" t="n">
        <v>44160</v>
      </c>
      <c r="E38" s="17" t="n">
        <v>18.1934</v>
      </c>
      <c r="F38" s="17" t="n">
        <v>19.2441</v>
      </c>
      <c r="G38" s="17" t="n">
        <v>4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131</v>
      </c>
      <c r="B39" s="16" t="s">
        <v>233</v>
      </c>
      <c r="C39" s="37" t="n">
        <v>43949</v>
      </c>
      <c r="D39" s="38" t="n">
        <v>44160</v>
      </c>
      <c r="E39" s="17" t="n">
        <v>15.3538</v>
      </c>
      <c r="F39" s="17" t="n">
        <v>19.2441</v>
      </c>
      <c r="G39" s="17" t="n">
        <v>11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132</v>
      </c>
      <c r="B40" s="16" t="s">
        <v>230</v>
      </c>
      <c r="C40" s="37" t="n">
        <v>44083</v>
      </c>
      <c r="D40" s="38" t="n">
        <v>44308</v>
      </c>
      <c r="E40" s="17" t="n">
        <v>19.7202</v>
      </c>
      <c r="F40" s="17" t="n">
        <v>33.1703</v>
      </c>
      <c r="G40" s="17" t="n">
        <v>3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132</v>
      </c>
      <c r="B41" s="16" t="s">
        <v>230</v>
      </c>
      <c r="C41" s="37" t="n">
        <v>44158</v>
      </c>
      <c r="D41" s="38" t="n">
        <v>44308</v>
      </c>
      <c r="E41" s="17" t="n">
        <v>25.3425</v>
      </c>
      <c r="F41" s="17" t="n">
        <v>33.1703</v>
      </c>
      <c r="G41" s="17" t="n">
        <v>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132</v>
      </c>
      <c r="B42" s="16" t="s">
        <v>230</v>
      </c>
      <c r="C42" s="37" t="n">
        <v>44158</v>
      </c>
      <c r="D42" s="38" t="n">
        <v>44522</v>
      </c>
      <c r="E42" s="17" t="n">
        <v>25.3425</v>
      </c>
      <c r="F42" s="17" t="n">
        <v>32.4122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132</v>
      </c>
      <c r="B43" s="16" t="s">
        <v>230</v>
      </c>
      <c r="C43" s="37" t="n">
        <v>44161</v>
      </c>
      <c r="D43" s="38" t="n">
        <v>44522</v>
      </c>
      <c r="E43" s="17" t="n">
        <v>25.5753</v>
      </c>
      <c r="F43" s="17" t="n">
        <v>32.4122</v>
      </c>
      <c r="G43" s="17" t="n">
        <v>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132</v>
      </c>
      <c r="B44" s="16" t="s">
        <v>230</v>
      </c>
      <c r="C44" s="37" t="n">
        <v>44162</v>
      </c>
      <c r="D44" s="38" t="n">
        <v>44522</v>
      </c>
      <c r="E44" s="17" t="n">
        <v>25.1646</v>
      </c>
      <c r="F44" s="17" t="n">
        <v>32.4122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10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43640</v>
      </c>
      <c r="B2" s="6" t="n">
        <v>807.86320183116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43647</v>
      </c>
      <c r="B3" s="6" t="n">
        <v>110.97793758601</v>
      </c>
      <c r="C3" s="16" t="s">
        <v>66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43654</v>
      </c>
      <c r="B4" s="6" t="n">
        <v>110.09041568568</v>
      </c>
      <c r="C4" s="16" t="s">
        <v>67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43661</v>
      </c>
      <c r="B5" s="6" t="n">
        <v>111.07514392165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43668</v>
      </c>
      <c r="B6" s="6" t="n">
        <v>111.34688371886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43675</v>
      </c>
      <c r="B7" s="6" t="n">
        <v>126.72845735033</v>
      </c>
      <c r="C7" s="16" t="s">
        <v>70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43682</v>
      </c>
      <c r="B8" s="6" t="n">
        <v>108.28822613057</v>
      </c>
      <c r="C8" s="16" t="s">
        <v>71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43689</v>
      </c>
      <c r="B9" s="6" t="n">
        <v>107.27262417956</v>
      </c>
      <c r="C9" s="16" t="s">
        <v>72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43696</v>
      </c>
      <c r="B10" s="6" t="n">
        <v>106.06687364859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43698</v>
      </c>
      <c r="B11" s="6" t="n">
        <v>340.19974844274</v>
      </c>
      <c r="C11" s="16" t="s">
        <v>74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43703</v>
      </c>
      <c r="B12" s="6" t="n">
        <v>106.69983507254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43717</v>
      </c>
      <c r="B13" s="6" t="n">
        <v>106.06365940838</v>
      </c>
      <c r="C13" s="16" t="s">
        <v>76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43724</v>
      </c>
      <c r="B14" s="6" t="n">
        <v>108.57578046598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43727</v>
      </c>
      <c r="B15" s="6" t="n">
        <v>1040.1837681789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43731</v>
      </c>
      <c r="B16" s="6" t="n">
        <v>109.63418205852</v>
      </c>
      <c r="C16" s="16" t="s">
        <v>79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43798</v>
      </c>
      <c r="B17" s="6" t="n">
        <v>312.0100467235</v>
      </c>
      <c r="C17" s="16" t="s">
        <v>78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43817</v>
      </c>
      <c r="B18" s="6" t="n">
        <v>14.140784166979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43817</v>
      </c>
      <c r="B19" s="6" t="n">
        <v>3.9067622328194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43818</v>
      </c>
      <c r="B20" s="6" t="n">
        <v>297.20483644946</v>
      </c>
      <c r="C20" s="16" t="s">
        <v>82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43874</v>
      </c>
      <c r="B21" s="6" t="n">
        <v>353.60921217504</v>
      </c>
      <c r="C21" s="16" t="s">
        <v>78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43879</v>
      </c>
      <c r="B22" s="6" t="n">
        <v>157.95667248474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43880</v>
      </c>
      <c r="B23" s="6" t="n">
        <v>-35.57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43880</v>
      </c>
      <c r="B24" s="6" t="n">
        <v>67.315563166264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43938</v>
      </c>
      <c r="B25" s="6" t="n">
        <v>-0.49</v>
      </c>
      <c r="C25" s="16" t="s">
        <v>85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43938</v>
      </c>
      <c r="B26" s="6" t="n">
        <v>-0.24</v>
      </c>
      <c r="C26" s="16" t="s">
        <v>86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43949</v>
      </c>
      <c r="B27" s="6" t="n">
        <v>170.00912800687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43957</v>
      </c>
      <c r="B28" s="6" t="n">
        <v>0.58</v>
      </c>
      <c r="C28" s="16" t="s">
        <v>87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43966</v>
      </c>
      <c r="B29" s="6" t="n">
        <v>-3.74</v>
      </c>
      <c r="C29" s="16" t="s">
        <v>88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43997</v>
      </c>
      <c r="B30" s="6" t="n">
        <v>-2.28</v>
      </c>
      <c r="C30" s="16" t="s">
        <v>89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43999</v>
      </c>
      <c r="B31" s="6" t="n">
        <v>-3.5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43999</v>
      </c>
      <c r="B32" s="6" t="n">
        <v>3.5023884482828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44018</v>
      </c>
      <c r="B33" s="6" t="n">
        <v>-2.66</v>
      </c>
      <c r="C33" s="16" t="s">
        <v>92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44022</v>
      </c>
      <c r="B34" s="6" t="n">
        <v>-12.88</v>
      </c>
      <c r="C34" s="16" t="s">
        <v>93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44025</v>
      </c>
      <c r="B35" s="6" t="n">
        <v>-0.33</v>
      </c>
      <c r="C35" s="16" t="s">
        <v>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44028</v>
      </c>
      <c r="B36" s="6" t="n">
        <v>-7.49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44033</v>
      </c>
      <c r="B37" s="6" t="n">
        <v>14.590871950508</v>
      </c>
      <c r="C37" s="16" t="s">
        <v>96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44040</v>
      </c>
      <c r="B38" s="6" t="n">
        <v>0.3673954040651</v>
      </c>
      <c r="C38" s="16" t="s">
        <v>97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44046</v>
      </c>
      <c r="B39" s="6" t="n">
        <v>39.386812046398</v>
      </c>
      <c r="C39" s="16" t="s">
        <v>78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44048</v>
      </c>
      <c r="B40" s="6" t="n">
        <v>7.24442155011</v>
      </c>
      <c r="C40" s="16" t="s">
        <v>78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44062</v>
      </c>
      <c r="B41" s="6" t="n">
        <v>-58.46</v>
      </c>
      <c r="C41" s="16" t="s">
        <v>98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44062</v>
      </c>
      <c r="B42" s="6" t="n">
        <v>-30.89</v>
      </c>
      <c r="C42" s="16" t="s">
        <v>99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44062</v>
      </c>
      <c r="B43" s="6" t="n">
        <v>58.45808576903</v>
      </c>
      <c r="C43" s="16" t="s">
        <v>100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44067</v>
      </c>
      <c r="B44" s="6" t="n">
        <v>30.614076402262</v>
      </c>
      <c r="C44" s="16" t="s">
        <v>78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44092</v>
      </c>
      <c r="B45" s="6" t="n">
        <v>-0.32</v>
      </c>
      <c r="C45" s="16" t="s">
        <v>101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44092</v>
      </c>
      <c r="B46" s="6" t="n">
        <v>-0.16</v>
      </c>
      <c r="C46" s="16" t="s">
        <v>102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44102</v>
      </c>
      <c r="B47" s="6" t="n">
        <v>0.38</v>
      </c>
      <c r="C47" s="16" t="s">
        <v>103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44109</v>
      </c>
      <c r="B48" s="6" t="n">
        <v>-4.16</v>
      </c>
      <c r="C48" s="16" t="s">
        <v>104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44116</v>
      </c>
      <c r="B49" s="6" t="n">
        <v>-0.79</v>
      </c>
      <c r="C49" s="16" t="s">
        <v>105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44124</v>
      </c>
      <c r="B50" s="6" t="n">
        <v>4.7995421185487</v>
      </c>
      <c r="C50" s="16" t="s">
        <v>106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44158</v>
      </c>
      <c r="B51" s="6" t="n">
        <v>4595.9701099826</v>
      </c>
      <c r="C51" s="16" t="s">
        <v>78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44158</v>
      </c>
      <c r="B52" s="6" t="n">
        <v>5262.3270009998</v>
      </c>
      <c r="C52" s="16" t="s">
        <v>107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44406</v>
      </c>
      <c r="B53" s="6" t="n">
        <v>720.02260599276</v>
      </c>
      <c r="C53" s="16" t="s">
        <v>108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44406</v>
      </c>
      <c r="B54" s="6" t="n">
        <v>63.851061286151</v>
      </c>
      <c r="C54" s="16" t="s">
        <v>78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44407</v>
      </c>
      <c r="B55" s="6" t="n">
        <v>148.92663518713</v>
      </c>
      <c r="C55" s="16" t="s">
        <v>109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44522</v>
      </c>
      <c r="B56" s="6" t="n">
        <v>1374.3494173446</v>
      </c>
      <c r="C56" s="16" t="s">
        <v>110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2" t="n">
        <v>46123</v>
      </c>
      <c r="B57" s="5" t="n">
        <v>-27453.53</v>
      </c>
      <c r="C57" s="14" t="s">
        <v>111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/>
      <c r="B58" s="9" t="s">
        <f>=XIRR(B2:B57,A2:A57)</f>
      </c>
      <c r="C58" s="16" t="s">
        <v>112</v>
      </c>
      <c r="D58" s="16"/>
      <c r="E58" s="16"/>
      <c r="F58" s="7"/>
      <c r="G58" s="2" t="s">
        <v>113</v>
      </c>
      <c r="H58" s="6" t="s">
        <f>=SUM(I2:H57)/365</f>
      </c>
    </row>
    <row collapsed="false" customFormat="false" customHeight="false" hidden="false" ht="12.1" outlineLevel="0" r="59">
      <c r="A59" s="13"/>
      <c r="B59" s="5" t="s">
        <f>=-SUM(B2:B57)</f>
      </c>
      <c r="C59" s="16" t="s">
        <v>114</v>
      </c>
      <c r="D59" s="16"/>
      <c r="E59" s="16"/>
      <c r="F59" s="7"/>
      <c r="G59" s="14" t="s">
        <v>115</v>
      </c>
      <c r="H59" s="9" t="s">
        <f>=B59/H58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18</v>
      </c>
      <c r="C1" s="0"/>
      <c r="D1" s="0"/>
      <c r="E1" s="4" t="s">
        <v>25</v>
      </c>
      <c r="F1" s="0"/>
      <c r="G1" s="0"/>
      <c r="H1" s="4" t="s">
        <v>30</v>
      </c>
      <c r="I1" s="0"/>
      <c r="J1" s="0"/>
      <c r="K1" s="4" t="s">
        <v>35</v>
      </c>
      <c r="L1" s="0"/>
      <c r="M1" s="0"/>
      <c r="N1" s="4" t="s">
        <v>39</v>
      </c>
      <c r="O1" s="0"/>
    </row>
    <row collapsed="false" customFormat="false" customHeight="false" hidden="false" ht="12.1" outlineLevel="0" r="2">
      <c r="A2" s="11" t="n">
        <v>44158</v>
      </c>
      <c r="B2" s="6" t="n">
        <v>1313.0708309214</v>
      </c>
      <c r="C2" s="0" t="s">
        <v>116</v>
      </c>
      <c r="D2" s="11" t="n">
        <v>44158</v>
      </c>
      <c r="E2" s="6" t="n">
        <v>1213.8068989107</v>
      </c>
      <c r="F2" s="0" t="s">
        <v>116</v>
      </c>
      <c r="G2" s="11" t="n">
        <v>44158</v>
      </c>
      <c r="H2" s="6" t="n">
        <v>352.09611640267</v>
      </c>
      <c r="I2" s="0" t="s">
        <v>116</v>
      </c>
      <c r="J2" s="11" t="n">
        <v>44158</v>
      </c>
      <c r="K2" s="6" t="n">
        <v>270.14445087618</v>
      </c>
      <c r="L2" s="0" t="s">
        <v>116</v>
      </c>
      <c r="M2" s="11" t="n">
        <v>44159</v>
      </c>
      <c r="N2" s="6" t="n">
        <v>196.61180042239</v>
      </c>
      <c r="O2" s="0" t="s">
        <v>116</v>
      </c>
    </row>
    <row collapsed="false" customFormat="false" customHeight="false" hidden="false" ht="12.1" outlineLevel="0" r="3">
      <c r="A3" s="11" t="n">
        <v>44159</v>
      </c>
      <c r="B3" s="6" t="n">
        <v>1656.0385427666</v>
      </c>
      <c r="C3" s="0" t="s">
        <v>116</v>
      </c>
      <c r="D3" s="11" t="n">
        <v>44159</v>
      </c>
      <c r="E3" s="6" t="n">
        <v>1213.4684530095</v>
      </c>
      <c r="F3" s="0" t="s">
        <v>116</v>
      </c>
      <c r="G3" s="11" t="n">
        <v>44159</v>
      </c>
      <c r="H3" s="6" t="n">
        <v>355.33698521647</v>
      </c>
      <c r="I3" s="0" t="s">
        <v>116</v>
      </c>
      <c r="J3" s="11" t="n">
        <v>44159</v>
      </c>
      <c r="K3" s="6" t="n">
        <v>275.4010031679</v>
      </c>
      <c r="L3" s="0" t="s">
        <v>116</v>
      </c>
      <c r="M3" s="11" t="n">
        <v>44159</v>
      </c>
      <c r="N3" s="6" t="n">
        <v>197.31401795143</v>
      </c>
      <c r="O3" s="0" t="s">
        <v>116</v>
      </c>
    </row>
    <row collapsed="false" customFormat="false" customHeight="false" hidden="false" ht="12.1" outlineLevel="0" r="4">
      <c r="A4" s="11" t="n">
        <v>44160</v>
      </c>
      <c r="B4" s="6" t="n">
        <v>331.82803839894</v>
      </c>
      <c r="C4" s="0" t="s">
        <v>116</v>
      </c>
      <c r="D4" s="11" t="n">
        <v>44160</v>
      </c>
      <c r="E4" s="6" t="n">
        <v>979.8946377083</v>
      </c>
      <c r="F4" s="0" t="s">
        <v>116</v>
      </c>
      <c r="G4" s="11" t="n">
        <v>44160</v>
      </c>
      <c r="H4" s="6" t="n">
        <v>354.72890445904</v>
      </c>
      <c r="I4" s="0" t="s">
        <v>116</v>
      </c>
      <c r="J4" s="11" t="n">
        <v>44160</v>
      </c>
      <c r="K4" s="6" t="n">
        <v>759.61463886903</v>
      </c>
      <c r="L4" s="0" t="s">
        <v>116</v>
      </c>
      <c r="M4" s="11" t="n">
        <v>44160</v>
      </c>
      <c r="N4" s="6" t="n">
        <v>299.7604683003</v>
      </c>
      <c r="O4" s="0" t="s">
        <v>116</v>
      </c>
    </row>
    <row collapsed="false" customFormat="false" customHeight="false" hidden="false" ht="12.1" outlineLevel="0" r="5">
      <c r="A5" s="11" t="n">
        <v>44160</v>
      </c>
      <c r="B5" s="6" t="n">
        <v>1528.9275416608</v>
      </c>
      <c r="C5" s="0" t="s">
        <v>116</v>
      </c>
      <c r="D5" s="11" t="n">
        <v>44161</v>
      </c>
      <c r="E5" s="6" t="n">
        <v>123.30882557534</v>
      </c>
      <c r="F5" s="0" t="s">
        <v>116</v>
      </c>
      <c r="G5" s="11" t="n">
        <v>44160</v>
      </c>
      <c r="H5" s="6" t="n">
        <v>319.65215143257</v>
      </c>
      <c r="I5" s="0" t="s">
        <v>116</v>
      </c>
      <c r="J5" s="11" t="n">
        <v>44160</v>
      </c>
      <c r="K5" s="6" t="n">
        <v>54.07058798701</v>
      </c>
      <c r="L5" s="0" t="s">
        <v>116</v>
      </c>
      <c r="M5" s="11" t="n">
        <v>44161</v>
      </c>
      <c r="N5" s="6" t="n">
        <v>683.64772957639</v>
      </c>
      <c r="O5" s="0" t="s">
        <v>116</v>
      </c>
    </row>
    <row collapsed="false" customFormat="false" customHeight="false" hidden="false" ht="12.1" outlineLevel="0" r="6">
      <c r="A6" s="11" t="n">
        <v>44279</v>
      </c>
      <c r="B6" s="6" t="n">
        <v>218.26628714744</v>
      </c>
      <c r="C6" s="0" t="s">
        <v>116</v>
      </c>
      <c r="D6" s="11" t="n">
        <v>44522</v>
      </c>
      <c r="E6" s="6" t="n">
        <v>521.35876429495</v>
      </c>
      <c r="F6" s="0" t="s">
        <v>116</v>
      </c>
      <c r="G6" s="11" t="n">
        <v>44279</v>
      </c>
      <c r="H6" s="6" t="n">
        <v>39.344997578243</v>
      </c>
      <c r="I6" s="0" t="s">
        <v>116</v>
      </c>
      <c r="J6" s="11" t="n">
        <v>44161</v>
      </c>
      <c r="K6" s="6" t="n">
        <v>55.21042708158</v>
      </c>
      <c r="L6" s="0" t="s">
        <v>116</v>
      </c>
      <c r="M6" s="11" t="n">
        <v>44162</v>
      </c>
      <c r="N6" s="6" t="n">
        <v>20.165854227467</v>
      </c>
      <c r="O6" s="0" t="s">
        <v>116</v>
      </c>
    </row>
    <row collapsed="false" customFormat="false" customHeight="false" hidden="false" ht="12.1" outlineLevel="0" r="7">
      <c r="A7" s="11" t="n">
        <v>44287</v>
      </c>
      <c r="B7" s="6" t="n">
        <v>367.46274655494</v>
      </c>
      <c r="C7" s="0" t="s">
        <v>116</v>
      </c>
      <c r="D7" s="11" t="n">
        <v>46123</v>
      </c>
      <c r="E7" s="8" t="s">
        <f>=-Портфель!K3</f>
      </c>
      <c r="F7" s="0" t="s">
        <v>117</v>
      </c>
      <c r="G7" s="11" t="n">
        <v>44308</v>
      </c>
      <c r="H7" s="6" t="n">
        <v>164.88952067045</v>
      </c>
      <c r="I7" s="0" t="s">
        <v>116</v>
      </c>
      <c r="J7" s="11" t="n">
        <v>44279</v>
      </c>
      <c r="K7" s="6" t="n">
        <v>165.55172940013</v>
      </c>
      <c r="L7" s="0" t="s">
        <v>116</v>
      </c>
      <c r="M7" s="11" t="n">
        <v>44308</v>
      </c>
      <c r="N7" s="6" t="n">
        <v>22.759366725766</v>
      </c>
      <c r="O7" s="0" t="s">
        <v>116</v>
      </c>
    </row>
    <row collapsed="false" customFormat="false" customHeight="false" hidden="false" ht="12.1" outlineLevel="0" r="8">
      <c r="A8" s="11" t="n">
        <v>44406</v>
      </c>
      <c r="B8" s="6" t="n">
        <v>80.949016965363</v>
      </c>
      <c r="C8" s="0" t="s">
        <v>116</v>
      </c>
      <c r="D8" s="0"/>
      <c r="E8" s="10" t="s">
        <f>=XIRR(E2:E7,D2:D7)</f>
      </c>
      <c r="F8" s="0"/>
      <c r="G8" s="11" t="n">
        <v>44406</v>
      </c>
      <c r="H8" s="6" t="n">
        <v>252.24266663768</v>
      </c>
      <c r="I8" s="0" t="s">
        <v>116</v>
      </c>
      <c r="J8" s="11" t="n">
        <v>44308</v>
      </c>
      <c r="K8" s="6" t="n">
        <v>374.49173260019</v>
      </c>
      <c r="L8" s="0" t="s">
        <v>116</v>
      </c>
      <c r="M8" s="11" t="n">
        <v>44308</v>
      </c>
      <c r="N8" s="6" t="n">
        <v>227.63792668036</v>
      </c>
      <c r="O8" s="0" t="s">
        <v>116</v>
      </c>
    </row>
    <row collapsed="false" customFormat="false" customHeight="false" hidden="false" ht="12.1" outlineLevel="0" r="9">
      <c r="A9" s="11" t="n">
        <v>44522</v>
      </c>
      <c r="B9" s="6" t="n">
        <v>202.81631682602</v>
      </c>
      <c r="C9" s="0" t="s">
        <v>116</v>
      </c>
      <c r="D9" s="0"/>
      <c r="E9" s="8" t="s">
        <f>=-SUM(E2:E7)</f>
      </c>
      <c r="F9" s="0" t="s">
        <v>118</v>
      </c>
      <c r="G9" s="11" t="n">
        <v>44407</v>
      </c>
      <c r="H9" s="6" t="n">
        <v>42.116725690801</v>
      </c>
      <c r="I9" s="0" t="s">
        <v>116</v>
      </c>
      <c r="J9" s="11" t="n">
        <v>44406</v>
      </c>
      <c r="K9" s="6" t="n">
        <v>465.84307854496</v>
      </c>
      <c r="L9" s="0" t="s">
        <v>116</v>
      </c>
      <c r="M9" s="11" t="n">
        <v>44406</v>
      </c>
      <c r="N9" s="6" t="n">
        <v>7.2848626794622</v>
      </c>
      <c r="O9" s="0" t="s">
        <v>116</v>
      </c>
    </row>
    <row collapsed="false" customFormat="false" customHeight="false" hidden="false" ht="12.1" outlineLevel="0" r="10">
      <c r="A10" s="11" t="n">
        <v>44522</v>
      </c>
      <c r="B10" s="6" t="n">
        <v>117.31089295605</v>
      </c>
      <c r="C10" s="0" t="s">
        <v>116</v>
      </c>
      <c r="D10" s="0"/>
      <c r="E10" s="0"/>
      <c r="F10" s="0"/>
      <c r="G10" s="11" t="n">
        <v>44522</v>
      </c>
      <c r="H10" s="6" t="n">
        <v>300.33176794935</v>
      </c>
      <c r="I10" s="0" t="s">
        <v>116</v>
      </c>
      <c r="J10" s="11" t="n">
        <v>44407</v>
      </c>
      <c r="K10" s="6" t="n">
        <v>90.166196659671</v>
      </c>
      <c r="L10" s="0" t="s">
        <v>116</v>
      </c>
      <c r="M10" s="11" t="n">
        <v>44407</v>
      </c>
      <c r="N10" s="6" t="n">
        <v>24.210552203568</v>
      </c>
      <c r="O10" s="0" t="s">
        <v>116</v>
      </c>
    </row>
    <row collapsed="false" customFormat="false" customHeight="false" hidden="false" ht="12.1" outlineLevel="0" r="11">
      <c r="A11" s="11" t="n">
        <v>46123</v>
      </c>
      <c r="B11" s="8" t="s">
        <f>=-Портфель!K2</f>
      </c>
      <c r="C11" s="0" t="s">
        <v>117</v>
      </c>
      <c r="D11" s="0"/>
      <c r="E11" s="0"/>
      <c r="F11" s="0"/>
      <c r="G11" s="11" t="n">
        <v>46123</v>
      </c>
      <c r="H11" s="8" t="s">
        <f>=-Портфель!K4</f>
      </c>
      <c r="I11" s="0" t="s">
        <v>117</v>
      </c>
      <c r="J11" s="11" t="n">
        <v>44522</v>
      </c>
      <c r="K11" s="6" t="n">
        <v>309.45195068285</v>
      </c>
      <c r="L11" s="0" t="s">
        <v>116</v>
      </c>
      <c r="M11" s="11" t="n">
        <v>44522</v>
      </c>
      <c r="N11" s="6" t="n">
        <v>203.53991179425</v>
      </c>
      <c r="O11" s="0" t="s">
        <v>116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0"/>
      <c r="F12" s="0"/>
      <c r="G12" s="0"/>
      <c r="H12" s="10" t="s">
        <f>=XIRR(H2:H11,G2:G11)</f>
      </c>
      <c r="I12" s="0"/>
      <c r="J12" s="11" t="n">
        <v>44522</v>
      </c>
      <c r="K12" s="6" t="n">
        <v>44.415399860091</v>
      </c>
      <c r="L12" s="0" t="s">
        <v>116</v>
      </c>
      <c r="M12" s="11" t="n">
        <v>46123</v>
      </c>
      <c r="N12" s="8" t="s">
        <f>=-Портфель!K6</f>
      </c>
      <c r="O12" s="0" t="s">
        <v>117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118</v>
      </c>
      <c r="D13" s="0"/>
      <c r="E13" s="0"/>
      <c r="F13" s="0"/>
      <c r="G13" s="0"/>
      <c r="H13" s="8" t="s">
        <f>=-SUM(H2:H11)</f>
      </c>
      <c r="I13" s="0" t="s">
        <v>118</v>
      </c>
      <c r="J13" s="11" t="n">
        <v>46123</v>
      </c>
      <c r="K13" s="8" t="s">
        <f>=-Портфель!K5</f>
      </c>
      <c r="L13" s="0" t="s">
        <v>117</v>
      </c>
      <c r="M13" s="0"/>
      <c r="N13" s="10" t="s">
        <f>=XIRR(N2:N12,M2:M12)</f>
      </c>
      <c r="O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8" t="s">
        <f>=-SUM(N2:N12)</f>
      </c>
      <c r="O14" s="0" t="s">
        <v>118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</row>
    <row collapsed="false" customFormat="false" customHeight="false" hidden="false" ht="12.1" outlineLevel="0" r="2">
      <c r="A2" s="11" t="n">
        <v>43640</v>
      </c>
      <c r="B2" s="6" t="n">
        <v>790.72541363388</v>
      </c>
      <c r="C2" s="0" t="s">
        <v>116</v>
      </c>
      <c r="D2" s="11" t="n">
        <v>43706</v>
      </c>
      <c r="E2" s="6" t="n">
        <v>58.356458930295</v>
      </c>
      <c r="F2" s="0" t="s">
        <v>116</v>
      </c>
      <c r="G2" s="11" t="n">
        <v>43724</v>
      </c>
      <c r="H2" s="6" t="n">
        <v>111.40573062969</v>
      </c>
      <c r="I2" s="0" t="s">
        <v>116</v>
      </c>
      <c r="J2" s="11" t="n">
        <v>43798</v>
      </c>
      <c r="K2" s="6" t="n">
        <v>311.08992909572</v>
      </c>
      <c r="L2" s="0" t="s">
        <v>116</v>
      </c>
      <c r="M2" s="11" t="n">
        <v>43815</v>
      </c>
      <c r="N2" s="6" t="n">
        <v>20.057901602445</v>
      </c>
      <c r="O2" s="0" t="s">
        <v>116</v>
      </c>
      <c r="P2" s="11" t="n">
        <v>43817</v>
      </c>
      <c r="Q2" s="6" t="n">
        <v>13.034161381423</v>
      </c>
      <c r="R2" s="0" t="s">
        <v>116</v>
      </c>
      <c r="S2" s="11" t="n">
        <v>43818</v>
      </c>
      <c r="T2" s="6" t="n">
        <v>294.08865971804</v>
      </c>
      <c r="U2" s="0" t="s">
        <v>116</v>
      </c>
      <c r="V2" s="11" t="n">
        <v>43874</v>
      </c>
      <c r="W2" s="6" t="n">
        <v>150.9445334433</v>
      </c>
      <c r="X2" s="0" t="s">
        <v>116</v>
      </c>
      <c r="Y2" s="11" t="n">
        <v>43874</v>
      </c>
      <c r="Z2" s="6" t="n">
        <v>71.450187955018</v>
      </c>
      <c r="AA2" s="0" t="s">
        <v>116</v>
      </c>
      <c r="AB2" s="11" t="n">
        <v>43874</v>
      </c>
      <c r="AC2" s="6" t="n">
        <v>72.853268196742</v>
      </c>
      <c r="AD2" s="0" t="s">
        <v>116</v>
      </c>
      <c r="AE2" s="11" t="n">
        <v>43874</v>
      </c>
      <c r="AF2" s="6" t="n">
        <v>58.282709724491</v>
      </c>
      <c r="AG2" s="0" t="s">
        <v>116</v>
      </c>
      <c r="AH2" s="11" t="n">
        <v>43879</v>
      </c>
      <c r="AI2" s="6" t="n">
        <v>84.157577576471</v>
      </c>
      <c r="AJ2" s="0" t="s">
        <v>116</v>
      </c>
      <c r="AK2" s="11" t="n">
        <v>43879</v>
      </c>
      <c r="AL2" s="6" t="n">
        <v>72.773482233823</v>
      </c>
      <c r="AM2" s="0" t="s">
        <v>116</v>
      </c>
      <c r="AN2" s="11" t="n">
        <v>44083</v>
      </c>
      <c r="AO2" s="6" t="n">
        <v>59.160660571714</v>
      </c>
      <c r="AP2" s="0" t="s">
        <v>116</v>
      </c>
      <c r="AQ2" s="11" t="n">
        <v>44308</v>
      </c>
      <c r="AR2" s="6" t="n">
        <v>0.84</v>
      </c>
      <c r="AS2" s="0" t="s">
        <v>116</v>
      </c>
    </row>
    <row collapsed="false" customFormat="false" customHeight="false" hidden="false" ht="12.1" outlineLevel="0" r="3">
      <c r="A3" s="11" t="n">
        <v>43648</v>
      </c>
      <c r="B3" s="6" t="n">
        <v>113.36566535721</v>
      </c>
      <c r="C3" s="0" t="s">
        <v>116</v>
      </c>
      <c r="D3" s="11" t="n">
        <v>44109</v>
      </c>
      <c r="E3" s="6" t="n">
        <v>-4.16</v>
      </c>
      <c r="F3" s="0" t="s">
        <v>104</v>
      </c>
      <c r="G3" s="11" t="n">
        <v>43999</v>
      </c>
      <c r="H3" s="6" t="n">
        <v>-3.5</v>
      </c>
      <c r="I3" s="0" t="s">
        <v>90</v>
      </c>
      <c r="J3" s="11" t="n">
        <v>44160</v>
      </c>
      <c r="K3" s="6" t="n">
        <v>-179.06287179514</v>
      </c>
      <c r="L3" s="0" t="s">
        <v>134</v>
      </c>
      <c r="M3" s="11" t="n">
        <v>43815</v>
      </c>
      <c r="N3" s="6" t="n">
        <v>10.030149757651</v>
      </c>
      <c r="O3" s="0" t="s">
        <v>116</v>
      </c>
      <c r="P3" s="11" t="n">
        <v>44025</v>
      </c>
      <c r="Q3" s="6" t="n">
        <v>-0.33</v>
      </c>
      <c r="R3" s="0" t="s">
        <v>94</v>
      </c>
      <c r="S3" s="11" t="n">
        <v>44022</v>
      </c>
      <c r="T3" s="6" t="n">
        <v>-12.88</v>
      </c>
      <c r="U3" s="0" t="s">
        <v>93</v>
      </c>
      <c r="V3" s="11" t="n">
        <v>44028</v>
      </c>
      <c r="W3" s="6" t="n">
        <v>-7.49</v>
      </c>
      <c r="X3" s="0" t="s">
        <v>95</v>
      </c>
      <c r="Y3" s="11" t="n">
        <v>43966</v>
      </c>
      <c r="Z3" s="6" t="n">
        <v>-3.74</v>
      </c>
      <c r="AA3" s="0" t="s">
        <v>88</v>
      </c>
      <c r="AB3" s="11" t="n">
        <v>43997</v>
      </c>
      <c r="AC3" s="6" t="n">
        <v>-2.28</v>
      </c>
      <c r="AD3" s="0" t="s">
        <v>89</v>
      </c>
      <c r="AE3" s="11" t="n">
        <v>44018</v>
      </c>
      <c r="AF3" s="6" t="n">
        <v>-2.66</v>
      </c>
      <c r="AG3" s="0" t="s">
        <v>92</v>
      </c>
      <c r="AH3" s="11" t="n">
        <v>44116</v>
      </c>
      <c r="AI3" s="6" t="n">
        <v>-0.79</v>
      </c>
      <c r="AJ3" s="0" t="s">
        <v>105</v>
      </c>
      <c r="AK3" s="11" t="n">
        <v>43949</v>
      </c>
      <c r="AL3" s="6" t="n">
        <v>168.89134987113</v>
      </c>
      <c r="AM3" s="0" t="s">
        <v>116</v>
      </c>
      <c r="AN3" s="11" t="n">
        <v>44158</v>
      </c>
      <c r="AO3" s="6" t="n">
        <v>253.4249855286</v>
      </c>
      <c r="AP3" s="0" t="s">
        <v>116</v>
      </c>
      <c r="AQ3" s="11" t="n">
        <v>44496</v>
      </c>
      <c r="AR3" s="6" t="n">
        <v>-0.80112030319499</v>
      </c>
      <c r="AS3" s="0" t="s">
        <v>134</v>
      </c>
    </row>
    <row collapsed="false" customFormat="false" customHeight="false" hidden="false" ht="12.1" outlineLevel="0" r="4">
      <c r="A4" s="11" t="n">
        <v>43654</v>
      </c>
      <c r="B4" s="6" t="n">
        <v>112.76765732314</v>
      </c>
      <c r="C4" s="0" t="s">
        <v>116</v>
      </c>
      <c r="D4" s="11" t="n">
        <v>44159</v>
      </c>
      <c r="E4" s="6" t="n">
        <v>-58.39070749736</v>
      </c>
      <c r="F4" s="0" t="s">
        <v>134</v>
      </c>
      <c r="G4" s="11" t="n">
        <v>44160</v>
      </c>
      <c r="H4" s="6" t="n">
        <v>-97.584634094225</v>
      </c>
      <c r="I4" s="0" t="s">
        <v>134</v>
      </c>
      <c r="J4" s="0"/>
      <c r="K4" s="10" t="s">
        <f>=XIRR(K2:K3,J2:J3)</f>
      </c>
      <c r="L4" s="0"/>
      <c r="M4" s="11" t="n">
        <v>43938</v>
      </c>
      <c r="N4" s="6" t="n">
        <v>-0.49</v>
      </c>
      <c r="O4" s="0" t="s">
        <v>85</v>
      </c>
      <c r="P4" s="11" t="n">
        <v>44159</v>
      </c>
      <c r="Q4" s="6" t="n">
        <v>-11.056230200634</v>
      </c>
      <c r="R4" s="0" t="s">
        <v>134</v>
      </c>
      <c r="S4" s="11" t="n">
        <v>44160</v>
      </c>
      <c r="T4" s="6" t="n">
        <v>-212.31161280281</v>
      </c>
      <c r="U4" s="0" t="s">
        <v>134</v>
      </c>
      <c r="V4" s="11" t="n">
        <v>44160</v>
      </c>
      <c r="W4" s="6" t="n">
        <v>-98.972889126896</v>
      </c>
      <c r="X4" s="0" t="s">
        <v>134</v>
      </c>
      <c r="Y4" s="11" t="n">
        <v>44158</v>
      </c>
      <c r="Z4" s="6" t="n">
        <v>-72.690627795611</v>
      </c>
      <c r="AA4" s="0" t="s">
        <v>134</v>
      </c>
      <c r="AB4" s="11" t="n">
        <v>44159</v>
      </c>
      <c r="AC4" s="6" t="n">
        <v>-61.783922914467</v>
      </c>
      <c r="AD4" s="0" t="s">
        <v>134</v>
      </c>
      <c r="AE4" s="11" t="n">
        <v>44161</v>
      </c>
      <c r="AF4" s="6" t="n">
        <v>-33.008889306994</v>
      </c>
      <c r="AG4" s="0" t="s">
        <v>134</v>
      </c>
      <c r="AH4" s="11" t="n">
        <v>44160</v>
      </c>
      <c r="AI4" s="6" t="n">
        <v>-49.131829489307</v>
      </c>
      <c r="AJ4" s="0" t="s">
        <v>134</v>
      </c>
      <c r="AK4" s="11" t="n">
        <v>44160</v>
      </c>
      <c r="AL4" s="6" t="n">
        <v>-288.66221018115</v>
      </c>
      <c r="AM4" s="0" t="s">
        <v>134</v>
      </c>
      <c r="AN4" s="11" t="n">
        <v>44159</v>
      </c>
      <c r="AO4" s="6" t="n">
        <v>298.8871436114</v>
      </c>
      <c r="AP4" s="0" t="s">
        <v>116</v>
      </c>
      <c r="AQ4" s="0"/>
      <c r="AR4" s="10" t="s">
        <f>=XIRR(AR2:AR3,AQ2:AQ3)</f>
      </c>
      <c r="AS4" s="0"/>
    </row>
    <row collapsed="false" customFormat="false" customHeight="false" hidden="false" ht="12.1" outlineLevel="0" r="5">
      <c r="A5" s="11" t="n">
        <v>43662</v>
      </c>
      <c r="B5" s="6" t="n">
        <v>114.41888966703</v>
      </c>
      <c r="C5" s="0" t="s">
        <v>116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8" t="s">
        <f>=-SUM(K2:K3)</f>
      </c>
      <c r="L5" s="0" t="s">
        <v>118</v>
      </c>
      <c r="M5" s="11" t="n">
        <v>43938</v>
      </c>
      <c r="N5" s="6" t="n">
        <v>-0.24</v>
      </c>
      <c r="O5" s="0" t="s">
        <v>86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0"/>
      <c r="AL5" s="10" t="s">
        <f>=XIRR(AL2:AL4,AK2:AK4)</f>
      </c>
      <c r="AM5" s="0"/>
      <c r="AN5" s="11" t="n">
        <v>44161</v>
      </c>
      <c r="AO5" s="6" t="n">
        <v>51.150548476469</v>
      </c>
      <c r="AP5" s="0" t="s">
        <v>116</v>
      </c>
      <c r="AQ5" s="0"/>
      <c r="AR5" s="8" t="s">
        <f>=-SUM(AR2:AR3)</f>
      </c>
      <c r="AS5" s="0" t="s">
        <v>118</v>
      </c>
    </row>
    <row collapsed="false" customFormat="false" customHeight="false" hidden="false" ht="12.1" outlineLevel="0" r="6">
      <c r="A6" s="11" t="n">
        <v>43668</v>
      </c>
      <c r="B6" s="6" t="n">
        <v>114.66056697833</v>
      </c>
      <c r="C6" s="0" t="s">
        <v>116</v>
      </c>
      <c r="D6" s="0"/>
      <c r="E6" s="8" t="s">
        <f>=-SUM(E2:E4)</f>
      </c>
      <c r="F6" s="0" t="s">
        <v>118</v>
      </c>
      <c r="G6" s="0"/>
      <c r="H6" s="8" t="s">
        <f>=-SUM(H2:H4)</f>
      </c>
      <c r="I6" s="0" t="s">
        <v>118</v>
      </c>
      <c r="J6" s="0"/>
      <c r="K6" s="0"/>
      <c r="L6" s="0"/>
      <c r="M6" s="11" t="n">
        <v>44092</v>
      </c>
      <c r="N6" s="6" t="n">
        <v>-0.32</v>
      </c>
      <c r="O6" s="0" t="s">
        <v>101</v>
      </c>
      <c r="P6" s="0"/>
      <c r="Q6" s="8" t="s">
        <f>=-SUM(Q2:Q4)</f>
      </c>
      <c r="R6" s="0" t="s">
        <v>118</v>
      </c>
      <c r="S6" s="0"/>
      <c r="T6" s="8" t="s">
        <f>=-SUM(T2:T4)</f>
      </c>
      <c r="U6" s="0" t="s">
        <v>118</v>
      </c>
      <c r="V6" s="0"/>
      <c r="W6" s="8" t="s">
        <f>=-SUM(W2:W4)</f>
      </c>
      <c r="X6" s="0" t="s">
        <v>118</v>
      </c>
      <c r="Y6" s="0"/>
      <c r="Z6" s="8" t="s">
        <f>=-SUM(Z2:Z4)</f>
      </c>
      <c r="AA6" s="0" t="s">
        <v>118</v>
      </c>
      <c r="AB6" s="0"/>
      <c r="AC6" s="8" t="s">
        <f>=-SUM(AC2:AC4)</f>
      </c>
      <c r="AD6" s="0" t="s">
        <v>118</v>
      </c>
      <c r="AE6" s="0"/>
      <c r="AF6" s="8" t="s">
        <f>=-SUM(AF2:AF4)</f>
      </c>
      <c r="AG6" s="0" t="s">
        <v>118</v>
      </c>
      <c r="AH6" s="0"/>
      <c r="AI6" s="8" t="s">
        <f>=-SUM(AI2:AI4)</f>
      </c>
      <c r="AJ6" s="0" t="s">
        <v>118</v>
      </c>
      <c r="AK6" s="0"/>
      <c r="AL6" s="8" t="s">
        <f>=-SUM(AL2:AL4)</f>
      </c>
      <c r="AM6" s="0" t="s">
        <v>118</v>
      </c>
      <c r="AN6" s="11" t="n">
        <v>44162</v>
      </c>
      <c r="AO6" s="6" t="n">
        <v>683.98368229784</v>
      </c>
      <c r="AP6" s="0" t="s">
        <v>116</v>
      </c>
    </row>
    <row collapsed="false" customFormat="false" customHeight="false" hidden="false" ht="12.1" outlineLevel="0" r="7">
      <c r="A7" s="11" t="n">
        <v>43675</v>
      </c>
      <c r="B7" s="6" t="n">
        <v>114.58676226217</v>
      </c>
      <c r="C7" s="0" t="s">
        <v>116</v>
      </c>
      <c r="D7" s="0"/>
      <c r="E7" s="0"/>
      <c r="F7" s="0"/>
      <c r="G7" s="0"/>
      <c r="H7" s="0"/>
      <c r="I7" s="0"/>
      <c r="J7" s="0"/>
      <c r="K7" s="0"/>
      <c r="L7" s="0"/>
      <c r="M7" s="11" t="n">
        <v>44092</v>
      </c>
      <c r="N7" s="6" t="n">
        <v>-0.16</v>
      </c>
      <c r="O7" s="0" t="s">
        <v>102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44162</v>
      </c>
      <c r="AO7" s="6" t="n">
        <v>50.329216798009</v>
      </c>
      <c r="AP7" s="0" t="s">
        <v>116</v>
      </c>
    </row>
    <row collapsed="false" customFormat="false" customHeight="false" hidden="false" ht="12.1" outlineLevel="0" r="8">
      <c r="A8" s="11" t="n">
        <v>43682</v>
      </c>
      <c r="B8" s="6" t="n">
        <v>111.78485295232</v>
      </c>
      <c r="C8" s="0" t="s">
        <v>116</v>
      </c>
      <c r="D8" s="0"/>
      <c r="E8" s="0"/>
      <c r="F8" s="0"/>
      <c r="G8" s="0"/>
      <c r="H8" s="0"/>
      <c r="I8" s="0"/>
      <c r="J8" s="0"/>
      <c r="K8" s="0"/>
      <c r="L8" s="0"/>
      <c r="M8" s="11" t="n">
        <v>44159</v>
      </c>
      <c r="N8" s="6" t="n">
        <v>-11.05636219641</v>
      </c>
      <c r="O8" s="0" t="s">
        <v>134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44279</v>
      </c>
      <c r="AO8" s="6" t="n">
        <v>-436.62161534532</v>
      </c>
      <c r="AP8" s="0" t="s">
        <v>134</v>
      </c>
    </row>
    <row collapsed="false" customFormat="false" customHeight="false" hidden="false" ht="12.1" outlineLevel="0" r="9">
      <c r="A9" s="11" t="n">
        <v>43689</v>
      </c>
      <c r="B9" s="6" t="n">
        <v>222.11363848819</v>
      </c>
      <c r="C9" s="0" t="s">
        <v>116</v>
      </c>
      <c r="D9" s="0"/>
      <c r="E9" s="0"/>
      <c r="F9" s="0"/>
      <c r="G9" s="0"/>
      <c r="H9" s="0"/>
      <c r="I9" s="0"/>
      <c r="J9" s="0"/>
      <c r="K9" s="0"/>
      <c r="L9" s="0"/>
      <c r="M9" s="11" t="n">
        <v>44159</v>
      </c>
      <c r="N9" s="6" t="n">
        <v>-22.051874340021</v>
      </c>
      <c r="O9" s="0" t="s">
        <v>134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44281</v>
      </c>
      <c r="AO9" s="6" t="n">
        <v>-358.90571729761</v>
      </c>
      <c r="AP9" s="0" t="s">
        <v>134</v>
      </c>
    </row>
    <row collapsed="false" customFormat="false" customHeight="false" hidden="false" ht="12.1" outlineLevel="0" r="10">
      <c r="A10" s="11" t="n">
        <v>43689</v>
      </c>
      <c r="B10" s="6" t="n">
        <v>-110.92525703287</v>
      </c>
      <c r="C10" s="0" t="s">
        <v>134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44308</v>
      </c>
      <c r="AO10" s="6" t="n">
        <v>-398.12001593339</v>
      </c>
      <c r="AP10" s="0" t="s">
        <v>134</v>
      </c>
    </row>
    <row collapsed="false" customFormat="false" customHeight="false" hidden="false" ht="12.1" outlineLevel="0" r="11">
      <c r="A11" s="11" t="n">
        <v>43696</v>
      </c>
      <c r="B11" s="6" t="n">
        <v>8687.8992849577</v>
      </c>
      <c r="C11" s="0" t="s">
        <v>116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8" t="s">
        <f>=-SUM(N2:N9)</f>
      </c>
      <c r="O11" s="0" t="s">
        <v>118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44308</v>
      </c>
      <c r="AO11" s="6" t="n">
        <v>-398.04308264276</v>
      </c>
      <c r="AP11" s="0" t="s">
        <v>134</v>
      </c>
    </row>
    <row collapsed="false" customFormat="false" customHeight="false" hidden="false" ht="12.1" outlineLevel="0" r="12">
      <c r="A12" s="11" t="n">
        <v>43697</v>
      </c>
      <c r="B12" s="6" t="n">
        <v>-8975.5671223663</v>
      </c>
      <c r="C12" s="0" t="s">
        <v>134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44522</v>
      </c>
      <c r="AO12" s="6" t="n">
        <v>-162.31190310287</v>
      </c>
      <c r="AP12" s="0" t="s">
        <v>134</v>
      </c>
    </row>
    <row collapsed="false" customFormat="false" customHeight="false" hidden="false" ht="12.1" outlineLevel="0" r="13">
      <c r="A13" s="11" t="n">
        <v>43699</v>
      </c>
      <c r="B13" s="6" t="n">
        <v>803.05977694943</v>
      </c>
      <c r="C13" s="0" t="s">
        <v>116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44522</v>
      </c>
      <c r="AO13" s="6" t="n">
        <v>-162.06080946432</v>
      </c>
      <c r="AP13" s="0" t="s">
        <v>134</v>
      </c>
    </row>
    <row collapsed="false" customFormat="false" customHeight="false" hidden="false" ht="12.1" outlineLevel="0" r="14">
      <c r="A14" s="11" t="n">
        <v>43704</v>
      </c>
      <c r="B14" s="6" t="n">
        <v>45.748520239187</v>
      </c>
      <c r="C14" s="0" t="s">
        <v>116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10" t="s">
        <f>=XIRR(AO2:AO13,AN2:AN13)</f>
      </c>
      <c r="AP14" s="0"/>
    </row>
    <row collapsed="false" customFormat="false" customHeight="false" hidden="false" ht="12.1" outlineLevel="0" r="15">
      <c r="A15" s="11" t="n">
        <v>43717</v>
      </c>
      <c r="B15" s="6" t="n">
        <v>107.91098531624</v>
      </c>
      <c r="C15" s="0" t="s">
        <v>116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8" t="s">
        <f>=-SUM(AO2:AO13)</f>
      </c>
      <c r="AP15" s="0" t="s">
        <v>118</v>
      </c>
    </row>
    <row collapsed="false" customFormat="false" customHeight="false" hidden="false" ht="12.1" outlineLevel="0" r="16">
      <c r="A16" s="11" t="n">
        <v>43728</v>
      </c>
      <c r="B16" s="6" t="n">
        <v>397.31858816348</v>
      </c>
      <c r="C16" s="0" t="s">
        <v>116</v>
      </c>
    </row>
    <row collapsed="false" customFormat="false" customHeight="false" hidden="false" ht="12.1" outlineLevel="0" r="17">
      <c r="A17" s="11" t="n">
        <v>43731</v>
      </c>
      <c r="B17" s="6" t="n">
        <v>639.48005206057</v>
      </c>
      <c r="C17" s="0" t="s">
        <v>116</v>
      </c>
    </row>
    <row collapsed="false" customFormat="false" customHeight="false" hidden="false" ht="12.1" outlineLevel="0" r="18">
      <c r="A18" s="11" t="n">
        <v>43731</v>
      </c>
      <c r="B18" s="6" t="n">
        <v>95.909705287657</v>
      </c>
      <c r="C18" s="0" t="s">
        <v>116</v>
      </c>
    </row>
    <row collapsed="false" customFormat="false" customHeight="false" hidden="false" ht="12.1" outlineLevel="0" r="19">
      <c r="A19" s="11" t="n">
        <v>43880</v>
      </c>
      <c r="B19" s="6" t="n">
        <v>-35.57</v>
      </c>
      <c r="C19" s="0" t="s">
        <v>83</v>
      </c>
    </row>
    <row collapsed="false" customFormat="false" customHeight="false" hidden="false" ht="12.1" outlineLevel="0" r="20">
      <c r="A20" s="11" t="n">
        <v>44062</v>
      </c>
      <c r="B20" s="6" t="n">
        <v>-58.46</v>
      </c>
      <c r="C20" s="0" t="s">
        <v>98</v>
      </c>
    </row>
    <row collapsed="false" customFormat="false" customHeight="false" hidden="false" ht="12.1" outlineLevel="0" r="21">
      <c r="A21" s="11" t="n">
        <v>44062</v>
      </c>
      <c r="B21" s="6" t="n">
        <v>-30.89</v>
      </c>
      <c r="C21" s="0" t="s">
        <v>99</v>
      </c>
    </row>
    <row collapsed="false" customFormat="false" customHeight="false" hidden="false" ht="12.1" outlineLevel="0" r="22">
      <c r="A22" s="11" t="n">
        <v>44160</v>
      </c>
      <c r="B22" s="6" t="n">
        <v>-1093.6692932496</v>
      </c>
      <c r="C22" s="0" t="s">
        <v>134</v>
      </c>
    </row>
    <row collapsed="false" customFormat="false" customHeight="false" hidden="false" ht="12.1" outlineLevel="0" r="23">
      <c r="A23" s="11" t="n">
        <v>44161</v>
      </c>
      <c r="B23" s="6" t="n">
        <v>-898.53576193776</v>
      </c>
      <c r="C23" s="0" t="s">
        <v>134</v>
      </c>
    </row>
    <row collapsed="false" customFormat="false" customHeight="false" hidden="false" ht="12.1" outlineLevel="0" r="24">
      <c r="A24" s="11" t="n">
        <v>44162</v>
      </c>
      <c r="B24" s="6" t="n">
        <v>-656.80991043289</v>
      </c>
      <c r="C24" s="0" t="s">
        <v>134</v>
      </c>
    </row>
    <row collapsed="false" customFormat="false" customHeight="false" hidden="false" ht="12.1" outlineLevel="0" r="25">
      <c r="A25" s="11" t="n">
        <v>44162</v>
      </c>
      <c r="B25" s="6" t="n">
        <v>-28.55332808495</v>
      </c>
      <c r="C25" s="0" t="s">
        <v>134</v>
      </c>
    </row>
    <row collapsed="false" customFormat="false" customHeight="false" hidden="false" ht="12.1" outlineLevel="0" r="26">
      <c r="A26" s="0"/>
      <c r="B26" s="10" t="s">
        <f>=XIRR(B2:B25,A2:A25)</f>
      </c>
      <c r="C26" s="0"/>
    </row>
    <row collapsed="false" customFormat="false" customHeight="false" hidden="false" ht="12.1" outlineLevel="0" r="27">
      <c r="A27" s="0"/>
      <c r="B27" s="8" t="s">
        <f>=-SUM(B2:B25)</f>
      </c>
      <c r="C2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135</v>
      </c>
      <c r="C1" s="0"/>
      <c r="D1" s="0"/>
      <c r="E1" s="3" t="s">
        <v>136</v>
      </c>
      <c r="F1" s="0"/>
      <c r="G1" s="0"/>
      <c r="H1" s="3" t="s">
        <v>137</v>
      </c>
      <c r="I1" s="0"/>
      <c r="J1" s="0"/>
      <c r="K1" s="3" t="s">
        <v>138</v>
      </c>
      <c r="L1" s="0"/>
      <c r="M1" s="0"/>
      <c r="N1" s="3" t="s">
        <v>139</v>
      </c>
      <c r="O1" s="0"/>
    </row>
    <row collapsed="false" customFormat="false" customHeight="false" hidden="false" ht="12.1" outlineLevel="0" r="2">
      <c r="A2" s="11" t="n">
        <v>44159</v>
      </c>
      <c r="B2" s="6" t="n">
        <v>2500</v>
      </c>
      <c r="C2" s="6" t="n">
        <v>1656.0385427666</v>
      </c>
      <c r="D2" s="11" t="n">
        <v>44159</v>
      </c>
      <c r="E2" s="6" t="n">
        <v>10</v>
      </c>
      <c r="F2" s="6" t="n">
        <v>1213.4684530095</v>
      </c>
      <c r="G2" s="11" t="n">
        <v>44159</v>
      </c>
      <c r="H2" s="6" t="n">
        <v>1000</v>
      </c>
      <c r="I2" s="6" t="n">
        <v>355.33698521647</v>
      </c>
      <c r="J2" s="11" t="n">
        <v>44159</v>
      </c>
      <c r="K2" s="6" t="n">
        <v>5</v>
      </c>
      <c r="L2" s="6" t="n">
        <v>275.4010031679</v>
      </c>
      <c r="M2" s="11" t="n">
        <v>44159</v>
      </c>
      <c r="N2" s="6" t="n">
        <v>1000</v>
      </c>
      <c r="O2" s="6" t="n">
        <v>197.31401795143</v>
      </c>
    </row>
    <row collapsed="false" customFormat="false" customHeight="false" hidden="false" ht="12.1" outlineLevel="0" r="3">
      <c r="A3" s="11" t="n">
        <v>44160</v>
      </c>
      <c r="B3" s="6" t="n">
        <v>2300</v>
      </c>
      <c r="C3" s="6" t="n">
        <v>1528.9275416608</v>
      </c>
      <c r="D3" s="11" t="n">
        <v>44160</v>
      </c>
      <c r="E3" s="6" t="n">
        <v>8</v>
      </c>
      <c r="F3" s="6" t="n">
        <v>979.8946377083</v>
      </c>
      <c r="G3" s="11" t="n">
        <v>44160</v>
      </c>
      <c r="H3" s="6" t="n">
        <v>900</v>
      </c>
      <c r="I3" s="6" t="n">
        <v>319.65215143257</v>
      </c>
      <c r="J3" s="11" t="n">
        <v>44160</v>
      </c>
      <c r="K3" s="6" t="n">
        <v>1</v>
      </c>
      <c r="L3" s="6" t="n">
        <v>54.07058798701</v>
      </c>
      <c r="M3" s="11" t="n">
        <v>44308</v>
      </c>
      <c r="N3" s="6" t="n">
        <v>100</v>
      </c>
      <c r="O3" s="6" t="n">
        <v>22.759366725766</v>
      </c>
    </row>
    <row collapsed="false" customFormat="false" customHeight="false" hidden="false" ht="12.1" outlineLevel="0" r="4">
      <c r="A4" s="11" t="n">
        <v>44279</v>
      </c>
      <c r="B4" s="6" t="n">
        <v>300</v>
      </c>
      <c r="C4" s="6" t="n">
        <v>218.26628714744</v>
      </c>
      <c r="D4" s="11" t="n">
        <v>44522</v>
      </c>
      <c r="E4" s="6" t="n">
        <v>3</v>
      </c>
      <c r="F4" s="6" t="n">
        <v>521.35876429495</v>
      </c>
      <c r="G4" s="11" t="n">
        <v>44279</v>
      </c>
      <c r="H4" s="6" t="n">
        <v>100</v>
      </c>
      <c r="I4" s="6" t="n">
        <v>39.344997578243</v>
      </c>
      <c r="J4" s="11" t="n">
        <v>44279</v>
      </c>
      <c r="K4" s="6" t="n">
        <v>3</v>
      </c>
      <c r="L4" s="6" t="n">
        <v>165.55172940013</v>
      </c>
      <c r="M4" s="11" t="n">
        <v>44406</v>
      </c>
      <c r="N4" s="6" t="n">
        <v>28</v>
      </c>
      <c r="O4" s="6" t="n">
        <v>7.2848626794622</v>
      </c>
    </row>
    <row collapsed="false" customFormat="false" customHeight="false" hidden="false" ht="12.1" outlineLevel="0" r="5">
      <c r="A5" s="11" t="n">
        <v>44287</v>
      </c>
      <c r="B5" s="6" t="n">
        <v>500</v>
      </c>
      <c r="C5" s="6" t="n">
        <v>367.46274655494</v>
      </c>
      <c r="D5" s="11" t="n">
        <v>44158</v>
      </c>
      <c r="E5" s="6" t="n">
        <v>10</v>
      </c>
      <c r="F5" s="6" t="n">
        <v>1213.8068989107</v>
      </c>
      <c r="G5" s="11" t="n">
        <v>44406</v>
      </c>
      <c r="H5" s="6" t="n">
        <v>600</v>
      </c>
      <c r="I5" s="6" t="n">
        <v>252.24266663768</v>
      </c>
      <c r="J5" s="11" t="n">
        <v>44308</v>
      </c>
      <c r="K5" s="6" t="n">
        <v>7</v>
      </c>
      <c r="L5" s="6" t="n">
        <v>374.49173260019</v>
      </c>
      <c r="M5" s="11" t="n">
        <v>44407</v>
      </c>
      <c r="N5" s="6" t="n">
        <v>93</v>
      </c>
      <c r="O5" s="6" t="n">
        <v>24.210552203568</v>
      </c>
    </row>
    <row collapsed="false" customFormat="false" customHeight="false" hidden="false" ht="12.1" outlineLevel="0" r="6">
      <c r="A6" s="11" t="n">
        <v>44522</v>
      </c>
      <c r="B6" s="6" t="n">
        <v>229</v>
      </c>
      <c r="C6" s="6" t="n">
        <v>202.81631682602</v>
      </c>
      <c r="D6" s="11" t="n">
        <v>44161</v>
      </c>
      <c r="E6" s="6" t="n">
        <v>1</v>
      </c>
      <c r="F6" s="6" t="n">
        <v>123.30882557534</v>
      </c>
      <c r="G6" s="11" t="n">
        <v>44407</v>
      </c>
      <c r="H6" s="6" t="n">
        <v>100</v>
      </c>
      <c r="I6" s="6" t="n">
        <v>42.116725690801</v>
      </c>
      <c r="J6" s="11" t="n">
        <v>44406</v>
      </c>
      <c r="K6" s="6" t="n">
        <v>10</v>
      </c>
      <c r="L6" s="6" t="n">
        <v>465.84307854496</v>
      </c>
      <c r="M6" s="11" t="n">
        <v>44522</v>
      </c>
      <c r="N6" s="6" t="n">
        <v>749</v>
      </c>
      <c r="O6" s="6" t="n">
        <v>203.53991179425</v>
      </c>
    </row>
    <row collapsed="false" customFormat="false" customHeight="false" hidden="false" ht="12.1" outlineLevel="0" r="7">
      <c r="A7" s="11" t="n">
        <v>44158</v>
      </c>
      <c r="B7" s="6" t="n">
        <v>2000</v>
      </c>
      <c r="C7" s="6" t="n">
        <v>1313.0708309214</v>
      </c>
      <c r="D7" s="0"/>
      <c r="E7" s="5" t="s">
        <f>=SUM(F2:F6)/SUM(E2:E6)</f>
      </c>
      <c r="F7" s="0" t="s">
        <v>12</v>
      </c>
      <c r="G7" s="11" t="n">
        <v>44522</v>
      </c>
      <c r="H7" s="6" t="n">
        <v>716</v>
      </c>
      <c r="I7" s="6" t="n">
        <v>300.33176794935</v>
      </c>
      <c r="J7" s="11" t="n">
        <v>44407</v>
      </c>
      <c r="K7" s="6" t="n">
        <v>2</v>
      </c>
      <c r="L7" s="6" t="n">
        <v>90.166196659671</v>
      </c>
      <c r="M7" s="11" t="n">
        <v>44159</v>
      </c>
      <c r="N7" s="6" t="n">
        <v>1000</v>
      </c>
      <c r="O7" s="6" t="n">
        <v>196.61180042239</v>
      </c>
    </row>
    <row collapsed="false" customFormat="false" customHeight="false" hidden="false" ht="12.1" outlineLevel="0" r="8">
      <c r="A8" s="11" t="n">
        <v>44160</v>
      </c>
      <c r="B8" s="6" t="n">
        <v>500</v>
      </c>
      <c r="C8" s="6" t="n">
        <v>331.82803839894</v>
      </c>
      <c r="D8" s="0"/>
      <c r="E8" s="6" t="n">
        <v>21437.06362626</v>
      </c>
      <c r="F8" s="0" t="s">
        <v>140</v>
      </c>
      <c r="G8" s="11" t="n">
        <v>44158</v>
      </c>
      <c r="H8" s="6" t="n">
        <v>1000</v>
      </c>
      <c r="I8" s="6" t="n">
        <v>352.09611640267</v>
      </c>
      <c r="J8" s="11" t="n">
        <v>44522</v>
      </c>
      <c r="K8" s="6" t="n">
        <v>7</v>
      </c>
      <c r="L8" s="6" t="n">
        <v>309.45195068285</v>
      </c>
      <c r="M8" s="11" t="n">
        <v>44160</v>
      </c>
      <c r="N8" s="6" t="n">
        <v>1500</v>
      </c>
      <c r="O8" s="6" t="n">
        <v>299.7604683003</v>
      </c>
    </row>
    <row collapsed="false" customFormat="false" customHeight="false" hidden="false" ht="12.1" outlineLevel="0" r="9">
      <c r="A9" s="11" t="n">
        <v>44406</v>
      </c>
      <c r="B9" s="6" t="n">
        <v>100</v>
      </c>
      <c r="C9" s="6" t="n">
        <v>80.949016965363</v>
      </c>
      <c r="D9" s="0"/>
      <c r="E9" s="6" t="n">
        <v>32</v>
      </c>
      <c r="F9" s="0" t="s">
        <v>141</v>
      </c>
      <c r="G9" s="11" t="n">
        <v>44160</v>
      </c>
      <c r="H9" s="6" t="n">
        <v>1000</v>
      </c>
      <c r="I9" s="6" t="n">
        <v>354.72890445904</v>
      </c>
      <c r="J9" s="11" t="n">
        <v>44158</v>
      </c>
      <c r="K9" s="6" t="n">
        <v>5</v>
      </c>
      <c r="L9" s="6" t="n">
        <v>270.14445087618</v>
      </c>
      <c r="M9" s="11" t="n">
        <v>44161</v>
      </c>
      <c r="N9" s="6" t="n">
        <v>3400</v>
      </c>
      <c r="O9" s="6" t="n">
        <v>683.64772957639</v>
      </c>
    </row>
    <row collapsed="false" customFormat="false" customHeight="false" hidden="false" ht="12.1" outlineLevel="0" r="10">
      <c r="A10" s="11" t="n">
        <v>44522</v>
      </c>
      <c r="B10" s="6" t="n">
        <v>132</v>
      </c>
      <c r="C10" s="6" t="n">
        <v>117.31089295605</v>
      </c>
      <c r="D10" s="0"/>
      <c r="E10" s="5" t="s">
        <f>=E9*(ABS(E8)-ABS(E7))</f>
      </c>
      <c r="F10" s="0" t="s">
        <v>142</v>
      </c>
      <c r="G10" s="11" t="n">
        <v>44308</v>
      </c>
      <c r="H10" s="6" t="n">
        <v>400</v>
      </c>
      <c r="I10" s="6" t="n">
        <v>164.88952067045</v>
      </c>
      <c r="J10" s="11" t="n">
        <v>44160</v>
      </c>
      <c r="K10" s="6" t="n">
        <v>14</v>
      </c>
      <c r="L10" s="6" t="n">
        <v>759.61463886903</v>
      </c>
      <c r="M10" s="11" t="n">
        <v>44162</v>
      </c>
      <c r="N10" s="6" t="n">
        <v>100</v>
      </c>
      <c r="O10" s="6" t="n">
        <v>20.165854227467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12</v>
      </c>
      <c r="D11" s="0"/>
      <c r="E11" s="0"/>
      <c r="F11" s="0"/>
      <c r="G11" s="0"/>
      <c r="H11" s="5" t="s">
        <f>=SUM(I2:I10)/SUM(H2:H10)</f>
      </c>
      <c r="I11" s="0" t="s">
        <v>12</v>
      </c>
      <c r="J11" s="11" t="n">
        <v>44161</v>
      </c>
      <c r="K11" s="6" t="n">
        <v>1</v>
      </c>
      <c r="L11" s="6" t="n">
        <v>55.21042708158</v>
      </c>
      <c r="M11" s="11" t="n">
        <v>44308</v>
      </c>
      <c r="N11" s="6" t="n">
        <v>1000</v>
      </c>
      <c r="O11" s="6" t="n">
        <v>227.63792668036</v>
      </c>
    </row>
    <row collapsed="false" customFormat="false" customHeight="false" hidden="false" ht="12.1" outlineLevel="0" r="12">
      <c r="A12" s="0"/>
      <c r="B12" s="6" t="n">
        <v>97.20545954</v>
      </c>
      <c r="C12" s="0" t="s">
        <v>140</v>
      </c>
      <c r="D12" s="0"/>
      <c r="E12" s="0"/>
      <c r="F12" s="0"/>
      <c r="G12" s="0"/>
      <c r="H12" s="6" t="n">
        <v>43.41072528</v>
      </c>
      <c r="I12" s="0" t="s">
        <v>140</v>
      </c>
      <c r="J12" s="11" t="n">
        <v>44522</v>
      </c>
      <c r="K12" s="6" t="n">
        <v>1</v>
      </c>
      <c r="L12" s="6" t="n">
        <v>44.415399860091</v>
      </c>
      <c r="M12" s="0"/>
      <c r="N12" s="5" t="s">
        <f>=SUM(O2:O11)/SUM(N2:N11)</f>
      </c>
      <c r="O12" s="0" t="s">
        <v>12</v>
      </c>
    </row>
    <row collapsed="false" customFormat="false" customHeight="false" hidden="false" ht="12.1" outlineLevel="0" r="13">
      <c r="A13" s="0"/>
      <c r="B13" s="6" t="n">
        <v>8561</v>
      </c>
      <c r="C13" s="0" t="s">
        <v>141</v>
      </c>
      <c r="D13" s="0"/>
      <c r="E13" s="0"/>
      <c r="F13" s="0"/>
      <c r="G13" s="0"/>
      <c r="H13" s="6" t="n">
        <v>5816</v>
      </c>
      <c r="I13" s="0" t="s">
        <v>141</v>
      </c>
      <c r="J13" s="0"/>
      <c r="K13" s="5" t="s">
        <f>=SUM(L2:L12)/SUM(K2:K12)</f>
      </c>
      <c r="L13" s="0" t="s">
        <v>12</v>
      </c>
      <c r="M13" s="0"/>
      <c r="N13" s="6" t="n">
        <v>18.469</v>
      </c>
      <c r="O13" s="0" t="s">
        <v>140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142</v>
      </c>
      <c r="D14" s="0"/>
      <c r="E14" s="0"/>
      <c r="F14" s="0"/>
      <c r="G14" s="0"/>
      <c r="H14" s="5" t="s">
        <f>=H13*(ABS(H12)-ABS(H11))</f>
      </c>
      <c r="I14" s="0" t="s">
        <v>142</v>
      </c>
      <c r="J14" s="0"/>
      <c r="K14" s="6" t="n">
        <v>3157.06027966</v>
      </c>
      <c r="L14" s="0" t="s">
        <v>140</v>
      </c>
      <c r="M14" s="0"/>
      <c r="N14" s="6" t="n">
        <v>8970</v>
      </c>
      <c r="O14" s="0" t="s">
        <v>141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6" t="n">
        <v>56</v>
      </c>
      <c r="L15" s="0" t="s">
        <v>141</v>
      </c>
      <c r="M15" s="0"/>
      <c r="N15" s="5" t="s">
        <f>=N14*(ABS(N13)-ABS(N12))</f>
      </c>
      <c r="O15" s="0" t="s">
        <v>142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5" t="s">
        <f>=K15*(ABS(K14)-ABS(K13))</f>
      </c>
      <c r="L16" s="0" t="s">
        <v>142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143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144</v>
      </c>
      <c r="L1" s="18" t="s">
        <v>145</v>
      </c>
      <c r="M1" s="18" t="s">
        <v>47</v>
      </c>
      <c r="N1" s="18" t="s">
        <v>21</v>
      </c>
      <c r="O1" s="18" t="s">
        <v>146</v>
      </c>
      <c r="P1" s="18" t="s">
        <v>147</v>
      </c>
    </row>
    <row collapsed="false" customFormat="false" customHeight="false" hidden="false" ht="12.1" outlineLevel="0" r="2">
      <c r="A2" s="21" t="n">
        <v>43640</v>
      </c>
      <c r="B2" s="22" t="s">
        <v>148</v>
      </c>
      <c r="C2" s="22" t="s">
        <v>149</v>
      </c>
      <c r="D2" s="22" t="s">
        <v>148</v>
      </c>
      <c r="E2" s="22" t="s">
        <v>148</v>
      </c>
      <c r="F2" s="22" t="s">
        <v>21</v>
      </c>
      <c r="G2" s="23" t="n">
        <v>1</v>
      </c>
      <c r="H2" s="24" t="n">
        <v>-175</v>
      </c>
      <c r="I2" s="24" t="n">
        <v>-175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150</v>
      </c>
    </row>
    <row collapsed="false" customFormat="false" customHeight="false" hidden="false" ht="12.1" outlineLevel="0" r="3">
      <c r="A3" s="25" t="n">
        <v>43640</v>
      </c>
      <c r="B3" s="26" t="s">
        <v>151</v>
      </c>
      <c r="C3" s="26" t="s">
        <v>65</v>
      </c>
      <c r="D3" s="26" t="s">
        <v>151</v>
      </c>
      <c r="E3" s="26" t="s">
        <v>151</v>
      </c>
      <c r="F3" s="26" t="s">
        <v>21</v>
      </c>
      <c r="G3" s="27" t="n">
        <v>2</v>
      </c>
      <c r="H3" s="28" t="n">
        <v>25500</v>
      </c>
      <c r="I3" s="28" t="n">
        <v>51000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  <c r="P3" s="26" t="s">
        <v>150</v>
      </c>
    </row>
    <row collapsed="false" customFormat="false" customHeight="false" hidden="false" ht="12.1" outlineLevel="0" r="4">
      <c r="A4" s="20" t="n">
        <v>43640.665868056</v>
      </c>
      <c r="B4" s="16" t="s">
        <v>119</v>
      </c>
      <c r="C4" s="16" t="s">
        <v>152</v>
      </c>
      <c r="D4" s="16" t="s">
        <v>116</v>
      </c>
      <c r="E4" s="16" t="s">
        <v>153</v>
      </c>
      <c r="F4" s="16" t="s">
        <v>21</v>
      </c>
      <c r="G4" s="7" t="n">
        <v>49</v>
      </c>
      <c r="H4" s="6" t="n">
        <v>99.42</v>
      </c>
      <c r="I4" s="6" t="n">
        <v>-48715.8</v>
      </c>
      <c r="J4" s="6" t="n">
        <v>-1174.53</v>
      </c>
      <c r="K4" s="6" t="n">
        <v>-27.77</v>
      </c>
      <c r="L4" s="6" t="n">
        <v>0</v>
      </c>
      <c r="M4" s="6"/>
      <c r="N4" s="6" t="s">
        <f>=I4+J4+K4+L4</f>
      </c>
      <c r="O4" s="16"/>
      <c r="P4" s="16" t="s">
        <v>150</v>
      </c>
    </row>
    <row collapsed="false" customFormat="false" customHeight="false" hidden="false" ht="12.1" outlineLevel="0" r="5">
      <c r="A5" s="25" t="n">
        <v>43647</v>
      </c>
      <c r="B5" s="26" t="s">
        <v>151</v>
      </c>
      <c r="C5" s="26" t="s">
        <v>66</v>
      </c>
      <c r="D5" s="26" t="s">
        <v>151</v>
      </c>
      <c r="E5" s="26" t="s">
        <v>151</v>
      </c>
      <c r="F5" s="26" t="s">
        <v>21</v>
      </c>
      <c r="G5" s="27" t="n">
        <v>1</v>
      </c>
      <c r="H5" s="28" t="n">
        <v>7000</v>
      </c>
      <c r="I5" s="28" t="n">
        <v>7000</v>
      </c>
      <c r="J5" s="28" t="n">
        <v>0</v>
      </c>
      <c r="K5" s="28" t="n">
        <v>0</v>
      </c>
      <c r="L5" s="28" t="n">
        <v>0</v>
      </c>
      <c r="M5" s="28"/>
      <c r="N5" s="6" t="s">
        <f>=I5+J5+K5+L5</f>
      </c>
      <c r="O5" s="26"/>
      <c r="P5" s="26" t="s">
        <v>150</v>
      </c>
    </row>
    <row collapsed="false" customFormat="false" customHeight="false" hidden="false" ht="12.1" outlineLevel="0" r="6">
      <c r="A6" s="21" t="n">
        <v>43648</v>
      </c>
      <c r="B6" s="22" t="s">
        <v>148</v>
      </c>
      <c r="C6" s="22" t="s">
        <v>149</v>
      </c>
      <c r="D6" s="22" t="s">
        <v>148</v>
      </c>
      <c r="E6" s="22" t="s">
        <v>148</v>
      </c>
      <c r="F6" s="22" t="s">
        <v>21</v>
      </c>
      <c r="G6" s="23" t="n">
        <v>1</v>
      </c>
      <c r="H6" s="24" t="n">
        <v>-175</v>
      </c>
      <c r="I6" s="24" t="n">
        <v>-175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  <c r="P6" s="22" t="s">
        <v>150</v>
      </c>
    </row>
    <row collapsed="false" customFormat="false" customHeight="false" hidden="false" ht="12.1" outlineLevel="0" r="7">
      <c r="A7" s="20" t="n">
        <v>43648.725127315</v>
      </c>
      <c r="B7" s="16" t="s">
        <v>119</v>
      </c>
      <c r="C7" s="16" t="s">
        <v>152</v>
      </c>
      <c r="D7" s="16" t="s">
        <v>116</v>
      </c>
      <c r="E7" s="16" t="s">
        <v>153</v>
      </c>
      <c r="F7" s="16" t="s">
        <v>21</v>
      </c>
      <c r="G7" s="7" t="n">
        <v>7</v>
      </c>
      <c r="H7" s="6" t="n">
        <v>99.51</v>
      </c>
      <c r="I7" s="6" t="n">
        <v>-6965.7</v>
      </c>
      <c r="J7" s="6" t="n">
        <v>-178.5</v>
      </c>
      <c r="K7" s="6" t="n">
        <v>-3.97</v>
      </c>
      <c r="L7" s="6" t="n">
        <v>0</v>
      </c>
      <c r="M7" s="6"/>
      <c r="N7" s="6" t="s">
        <f>=I7+J7+K7+L7</f>
      </c>
      <c r="O7" s="16"/>
      <c r="P7" s="16" t="s">
        <v>150</v>
      </c>
    </row>
    <row collapsed="false" customFormat="false" customHeight="false" hidden="false" ht="12.1" outlineLevel="0" r="8">
      <c r="A8" s="25" t="n">
        <v>43654</v>
      </c>
      <c r="B8" s="26" t="s">
        <v>151</v>
      </c>
      <c r="C8" s="26" t="s">
        <v>67</v>
      </c>
      <c r="D8" s="26" t="s">
        <v>151</v>
      </c>
      <c r="E8" s="26" t="s">
        <v>151</v>
      </c>
      <c r="F8" s="26" t="s">
        <v>21</v>
      </c>
      <c r="G8" s="27" t="n">
        <v>1</v>
      </c>
      <c r="H8" s="28" t="n">
        <v>7000</v>
      </c>
      <c r="I8" s="28" t="n">
        <v>7000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  <c r="P8" s="26" t="s">
        <v>150</v>
      </c>
    </row>
    <row collapsed="false" customFormat="false" customHeight="false" hidden="false" ht="12.1" outlineLevel="0" r="9">
      <c r="A9" s="20" t="n">
        <v>43654.777152778</v>
      </c>
      <c r="B9" s="16" t="s">
        <v>119</v>
      </c>
      <c r="C9" s="16" t="s">
        <v>152</v>
      </c>
      <c r="D9" s="16" t="s">
        <v>116</v>
      </c>
      <c r="E9" s="16" t="s">
        <v>153</v>
      </c>
      <c r="F9" s="16" t="s">
        <v>21</v>
      </c>
      <c r="G9" s="7" t="n">
        <v>7</v>
      </c>
      <c r="H9" s="6" t="n">
        <v>99.71</v>
      </c>
      <c r="I9" s="6" t="n">
        <v>-6979.7</v>
      </c>
      <c r="J9" s="6" t="n">
        <v>-186.55</v>
      </c>
      <c r="K9" s="6" t="n">
        <v>-3.98</v>
      </c>
      <c r="L9" s="6" t="n">
        <v>0</v>
      </c>
      <c r="M9" s="6"/>
      <c r="N9" s="6" t="s">
        <f>=I9+J9+K9+L9</f>
      </c>
      <c r="O9" s="16"/>
      <c r="P9" s="16" t="s">
        <v>150</v>
      </c>
    </row>
    <row collapsed="false" customFormat="false" customHeight="false" hidden="false" ht="12.1" outlineLevel="0" r="10">
      <c r="A10" s="25" t="n">
        <v>43661</v>
      </c>
      <c r="B10" s="26" t="s">
        <v>151</v>
      </c>
      <c r="C10" s="26" t="s">
        <v>68</v>
      </c>
      <c r="D10" s="26" t="s">
        <v>151</v>
      </c>
      <c r="E10" s="26" t="s">
        <v>151</v>
      </c>
      <c r="F10" s="26" t="s">
        <v>21</v>
      </c>
      <c r="G10" s="27" t="n">
        <v>1</v>
      </c>
      <c r="H10" s="28" t="n">
        <v>7000</v>
      </c>
      <c r="I10" s="28" t="n">
        <v>7000</v>
      </c>
      <c r="J10" s="28" t="n">
        <v>0</v>
      </c>
      <c r="K10" s="28" t="n">
        <v>0</v>
      </c>
      <c r="L10" s="28" t="n">
        <v>0</v>
      </c>
      <c r="M10" s="28"/>
      <c r="N10" s="6" t="s">
        <f>=I10+J10+K10+L10</f>
      </c>
      <c r="O10" s="26"/>
      <c r="P10" s="26" t="s">
        <v>150</v>
      </c>
    </row>
    <row collapsed="false" customFormat="false" customHeight="false" hidden="false" ht="12.1" outlineLevel="0" r="11">
      <c r="A11" s="20" t="n">
        <v>43662.451516204</v>
      </c>
      <c r="B11" s="16" t="s">
        <v>119</v>
      </c>
      <c r="C11" s="16" t="s">
        <v>152</v>
      </c>
      <c r="D11" s="16" t="s">
        <v>116</v>
      </c>
      <c r="E11" s="16" t="s">
        <v>153</v>
      </c>
      <c r="F11" s="16" t="s">
        <v>21</v>
      </c>
      <c r="G11" s="7" t="n">
        <v>7</v>
      </c>
      <c r="H11" s="6" t="n">
        <v>99.82</v>
      </c>
      <c r="I11" s="6" t="n">
        <v>-6987.4</v>
      </c>
      <c r="J11" s="6" t="n">
        <v>-197.33</v>
      </c>
      <c r="K11" s="6" t="n">
        <v>-3.98</v>
      </c>
      <c r="L11" s="6" t="n">
        <v>0</v>
      </c>
      <c r="M11" s="6"/>
      <c r="N11" s="6" t="s">
        <f>=I11+J11+K11+L11</f>
      </c>
      <c r="O11" s="16"/>
      <c r="P11" s="16" t="s">
        <v>150</v>
      </c>
    </row>
    <row collapsed="false" customFormat="false" customHeight="false" hidden="false" ht="12.1" outlineLevel="0" r="12">
      <c r="A12" s="25" t="n">
        <v>43668</v>
      </c>
      <c r="B12" s="26" t="s">
        <v>151</v>
      </c>
      <c r="C12" s="26" t="s">
        <v>69</v>
      </c>
      <c r="D12" s="26" t="s">
        <v>151</v>
      </c>
      <c r="E12" s="26" t="s">
        <v>151</v>
      </c>
      <c r="F12" s="26" t="s">
        <v>21</v>
      </c>
      <c r="G12" s="27" t="n">
        <v>1</v>
      </c>
      <c r="H12" s="28" t="n">
        <v>7000</v>
      </c>
      <c r="I12" s="28" t="n">
        <v>7000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  <c r="P12" s="26" t="s">
        <v>150</v>
      </c>
    </row>
    <row collapsed="false" customFormat="false" customHeight="false" hidden="false" ht="12.1" outlineLevel="0" r="13">
      <c r="A13" s="20" t="n">
        <v>43668.585486111</v>
      </c>
      <c r="B13" s="16" t="s">
        <v>119</v>
      </c>
      <c r="C13" s="16" t="s">
        <v>152</v>
      </c>
      <c r="D13" s="16" t="s">
        <v>116</v>
      </c>
      <c r="E13" s="16" t="s">
        <v>153</v>
      </c>
      <c r="F13" s="16" t="s">
        <v>21</v>
      </c>
      <c r="G13" s="7" t="n">
        <v>7</v>
      </c>
      <c r="H13" s="6" t="n">
        <v>99.985</v>
      </c>
      <c r="I13" s="6" t="n">
        <v>-6998.95</v>
      </c>
      <c r="J13" s="6" t="n">
        <v>-205.38</v>
      </c>
      <c r="K13" s="6" t="n">
        <v>-3.99</v>
      </c>
      <c r="L13" s="6" t="n">
        <v>0</v>
      </c>
      <c r="M13" s="6"/>
      <c r="N13" s="6" t="s">
        <f>=I13+J13+K13+L13</f>
      </c>
      <c r="O13" s="16"/>
      <c r="P13" s="16" t="s">
        <v>150</v>
      </c>
    </row>
    <row collapsed="false" customFormat="false" customHeight="false" hidden="false" ht="12.1" outlineLevel="0" r="14">
      <c r="A14" s="25" t="n">
        <v>43675</v>
      </c>
      <c r="B14" s="26" t="s">
        <v>151</v>
      </c>
      <c r="C14" s="26" t="s">
        <v>70</v>
      </c>
      <c r="D14" s="26" t="s">
        <v>151</v>
      </c>
      <c r="E14" s="26" t="s">
        <v>151</v>
      </c>
      <c r="F14" s="26" t="s">
        <v>21</v>
      </c>
      <c r="G14" s="27" t="n">
        <v>2</v>
      </c>
      <c r="H14" s="28" t="n">
        <v>4000</v>
      </c>
      <c r="I14" s="28" t="n">
        <v>8000</v>
      </c>
      <c r="J14" s="28" t="n">
        <v>0</v>
      </c>
      <c r="K14" s="28" t="n">
        <v>0</v>
      </c>
      <c r="L14" s="28" t="n">
        <v>0</v>
      </c>
      <c r="M14" s="28"/>
      <c r="N14" s="6" t="s">
        <f>=I14+J14+K14+L14</f>
      </c>
      <c r="O14" s="26"/>
      <c r="P14" s="26" t="s">
        <v>150</v>
      </c>
    </row>
    <row collapsed="false" customFormat="false" customHeight="false" hidden="false" ht="12.1" outlineLevel="0" r="15">
      <c r="A15" s="20" t="n">
        <v>43675.5990625</v>
      </c>
      <c r="B15" s="16" t="s">
        <v>119</v>
      </c>
      <c r="C15" s="16" t="s">
        <v>152</v>
      </c>
      <c r="D15" s="16" t="s">
        <v>116</v>
      </c>
      <c r="E15" s="16" t="s">
        <v>153</v>
      </c>
      <c r="F15" s="16" t="s">
        <v>21</v>
      </c>
      <c r="G15" s="7" t="n">
        <v>7</v>
      </c>
      <c r="H15" s="6" t="n">
        <v>100.211</v>
      </c>
      <c r="I15" s="6" t="n">
        <v>-7014.77</v>
      </c>
      <c r="J15" s="6" t="n">
        <v>-214.76</v>
      </c>
      <c r="K15" s="6" t="n">
        <v>-4</v>
      </c>
      <c r="L15" s="6" t="n">
        <v>0</v>
      </c>
      <c r="M15" s="6"/>
      <c r="N15" s="6" t="s">
        <f>=I15+J15+K15+L15</f>
      </c>
      <c r="O15" s="16"/>
      <c r="P15" s="16" t="s">
        <v>150</v>
      </c>
    </row>
    <row collapsed="false" customFormat="false" customHeight="false" hidden="false" ht="12.1" outlineLevel="0" r="16">
      <c r="A16" s="21" t="n">
        <v>43682</v>
      </c>
      <c r="B16" s="22" t="s">
        <v>148</v>
      </c>
      <c r="C16" s="22" t="s">
        <v>149</v>
      </c>
      <c r="D16" s="22" t="s">
        <v>148</v>
      </c>
      <c r="E16" s="22" t="s">
        <v>148</v>
      </c>
      <c r="F16" s="22" t="s">
        <v>21</v>
      </c>
      <c r="G16" s="23" t="n">
        <v>1</v>
      </c>
      <c r="H16" s="24" t="n">
        <v>-175</v>
      </c>
      <c r="I16" s="24" t="n">
        <v>-175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  <c r="P16" s="22" t="s">
        <v>150</v>
      </c>
    </row>
    <row collapsed="false" customFormat="false" customHeight="false" hidden="false" ht="12.1" outlineLevel="0" r="17">
      <c r="A17" s="25" t="n">
        <v>43682</v>
      </c>
      <c r="B17" s="26" t="s">
        <v>151</v>
      </c>
      <c r="C17" s="26" t="s">
        <v>71</v>
      </c>
      <c r="D17" s="26" t="s">
        <v>151</v>
      </c>
      <c r="E17" s="26" t="s">
        <v>151</v>
      </c>
      <c r="F17" s="26" t="s">
        <v>21</v>
      </c>
      <c r="G17" s="27" t="n">
        <v>1</v>
      </c>
      <c r="H17" s="28" t="n">
        <v>7000</v>
      </c>
      <c r="I17" s="28" t="n">
        <v>7000</v>
      </c>
      <c r="J17" s="28" t="n">
        <v>0</v>
      </c>
      <c r="K17" s="28" t="n">
        <v>0</v>
      </c>
      <c r="L17" s="28" t="n">
        <v>0</v>
      </c>
      <c r="M17" s="28"/>
      <c r="N17" s="6" t="s">
        <f>=I17+J17+K17+L17</f>
      </c>
      <c r="O17" s="26"/>
      <c r="P17" s="26" t="s">
        <v>150</v>
      </c>
    </row>
    <row collapsed="false" customFormat="false" customHeight="false" hidden="false" ht="12.1" outlineLevel="0" r="18">
      <c r="A18" s="20" t="n">
        <v>43682.624293981</v>
      </c>
      <c r="B18" s="16" t="s">
        <v>119</v>
      </c>
      <c r="C18" s="16" t="s">
        <v>152</v>
      </c>
      <c r="D18" s="16" t="s">
        <v>116</v>
      </c>
      <c r="E18" s="16" t="s">
        <v>153</v>
      </c>
      <c r="F18" s="16" t="s">
        <v>21</v>
      </c>
      <c r="G18" s="7" t="n">
        <v>7</v>
      </c>
      <c r="H18" s="6" t="n">
        <v>99.97</v>
      </c>
      <c r="I18" s="6" t="n">
        <v>-6997.9</v>
      </c>
      <c r="J18" s="6" t="n">
        <v>-224.14</v>
      </c>
      <c r="K18" s="6" t="n">
        <v>-3.99</v>
      </c>
      <c r="L18" s="6" t="n">
        <v>0</v>
      </c>
      <c r="M18" s="6"/>
      <c r="N18" s="6" t="s">
        <f>=I18+J18+K18+L18</f>
      </c>
      <c r="O18" s="16"/>
      <c r="P18" s="16" t="s">
        <v>150</v>
      </c>
    </row>
    <row collapsed="false" customFormat="false" customHeight="false" hidden="false" ht="12.1" outlineLevel="0" r="19">
      <c r="A19" s="25" t="n">
        <v>43689</v>
      </c>
      <c r="B19" s="26" t="s">
        <v>151</v>
      </c>
      <c r="C19" s="26" t="s">
        <v>72</v>
      </c>
      <c r="D19" s="26" t="s">
        <v>151</v>
      </c>
      <c r="E19" s="26" t="s">
        <v>151</v>
      </c>
      <c r="F19" s="26" t="s">
        <v>21</v>
      </c>
      <c r="G19" s="27" t="n">
        <v>1</v>
      </c>
      <c r="H19" s="28" t="n">
        <v>7000</v>
      </c>
      <c r="I19" s="28" t="n">
        <v>7000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  <c r="P19" s="26" t="s">
        <v>150</v>
      </c>
    </row>
    <row collapsed="false" customFormat="false" customHeight="false" hidden="false" ht="12.1" outlineLevel="0" r="20">
      <c r="A20" s="20" t="n">
        <v>43689.569479167</v>
      </c>
      <c r="B20" s="16" t="s">
        <v>119</v>
      </c>
      <c r="C20" s="16" t="s">
        <v>152</v>
      </c>
      <c r="D20" s="16" t="s">
        <v>116</v>
      </c>
      <c r="E20" s="16" t="s">
        <v>153</v>
      </c>
      <c r="F20" s="16" t="s">
        <v>21</v>
      </c>
      <c r="G20" s="7" t="n">
        <v>14</v>
      </c>
      <c r="H20" s="6" t="n">
        <v>100.1335</v>
      </c>
      <c r="I20" s="6" t="n">
        <v>-14018.69</v>
      </c>
      <c r="J20" s="6" t="n">
        <v>-467.18</v>
      </c>
      <c r="K20" s="6" t="n">
        <v>-8</v>
      </c>
      <c r="L20" s="6" t="n">
        <v>0</v>
      </c>
      <c r="M20" s="6"/>
      <c r="N20" s="6" t="s">
        <f>=I20+J20+K20+L20</f>
      </c>
      <c r="O20" s="16"/>
      <c r="P20" s="16" t="s">
        <v>150</v>
      </c>
    </row>
    <row collapsed="false" customFormat="false" customHeight="false" hidden="false" ht="12.1" outlineLevel="0" r="21">
      <c r="A21" s="29" t="n">
        <v>43689.750150463</v>
      </c>
      <c r="B21" s="30" t="s">
        <v>119</v>
      </c>
      <c r="C21" s="30" t="s">
        <v>152</v>
      </c>
      <c r="D21" s="30" t="s">
        <v>134</v>
      </c>
      <c r="E21" s="30" t="s">
        <v>153</v>
      </c>
      <c r="F21" s="30" t="s">
        <v>21</v>
      </c>
      <c r="G21" s="31" t="n">
        <v>-7</v>
      </c>
      <c r="H21" s="32" t="n">
        <v>100.125</v>
      </c>
      <c r="I21" s="32" t="n">
        <v>7008.75</v>
      </c>
      <c r="J21" s="32" t="n">
        <v>233.59</v>
      </c>
      <c r="K21" s="32" t="n">
        <v>-3.99</v>
      </c>
      <c r="L21" s="32" t="n">
        <v>0</v>
      </c>
      <c r="M21" s="32"/>
      <c r="N21" s="6" t="s">
        <f>=I21+J21+K21+L21</f>
      </c>
      <c r="O21" s="30"/>
      <c r="P21" s="30" t="s">
        <v>150</v>
      </c>
    </row>
    <row collapsed="false" customFormat="false" customHeight="false" hidden="false" ht="12.1" outlineLevel="0" r="22">
      <c r="A22" s="25" t="n">
        <v>43696</v>
      </c>
      <c r="B22" s="26" t="s">
        <v>151</v>
      </c>
      <c r="C22" s="26" t="s">
        <v>73</v>
      </c>
      <c r="D22" s="26" t="s">
        <v>151</v>
      </c>
      <c r="E22" s="26" t="s">
        <v>151</v>
      </c>
      <c r="F22" s="26" t="s">
        <v>21</v>
      </c>
      <c r="G22" s="27" t="n">
        <v>1</v>
      </c>
      <c r="H22" s="28" t="n">
        <v>7000</v>
      </c>
      <c r="I22" s="28" t="n">
        <v>7000</v>
      </c>
      <c r="J22" s="28" t="n">
        <v>0</v>
      </c>
      <c r="K22" s="28" t="n">
        <v>0</v>
      </c>
      <c r="L22" s="28" t="n">
        <v>0</v>
      </c>
      <c r="M22" s="28"/>
      <c r="N22" s="6" t="s">
        <f>=I22+J22+K22+L22</f>
      </c>
      <c r="O22" s="26"/>
      <c r="P22" s="26" t="s">
        <v>150</v>
      </c>
    </row>
    <row collapsed="false" customFormat="false" customHeight="false" hidden="false" ht="12.1" outlineLevel="0" r="23">
      <c r="A23" s="20" t="n">
        <v>43696.47380787</v>
      </c>
      <c r="B23" s="16" t="s">
        <v>119</v>
      </c>
      <c r="C23" s="16" t="s">
        <v>152</v>
      </c>
      <c r="D23" s="16" t="s">
        <v>116</v>
      </c>
      <c r="E23" s="16" t="s">
        <v>153</v>
      </c>
      <c r="F23" s="16" t="s">
        <v>21</v>
      </c>
      <c r="G23" s="7" t="n">
        <v>553</v>
      </c>
      <c r="H23" s="6" t="n">
        <v>100.155</v>
      </c>
      <c r="I23" s="6" t="n">
        <v>-553857.15</v>
      </c>
      <c r="J23" s="6" t="n">
        <v>-19194.63</v>
      </c>
      <c r="K23" s="6" t="n">
        <v>-315.69</v>
      </c>
      <c r="L23" s="6" t="n">
        <v>0</v>
      </c>
      <c r="M23" s="6"/>
      <c r="N23" s="6" t="s">
        <f>=I23+J23+K23+L23</f>
      </c>
      <c r="O23" s="16"/>
      <c r="P23" s="16" t="s">
        <v>150</v>
      </c>
    </row>
    <row collapsed="false" customFormat="false" customHeight="false" hidden="false" ht="12.1" outlineLevel="0" r="24">
      <c r="A24" s="21" t="n">
        <v>43697</v>
      </c>
      <c r="B24" s="22" t="s">
        <v>148</v>
      </c>
      <c r="C24" s="22" t="s">
        <v>154</v>
      </c>
      <c r="D24" s="22" t="s">
        <v>148</v>
      </c>
      <c r="E24" s="22" t="s">
        <v>148</v>
      </c>
      <c r="F24" s="22" t="s">
        <v>21</v>
      </c>
      <c r="G24" s="23" t="n">
        <v>1</v>
      </c>
      <c r="H24" s="24" t="n">
        <v>-254.81</v>
      </c>
      <c r="I24" s="24" t="n">
        <v>-254.81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  <c r="P24" s="22" t="s">
        <v>150</v>
      </c>
    </row>
    <row collapsed="false" customFormat="false" customHeight="false" hidden="false" ht="12.1" outlineLevel="0" r="25">
      <c r="A25" s="29" t="n">
        <v>43697.45587963</v>
      </c>
      <c r="B25" s="30" t="s">
        <v>119</v>
      </c>
      <c r="C25" s="30" t="s">
        <v>152</v>
      </c>
      <c r="D25" s="30" t="s">
        <v>134</v>
      </c>
      <c r="E25" s="30" t="s">
        <v>153</v>
      </c>
      <c r="F25" s="30" t="s">
        <v>21</v>
      </c>
      <c r="G25" s="31" t="n">
        <v>-597</v>
      </c>
      <c r="H25" s="32" t="n">
        <v>100.19888274707</v>
      </c>
      <c r="I25" s="32" t="n">
        <v>598187.33</v>
      </c>
      <c r="J25" s="32" t="n">
        <v>0</v>
      </c>
      <c r="K25" s="32" t="n">
        <v>-340.96</v>
      </c>
      <c r="L25" s="32" t="n">
        <v>0</v>
      </c>
      <c r="M25" s="32"/>
      <c r="N25" s="6" t="s">
        <f>=I25+J25+K25+L25</f>
      </c>
      <c r="O25" s="30"/>
      <c r="P25" s="30" t="s">
        <v>150</v>
      </c>
    </row>
    <row collapsed="false" customFormat="false" customHeight="false" hidden="false" ht="12.1" outlineLevel="0" r="26">
      <c r="A26" s="25" t="n">
        <v>43698</v>
      </c>
      <c r="B26" s="26" t="s">
        <v>155</v>
      </c>
      <c r="C26" s="26" t="s">
        <v>156</v>
      </c>
      <c r="D26" s="26" t="s">
        <v>155</v>
      </c>
      <c r="E26" s="26" t="s">
        <v>155</v>
      </c>
      <c r="F26" s="26" t="s">
        <v>21</v>
      </c>
      <c r="G26" s="27" t="n">
        <v>1</v>
      </c>
      <c r="H26" s="28" t="n">
        <v>22719.9</v>
      </c>
      <c r="I26" s="28" t="n">
        <v>22719.9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  <c r="P26" s="26" t="s">
        <v>150</v>
      </c>
    </row>
    <row collapsed="false" customFormat="false" customHeight="false" hidden="false" ht="12.1" outlineLevel="0" r="27">
      <c r="A27" s="20" t="n">
        <v>43699.43119213</v>
      </c>
      <c r="B27" s="16" t="s">
        <v>119</v>
      </c>
      <c r="C27" s="16" t="s">
        <v>152</v>
      </c>
      <c r="D27" s="16" t="s">
        <v>116</v>
      </c>
      <c r="E27" s="16" t="s">
        <v>153</v>
      </c>
      <c r="F27" s="16" t="s">
        <v>21</v>
      </c>
      <c r="G27" s="7" t="n">
        <v>53</v>
      </c>
      <c r="H27" s="6" t="n">
        <v>100.307</v>
      </c>
      <c r="I27" s="6" t="n">
        <v>-53162.71</v>
      </c>
      <c r="J27" s="6" t="n">
        <v>-20.14</v>
      </c>
      <c r="K27" s="6" t="n">
        <v>-30.3</v>
      </c>
      <c r="L27" s="6" t="n">
        <v>0</v>
      </c>
      <c r="M27" s="6"/>
      <c r="N27" s="6" t="s">
        <f>=I27+J27+K27+L27</f>
      </c>
      <c r="O27" s="16"/>
      <c r="P27" s="16" t="s">
        <v>150</v>
      </c>
    </row>
    <row collapsed="false" customFormat="false" customHeight="false" hidden="false" ht="12.1" outlineLevel="0" r="28">
      <c r="A28" s="25" t="n">
        <v>43703</v>
      </c>
      <c r="B28" s="26" t="s">
        <v>151</v>
      </c>
      <c r="C28" s="26" t="s">
        <v>75</v>
      </c>
      <c r="D28" s="26" t="s">
        <v>151</v>
      </c>
      <c r="E28" s="26" t="s">
        <v>151</v>
      </c>
      <c r="F28" s="26" t="s">
        <v>21</v>
      </c>
      <c r="G28" s="27" t="n">
        <v>1</v>
      </c>
      <c r="H28" s="28" t="n">
        <v>7000</v>
      </c>
      <c r="I28" s="28" t="n">
        <v>7000</v>
      </c>
      <c r="J28" s="28" t="n">
        <v>0</v>
      </c>
      <c r="K28" s="28" t="n">
        <v>0</v>
      </c>
      <c r="L28" s="28" t="n">
        <v>0</v>
      </c>
      <c r="M28" s="28"/>
      <c r="N28" s="6" t="s">
        <f>=I28+J28+K28+L28</f>
      </c>
      <c r="O28" s="26"/>
      <c r="P28" s="26" t="s">
        <v>150</v>
      </c>
    </row>
    <row collapsed="false" customFormat="false" customHeight="false" hidden="false" ht="12.1" outlineLevel="0" r="29">
      <c r="A29" s="20" t="n">
        <v>43704.491712963</v>
      </c>
      <c r="B29" s="16" t="s">
        <v>119</v>
      </c>
      <c r="C29" s="16" t="s">
        <v>152</v>
      </c>
      <c r="D29" s="16" t="s">
        <v>116</v>
      </c>
      <c r="E29" s="16" t="s">
        <v>153</v>
      </c>
      <c r="F29" s="16" t="s">
        <v>21</v>
      </c>
      <c r="G29" s="7" t="n">
        <v>3</v>
      </c>
      <c r="H29" s="6" t="n">
        <v>100.415</v>
      </c>
      <c r="I29" s="6" t="n">
        <v>-3012.45</v>
      </c>
      <c r="J29" s="6" t="n">
        <v>-4.02</v>
      </c>
      <c r="K29" s="6" t="n">
        <v>-1.72</v>
      </c>
      <c r="L29" s="6" t="n">
        <v>0</v>
      </c>
      <c r="M29" s="6"/>
      <c r="N29" s="6" t="s">
        <f>=I29+J29+K29+L29</f>
      </c>
      <c r="O29" s="16"/>
      <c r="P29" s="16" t="s">
        <v>150</v>
      </c>
    </row>
    <row collapsed="false" customFormat="false" customHeight="false" hidden="false" ht="12.1" outlineLevel="0" r="30">
      <c r="A30" s="20" t="n">
        <v>43706.5915625</v>
      </c>
      <c r="B30" s="16" t="s">
        <v>120</v>
      </c>
      <c r="C30" s="16" t="s">
        <v>157</v>
      </c>
      <c r="D30" s="16" t="s">
        <v>116</v>
      </c>
      <c r="E30" s="16" t="s">
        <v>158</v>
      </c>
      <c r="F30" s="16" t="s">
        <v>21</v>
      </c>
      <c r="G30" s="7" t="n">
        <v>20</v>
      </c>
      <c r="H30" s="6" t="n">
        <v>193.67</v>
      </c>
      <c r="I30" s="6" t="n">
        <v>-3873.4</v>
      </c>
      <c r="J30" s="6" t="n">
        <v>0</v>
      </c>
      <c r="K30" s="6" t="n">
        <v>-2.21</v>
      </c>
      <c r="L30" s="6" t="n">
        <v>0</v>
      </c>
      <c r="M30" s="6"/>
      <c r="N30" s="6" t="s">
        <f>=I30+J30+K30+L30</f>
      </c>
      <c r="O30" s="16"/>
      <c r="P30" s="16" t="s">
        <v>150</v>
      </c>
    </row>
    <row collapsed="false" customFormat="false" customHeight="false" hidden="false" ht="12.1" outlineLevel="0" r="31">
      <c r="A31" s="21" t="n">
        <v>43717</v>
      </c>
      <c r="B31" s="22" t="s">
        <v>148</v>
      </c>
      <c r="C31" s="22" t="s">
        <v>149</v>
      </c>
      <c r="D31" s="22" t="s">
        <v>148</v>
      </c>
      <c r="E31" s="22" t="s">
        <v>148</v>
      </c>
      <c r="F31" s="22" t="s">
        <v>21</v>
      </c>
      <c r="G31" s="23" t="n">
        <v>1</v>
      </c>
      <c r="H31" s="24" t="n">
        <v>-175</v>
      </c>
      <c r="I31" s="24" t="n">
        <v>-175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  <c r="P31" s="22" t="s">
        <v>150</v>
      </c>
    </row>
    <row collapsed="false" customFormat="false" customHeight="false" hidden="false" ht="12.1" outlineLevel="0" r="32">
      <c r="A32" s="25" t="n">
        <v>43717</v>
      </c>
      <c r="B32" s="26" t="s">
        <v>151</v>
      </c>
      <c r="C32" s="26" t="s">
        <v>76</v>
      </c>
      <c r="D32" s="26" t="s">
        <v>151</v>
      </c>
      <c r="E32" s="26" t="s">
        <v>151</v>
      </c>
      <c r="F32" s="26" t="s">
        <v>21</v>
      </c>
      <c r="G32" s="27" t="n">
        <v>1</v>
      </c>
      <c r="H32" s="28" t="n">
        <v>7000</v>
      </c>
      <c r="I32" s="28" t="n">
        <v>7000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  <c r="P32" s="26" t="s">
        <v>150</v>
      </c>
    </row>
    <row collapsed="false" customFormat="false" customHeight="false" hidden="false" ht="12.1" outlineLevel="0" r="33">
      <c r="A33" s="20" t="n">
        <v>43717.606921296</v>
      </c>
      <c r="B33" s="16" t="s">
        <v>119</v>
      </c>
      <c r="C33" s="16" t="s">
        <v>152</v>
      </c>
      <c r="D33" s="16" t="s">
        <v>116</v>
      </c>
      <c r="E33" s="16" t="s">
        <v>153</v>
      </c>
      <c r="F33" s="16" t="s">
        <v>21</v>
      </c>
      <c r="G33" s="7" t="n">
        <v>7</v>
      </c>
      <c r="H33" s="6" t="n">
        <v>101.3</v>
      </c>
      <c r="I33" s="6" t="n">
        <v>-7091</v>
      </c>
      <c r="J33" s="6" t="n">
        <v>-26.88</v>
      </c>
      <c r="K33" s="6" t="n">
        <v>-4.04</v>
      </c>
      <c r="L33" s="6" t="n">
        <v>0</v>
      </c>
      <c r="M33" s="6"/>
      <c r="N33" s="6" t="s">
        <f>=I33+J33+K33+L33</f>
      </c>
      <c r="O33" s="16"/>
      <c r="P33" s="16" t="s">
        <v>150</v>
      </c>
    </row>
    <row collapsed="false" customFormat="false" customHeight="false" hidden="false" ht="12.1" outlineLevel="0" r="34">
      <c r="A34" s="25" t="n">
        <v>43724</v>
      </c>
      <c r="B34" s="26" t="s">
        <v>151</v>
      </c>
      <c r="C34" s="26" t="s">
        <v>77</v>
      </c>
      <c r="D34" s="26" t="s">
        <v>151</v>
      </c>
      <c r="E34" s="26" t="s">
        <v>151</v>
      </c>
      <c r="F34" s="26" t="s">
        <v>21</v>
      </c>
      <c r="G34" s="27" t="n">
        <v>1</v>
      </c>
      <c r="H34" s="28" t="n">
        <v>7000</v>
      </c>
      <c r="I34" s="28" t="n">
        <v>7000</v>
      </c>
      <c r="J34" s="28" t="n">
        <v>0</v>
      </c>
      <c r="K34" s="28" t="n">
        <v>0</v>
      </c>
      <c r="L34" s="28" t="n">
        <v>0</v>
      </c>
      <c r="M34" s="28"/>
      <c r="N34" s="6" t="s">
        <f>=I34+J34+K34+L34</f>
      </c>
      <c r="O34" s="26"/>
      <c r="P34" s="26" t="s">
        <v>150</v>
      </c>
    </row>
    <row collapsed="false" customFormat="false" customHeight="false" hidden="false" ht="12.1" outlineLevel="0" r="35">
      <c r="A35" s="20" t="n">
        <v>43724.640729167</v>
      </c>
      <c r="B35" s="16" t="s">
        <v>121</v>
      </c>
      <c r="C35" s="16" t="s">
        <v>159</v>
      </c>
      <c r="D35" s="16" t="s">
        <v>116</v>
      </c>
      <c r="E35" s="16" t="s">
        <v>153</v>
      </c>
      <c r="F35" s="16" t="s">
        <v>21</v>
      </c>
      <c r="G35" s="7" t="n">
        <v>7</v>
      </c>
      <c r="H35" s="6" t="n">
        <v>100.823</v>
      </c>
      <c r="I35" s="6" t="n">
        <v>-7057.61</v>
      </c>
      <c r="J35" s="6" t="n">
        <v>-120.82</v>
      </c>
      <c r="K35" s="6" t="n">
        <v>-4.02</v>
      </c>
      <c r="L35" s="6" t="n">
        <v>0</v>
      </c>
      <c r="M35" s="6"/>
      <c r="N35" s="6" t="s">
        <f>=I35+J35+K35+L35</f>
      </c>
      <c r="O35" s="16"/>
      <c r="P35" s="16" t="s">
        <v>150</v>
      </c>
    </row>
    <row collapsed="false" customFormat="false" customHeight="false" hidden="false" ht="12.1" outlineLevel="0" r="36">
      <c r="A36" s="25" t="n">
        <v>43727</v>
      </c>
      <c r="B36" s="26" t="s">
        <v>151</v>
      </c>
      <c r="C36" s="26" t="s">
        <v>78</v>
      </c>
      <c r="D36" s="26" t="s">
        <v>151</v>
      </c>
      <c r="E36" s="26" t="s">
        <v>151</v>
      </c>
      <c r="F36" s="26" t="s">
        <v>21</v>
      </c>
      <c r="G36" s="27" t="n">
        <v>1</v>
      </c>
      <c r="H36" s="28" t="n">
        <v>67018</v>
      </c>
      <c r="I36" s="28" t="n">
        <v>67018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  <c r="P36" s="26" t="s">
        <v>160</v>
      </c>
    </row>
    <row collapsed="false" customFormat="false" customHeight="false" hidden="false" ht="12.1" outlineLevel="0" r="37">
      <c r="A37" s="20" t="n">
        <v>43728.447291667</v>
      </c>
      <c r="B37" s="16" t="s">
        <v>119</v>
      </c>
      <c r="C37" s="16" t="s">
        <v>152</v>
      </c>
      <c r="D37" s="16" t="s">
        <v>116</v>
      </c>
      <c r="E37" s="16" t="s">
        <v>153</v>
      </c>
      <c r="F37" s="16" t="s">
        <v>21</v>
      </c>
      <c r="G37" s="7" t="n">
        <v>25</v>
      </c>
      <c r="H37" s="6" t="n">
        <v>101.35908</v>
      </c>
      <c r="I37" s="6" t="n">
        <v>-25339.77</v>
      </c>
      <c r="J37" s="6" t="n">
        <v>-158.25</v>
      </c>
      <c r="K37" s="6" t="n">
        <v>-15.2</v>
      </c>
      <c r="L37" s="6" t="n">
        <v>-2.54</v>
      </c>
      <c r="M37" s="6"/>
      <c r="N37" s="6" t="s">
        <f>=I37+J37+K37+L37</f>
      </c>
      <c r="O37" s="16"/>
      <c r="P37" s="16" t="s">
        <v>160</v>
      </c>
    </row>
    <row collapsed="false" customFormat="false" customHeight="false" hidden="false" ht="12.1" outlineLevel="0" r="38">
      <c r="A38" s="25" t="n">
        <v>43731</v>
      </c>
      <c r="B38" s="26" t="s">
        <v>151</v>
      </c>
      <c r="C38" s="26" t="s">
        <v>79</v>
      </c>
      <c r="D38" s="26" t="s">
        <v>151</v>
      </c>
      <c r="E38" s="26" t="s">
        <v>151</v>
      </c>
      <c r="F38" s="26" t="s">
        <v>21</v>
      </c>
      <c r="G38" s="27" t="n">
        <v>1</v>
      </c>
      <c r="H38" s="28" t="n">
        <v>7000</v>
      </c>
      <c r="I38" s="28" t="n">
        <v>7000</v>
      </c>
      <c r="J38" s="28" t="n">
        <v>0</v>
      </c>
      <c r="K38" s="28" t="n">
        <v>0</v>
      </c>
      <c r="L38" s="28" t="n">
        <v>0</v>
      </c>
      <c r="M38" s="28"/>
      <c r="N38" s="6" t="s">
        <f>=I38+J38+K38+L38</f>
      </c>
      <c r="O38" s="26"/>
      <c r="P38" s="26" t="s">
        <v>150</v>
      </c>
    </row>
    <row collapsed="false" customFormat="false" customHeight="false" hidden="false" ht="12.1" outlineLevel="0" r="39">
      <c r="A39" s="20" t="n">
        <v>43731.65787037</v>
      </c>
      <c r="B39" s="16" t="s">
        <v>119</v>
      </c>
      <c r="C39" s="16" t="s">
        <v>152</v>
      </c>
      <c r="D39" s="16" t="s">
        <v>116</v>
      </c>
      <c r="E39" s="16" t="s">
        <v>153</v>
      </c>
      <c r="F39" s="16" t="s">
        <v>21</v>
      </c>
      <c r="G39" s="7" t="n">
        <v>6</v>
      </c>
      <c r="H39" s="6" t="n">
        <v>101.352</v>
      </c>
      <c r="I39" s="6" t="n">
        <v>-6081.12</v>
      </c>
      <c r="J39" s="6" t="n">
        <v>-39.12</v>
      </c>
      <c r="K39" s="6" t="n">
        <v>-3.47</v>
      </c>
      <c r="L39" s="6" t="n">
        <v>0</v>
      </c>
      <c r="M39" s="6"/>
      <c r="N39" s="6" t="s">
        <f>=I39+J39+K39+L39</f>
      </c>
      <c r="O39" s="16"/>
      <c r="P39" s="16" t="s">
        <v>150</v>
      </c>
    </row>
    <row collapsed="false" customFormat="false" customHeight="false" hidden="false" ht="12.1" outlineLevel="0" r="40">
      <c r="A40" s="20" t="n">
        <v>43731.65787037</v>
      </c>
      <c r="B40" s="16" t="s">
        <v>119</v>
      </c>
      <c r="C40" s="16" t="s">
        <v>152</v>
      </c>
      <c r="D40" s="16" t="s">
        <v>116</v>
      </c>
      <c r="E40" s="16" t="s">
        <v>153</v>
      </c>
      <c r="F40" s="16" t="s">
        <v>21</v>
      </c>
      <c r="G40" s="7" t="n">
        <v>40</v>
      </c>
      <c r="H40" s="6" t="n">
        <v>101.352</v>
      </c>
      <c r="I40" s="6" t="n">
        <v>-40540.8</v>
      </c>
      <c r="J40" s="6" t="n">
        <v>-260.8</v>
      </c>
      <c r="K40" s="6" t="n">
        <v>-24.32</v>
      </c>
      <c r="L40" s="6" t="n">
        <v>-4.05</v>
      </c>
      <c r="M40" s="6"/>
      <c r="N40" s="6" t="s">
        <f>=I40+J40+K40+L40</f>
      </c>
      <c r="O40" s="16"/>
      <c r="P40" s="16" t="s">
        <v>160</v>
      </c>
    </row>
    <row collapsed="false" customFormat="false" customHeight="false" hidden="false" ht="12.1" outlineLevel="0" r="41">
      <c r="A41" s="25" t="n">
        <v>43798</v>
      </c>
      <c r="B41" s="26" t="s">
        <v>151</v>
      </c>
      <c r="C41" s="26" t="s">
        <v>78</v>
      </c>
      <c r="D41" s="26" t="s">
        <v>151</v>
      </c>
      <c r="E41" s="26" t="s">
        <v>151</v>
      </c>
      <c r="F41" s="26" t="s">
        <v>21</v>
      </c>
      <c r="G41" s="27" t="n">
        <v>1</v>
      </c>
      <c r="H41" s="28" t="n">
        <v>20000</v>
      </c>
      <c r="I41" s="28" t="n">
        <v>20000</v>
      </c>
      <c r="J41" s="28" t="n">
        <v>0</v>
      </c>
      <c r="K41" s="28" t="n">
        <v>0</v>
      </c>
      <c r="L41" s="28" t="n">
        <v>0</v>
      </c>
      <c r="M41" s="28"/>
      <c r="N41" s="6" t="s">
        <f>=I41+J41+K41+L41</f>
      </c>
      <c r="O41" s="26"/>
      <c r="P41" s="26" t="s">
        <v>160</v>
      </c>
    </row>
    <row collapsed="false" customFormat="false" customHeight="false" hidden="false" ht="12.1" outlineLevel="0" r="42">
      <c r="A42" s="20" t="n">
        <v>43798.41912037</v>
      </c>
      <c r="B42" s="16" t="s">
        <v>122</v>
      </c>
      <c r="C42" s="16" t="s">
        <v>161</v>
      </c>
      <c r="D42" s="16" t="s">
        <v>116</v>
      </c>
      <c r="E42" s="16" t="s">
        <v>158</v>
      </c>
      <c r="F42" s="16" t="s">
        <v>21</v>
      </c>
      <c r="G42" s="7" t="n">
        <v>190</v>
      </c>
      <c r="H42" s="6" t="n">
        <v>104.88</v>
      </c>
      <c r="I42" s="6" t="n">
        <v>-19927.2</v>
      </c>
      <c r="J42" s="6" t="n">
        <v>0</v>
      </c>
      <c r="K42" s="6" t="n">
        <v>-11.96</v>
      </c>
      <c r="L42" s="6" t="n">
        <v>-1.86</v>
      </c>
      <c r="M42" s="6"/>
      <c r="N42" s="6" t="s">
        <f>=I42+J42+K42+L42</f>
      </c>
      <c r="O42" s="16"/>
      <c r="P42" s="16" t="s">
        <v>160</v>
      </c>
    </row>
    <row collapsed="false" customFormat="false" customHeight="false" hidden="false" ht="12.1" outlineLevel="0" r="43">
      <c r="A43" s="21" t="n">
        <v>43815</v>
      </c>
      <c r="B43" s="22" t="s">
        <v>148</v>
      </c>
      <c r="C43" s="22" t="s">
        <v>149</v>
      </c>
      <c r="D43" s="22" t="s">
        <v>148</v>
      </c>
      <c r="E43" s="22" t="s">
        <v>148</v>
      </c>
      <c r="F43" s="22" t="s">
        <v>21</v>
      </c>
      <c r="G43" s="23" t="n">
        <v>1</v>
      </c>
      <c r="H43" s="24" t="n">
        <v>-175</v>
      </c>
      <c r="I43" s="24" t="n">
        <v>-175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  <c r="P43" s="22" t="s">
        <v>150</v>
      </c>
    </row>
    <row collapsed="false" customFormat="false" customHeight="false" hidden="false" ht="12.1" outlineLevel="0" r="44">
      <c r="A44" s="20" t="n">
        <v>43815.662083333</v>
      </c>
      <c r="B44" s="16" t="s">
        <v>123</v>
      </c>
      <c r="C44" s="16" t="s">
        <v>162</v>
      </c>
      <c r="D44" s="16" t="s">
        <v>116</v>
      </c>
      <c r="E44" s="16" t="s">
        <v>158</v>
      </c>
      <c r="F44" s="16" t="s">
        <v>21</v>
      </c>
      <c r="G44" s="7" t="n">
        <v>2</v>
      </c>
      <c r="H44" s="6" t="n">
        <v>627</v>
      </c>
      <c r="I44" s="6" t="n">
        <v>-1254</v>
      </c>
      <c r="J44" s="6" t="n">
        <v>0</v>
      </c>
      <c r="K44" s="6" t="n">
        <v>-0.71</v>
      </c>
      <c r="L44" s="6" t="n">
        <v>0</v>
      </c>
      <c r="M44" s="6"/>
      <c r="N44" s="6" t="s">
        <f>=I44+J44+K44+L44</f>
      </c>
      <c r="O44" s="16"/>
      <c r="P44" s="16" t="s">
        <v>150</v>
      </c>
    </row>
    <row collapsed="false" customFormat="false" customHeight="false" hidden="false" ht="12.1" outlineLevel="0" r="45">
      <c r="A45" s="20" t="n">
        <v>43815.662083333</v>
      </c>
      <c r="B45" s="16" t="s">
        <v>123</v>
      </c>
      <c r="C45" s="16" t="s">
        <v>162</v>
      </c>
      <c r="D45" s="16" t="s">
        <v>116</v>
      </c>
      <c r="E45" s="16" t="s">
        <v>158</v>
      </c>
      <c r="F45" s="16" t="s">
        <v>21</v>
      </c>
      <c r="G45" s="7" t="n">
        <v>1</v>
      </c>
      <c r="H45" s="6" t="n">
        <v>627</v>
      </c>
      <c r="I45" s="6" t="n">
        <v>-627</v>
      </c>
      <c r="J45" s="6" t="n">
        <v>0</v>
      </c>
      <c r="K45" s="6" t="n">
        <v>-0.38</v>
      </c>
      <c r="L45" s="6" t="n">
        <v>-0.05</v>
      </c>
      <c r="M45" s="6"/>
      <c r="N45" s="6" t="s">
        <f>=I45+J45+K45+L45</f>
      </c>
      <c r="O45" s="16"/>
      <c r="P45" s="16" t="s">
        <v>160</v>
      </c>
    </row>
    <row collapsed="false" customFormat="false" customHeight="false" hidden="false" ht="12.1" outlineLevel="0" r="46">
      <c r="A46" s="25" t="n">
        <v>43817</v>
      </c>
      <c r="B46" s="26" t="s">
        <v>151</v>
      </c>
      <c r="C46" s="26" t="s">
        <v>80</v>
      </c>
      <c r="D46" s="26" t="s">
        <v>151</v>
      </c>
      <c r="E46" s="26" t="s">
        <v>151</v>
      </c>
      <c r="F46" s="26" t="s">
        <v>21</v>
      </c>
      <c r="G46" s="27" t="n">
        <v>2</v>
      </c>
      <c r="H46" s="28" t="n">
        <v>442.13</v>
      </c>
      <c r="I46" s="28" t="n">
        <v>884.26</v>
      </c>
      <c r="J46" s="28" t="n">
        <v>0</v>
      </c>
      <c r="K46" s="28" t="n">
        <v>0</v>
      </c>
      <c r="L46" s="28" t="n">
        <v>0</v>
      </c>
      <c r="M46" s="28"/>
      <c r="N46" s="6" t="s">
        <f>=I46+J46+K46+L46</f>
      </c>
      <c r="O46" s="26"/>
      <c r="P46" s="26" t="s">
        <v>150</v>
      </c>
    </row>
    <row collapsed="false" customFormat="false" customHeight="false" hidden="false" ht="12.1" outlineLevel="0" r="47">
      <c r="A47" s="25" t="n">
        <v>43817</v>
      </c>
      <c r="B47" s="26" t="s">
        <v>155</v>
      </c>
      <c r="C47" s="26" t="s">
        <v>163</v>
      </c>
      <c r="D47" s="26" t="s">
        <v>155</v>
      </c>
      <c r="E47" s="26" t="s">
        <v>155</v>
      </c>
      <c r="F47" s="26" t="s">
        <v>21</v>
      </c>
      <c r="G47" s="27" t="n">
        <v>1</v>
      </c>
      <c r="H47" s="28" t="n">
        <v>244.3</v>
      </c>
      <c r="I47" s="28" t="n">
        <v>244.3</v>
      </c>
      <c r="J47" s="28" t="n">
        <v>0</v>
      </c>
      <c r="K47" s="28" t="n">
        <v>0</v>
      </c>
      <c r="L47" s="28" t="n">
        <v>0</v>
      </c>
      <c r="M47" s="28"/>
      <c r="N47" s="6" t="s">
        <f>=I47+J47+K47+L47</f>
      </c>
      <c r="O47" s="26"/>
      <c r="P47" s="26" t="s">
        <v>150</v>
      </c>
    </row>
    <row collapsed="false" customFormat="false" customHeight="false" hidden="false" ht="12.1" outlineLevel="0" r="48">
      <c r="A48" s="20" t="n">
        <v>43817.590474537</v>
      </c>
      <c r="B48" s="16" t="s">
        <v>124</v>
      </c>
      <c r="C48" s="16" t="s">
        <v>164</v>
      </c>
      <c r="D48" s="16" t="s">
        <v>116</v>
      </c>
      <c r="E48" s="16" t="s">
        <v>158</v>
      </c>
      <c r="F48" s="16" t="s">
        <v>21</v>
      </c>
      <c r="G48" s="7" t="n">
        <v>10</v>
      </c>
      <c r="H48" s="6" t="n">
        <v>81.46</v>
      </c>
      <c r="I48" s="6" t="n">
        <v>-814.6</v>
      </c>
      <c r="J48" s="6" t="n">
        <v>0</v>
      </c>
      <c r="K48" s="6" t="n">
        <v>-0.46</v>
      </c>
      <c r="L48" s="6" t="n">
        <v>0</v>
      </c>
      <c r="M48" s="6"/>
      <c r="N48" s="6" t="s">
        <f>=I48+J48+K48+L48</f>
      </c>
      <c r="O48" s="16"/>
      <c r="P48" s="16" t="s">
        <v>150</v>
      </c>
    </row>
    <row collapsed="false" customFormat="false" customHeight="false" hidden="false" ht="12.1" outlineLevel="0" r="49">
      <c r="A49" s="25" t="n">
        <v>43818</v>
      </c>
      <c r="B49" s="26" t="s">
        <v>151</v>
      </c>
      <c r="C49" s="26" t="s">
        <v>82</v>
      </c>
      <c r="D49" s="26" t="s">
        <v>151</v>
      </c>
      <c r="E49" s="26" t="s">
        <v>151</v>
      </c>
      <c r="F49" s="26" t="s">
        <v>21</v>
      </c>
      <c r="G49" s="27" t="n">
        <v>1</v>
      </c>
      <c r="H49" s="28" t="n">
        <v>18600</v>
      </c>
      <c r="I49" s="28" t="n">
        <v>18600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  <c r="P49" s="26" t="s">
        <v>150</v>
      </c>
    </row>
    <row collapsed="false" customFormat="false" customHeight="false" hidden="false" ht="12.1" outlineLevel="0" r="50">
      <c r="A50" s="20" t="n">
        <v>43818.457708333</v>
      </c>
      <c r="B50" s="16" t="s">
        <v>125</v>
      </c>
      <c r="C50" s="16" t="s">
        <v>165</v>
      </c>
      <c r="D50" s="16" t="s">
        <v>116</v>
      </c>
      <c r="E50" s="16" t="s">
        <v>158</v>
      </c>
      <c r="F50" s="16" t="s">
        <v>21</v>
      </c>
      <c r="G50" s="7" t="n">
        <v>3</v>
      </c>
      <c r="H50" s="6" t="n">
        <v>6131.5</v>
      </c>
      <c r="I50" s="6" t="n">
        <v>-18394.5</v>
      </c>
      <c r="J50" s="6" t="n">
        <v>0</v>
      </c>
      <c r="K50" s="6" t="n">
        <v>-10.48</v>
      </c>
      <c r="L50" s="6" t="n">
        <v>0</v>
      </c>
      <c r="M50" s="6"/>
      <c r="N50" s="6" t="s">
        <f>=I50+J50+K50+L50</f>
      </c>
      <c r="O50" s="16"/>
      <c r="P50" s="16" t="s">
        <v>150</v>
      </c>
    </row>
    <row collapsed="false" customFormat="false" customHeight="false" hidden="false" ht="12.1" outlineLevel="0" r="51">
      <c r="A51" s="25" t="n">
        <v>43874</v>
      </c>
      <c r="B51" s="26" t="s">
        <v>151</v>
      </c>
      <c r="C51" s="26" t="s">
        <v>78</v>
      </c>
      <c r="D51" s="26" t="s">
        <v>151</v>
      </c>
      <c r="E51" s="26" t="s">
        <v>151</v>
      </c>
      <c r="F51" s="26" t="s">
        <v>21</v>
      </c>
      <c r="G51" s="27" t="n">
        <v>2</v>
      </c>
      <c r="H51" s="28" t="n">
        <v>11147</v>
      </c>
      <c r="I51" s="28" t="n">
        <v>22294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  <c r="P51" s="26" t="s">
        <v>160</v>
      </c>
    </row>
    <row collapsed="false" customFormat="false" customHeight="false" hidden="false" ht="12.1" outlineLevel="0" r="52">
      <c r="A52" s="20" t="n">
        <v>43874.434328704</v>
      </c>
      <c r="B52" s="16" t="s">
        <v>126</v>
      </c>
      <c r="C52" s="16" t="s">
        <v>166</v>
      </c>
      <c r="D52" s="16" t="s">
        <v>116</v>
      </c>
      <c r="E52" s="16" t="s">
        <v>158</v>
      </c>
      <c r="F52" s="16" t="s">
        <v>21</v>
      </c>
      <c r="G52" s="7" t="n">
        <v>40</v>
      </c>
      <c r="H52" s="6" t="n">
        <v>237.75</v>
      </c>
      <c r="I52" s="6" t="n">
        <v>-9510</v>
      </c>
      <c r="J52" s="6" t="n">
        <v>0</v>
      </c>
      <c r="K52" s="6" t="n">
        <v>-5.71</v>
      </c>
      <c r="L52" s="6" t="n">
        <v>-0.89</v>
      </c>
      <c r="M52" s="6"/>
      <c r="N52" s="6" t="s">
        <f>=I52+J52+K52+L52</f>
      </c>
      <c r="O52" s="16"/>
      <c r="P52" s="16" t="s">
        <v>160</v>
      </c>
    </row>
    <row collapsed="false" customFormat="false" customHeight="false" hidden="false" ht="12.1" outlineLevel="0" r="53">
      <c r="A53" s="20" t="n">
        <v>43874.447314815</v>
      </c>
      <c r="B53" s="16" t="s">
        <v>127</v>
      </c>
      <c r="C53" s="16" t="s">
        <v>167</v>
      </c>
      <c r="D53" s="16" t="s">
        <v>116</v>
      </c>
      <c r="E53" s="16" t="s">
        <v>158</v>
      </c>
      <c r="F53" s="16" t="s">
        <v>21</v>
      </c>
      <c r="G53" s="7" t="n">
        <v>40</v>
      </c>
      <c r="H53" s="6" t="n">
        <v>112.54</v>
      </c>
      <c r="I53" s="6" t="n">
        <v>-4501.6</v>
      </c>
      <c r="J53" s="6" t="n">
        <v>0</v>
      </c>
      <c r="K53" s="6" t="n">
        <v>-2.7</v>
      </c>
      <c r="L53" s="6" t="n">
        <v>-0.42</v>
      </c>
      <c r="M53" s="6"/>
      <c r="N53" s="6" t="s">
        <f>=I53+J53+K53+L53</f>
      </c>
      <c r="O53" s="16"/>
      <c r="P53" s="16" t="s">
        <v>160</v>
      </c>
    </row>
    <row collapsed="false" customFormat="false" customHeight="false" hidden="false" ht="12.1" outlineLevel="0" r="54">
      <c r="A54" s="20" t="n">
        <v>43874.466226852</v>
      </c>
      <c r="B54" s="16" t="s">
        <v>128</v>
      </c>
      <c r="C54" s="16" t="s">
        <v>168</v>
      </c>
      <c r="D54" s="16" t="s">
        <v>116</v>
      </c>
      <c r="E54" s="16" t="s">
        <v>158</v>
      </c>
      <c r="F54" s="16" t="s">
        <v>21</v>
      </c>
      <c r="G54" s="7" t="n">
        <v>10</v>
      </c>
      <c r="H54" s="6" t="n">
        <v>459</v>
      </c>
      <c r="I54" s="6" t="n">
        <v>-4590</v>
      </c>
      <c r="J54" s="6" t="n">
        <v>0</v>
      </c>
      <c r="K54" s="6" t="n">
        <v>-2.75</v>
      </c>
      <c r="L54" s="6" t="n">
        <v>-0.43</v>
      </c>
      <c r="M54" s="6"/>
      <c r="N54" s="6" t="s">
        <f>=I54+J54+K54+L54</f>
      </c>
      <c r="O54" s="16"/>
      <c r="P54" s="16" t="s">
        <v>160</v>
      </c>
    </row>
    <row collapsed="false" customFormat="false" customHeight="false" hidden="false" ht="12.1" outlineLevel="0" r="55">
      <c r="A55" s="20" t="n">
        <v>43874.509039352</v>
      </c>
      <c r="B55" s="16" t="s">
        <v>129</v>
      </c>
      <c r="C55" s="16" t="s">
        <v>169</v>
      </c>
      <c r="D55" s="16" t="s">
        <v>116</v>
      </c>
      <c r="E55" s="16" t="s">
        <v>158</v>
      </c>
      <c r="F55" s="16" t="s">
        <v>21</v>
      </c>
      <c r="G55" s="7" t="n">
        <v>2</v>
      </c>
      <c r="H55" s="6" t="n">
        <v>1836</v>
      </c>
      <c r="I55" s="6" t="n">
        <v>-3672</v>
      </c>
      <c r="J55" s="6" t="n">
        <v>0</v>
      </c>
      <c r="K55" s="6" t="n">
        <v>-2.2</v>
      </c>
      <c r="L55" s="6" t="n">
        <v>-0.35</v>
      </c>
      <c r="M55" s="6"/>
      <c r="N55" s="6" t="s">
        <f>=I55+J55+K55+L55</f>
      </c>
      <c r="O55" s="16"/>
      <c r="P55" s="16" t="s">
        <v>160</v>
      </c>
    </row>
    <row collapsed="false" customFormat="false" customHeight="false" hidden="false" ht="12.1" outlineLevel="0" r="56">
      <c r="A56" s="25" t="n">
        <v>43879</v>
      </c>
      <c r="B56" s="26" t="s">
        <v>151</v>
      </c>
      <c r="C56" s="26" t="s">
        <v>78</v>
      </c>
      <c r="D56" s="26" t="s">
        <v>151</v>
      </c>
      <c r="E56" s="26" t="s">
        <v>151</v>
      </c>
      <c r="F56" s="26" t="s">
        <v>21</v>
      </c>
      <c r="G56" s="27" t="n">
        <v>1</v>
      </c>
      <c r="H56" s="28" t="n">
        <v>10000</v>
      </c>
      <c r="I56" s="28" t="n">
        <v>10000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  <c r="P56" s="26" t="s">
        <v>160</v>
      </c>
    </row>
    <row collapsed="false" customFormat="false" customHeight="false" hidden="false" ht="12.1" outlineLevel="0" r="57">
      <c r="A57" s="20" t="n">
        <v>43879.477291667</v>
      </c>
      <c r="B57" s="16" t="s">
        <v>130</v>
      </c>
      <c r="C57" s="16" t="s">
        <v>170</v>
      </c>
      <c r="D57" s="16" t="s">
        <v>116</v>
      </c>
      <c r="E57" s="16" t="s">
        <v>158</v>
      </c>
      <c r="F57" s="16" t="s">
        <v>21</v>
      </c>
      <c r="G57" s="7" t="n">
        <v>7</v>
      </c>
      <c r="H57" s="6" t="n">
        <v>760.6</v>
      </c>
      <c r="I57" s="6" t="n">
        <v>-5324.2</v>
      </c>
      <c r="J57" s="6" t="n">
        <v>0</v>
      </c>
      <c r="K57" s="6" t="n">
        <v>-3.2</v>
      </c>
      <c r="L57" s="6" t="n">
        <v>-0.49</v>
      </c>
      <c r="M57" s="6"/>
      <c r="N57" s="6" t="s">
        <f>=I57+J57+K57+L57</f>
      </c>
      <c r="O57" s="16"/>
      <c r="P57" s="16" t="s">
        <v>160</v>
      </c>
    </row>
    <row collapsed="false" customFormat="false" customHeight="false" hidden="false" ht="12.1" outlineLevel="0" r="58">
      <c r="A58" s="20" t="n">
        <v>43879.518009259</v>
      </c>
      <c r="B58" s="16" t="s">
        <v>131</v>
      </c>
      <c r="C58" s="16" t="s">
        <v>171</v>
      </c>
      <c r="D58" s="16" t="s">
        <v>116</v>
      </c>
      <c r="E58" s="16" t="s">
        <v>19</v>
      </c>
      <c r="F58" s="16" t="s">
        <v>21</v>
      </c>
      <c r="G58" s="7" t="n">
        <v>4</v>
      </c>
      <c r="H58" s="6" t="n">
        <v>1151</v>
      </c>
      <c r="I58" s="6" t="n">
        <v>-4604</v>
      </c>
      <c r="J58" s="6" t="n">
        <v>0</v>
      </c>
      <c r="K58" s="6" t="n">
        <v>-2.76</v>
      </c>
      <c r="L58" s="6" t="n">
        <v>-0.42</v>
      </c>
      <c r="M58" s="6"/>
      <c r="N58" s="6" t="s">
        <f>=I58+J58+K58+L58</f>
      </c>
      <c r="O58" s="16"/>
      <c r="P58" s="16" t="s">
        <v>160</v>
      </c>
    </row>
    <row collapsed="false" customFormat="false" customHeight="false" hidden="false" ht="12.1" outlineLevel="0" r="59">
      <c r="A59" s="25" t="n">
        <v>43880</v>
      </c>
      <c r="B59" s="26" t="s">
        <v>155</v>
      </c>
      <c r="C59" s="26" t="s">
        <v>172</v>
      </c>
      <c r="D59" s="26" t="s">
        <v>155</v>
      </c>
      <c r="E59" s="26" t="s">
        <v>155</v>
      </c>
      <c r="F59" s="26" t="s">
        <v>21</v>
      </c>
      <c r="G59" s="27" t="n">
        <v>1</v>
      </c>
      <c r="H59" s="28" t="n">
        <v>4292.7</v>
      </c>
      <c r="I59" s="28" t="n">
        <v>4292.7</v>
      </c>
      <c r="J59" s="28" t="n">
        <v>0</v>
      </c>
      <c r="K59" s="28" t="n">
        <v>0</v>
      </c>
      <c r="L59" s="28" t="n">
        <v>0</v>
      </c>
      <c r="M59" s="28"/>
      <c r="N59" s="6" t="s">
        <f>=I59+J59+K59+L59</f>
      </c>
      <c r="O59" s="26"/>
      <c r="P59" s="26" t="s">
        <v>150</v>
      </c>
    </row>
    <row collapsed="false" customFormat="false" customHeight="false" hidden="false" ht="12.1" outlineLevel="0" r="60">
      <c r="A60" s="25" t="n">
        <v>43949</v>
      </c>
      <c r="B60" s="26" t="s">
        <v>151</v>
      </c>
      <c r="C60" s="26" t="s">
        <v>78</v>
      </c>
      <c r="D60" s="26" t="s">
        <v>151</v>
      </c>
      <c r="E60" s="26" t="s">
        <v>151</v>
      </c>
      <c r="F60" s="26" t="s">
        <v>21</v>
      </c>
      <c r="G60" s="27" t="n">
        <v>2</v>
      </c>
      <c r="H60" s="28" t="n">
        <v>6332.5</v>
      </c>
      <c r="I60" s="28" t="n">
        <v>12665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  <c r="P60" s="26" t="s">
        <v>160</v>
      </c>
    </row>
    <row collapsed="false" customFormat="false" customHeight="false" hidden="false" ht="12.1" outlineLevel="0" r="61">
      <c r="A61" s="20" t="n">
        <v>43949.519652778</v>
      </c>
      <c r="B61" s="16" t="s">
        <v>131</v>
      </c>
      <c r="C61" s="16" t="s">
        <v>171</v>
      </c>
      <c r="D61" s="16" t="s">
        <v>116</v>
      </c>
      <c r="E61" s="16" t="s">
        <v>19</v>
      </c>
      <c r="F61" s="16" t="s">
        <v>21</v>
      </c>
      <c r="G61" s="7" t="n">
        <v>11</v>
      </c>
      <c r="H61" s="6" t="n">
        <v>1143</v>
      </c>
      <c r="I61" s="6" t="n">
        <v>-12573</v>
      </c>
      <c r="J61" s="6" t="n">
        <v>0</v>
      </c>
      <c r="K61" s="6" t="n">
        <v>-7.54</v>
      </c>
      <c r="L61" s="6" t="n">
        <v>-1.19</v>
      </c>
      <c r="M61" s="6"/>
      <c r="N61" s="6" t="s">
        <f>=I61+J61+K61+L61</f>
      </c>
      <c r="O61" s="16"/>
      <c r="P61" s="16" t="s">
        <v>160</v>
      </c>
    </row>
    <row collapsed="false" customFormat="false" customHeight="false" hidden="false" ht="12.1" outlineLevel="0" r="62">
      <c r="A62" s="25" t="n">
        <v>43957</v>
      </c>
      <c r="B62" s="26" t="s">
        <v>155</v>
      </c>
      <c r="C62" s="26" t="s">
        <v>173</v>
      </c>
      <c r="D62" s="26" t="s">
        <v>155</v>
      </c>
      <c r="E62" s="26" t="s">
        <v>155</v>
      </c>
      <c r="F62" s="26" t="s">
        <v>47</v>
      </c>
      <c r="G62" s="27" t="n">
        <v>1</v>
      </c>
      <c r="H62" s="28" t="n">
        <v>0.58</v>
      </c>
      <c r="I62" s="28" t="n">
        <v>0.58</v>
      </c>
      <c r="J62" s="28" t="n">
        <v>0</v>
      </c>
      <c r="K62" s="28" t="n">
        <v>0</v>
      </c>
      <c r="L62" s="28" t="n">
        <v>0</v>
      </c>
      <c r="M62" s="6" t="s">
        <f>=I62+J62+K62+L62</f>
      </c>
      <c r="N62" s="28"/>
      <c r="O62" s="26"/>
      <c r="P62" s="26" t="s">
        <v>150</v>
      </c>
    </row>
    <row collapsed="false" customFormat="false" customHeight="false" hidden="false" ht="12.1" outlineLevel="0" r="63">
      <c r="A63" s="25" t="n">
        <v>43999</v>
      </c>
      <c r="B63" s="26" t="s">
        <v>155</v>
      </c>
      <c r="C63" s="26" t="s">
        <v>174</v>
      </c>
      <c r="D63" s="26" t="s">
        <v>155</v>
      </c>
      <c r="E63" s="26" t="s">
        <v>155</v>
      </c>
      <c r="F63" s="26" t="s">
        <v>21</v>
      </c>
      <c r="G63" s="27" t="n">
        <v>1</v>
      </c>
      <c r="H63" s="28" t="n">
        <v>244.3</v>
      </c>
      <c r="I63" s="28" t="n">
        <v>244.3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  <c r="P63" s="26" t="s">
        <v>150</v>
      </c>
    </row>
    <row collapsed="false" customFormat="false" customHeight="false" hidden="false" ht="12.1" outlineLevel="0" r="64">
      <c r="A64" s="21" t="n">
        <v>44033</v>
      </c>
      <c r="B64" s="22" t="s">
        <v>175</v>
      </c>
      <c r="C64" s="22" t="s">
        <v>176</v>
      </c>
      <c r="D64" s="22" t="s">
        <v>175</v>
      </c>
      <c r="E64" s="22" t="s">
        <v>175</v>
      </c>
      <c r="F64" s="22" t="s">
        <v>21</v>
      </c>
      <c r="G64" s="23" t="n">
        <v>1</v>
      </c>
      <c r="H64" s="24" t="n">
        <v>-136</v>
      </c>
      <c r="I64" s="24" t="n">
        <v>-136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  <c r="P64" s="22" t="s">
        <v>150</v>
      </c>
    </row>
    <row collapsed="false" customFormat="false" customHeight="false" hidden="false" ht="12.1" outlineLevel="0" r="65">
      <c r="A65" s="25" t="n">
        <v>44033</v>
      </c>
      <c r="B65" s="26" t="s">
        <v>155</v>
      </c>
      <c r="C65" s="26" t="s">
        <v>177</v>
      </c>
      <c r="D65" s="26" t="s">
        <v>155</v>
      </c>
      <c r="E65" s="26" t="s">
        <v>155</v>
      </c>
      <c r="F65" s="26" t="s">
        <v>21</v>
      </c>
      <c r="G65" s="27" t="n">
        <v>1</v>
      </c>
      <c r="H65" s="28" t="n">
        <v>1050</v>
      </c>
      <c r="I65" s="28" t="n">
        <v>1050</v>
      </c>
      <c r="J65" s="28" t="n">
        <v>0</v>
      </c>
      <c r="K65" s="28" t="n">
        <v>0</v>
      </c>
      <c r="L65" s="28" t="n">
        <v>0</v>
      </c>
      <c r="M65" s="28"/>
      <c r="N65" s="6" t="s">
        <f>=I65+J65+K65+L65</f>
      </c>
      <c r="O65" s="26"/>
      <c r="P65" s="26" t="s">
        <v>150</v>
      </c>
    </row>
    <row collapsed="false" customFormat="false" customHeight="false" hidden="false" ht="12.1" outlineLevel="0" r="66">
      <c r="A66" s="21" t="n">
        <v>44040</v>
      </c>
      <c r="B66" s="22" t="s">
        <v>175</v>
      </c>
      <c r="C66" s="22" t="s">
        <v>178</v>
      </c>
      <c r="D66" s="22" t="s">
        <v>175</v>
      </c>
      <c r="E66" s="22" t="s">
        <v>175</v>
      </c>
      <c r="F66" s="22" t="s">
        <v>21</v>
      </c>
      <c r="G66" s="23" t="n">
        <v>1</v>
      </c>
      <c r="H66" s="24" t="n">
        <v>-3</v>
      </c>
      <c r="I66" s="24" t="n">
        <v>-3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  <c r="P66" s="22" t="s">
        <v>150</v>
      </c>
    </row>
    <row collapsed="false" customFormat="false" customHeight="false" hidden="false" ht="12.1" outlineLevel="0" r="67">
      <c r="A67" s="25" t="n">
        <v>44040</v>
      </c>
      <c r="B67" s="26" t="s">
        <v>155</v>
      </c>
      <c r="C67" s="26" t="s">
        <v>179</v>
      </c>
      <c r="D67" s="26" t="s">
        <v>155</v>
      </c>
      <c r="E67" s="26" t="s">
        <v>155</v>
      </c>
      <c r="F67" s="26" t="s">
        <v>21</v>
      </c>
      <c r="G67" s="27" t="n">
        <v>1</v>
      </c>
      <c r="H67" s="28" t="n">
        <v>26.3</v>
      </c>
      <c r="I67" s="28" t="n">
        <v>26.3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  <c r="P67" s="26" t="s">
        <v>150</v>
      </c>
    </row>
    <row collapsed="false" customFormat="false" customHeight="false" hidden="false" ht="12.1" outlineLevel="0" r="68">
      <c r="A68" s="25" t="n">
        <v>44046</v>
      </c>
      <c r="B68" s="26" t="s">
        <v>151</v>
      </c>
      <c r="C68" s="26" t="s">
        <v>78</v>
      </c>
      <c r="D68" s="26" t="s">
        <v>151</v>
      </c>
      <c r="E68" s="26" t="s">
        <v>151</v>
      </c>
      <c r="F68" s="26" t="s">
        <v>21</v>
      </c>
      <c r="G68" s="27" t="n">
        <v>4</v>
      </c>
      <c r="H68" s="28" t="n">
        <v>723.005</v>
      </c>
      <c r="I68" s="28" t="n">
        <v>2892.02</v>
      </c>
      <c r="J68" s="28" t="n">
        <v>0</v>
      </c>
      <c r="K68" s="28" t="n">
        <v>0</v>
      </c>
      <c r="L68" s="28" t="n">
        <v>0</v>
      </c>
      <c r="M68" s="28"/>
      <c r="N68" s="6" t="s">
        <f>=I68+J68+K68+L68</f>
      </c>
      <c r="O68" s="26"/>
      <c r="P68" s="26" t="s">
        <v>160</v>
      </c>
    </row>
    <row collapsed="false" customFormat="false" customHeight="false" hidden="false" ht="12.1" outlineLevel="0" r="69">
      <c r="A69" s="25" t="n">
        <v>44048</v>
      </c>
      <c r="B69" s="26" t="s">
        <v>151</v>
      </c>
      <c r="C69" s="26" t="s">
        <v>78</v>
      </c>
      <c r="D69" s="26" t="s">
        <v>151</v>
      </c>
      <c r="E69" s="26" t="s">
        <v>151</v>
      </c>
      <c r="F69" s="26" t="s">
        <v>21</v>
      </c>
      <c r="G69" s="27" t="n">
        <v>1</v>
      </c>
      <c r="H69" s="28" t="n">
        <v>531.6</v>
      </c>
      <c r="I69" s="28" t="n">
        <v>531.6</v>
      </c>
      <c r="J69" s="28" t="n">
        <v>0</v>
      </c>
      <c r="K69" s="28" t="n">
        <v>0</v>
      </c>
      <c r="L69" s="28" t="n">
        <v>0</v>
      </c>
      <c r="M69" s="28"/>
      <c r="N69" s="6" t="s">
        <f>=I69+J69+K69+L69</f>
      </c>
      <c r="O69" s="26"/>
      <c r="P69" s="26" t="s">
        <v>160</v>
      </c>
    </row>
    <row collapsed="false" customFormat="false" customHeight="false" hidden="false" ht="12.1" outlineLevel="0" r="70">
      <c r="A70" s="25" t="n">
        <v>44062</v>
      </c>
      <c r="B70" s="26" t="s">
        <v>155</v>
      </c>
      <c r="C70" s="26" t="s">
        <v>180</v>
      </c>
      <c r="D70" s="26" t="s">
        <v>155</v>
      </c>
      <c r="E70" s="26" t="s">
        <v>155</v>
      </c>
      <c r="F70" s="26" t="s">
        <v>21</v>
      </c>
      <c r="G70" s="27" t="n">
        <v>1</v>
      </c>
      <c r="H70" s="28" t="n">
        <v>4292.7</v>
      </c>
      <c r="I70" s="28" t="n">
        <v>4292.7</v>
      </c>
      <c r="J70" s="28" t="n">
        <v>0</v>
      </c>
      <c r="K70" s="28" t="n">
        <v>0</v>
      </c>
      <c r="L70" s="28" t="n">
        <v>0</v>
      </c>
      <c r="M70" s="28"/>
      <c r="N70" s="6" t="s">
        <f>=I70+J70+K70+L70</f>
      </c>
      <c r="O70" s="26"/>
      <c r="P70" s="26" t="s">
        <v>150</v>
      </c>
    </row>
    <row collapsed="false" customFormat="false" customHeight="false" hidden="false" ht="12.1" outlineLevel="0" r="71">
      <c r="A71" s="25" t="n">
        <v>44067</v>
      </c>
      <c r="B71" s="26" t="s">
        <v>151</v>
      </c>
      <c r="C71" s="26" t="s">
        <v>78</v>
      </c>
      <c r="D71" s="26" t="s">
        <v>151</v>
      </c>
      <c r="E71" s="26" t="s">
        <v>151</v>
      </c>
      <c r="F71" s="26" t="s">
        <v>21</v>
      </c>
      <c r="G71" s="27" t="n">
        <v>1</v>
      </c>
      <c r="H71" s="28" t="n">
        <v>2268.5</v>
      </c>
      <c r="I71" s="28" t="n">
        <v>2268.5</v>
      </c>
      <c r="J71" s="28" t="n">
        <v>0</v>
      </c>
      <c r="K71" s="28" t="n">
        <v>0</v>
      </c>
      <c r="L71" s="28" t="n">
        <v>0</v>
      </c>
      <c r="M71" s="28"/>
      <c r="N71" s="6" t="s">
        <f>=I71+J71+K71+L71</f>
      </c>
      <c r="O71" s="26"/>
      <c r="P71" s="26" t="s">
        <v>160</v>
      </c>
    </row>
    <row collapsed="false" customFormat="false" customHeight="false" hidden="false" ht="12.1" outlineLevel="0" r="72">
      <c r="A72" s="20" t="n">
        <v>44083.57375</v>
      </c>
      <c r="B72" s="16" t="s">
        <v>132</v>
      </c>
      <c r="C72" s="16" t="s">
        <v>181</v>
      </c>
      <c r="D72" s="16" t="s">
        <v>116</v>
      </c>
      <c r="E72" s="16" t="s">
        <v>19</v>
      </c>
      <c r="F72" s="16" t="s">
        <v>21</v>
      </c>
      <c r="G72" s="7" t="n">
        <v>3</v>
      </c>
      <c r="H72" s="6" t="n">
        <v>1497</v>
      </c>
      <c r="I72" s="6" t="n">
        <v>-4491</v>
      </c>
      <c r="J72" s="6" t="n">
        <v>0</v>
      </c>
      <c r="K72" s="6" t="n">
        <v>-2.69</v>
      </c>
      <c r="L72" s="6" t="n">
        <v>-0.42</v>
      </c>
      <c r="M72" s="6"/>
      <c r="N72" s="6" t="s">
        <f>=I72+J72+K72+L72</f>
      </c>
      <c r="O72" s="16"/>
      <c r="P72" s="16" t="s">
        <v>160</v>
      </c>
    </row>
    <row collapsed="false" customFormat="false" customHeight="false" hidden="false" ht="12.1" outlineLevel="0" r="73">
      <c r="A73" s="25" t="n">
        <v>44102</v>
      </c>
      <c r="B73" s="26" t="s">
        <v>155</v>
      </c>
      <c r="C73" s="26" t="s">
        <v>182</v>
      </c>
      <c r="D73" s="26" t="s">
        <v>155</v>
      </c>
      <c r="E73" s="26" t="s">
        <v>155</v>
      </c>
      <c r="F73" s="26" t="s">
        <v>47</v>
      </c>
      <c r="G73" s="27" t="n">
        <v>1</v>
      </c>
      <c r="H73" s="28" t="n">
        <v>0.38</v>
      </c>
      <c r="I73" s="28" t="n">
        <v>0.38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8"/>
      <c r="O73" s="26"/>
      <c r="P73" s="26" t="s">
        <v>150</v>
      </c>
    </row>
    <row collapsed="false" customFormat="false" customHeight="false" hidden="false" ht="12.1" outlineLevel="0" r="74">
      <c r="A74" s="21" t="n">
        <v>44124</v>
      </c>
      <c r="B74" s="22" t="s">
        <v>175</v>
      </c>
      <c r="C74" s="22" t="s">
        <v>183</v>
      </c>
      <c r="D74" s="22" t="s">
        <v>175</v>
      </c>
      <c r="E74" s="22" t="s">
        <v>175</v>
      </c>
      <c r="F74" s="22" t="s">
        <v>21</v>
      </c>
      <c r="G74" s="23" t="n">
        <v>1</v>
      </c>
      <c r="H74" s="24" t="n">
        <v>-48</v>
      </c>
      <c r="I74" s="24" t="n">
        <v>-48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2"/>
      <c r="P74" s="22" t="s">
        <v>150</v>
      </c>
    </row>
    <row collapsed="false" customFormat="false" customHeight="false" hidden="false" ht="12.1" outlineLevel="0" r="75">
      <c r="A75" s="25" t="n">
        <v>44124</v>
      </c>
      <c r="B75" s="26" t="s">
        <v>155</v>
      </c>
      <c r="C75" s="26" t="s">
        <v>184</v>
      </c>
      <c r="D75" s="26" t="s">
        <v>155</v>
      </c>
      <c r="E75" s="26" t="s">
        <v>155</v>
      </c>
      <c r="F75" s="26" t="s">
        <v>21</v>
      </c>
      <c r="G75" s="27" t="n">
        <v>1</v>
      </c>
      <c r="H75" s="28" t="n">
        <v>374</v>
      </c>
      <c r="I75" s="28" t="n">
        <v>374</v>
      </c>
      <c r="J75" s="28" t="n">
        <v>0</v>
      </c>
      <c r="K75" s="28" t="n">
        <v>0</v>
      </c>
      <c r="L75" s="28" t="n">
        <v>0</v>
      </c>
      <c r="M75" s="28"/>
      <c r="N75" s="6" t="s">
        <f>=I75+J75+K75+L75</f>
      </c>
      <c r="O75" s="26"/>
      <c r="P75" s="26" t="s">
        <v>150</v>
      </c>
    </row>
    <row collapsed="false" customFormat="false" customHeight="false" hidden="false" ht="12.1" outlineLevel="0" r="76">
      <c r="A76" s="25" t="n">
        <v>44158</v>
      </c>
      <c r="B76" s="26" t="s">
        <v>151</v>
      </c>
      <c r="C76" s="26" t="s">
        <v>107</v>
      </c>
      <c r="D76" s="26" t="s">
        <v>151</v>
      </c>
      <c r="E76" s="26" t="s">
        <v>151</v>
      </c>
      <c r="F76" s="26" t="s">
        <v>21</v>
      </c>
      <c r="G76" s="27" t="n">
        <v>1</v>
      </c>
      <c r="H76" s="28" t="n">
        <v>400000</v>
      </c>
      <c r="I76" s="28" t="n">
        <v>400000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  <c r="P76" s="26" t="s">
        <v>150</v>
      </c>
    </row>
    <row collapsed="false" customFormat="false" customHeight="false" hidden="false" ht="12.1" outlineLevel="0" r="77">
      <c r="A77" s="25" t="n">
        <v>44158</v>
      </c>
      <c r="B77" s="26" t="s">
        <v>151</v>
      </c>
      <c r="C77" s="26" t="s">
        <v>78</v>
      </c>
      <c r="D77" s="26" t="s">
        <v>151</v>
      </c>
      <c r="E77" s="26" t="s">
        <v>151</v>
      </c>
      <c r="F77" s="26" t="s">
        <v>21</v>
      </c>
      <c r="G77" s="27" t="n">
        <v>1</v>
      </c>
      <c r="H77" s="28" t="n">
        <v>349348.88</v>
      </c>
      <c r="I77" s="28" t="n">
        <v>349348.88</v>
      </c>
      <c r="J77" s="28" t="n">
        <v>0</v>
      </c>
      <c r="K77" s="28" t="n">
        <v>0</v>
      </c>
      <c r="L77" s="28" t="n">
        <v>0</v>
      </c>
      <c r="M77" s="28"/>
      <c r="N77" s="6" t="s">
        <f>=I77+J77+K77+L77</f>
      </c>
      <c r="O77" s="26"/>
      <c r="P77" s="26" t="s">
        <v>160</v>
      </c>
    </row>
    <row collapsed="false" customFormat="false" customHeight="false" hidden="false" ht="12.1" outlineLevel="0" r="78">
      <c r="A78" s="20" t="n">
        <v>44158.747002315</v>
      </c>
      <c r="B78" s="16" t="s">
        <v>132</v>
      </c>
      <c r="C78" s="16" t="s">
        <v>181</v>
      </c>
      <c r="D78" s="16" t="s">
        <v>116</v>
      </c>
      <c r="E78" s="16" t="s">
        <v>19</v>
      </c>
      <c r="F78" s="16" t="s">
        <v>21</v>
      </c>
      <c r="G78" s="7" t="n">
        <v>10</v>
      </c>
      <c r="H78" s="6" t="n">
        <v>1925</v>
      </c>
      <c r="I78" s="6" t="n">
        <v>-19250</v>
      </c>
      <c r="J78" s="6" t="n">
        <v>0</v>
      </c>
      <c r="K78" s="6" t="n">
        <v>-11.55</v>
      </c>
      <c r="L78" s="6" t="n">
        <v>-1.79</v>
      </c>
      <c r="M78" s="6"/>
      <c r="N78" s="6" t="s">
        <f>=I78+J78+K78+L78</f>
      </c>
      <c r="O78" s="16"/>
      <c r="P78" s="16" t="s">
        <v>160</v>
      </c>
    </row>
    <row collapsed="false" customFormat="false" customHeight="false" hidden="false" ht="12.1" outlineLevel="0" r="79">
      <c r="A79" s="20" t="n">
        <v>44158.747337963</v>
      </c>
      <c r="B79" s="16" t="s">
        <v>18</v>
      </c>
      <c r="C79" s="16" t="s">
        <v>185</v>
      </c>
      <c r="D79" s="16" t="s">
        <v>116</v>
      </c>
      <c r="E79" s="16" t="s">
        <v>19</v>
      </c>
      <c r="F79" s="16" t="s">
        <v>21</v>
      </c>
      <c r="G79" s="7" t="n">
        <v>20</v>
      </c>
      <c r="H79" s="6" t="n">
        <v>4987</v>
      </c>
      <c r="I79" s="6" t="n">
        <v>-99740</v>
      </c>
      <c r="J79" s="6" t="n">
        <v>0</v>
      </c>
      <c r="K79" s="6" t="n">
        <v>-59.85</v>
      </c>
      <c r="L79" s="6" t="n">
        <v>-9.29</v>
      </c>
      <c r="M79" s="6"/>
      <c r="N79" s="6" t="s">
        <f>=I79+J79+K79+L79</f>
      </c>
      <c r="O79" s="16"/>
      <c r="P79" s="16" t="s">
        <v>160</v>
      </c>
    </row>
    <row collapsed="false" customFormat="false" customHeight="false" hidden="false" ht="12.1" outlineLevel="0" r="80">
      <c r="A80" s="20" t="n">
        <v>44158.7565625</v>
      </c>
      <c r="B80" s="16" t="s">
        <v>25</v>
      </c>
      <c r="C80" s="16" t="s">
        <v>186</v>
      </c>
      <c r="D80" s="16" t="s">
        <v>116</v>
      </c>
      <c r="E80" s="16" t="s">
        <v>19</v>
      </c>
      <c r="F80" s="16" t="s">
        <v>21</v>
      </c>
      <c r="G80" s="7" t="n">
        <v>10</v>
      </c>
      <c r="H80" s="6" t="n">
        <v>9220</v>
      </c>
      <c r="I80" s="6" t="n">
        <v>-92200</v>
      </c>
      <c r="J80" s="6" t="n">
        <v>0</v>
      </c>
      <c r="K80" s="6" t="n">
        <v>-55.32</v>
      </c>
      <c r="L80" s="6" t="n">
        <v>-8.57</v>
      </c>
      <c r="M80" s="6"/>
      <c r="N80" s="6" t="s">
        <f>=I80+J80+K80+L80</f>
      </c>
      <c r="O80" s="16"/>
      <c r="P80" s="16" t="s">
        <v>160</v>
      </c>
    </row>
    <row collapsed="false" customFormat="false" customHeight="false" hidden="false" ht="12.1" outlineLevel="0" r="81">
      <c r="A81" s="20" t="n">
        <v>44158.767349537</v>
      </c>
      <c r="B81" s="16" t="s">
        <v>35</v>
      </c>
      <c r="C81" s="16" t="s">
        <v>187</v>
      </c>
      <c r="D81" s="16" t="s">
        <v>116</v>
      </c>
      <c r="E81" s="16" t="s">
        <v>19</v>
      </c>
      <c r="F81" s="16" t="s">
        <v>21</v>
      </c>
      <c r="G81" s="7" t="n">
        <v>5</v>
      </c>
      <c r="H81" s="6" t="n">
        <v>4104</v>
      </c>
      <c r="I81" s="6" t="n">
        <v>-20520</v>
      </c>
      <c r="J81" s="6" t="n">
        <v>0</v>
      </c>
      <c r="K81" s="6" t="n">
        <v>-12.31</v>
      </c>
      <c r="L81" s="6" t="n">
        <v>-1.91</v>
      </c>
      <c r="M81" s="6"/>
      <c r="N81" s="6" t="s">
        <f>=I81+J81+K81+L81</f>
      </c>
      <c r="O81" s="16"/>
      <c r="P81" s="16" t="s">
        <v>160</v>
      </c>
    </row>
    <row collapsed="false" customFormat="false" customHeight="false" hidden="false" ht="12.1" outlineLevel="0" r="82">
      <c r="A82" s="20" t="n">
        <v>44158.769016204</v>
      </c>
      <c r="B82" s="16" t="s">
        <v>30</v>
      </c>
      <c r="C82" s="16" t="s">
        <v>188</v>
      </c>
      <c r="D82" s="16" t="s">
        <v>116</v>
      </c>
      <c r="E82" s="16" t="s">
        <v>19</v>
      </c>
      <c r="F82" s="16" t="s">
        <v>21</v>
      </c>
      <c r="G82" s="7" t="n">
        <v>10</v>
      </c>
      <c r="H82" s="6" t="n">
        <v>2674.5</v>
      </c>
      <c r="I82" s="6" t="n">
        <v>-26745</v>
      </c>
      <c r="J82" s="6" t="n">
        <v>0</v>
      </c>
      <c r="K82" s="6" t="n">
        <v>-16.04</v>
      </c>
      <c r="L82" s="6" t="n">
        <v>-2.49</v>
      </c>
      <c r="M82" s="6"/>
      <c r="N82" s="6" t="s">
        <f>=I82+J82+K82+L82</f>
      </c>
      <c r="O82" s="16"/>
      <c r="P82" s="16" t="s">
        <v>160</v>
      </c>
    </row>
    <row collapsed="false" customFormat="false" customHeight="false" hidden="false" ht="12.1" outlineLevel="0" r="83">
      <c r="A83" s="29" t="n">
        <v>44158.811793981</v>
      </c>
      <c r="B83" s="30" t="s">
        <v>127</v>
      </c>
      <c r="C83" s="30" t="s">
        <v>167</v>
      </c>
      <c r="D83" s="30" t="s">
        <v>134</v>
      </c>
      <c r="E83" s="30" t="s">
        <v>158</v>
      </c>
      <c r="F83" s="30" t="s">
        <v>21</v>
      </c>
      <c r="G83" s="31" t="n">
        <v>-40</v>
      </c>
      <c r="H83" s="32" t="n">
        <v>138.23</v>
      </c>
      <c r="I83" s="32" t="n">
        <v>5529.2</v>
      </c>
      <c r="J83" s="32" t="n">
        <v>0</v>
      </c>
      <c r="K83" s="32" t="n">
        <v>-3.32</v>
      </c>
      <c r="L83" s="32" t="n">
        <v>-0.52</v>
      </c>
      <c r="M83" s="32"/>
      <c r="N83" s="6" t="s">
        <f>=I83+J83+K83+L83</f>
      </c>
      <c r="O83" s="30"/>
      <c r="P83" s="30" t="s">
        <v>160</v>
      </c>
    </row>
    <row collapsed="false" customFormat="false" customHeight="false" hidden="false" ht="12.1" outlineLevel="0" r="84">
      <c r="A84" s="21" t="n">
        <v>44159</v>
      </c>
      <c r="B84" s="22" t="s">
        <v>148</v>
      </c>
      <c r="C84" s="22" t="s">
        <v>149</v>
      </c>
      <c r="D84" s="22" t="s">
        <v>148</v>
      </c>
      <c r="E84" s="22" t="s">
        <v>148</v>
      </c>
      <c r="F84" s="22" t="s">
        <v>21</v>
      </c>
      <c r="G84" s="23" t="n">
        <v>1</v>
      </c>
      <c r="H84" s="24" t="n">
        <v>-175</v>
      </c>
      <c r="I84" s="24" t="n">
        <v>-175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  <c r="P84" s="22" t="s">
        <v>150</v>
      </c>
    </row>
    <row collapsed="false" customFormat="false" customHeight="false" hidden="false" ht="12.1" outlineLevel="0" r="85">
      <c r="A85" s="20" t="n">
        <v>44159.571643519</v>
      </c>
      <c r="B85" s="16" t="s">
        <v>39</v>
      </c>
      <c r="C85" s="16" t="s">
        <v>189</v>
      </c>
      <c r="D85" s="16" t="s">
        <v>116</v>
      </c>
      <c r="E85" s="16" t="s">
        <v>19</v>
      </c>
      <c r="F85" s="16" t="s">
        <v>21</v>
      </c>
      <c r="G85" s="7" t="n">
        <v>10</v>
      </c>
      <c r="H85" s="6" t="n">
        <v>1488.5</v>
      </c>
      <c r="I85" s="6" t="n">
        <v>-14885</v>
      </c>
      <c r="J85" s="6" t="n">
        <v>0</v>
      </c>
      <c r="K85" s="6" t="n">
        <v>-8.93</v>
      </c>
      <c r="L85" s="6" t="n">
        <v>-1.38</v>
      </c>
      <c r="M85" s="6"/>
      <c r="N85" s="6" t="s">
        <f>=I85+J85+K85+L85</f>
      </c>
      <c r="O85" s="16"/>
      <c r="P85" s="16" t="s">
        <v>160</v>
      </c>
    </row>
    <row collapsed="false" customFormat="false" customHeight="false" hidden="false" ht="12.1" outlineLevel="0" r="86">
      <c r="A86" s="29" t="n">
        <v>44159.575972222</v>
      </c>
      <c r="B86" s="30" t="s">
        <v>123</v>
      </c>
      <c r="C86" s="30" t="s">
        <v>162</v>
      </c>
      <c r="D86" s="30" t="s">
        <v>134</v>
      </c>
      <c r="E86" s="30" t="s">
        <v>158</v>
      </c>
      <c r="F86" s="30" t="s">
        <v>21</v>
      </c>
      <c r="G86" s="31" t="n">
        <v>-1</v>
      </c>
      <c r="H86" s="32" t="n">
        <v>838.2</v>
      </c>
      <c r="I86" s="32" t="n">
        <v>838.2</v>
      </c>
      <c r="J86" s="32" t="n">
        <v>0</v>
      </c>
      <c r="K86" s="32" t="n">
        <v>-0.5</v>
      </c>
      <c r="L86" s="32" t="n">
        <v>-0.07</v>
      </c>
      <c r="M86" s="32"/>
      <c r="N86" s="6" t="s">
        <f>=I86+J86+K86+L86</f>
      </c>
      <c r="O86" s="30"/>
      <c r="P86" s="30" t="s">
        <v>160</v>
      </c>
    </row>
    <row collapsed="false" customFormat="false" customHeight="false" hidden="false" ht="12.1" outlineLevel="0" r="87">
      <c r="A87" s="29" t="n">
        <v>44159.602743056</v>
      </c>
      <c r="B87" s="30" t="s">
        <v>128</v>
      </c>
      <c r="C87" s="30" t="s">
        <v>168</v>
      </c>
      <c r="D87" s="30" t="s">
        <v>134</v>
      </c>
      <c r="E87" s="30" t="s">
        <v>158</v>
      </c>
      <c r="F87" s="30" t="s">
        <v>21</v>
      </c>
      <c r="G87" s="31" t="n">
        <v>-10</v>
      </c>
      <c r="H87" s="32" t="n">
        <v>468.4</v>
      </c>
      <c r="I87" s="32" t="n">
        <v>4684</v>
      </c>
      <c r="J87" s="32" t="n">
        <v>0</v>
      </c>
      <c r="K87" s="32" t="n">
        <v>-2.81</v>
      </c>
      <c r="L87" s="32" t="n">
        <v>-0.44</v>
      </c>
      <c r="M87" s="32"/>
      <c r="N87" s="6" t="s">
        <f>=I87+J87+K87+L87</f>
      </c>
      <c r="O87" s="30"/>
      <c r="P87" s="30" t="s">
        <v>160</v>
      </c>
    </row>
    <row collapsed="false" customFormat="false" customHeight="false" hidden="false" ht="12.1" outlineLevel="0" r="88">
      <c r="A88" s="29" t="n">
        <v>44159.643483796</v>
      </c>
      <c r="B88" s="30" t="s">
        <v>124</v>
      </c>
      <c r="C88" s="30" t="s">
        <v>164</v>
      </c>
      <c r="D88" s="30" t="s">
        <v>134</v>
      </c>
      <c r="E88" s="30" t="s">
        <v>158</v>
      </c>
      <c r="F88" s="30" t="s">
        <v>21</v>
      </c>
      <c r="G88" s="31" t="n">
        <v>-10</v>
      </c>
      <c r="H88" s="32" t="n">
        <v>83.81</v>
      </c>
      <c r="I88" s="32" t="n">
        <v>838.1</v>
      </c>
      <c r="J88" s="32" t="n">
        <v>0</v>
      </c>
      <c r="K88" s="32" t="n">
        <v>-0.48</v>
      </c>
      <c r="L88" s="32" t="n">
        <v>0</v>
      </c>
      <c r="M88" s="32"/>
      <c r="N88" s="6" t="s">
        <f>=I88+J88+K88+L88</f>
      </c>
      <c r="O88" s="30"/>
      <c r="P88" s="30" t="s">
        <v>150</v>
      </c>
    </row>
    <row collapsed="false" customFormat="false" customHeight="false" hidden="false" ht="12.1" outlineLevel="0" r="89">
      <c r="A89" s="20" t="n">
        <v>44159.646168981</v>
      </c>
      <c r="B89" s="16" t="s">
        <v>18</v>
      </c>
      <c r="C89" s="16" t="s">
        <v>185</v>
      </c>
      <c r="D89" s="16" t="s">
        <v>116</v>
      </c>
      <c r="E89" s="16" t="s">
        <v>19</v>
      </c>
      <c r="F89" s="16" t="s">
        <v>21</v>
      </c>
      <c r="G89" s="7" t="n">
        <v>25</v>
      </c>
      <c r="H89" s="6" t="n">
        <v>5015.6</v>
      </c>
      <c r="I89" s="6" t="n">
        <v>-125390</v>
      </c>
      <c r="J89" s="6" t="n">
        <v>0</v>
      </c>
      <c r="K89" s="6" t="n">
        <v>-71.48</v>
      </c>
      <c r="L89" s="6" t="n">
        <v>0</v>
      </c>
      <c r="M89" s="6"/>
      <c r="N89" s="6" t="s">
        <f>=I89+J89+K89+L89</f>
      </c>
      <c r="O89" s="16"/>
      <c r="P89" s="16" t="s">
        <v>150</v>
      </c>
    </row>
    <row collapsed="false" customFormat="false" customHeight="false" hidden="false" ht="12.1" outlineLevel="0" r="90">
      <c r="A90" s="29" t="n">
        <v>44159.646898148</v>
      </c>
      <c r="B90" s="30" t="s">
        <v>123</v>
      </c>
      <c r="C90" s="30" t="s">
        <v>162</v>
      </c>
      <c r="D90" s="30" t="s">
        <v>134</v>
      </c>
      <c r="E90" s="30" t="s">
        <v>158</v>
      </c>
      <c r="F90" s="30" t="s">
        <v>21</v>
      </c>
      <c r="G90" s="31" t="n">
        <v>-2</v>
      </c>
      <c r="H90" s="32" t="n">
        <v>835.8</v>
      </c>
      <c r="I90" s="32" t="n">
        <v>1671.6</v>
      </c>
      <c r="J90" s="32" t="n">
        <v>0</v>
      </c>
      <c r="K90" s="32" t="n">
        <v>-0.95</v>
      </c>
      <c r="L90" s="32" t="n">
        <v>0</v>
      </c>
      <c r="M90" s="32"/>
      <c r="N90" s="6" t="s">
        <f>=I90+J90+K90+L90</f>
      </c>
      <c r="O90" s="30"/>
      <c r="P90" s="30" t="s">
        <v>150</v>
      </c>
    </row>
    <row collapsed="false" customFormat="false" customHeight="false" hidden="false" ht="12.1" outlineLevel="0" r="91">
      <c r="A91" s="20" t="n">
        <v>44159.650208333</v>
      </c>
      <c r="B91" s="16" t="s">
        <v>25</v>
      </c>
      <c r="C91" s="16" t="s">
        <v>186</v>
      </c>
      <c r="D91" s="16" t="s">
        <v>116</v>
      </c>
      <c r="E91" s="16" t="s">
        <v>19</v>
      </c>
      <c r="F91" s="16" t="s">
        <v>21</v>
      </c>
      <c r="G91" s="7" t="n">
        <v>10</v>
      </c>
      <c r="H91" s="6" t="n">
        <v>9188</v>
      </c>
      <c r="I91" s="6" t="n">
        <v>-91880</v>
      </c>
      <c r="J91" s="6" t="n">
        <v>0</v>
      </c>
      <c r="K91" s="6" t="n">
        <v>-52.37</v>
      </c>
      <c r="L91" s="6" t="n">
        <v>0</v>
      </c>
      <c r="M91" s="6"/>
      <c r="N91" s="6" t="s">
        <f>=I91+J91+K91+L91</f>
      </c>
      <c r="O91" s="16"/>
      <c r="P91" s="16" t="s">
        <v>150</v>
      </c>
    </row>
    <row collapsed="false" customFormat="false" customHeight="false" hidden="false" ht="12.1" outlineLevel="0" r="92">
      <c r="A92" s="29" t="n">
        <v>44159.652905093</v>
      </c>
      <c r="B92" s="30" t="s">
        <v>120</v>
      </c>
      <c r="C92" s="30" t="s">
        <v>157</v>
      </c>
      <c r="D92" s="30" t="s">
        <v>134</v>
      </c>
      <c r="E92" s="30" t="s">
        <v>158</v>
      </c>
      <c r="F92" s="30" t="s">
        <v>21</v>
      </c>
      <c r="G92" s="31" t="n">
        <v>-20</v>
      </c>
      <c r="H92" s="32" t="n">
        <v>221.31</v>
      </c>
      <c r="I92" s="32" t="n">
        <v>4426.2</v>
      </c>
      <c r="J92" s="32" t="n">
        <v>0</v>
      </c>
      <c r="K92" s="32" t="n">
        <v>-2.52</v>
      </c>
      <c r="L92" s="32" t="n">
        <v>0</v>
      </c>
      <c r="M92" s="32"/>
      <c r="N92" s="6" t="s">
        <f>=I92+J92+K92+L92</f>
      </c>
      <c r="O92" s="30"/>
      <c r="P92" s="30" t="s">
        <v>150</v>
      </c>
    </row>
    <row collapsed="false" customFormat="false" customHeight="false" hidden="false" ht="12.1" outlineLevel="0" r="93">
      <c r="A93" s="20" t="n">
        <v>44159.664027778</v>
      </c>
      <c r="B93" s="16" t="s">
        <v>30</v>
      </c>
      <c r="C93" s="16" t="s">
        <v>188</v>
      </c>
      <c r="D93" s="16" t="s">
        <v>116</v>
      </c>
      <c r="E93" s="16" t="s">
        <v>19</v>
      </c>
      <c r="F93" s="16" t="s">
        <v>21</v>
      </c>
      <c r="G93" s="7" t="n">
        <v>10</v>
      </c>
      <c r="H93" s="6" t="n">
        <v>2690.5</v>
      </c>
      <c r="I93" s="6" t="n">
        <v>-26905</v>
      </c>
      <c r="J93" s="6" t="n">
        <v>0</v>
      </c>
      <c r="K93" s="6" t="n">
        <v>-15.33</v>
      </c>
      <c r="L93" s="6" t="n">
        <v>0</v>
      </c>
      <c r="M93" s="6"/>
      <c r="N93" s="6" t="s">
        <f>=I93+J93+K93+L93</f>
      </c>
      <c r="O93" s="16"/>
      <c r="P93" s="16" t="s">
        <v>150</v>
      </c>
    </row>
    <row collapsed="false" customFormat="false" customHeight="false" hidden="false" ht="12.1" outlineLevel="0" r="94">
      <c r="A94" s="20" t="n">
        <v>44159.671423611</v>
      </c>
      <c r="B94" s="16" t="s">
        <v>39</v>
      </c>
      <c r="C94" s="16" t="s">
        <v>189</v>
      </c>
      <c r="D94" s="16" t="s">
        <v>116</v>
      </c>
      <c r="E94" s="16" t="s">
        <v>19</v>
      </c>
      <c r="F94" s="16" t="s">
        <v>21</v>
      </c>
      <c r="G94" s="7" t="n">
        <v>10</v>
      </c>
      <c r="H94" s="6" t="n">
        <v>1494</v>
      </c>
      <c r="I94" s="6" t="n">
        <v>-14940</v>
      </c>
      <c r="J94" s="6" t="n">
        <v>0</v>
      </c>
      <c r="K94" s="6" t="n">
        <v>-8.51</v>
      </c>
      <c r="L94" s="6" t="n">
        <v>0</v>
      </c>
      <c r="M94" s="6"/>
      <c r="N94" s="6" t="s">
        <f>=I94+J94+K94+L94</f>
      </c>
      <c r="O94" s="16"/>
      <c r="P94" s="16" t="s">
        <v>150</v>
      </c>
    </row>
    <row collapsed="false" customFormat="false" customHeight="false" hidden="false" ht="12.1" outlineLevel="0" r="95">
      <c r="A95" s="20" t="n">
        <v>44159.67255787</v>
      </c>
      <c r="B95" s="16" t="s">
        <v>132</v>
      </c>
      <c r="C95" s="16" t="s">
        <v>181</v>
      </c>
      <c r="D95" s="16" t="s">
        <v>116</v>
      </c>
      <c r="E95" s="16" t="s">
        <v>19</v>
      </c>
      <c r="F95" s="16" t="s">
        <v>21</v>
      </c>
      <c r="G95" s="7" t="n">
        <v>12</v>
      </c>
      <c r="H95" s="6" t="n">
        <v>1885.9</v>
      </c>
      <c r="I95" s="6" t="n">
        <v>-22630.8</v>
      </c>
      <c r="J95" s="6" t="n">
        <v>0</v>
      </c>
      <c r="K95" s="6" t="n">
        <v>-12.89</v>
      </c>
      <c r="L95" s="6" t="n">
        <v>0</v>
      </c>
      <c r="M95" s="6"/>
      <c r="N95" s="6" t="s">
        <f>=I95+J95+K95+L95</f>
      </c>
      <c r="O95" s="16"/>
      <c r="P95" s="16" t="s">
        <v>150</v>
      </c>
    </row>
    <row collapsed="false" customFormat="false" customHeight="false" hidden="false" ht="12.1" outlineLevel="0" r="96">
      <c r="A96" s="20" t="n">
        <v>44159.673043981</v>
      </c>
      <c r="B96" s="16" t="s">
        <v>35</v>
      </c>
      <c r="C96" s="16" t="s">
        <v>187</v>
      </c>
      <c r="D96" s="16" t="s">
        <v>116</v>
      </c>
      <c r="E96" s="16" t="s">
        <v>19</v>
      </c>
      <c r="F96" s="16" t="s">
        <v>21</v>
      </c>
      <c r="G96" s="7" t="n">
        <v>5</v>
      </c>
      <c r="H96" s="6" t="n">
        <v>4170.5</v>
      </c>
      <c r="I96" s="6" t="n">
        <v>-20852.5</v>
      </c>
      <c r="J96" s="6" t="n">
        <v>0</v>
      </c>
      <c r="K96" s="6" t="n">
        <v>-11.88</v>
      </c>
      <c r="L96" s="6" t="n">
        <v>0</v>
      </c>
      <c r="M96" s="6"/>
      <c r="N96" s="6" t="s">
        <f>=I96+J96+K96+L96</f>
      </c>
      <c r="O96" s="16"/>
      <c r="P96" s="16" t="s">
        <v>150</v>
      </c>
    </row>
    <row collapsed="false" customFormat="false" customHeight="false" hidden="false" ht="12.1" outlineLevel="0" r="97">
      <c r="A97" s="29" t="n">
        <v>44160.453020833</v>
      </c>
      <c r="B97" s="30" t="s">
        <v>131</v>
      </c>
      <c r="C97" s="30" t="s">
        <v>171</v>
      </c>
      <c r="D97" s="30" t="s">
        <v>134</v>
      </c>
      <c r="E97" s="30" t="s">
        <v>19</v>
      </c>
      <c r="F97" s="30" t="s">
        <v>21</v>
      </c>
      <c r="G97" s="31" t="n">
        <v>-15</v>
      </c>
      <c r="H97" s="32" t="n">
        <v>1460</v>
      </c>
      <c r="I97" s="32" t="n">
        <v>21900</v>
      </c>
      <c r="J97" s="32" t="n">
        <v>0</v>
      </c>
      <c r="K97" s="32" t="n">
        <v>-13.14</v>
      </c>
      <c r="L97" s="32" t="n">
        <v>-2.05</v>
      </c>
      <c r="M97" s="32"/>
      <c r="N97" s="6" t="s">
        <f>=I97+J97+K97+L97</f>
      </c>
      <c r="O97" s="30"/>
      <c r="P97" s="30" t="s">
        <v>160</v>
      </c>
    </row>
    <row collapsed="false" customFormat="false" customHeight="false" hidden="false" ht="12.1" outlineLevel="0" r="98">
      <c r="A98" s="20" t="n">
        <v>44160.457708333</v>
      </c>
      <c r="B98" s="16" t="s">
        <v>30</v>
      </c>
      <c r="C98" s="16" t="s">
        <v>188</v>
      </c>
      <c r="D98" s="16" t="s">
        <v>116</v>
      </c>
      <c r="E98" s="16" t="s">
        <v>19</v>
      </c>
      <c r="F98" s="16" t="s">
        <v>21</v>
      </c>
      <c r="G98" s="7" t="n">
        <v>10</v>
      </c>
      <c r="H98" s="6" t="n">
        <v>2687.5</v>
      </c>
      <c r="I98" s="6" t="n">
        <v>-26875</v>
      </c>
      <c r="J98" s="6" t="n">
        <v>0</v>
      </c>
      <c r="K98" s="6" t="n">
        <v>-16.13</v>
      </c>
      <c r="L98" s="6" t="n">
        <v>-2.5</v>
      </c>
      <c r="M98" s="6"/>
      <c r="N98" s="6" t="s">
        <f>=I98+J98+K98+L98</f>
      </c>
      <c r="O98" s="16"/>
      <c r="P98" s="16" t="s">
        <v>160</v>
      </c>
    </row>
    <row collapsed="false" customFormat="false" customHeight="false" hidden="false" ht="12.1" outlineLevel="0" r="99">
      <c r="A99" s="20" t="n">
        <v>44160.460497685</v>
      </c>
      <c r="B99" s="16" t="s">
        <v>35</v>
      </c>
      <c r="C99" s="16" t="s">
        <v>187</v>
      </c>
      <c r="D99" s="16" t="s">
        <v>116</v>
      </c>
      <c r="E99" s="16" t="s">
        <v>19</v>
      </c>
      <c r="F99" s="16" t="s">
        <v>21</v>
      </c>
      <c r="G99" s="7" t="n">
        <v>14</v>
      </c>
      <c r="H99" s="6" t="n">
        <v>4110.7142857143</v>
      </c>
      <c r="I99" s="6" t="n">
        <v>-57550</v>
      </c>
      <c r="J99" s="6" t="n">
        <v>0</v>
      </c>
      <c r="K99" s="6" t="n">
        <v>-34.53</v>
      </c>
      <c r="L99" s="6" t="n">
        <v>-5.35</v>
      </c>
      <c r="M99" s="6"/>
      <c r="N99" s="6" t="s">
        <f>=I99+J99+K99+L99</f>
      </c>
      <c r="O99" s="16"/>
      <c r="P99" s="16" t="s">
        <v>160</v>
      </c>
    </row>
    <row collapsed="false" customFormat="false" customHeight="false" hidden="false" ht="12.1" outlineLevel="0" r="100">
      <c r="A100" s="20" t="n">
        <v>44160.473935185</v>
      </c>
      <c r="B100" s="16" t="s">
        <v>39</v>
      </c>
      <c r="C100" s="16" t="s">
        <v>189</v>
      </c>
      <c r="D100" s="16" t="s">
        <v>116</v>
      </c>
      <c r="E100" s="16" t="s">
        <v>19</v>
      </c>
      <c r="F100" s="16" t="s">
        <v>21</v>
      </c>
      <c r="G100" s="7" t="n">
        <v>15</v>
      </c>
      <c r="H100" s="6" t="n">
        <v>1514.0333333333</v>
      </c>
      <c r="I100" s="6" t="n">
        <v>-22710.5</v>
      </c>
      <c r="J100" s="6" t="n">
        <v>0</v>
      </c>
      <c r="K100" s="6" t="n">
        <v>-13.62</v>
      </c>
      <c r="L100" s="6" t="n">
        <v>-2.1</v>
      </c>
      <c r="M100" s="6"/>
      <c r="N100" s="6" t="s">
        <f>=I100+J100+K100+L100</f>
      </c>
      <c r="O100" s="16"/>
      <c r="P100" s="16" t="s">
        <v>160</v>
      </c>
    </row>
    <row collapsed="false" customFormat="false" customHeight="false" hidden="false" ht="12.1" outlineLevel="0" r="101">
      <c r="A101" s="20" t="n">
        <v>44160.592881944</v>
      </c>
      <c r="B101" s="16" t="s">
        <v>18</v>
      </c>
      <c r="C101" s="16" t="s">
        <v>185</v>
      </c>
      <c r="D101" s="16" t="s">
        <v>116</v>
      </c>
      <c r="E101" s="16" t="s">
        <v>19</v>
      </c>
      <c r="F101" s="16" t="s">
        <v>21</v>
      </c>
      <c r="G101" s="7" t="n">
        <v>5</v>
      </c>
      <c r="H101" s="6" t="n">
        <v>5028</v>
      </c>
      <c r="I101" s="6" t="n">
        <v>-25140</v>
      </c>
      <c r="J101" s="6" t="n">
        <v>0</v>
      </c>
      <c r="K101" s="6" t="n">
        <v>-15.08</v>
      </c>
      <c r="L101" s="6" t="n">
        <v>-2.33</v>
      </c>
      <c r="M101" s="6"/>
      <c r="N101" s="6" t="s">
        <f>=I101+J101+K101+L101</f>
      </c>
      <c r="O101" s="16"/>
      <c r="P101" s="16" t="s">
        <v>160</v>
      </c>
    </row>
    <row collapsed="false" customFormat="false" customHeight="false" hidden="false" ht="12.1" outlineLevel="0" r="102">
      <c r="A102" s="20" t="n">
        <v>44160.728321759</v>
      </c>
      <c r="B102" s="16" t="s">
        <v>18</v>
      </c>
      <c r="C102" s="16" t="s">
        <v>185</v>
      </c>
      <c r="D102" s="16" t="s">
        <v>116</v>
      </c>
      <c r="E102" s="16" t="s">
        <v>19</v>
      </c>
      <c r="F102" s="16" t="s">
        <v>21</v>
      </c>
      <c r="G102" s="7" t="n">
        <v>23</v>
      </c>
      <c r="H102" s="6" t="n">
        <v>5036.9130434783</v>
      </c>
      <c r="I102" s="6" t="n">
        <v>-115849</v>
      </c>
      <c r="J102" s="6" t="n">
        <v>0</v>
      </c>
      <c r="K102" s="6" t="n">
        <v>-66.03</v>
      </c>
      <c r="L102" s="6" t="n">
        <v>0</v>
      </c>
      <c r="M102" s="6"/>
      <c r="N102" s="6" t="s">
        <f>=I102+J102+K102+L102</f>
      </c>
      <c r="O102" s="16"/>
      <c r="P102" s="16" t="s">
        <v>150</v>
      </c>
    </row>
    <row collapsed="false" customFormat="false" customHeight="false" hidden="false" ht="12.1" outlineLevel="0" r="103">
      <c r="A103" s="29" t="n">
        <v>44160.767673611</v>
      </c>
      <c r="B103" s="30" t="s">
        <v>125</v>
      </c>
      <c r="C103" s="30" t="s">
        <v>165</v>
      </c>
      <c r="D103" s="30" t="s">
        <v>134</v>
      </c>
      <c r="E103" s="30" t="s">
        <v>158</v>
      </c>
      <c r="F103" s="30" t="s">
        <v>21</v>
      </c>
      <c r="G103" s="31" t="n">
        <v>-3</v>
      </c>
      <c r="H103" s="32" t="n">
        <v>5368.5</v>
      </c>
      <c r="I103" s="32" t="n">
        <v>16105.5</v>
      </c>
      <c r="J103" s="32" t="n">
        <v>0</v>
      </c>
      <c r="K103" s="32" t="n">
        <v>-9.18</v>
      </c>
      <c r="L103" s="32" t="n">
        <v>0</v>
      </c>
      <c r="M103" s="32"/>
      <c r="N103" s="6" t="s">
        <f>=I103+J103+K103+L103</f>
      </c>
      <c r="O103" s="30"/>
      <c r="P103" s="30" t="s">
        <v>150</v>
      </c>
    </row>
    <row collapsed="false" customFormat="false" customHeight="false" hidden="false" ht="12.1" outlineLevel="0" r="104">
      <c r="A104" s="29" t="n">
        <v>44160.769398148</v>
      </c>
      <c r="B104" s="30" t="s">
        <v>121</v>
      </c>
      <c r="C104" s="30" t="s">
        <v>159</v>
      </c>
      <c r="D104" s="30" t="s">
        <v>134</v>
      </c>
      <c r="E104" s="30" t="s">
        <v>153</v>
      </c>
      <c r="F104" s="30" t="s">
        <v>21</v>
      </c>
      <c r="G104" s="31" t="n">
        <v>-7</v>
      </c>
      <c r="H104" s="32" t="n">
        <v>102.64314285714</v>
      </c>
      <c r="I104" s="32" t="n">
        <v>7185.02</v>
      </c>
      <c r="J104" s="32" t="n">
        <v>217.42</v>
      </c>
      <c r="K104" s="32" t="n">
        <v>-4.1</v>
      </c>
      <c r="L104" s="32" t="n">
        <v>0</v>
      </c>
      <c r="M104" s="32"/>
      <c r="N104" s="6" t="s">
        <f>=I104+J104+K104+L104</f>
      </c>
      <c r="O104" s="30"/>
      <c r="P104" s="30" t="s">
        <v>150</v>
      </c>
    </row>
    <row collapsed="false" customFormat="false" customHeight="false" hidden="false" ht="12.1" outlineLevel="0" r="105">
      <c r="A105" s="29" t="n">
        <v>44160.772604167</v>
      </c>
      <c r="B105" s="30" t="s">
        <v>119</v>
      </c>
      <c r="C105" s="30" t="s">
        <v>152</v>
      </c>
      <c r="D105" s="30" t="s">
        <v>134</v>
      </c>
      <c r="E105" s="30" t="s">
        <v>153</v>
      </c>
      <c r="F105" s="30" t="s">
        <v>21</v>
      </c>
      <c r="G105" s="31" t="n">
        <v>-77</v>
      </c>
      <c r="H105" s="32" t="n">
        <v>105.84561038961</v>
      </c>
      <c r="I105" s="32" t="n">
        <v>81501.12</v>
      </c>
      <c r="J105" s="32" t="n">
        <v>1461.46</v>
      </c>
      <c r="K105" s="32" t="n">
        <v>-46.48</v>
      </c>
      <c r="L105" s="32" t="n">
        <v>0</v>
      </c>
      <c r="M105" s="32"/>
      <c r="N105" s="6" t="s">
        <f>=I105+J105+K105+L105</f>
      </c>
      <c r="O105" s="30"/>
      <c r="P105" s="30" t="s">
        <v>150</v>
      </c>
    </row>
    <row collapsed="false" customFormat="false" customHeight="false" hidden="false" ht="12.1" outlineLevel="0" r="106">
      <c r="A106" s="20" t="n">
        <v>44160.779537037</v>
      </c>
      <c r="B106" s="16" t="s">
        <v>30</v>
      </c>
      <c r="C106" s="16" t="s">
        <v>188</v>
      </c>
      <c r="D106" s="16" t="s">
        <v>116</v>
      </c>
      <c r="E106" s="16" t="s">
        <v>19</v>
      </c>
      <c r="F106" s="16" t="s">
        <v>21</v>
      </c>
      <c r="G106" s="7" t="n">
        <v>9</v>
      </c>
      <c r="H106" s="6" t="n">
        <v>2691.1666666667</v>
      </c>
      <c r="I106" s="6" t="n">
        <v>-24220.5</v>
      </c>
      <c r="J106" s="6" t="n">
        <v>0</v>
      </c>
      <c r="K106" s="6" t="n">
        <v>-13.8</v>
      </c>
      <c r="L106" s="6" t="n">
        <v>0</v>
      </c>
      <c r="M106" s="6"/>
      <c r="N106" s="6" t="s">
        <f>=I106+J106+K106+L106</f>
      </c>
      <c r="O106" s="16"/>
      <c r="P106" s="16" t="s">
        <v>150</v>
      </c>
    </row>
    <row collapsed="false" customFormat="false" customHeight="false" hidden="false" ht="12.1" outlineLevel="0" r="107">
      <c r="A107" s="29" t="n">
        <v>44160.804131944</v>
      </c>
      <c r="B107" s="30" t="s">
        <v>126</v>
      </c>
      <c r="C107" s="30" t="s">
        <v>166</v>
      </c>
      <c r="D107" s="30" t="s">
        <v>134</v>
      </c>
      <c r="E107" s="30" t="s">
        <v>158</v>
      </c>
      <c r="F107" s="30" t="s">
        <v>21</v>
      </c>
      <c r="G107" s="31" t="n">
        <v>-40</v>
      </c>
      <c r="H107" s="32" t="n">
        <v>187.72</v>
      </c>
      <c r="I107" s="32" t="n">
        <v>7508.8</v>
      </c>
      <c r="J107" s="32" t="n">
        <v>0</v>
      </c>
      <c r="K107" s="32" t="n">
        <v>-4.51</v>
      </c>
      <c r="L107" s="32" t="n">
        <v>-0.7</v>
      </c>
      <c r="M107" s="32"/>
      <c r="N107" s="6" t="s">
        <f>=I107+J107+K107+L107</f>
      </c>
      <c r="O107" s="30"/>
      <c r="P107" s="30" t="s">
        <v>160</v>
      </c>
    </row>
    <row collapsed="false" customFormat="false" customHeight="false" hidden="false" ht="12.1" outlineLevel="0" r="108">
      <c r="A108" s="29" t="n">
        <v>44160.805138889</v>
      </c>
      <c r="B108" s="30" t="s">
        <v>122</v>
      </c>
      <c r="C108" s="30" t="s">
        <v>161</v>
      </c>
      <c r="D108" s="30" t="s">
        <v>134</v>
      </c>
      <c r="E108" s="30" t="s">
        <v>158</v>
      </c>
      <c r="F108" s="30" t="s">
        <v>21</v>
      </c>
      <c r="G108" s="31" t="n">
        <v>-190</v>
      </c>
      <c r="H108" s="32" t="n">
        <v>71.5</v>
      </c>
      <c r="I108" s="32" t="n">
        <v>13585</v>
      </c>
      <c r="J108" s="32" t="n">
        <v>0</v>
      </c>
      <c r="K108" s="32" t="n">
        <v>-8.15</v>
      </c>
      <c r="L108" s="32" t="n">
        <v>-1.27</v>
      </c>
      <c r="M108" s="32"/>
      <c r="N108" s="6" t="s">
        <f>=I108+J108+K108+L108</f>
      </c>
      <c r="O108" s="30"/>
      <c r="P108" s="30" t="s">
        <v>160</v>
      </c>
    </row>
    <row collapsed="false" customFormat="false" customHeight="false" hidden="false" ht="12.1" outlineLevel="0" r="109">
      <c r="A109" s="29" t="n">
        <v>44160.806724537</v>
      </c>
      <c r="B109" s="30" t="s">
        <v>130</v>
      </c>
      <c r="C109" s="30" t="s">
        <v>170</v>
      </c>
      <c r="D109" s="30" t="s">
        <v>134</v>
      </c>
      <c r="E109" s="30" t="s">
        <v>158</v>
      </c>
      <c r="F109" s="30" t="s">
        <v>21</v>
      </c>
      <c r="G109" s="31" t="n">
        <v>-7</v>
      </c>
      <c r="H109" s="32" t="n">
        <v>532.5</v>
      </c>
      <c r="I109" s="32" t="n">
        <v>3727.5</v>
      </c>
      <c r="J109" s="32" t="n">
        <v>0</v>
      </c>
      <c r="K109" s="32" t="n">
        <v>-2.24</v>
      </c>
      <c r="L109" s="32" t="n">
        <v>-0.35</v>
      </c>
      <c r="M109" s="32"/>
      <c r="N109" s="6" t="s">
        <f>=I109+J109+K109+L109</f>
      </c>
      <c r="O109" s="30"/>
      <c r="P109" s="30" t="s">
        <v>160</v>
      </c>
    </row>
    <row collapsed="false" customFormat="false" customHeight="false" hidden="false" ht="12.1" outlineLevel="0" r="110">
      <c r="A110" s="20" t="n">
        <v>44160.8175</v>
      </c>
      <c r="B110" s="16" t="s">
        <v>25</v>
      </c>
      <c r="C110" s="16" t="s">
        <v>186</v>
      </c>
      <c r="D110" s="16" t="s">
        <v>116</v>
      </c>
      <c r="E110" s="16" t="s">
        <v>19</v>
      </c>
      <c r="F110" s="16" t="s">
        <v>21</v>
      </c>
      <c r="G110" s="7" t="n">
        <v>8</v>
      </c>
      <c r="H110" s="6" t="n">
        <v>9281</v>
      </c>
      <c r="I110" s="6" t="n">
        <v>-74248</v>
      </c>
      <c r="J110" s="6" t="n">
        <v>0</v>
      </c>
      <c r="K110" s="6" t="n">
        <v>-42.32</v>
      </c>
      <c r="L110" s="6" t="n">
        <v>0</v>
      </c>
      <c r="M110" s="6"/>
      <c r="N110" s="6" t="s">
        <f>=I110+J110+K110+L110</f>
      </c>
      <c r="O110" s="16"/>
      <c r="P110" s="16" t="s">
        <v>150</v>
      </c>
    </row>
    <row collapsed="false" customFormat="false" customHeight="false" hidden="false" ht="12.1" outlineLevel="0" r="111">
      <c r="A111" s="20" t="n">
        <v>44160.84712963</v>
      </c>
      <c r="B111" s="16" t="s">
        <v>35</v>
      </c>
      <c r="C111" s="16" t="s">
        <v>187</v>
      </c>
      <c r="D111" s="16" t="s">
        <v>116</v>
      </c>
      <c r="E111" s="16" t="s">
        <v>19</v>
      </c>
      <c r="F111" s="16" t="s">
        <v>21</v>
      </c>
      <c r="G111" s="7" t="n">
        <v>1</v>
      </c>
      <c r="H111" s="6" t="n">
        <v>4097</v>
      </c>
      <c r="I111" s="6" t="n">
        <v>-4097</v>
      </c>
      <c r="J111" s="6" t="n">
        <v>0</v>
      </c>
      <c r="K111" s="6" t="n">
        <v>-2.34</v>
      </c>
      <c r="L111" s="6" t="n">
        <v>0</v>
      </c>
      <c r="M111" s="6"/>
      <c r="N111" s="6" t="s">
        <f>=I111+J111+K111+L111</f>
      </c>
      <c r="O111" s="16"/>
      <c r="P111" s="16" t="s">
        <v>150</v>
      </c>
    </row>
    <row collapsed="false" customFormat="false" customHeight="false" hidden="false" ht="12.1" outlineLevel="0" r="112">
      <c r="A112" s="29" t="n">
        <v>44161.501597222</v>
      </c>
      <c r="B112" s="30" t="s">
        <v>129</v>
      </c>
      <c r="C112" s="30" t="s">
        <v>169</v>
      </c>
      <c r="D112" s="30" t="s">
        <v>134</v>
      </c>
      <c r="E112" s="30" t="s">
        <v>158</v>
      </c>
      <c r="F112" s="30" t="s">
        <v>21</v>
      </c>
      <c r="G112" s="31" t="n">
        <v>-2</v>
      </c>
      <c r="H112" s="32" t="n">
        <v>1246.5</v>
      </c>
      <c r="I112" s="32" t="n">
        <v>2493</v>
      </c>
      <c r="J112" s="32" t="n">
        <v>0</v>
      </c>
      <c r="K112" s="32" t="n">
        <v>-1.5</v>
      </c>
      <c r="L112" s="32" t="n">
        <v>-0.23</v>
      </c>
      <c r="M112" s="32"/>
      <c r="N112" s="6" t="s">
        <f>=I112+J112+K112+L112</f>
      </c>
      <c r="O112" s="30"/>
      <c r="P112" s="30" t="s">
        <v>160</v>
      </c>
    </row>
    <row collapsed="false" customFormat="false" customHeight="false" hidden="false" ht="12.1" outlineLevel="0" r="113">
      <c r="A113" s="20" t="n">
        <v>44161.50587963</v>
      </c>
      <c r="B113" s="16" t="s">
        <v>35</v>
      </c>
      <c r="C113" s="16" t="s">
        <v>187</v>
      </c>
      <c r="D113" s="16" t="s">
        <v>116</v>
      </c>
      <c r="E113" s="16" t="s">
        <v>19</v>
      </c>
      <c r="F113" s="16" t="s">
        <v>21</v>
      </c>
      <c r="G113" s="7" t="n">
        <v>1</v>
      </c>
      <c r="H113" s="6" t="n">
        <v>4164</v>
      </c>
      <c r="I113" s="6" t="n">
        <v>-4164</v>
      </c>
      <c r="J113" s="6" t="n">
        <v>0</v>
      </c>
      <c r="K113" s="6" t="n">
        <v>-2.5</v>
      </c>
      <c r="L113" s="6" t="n">
        <v>-0.38</v>
      </c>
      <c r="M113" s="6"/>
      <c r="N113" s="6" t="s">
        <f>=I113+J113+K113+L113</f>
      </c>
      <c r="O113" s="16"/>
      <c r="P113" s="16" t="s">
        <v>160</v>
      </c>
    </row>
    <row collapsed="false" customFormat="false" customHeight="false" hidden="false" ht="12.1" outlineLevel="0" r="114">
      <c r="A114" s="29" t="n">
        <v>44161.516666667</v>
      </c>
      <c r="B114" s="30" t="s">
        <v>119</v>
      </c>
      <c r="C114" s="30" t="s">
        <v>152</v>
      </c>
      <c r="D114" s="30" t="s">
        <v>134</v>
      </c>
      <c r="E114" s="30" t="s">
        <v>153</v>
      </c>
      <c r="F114" s="30" t="s">
        <v>21</v>
      </c>
      <c r="G114" s="31" t="n">
        <v>-63</v>
      </c>
      <c r="H114" s="32" t="n">
        <v>105.79876190476</v>
      </c>
      <c r="I114" s="32" t="n">
        <v>66653.22</v>
      </c>
      <c r="J114" s="32" t="n">
        <v>1208.34</v>
      </c>
      <c r="K114" s="32" t="n">
        <v>-39.99</v>
      </c>
      <c r="L114" s="32" t="n">
        <v>-6.65</v>
      </c>
      <c r="M114" s="32"/>
      <c r="N114" s="6" t="s">
        <f>=I114+J114+K114+L114</f>
      </c>
      <c r="O114" s="30"/>
      <c r="P114" s="30" t="s">
        <v>160</v>
      </c>
    </row>
    <row collapsed="false" customFormat="false" customHeight="false" hidden="false" ht="12.1" outlineLevel="0" r="115">
      <c r="A115" s="20" t="n">
        <v>44161.532546296</v>
      </c>
      <c r="B115" s="16" t="s">
        <v>39</v>
      </c>
      <c r="C115" s="16" t="s">
        <v>189</v>
      </c>
      <c r="D115" s="16" t="s">
        <v>116</v>
      </c>
      <c r="E115" s="16" t="s">
        <v>19</v>
      </c>
      <c r="F115" s="16" t="s">
        <v>21</v>
      </c>
      <c r="G115" s="7" t="n">
        <v>34</v>
      </c>
      <c r="H115" s="6" t="n">
        <v>1516.5</v>
      </c>
      <c r="I115" s="6" t="n">
        <v>-51561</v>
      </c>
      <c r="J115" s="6" t="n">
        <v>0</v>
      </c>
      <c r="K115" s="6" t="n">
        <v>-30.94</v>
      </c>
      <c r="L115" s="6" t="n">
        <v>-4.8</v>
      </c>
      <c r="M115" s="6"/>
      <c r="N115" s="6" t="s">
        <f>=I115+J115+K115+L115</f>
      </c>
      <c r="O115" s="16"/>
      <c r="P115" s="16" t="s">
        <v>160</v>
      </c>
    </row>
    <row collapsed="false" customFormat="false" customHeight="false" hidden="false" ht="12.1" outlineLevel="0" r="116">
      <c r="A116" s="20" t="n">
        <v>44161.533506944</v>
      </c>
      <c r="B116" s="16" t="s">
        <v>132</v>
      </c>
      <c r="C116" s="16" t="s">
        <v>181</v>
      </c>
      <c r="D116" s="16" t="s">
        <v>116</v>
      </c>
      <c r="E116" s="16" t="s">
        <v>19</v>
      </c>
      <c r="F116" s="16" t="s">
        <v>21</v>
      </c>
      <c r="G116" s="7" t="n">
        <v>2</v>
      </c>
      <c r="H116" s="6" t="n">
        <v>1928.9</v>
      </c>
      <c r="I116" s="6" t="n">
        <v>-3857.8</v>
      </c>
      <c r="J116" s="6" t="n">
        <v>0</v>
      </c>
      <c r="K116" s="6" t="n">
        <v>-2.31</v>
      </c>
      <c r="L116" s="6" t="n">
        <v>-0.36</v>
      </c>
      <c r="M116" s="6"/>
      <c r="N116" s="6" t="s">
        <f>=I116+J116+K116+L116</f>
      </c>
      <c r="O116" s="16"/>
      <c r="P116" s="16" t="s">
        <v>160</v>
      </c>
    </row>
    <row collapsed="false" customFormat="false" customHeight="false" hidden="false" ht="12.1" outlineLevel="0" r="117">
      <c r="A117" s="20" t="n">
        <v>44161.544328704</v>
      </c>
      <c r="B117" s="16" t="s">
        <v>25</v>
      </c>
      <c r="C117" s="16" t="s">
        <v>186</v>
      </c>
      <c r="D117" s="16" t="s">
        <v>116</v>
      </c>
      <c r="E117" s="16" t="s">
        <v>19</v>
      </c>
      <c r="F117" s="16" t="s">
        <v>21</v>
      </c>
      <c r="G117" s="7" t="n">
        <v>1</v>
      </c>
      <c r="H117" s="6" t="n">
        <v>9300</v>
      </c>
      <c r="I117" s="6" t="n">
        <v>-9300</v>
      </c>
      <c r="J117" s="6" t="n">
        <v>0</v>
      </c>
      <c r="K117" s="6" t="n">
        <v>-5.58</v>
      </c>
      <c r="L117" s="6" t="n">
        <v>-0.87</v>
      </c>
      <c r="M117" s="6"/>
      <c r="N117" s="6" t="s">
        <f>=I117+J117+K117+L117</f>
      </c>
      <c r="O117" s="16"/>
      <c r="P117" s="16" t="s">
        <v>160</v>
      </c>
    </row>
    <row collapsed="false" customFormat="false" customHeight="false" hidden="false" ht="12.1" outlineLevel="0" r="118">
      <c r="A118" s="29" t="n">
        <v>44162.531087963</v>
      </c>
      <c r="B118" s="30" t="s">
        <v>119</v>
      </c>
      <c r="C118" s="30" t="s">
        <v>152</v>
      </c>
      <c r="D118" s="30" t="s">
        <v>134</v>
      </c>
      <c r="E118" s="30" t="s">
        <v>153</v>
      </c>
      <c r="F118" s="30" t="s">
        <v>21</v>
      </c>
      <c r="G118" s="31" t="n">
        <v>-46</v>
      </c>
      <c r="H118" s="32" t="n">
        <v>105.819</v>
      </c>
      <c r="I118" s="32" t="n">
        <v>48676.74</v>
      </c>
      <c r="J118" s="32" t="n">
        <v>908.5</v>
      </c>
      <c r="K118" s="32" t="n">
        <v>-27.75</v>
      </c>
      <c r="L118" s="32" t="n">
        <v>0</v>
      </c>
      <c r="M118" s="32"/>
      <c r="N118" s="6" t="s">
        <f>=I118+J118+K118+L118</f>
      </c>
      <c r="O118" s="30"/>
      <c r="P118" s="30" t="s">
        <v>150</v>
      </c>
    </row>
    <row collapsed="false" customFormat="false" customHeight="false" hidden="false" ht="12.1" outlineLevel="0" r="119">
      <c r="A119" s="29" t="n">
        <v>44162.532372685</v>
      </c>
      <c r="B119" s="30" t="s">
        <v>119</v>
      </c>
      <c r="C119" s="30" t="s">
        <v>152</v>
      </c>
      <c r="D119" s="30" t="s">
        <v>134</v>
      </c>
      <c r="E119" s="30" t="s">
        <v>153</v>
      </c>
      <c r="F119" s="30" t="s">
        <v>21</v>
      </c>
      <c r="G119" s="31" t="n">
        <v>-2</v>
      </c>
      <c r="H119" s="32" t="n">
        <v>105.819</v>
      </c>
      <c r="I119" s="32" t="n">
        <v>2116.38</v>
      </c>
      <c r="J119" s="32" t="n">
        <v>39.5</v>
      </c>
      <c r="K119" s="32" t="n">
        <v>-1.27</v>
      </c>
      <c r="L119" s="32" t="n">
        <v>-0.21</v>
      </c>
      <c r="M119" s="32"/>
      <c r="N119" s="6" t="s">
        <f>=I119+J119+K119+L119</f>
      </c>
      <c r="O119" s="30"/>
      <c r="P119" s="30" t="s">
        <v>160</v>
      </c>
    </row>
    <row collapsed="false" customFormat="false" customHeight="false" hidden="false" ht="12.1" outlineLevel="0" r="120">
      <c r="A120" s="20" t="n">
        <v>44162.590694444</v>
      </c>
      <c r="B120" s="16" t="s">
        <v>132</v>
      </c>
      <c r="C120" s="16" t="s">
        <v>181</v>
      </c>
      <c r="D120" s="16" t="s">
        <v>116</v>
      </c>
      <c r="E120" s="16" t="s">
        <v>19</v>
      </c>
      <c r="F120" s="16" t="s">
        <v>21</v>
      </c>
      <c r="G120" s="7" t="n">
        <v>27</v>
      </c>
      <c r="H120" s="6" t="n">
        <v>1910.3111111111</v>
      </c>
      <c r="I120" s="6" t="n">
        <v>-51578.4</v>
      </c>
      <c r="J120" s="6" t="n">
        <v>0</v>
      </c>
      <c r="K120" s="6" t="n">
        <v>-29.4</v>
      </c>
      <c r="L120" s="6" t="n">
        <v>0</v>
      </c>
      <c r="M120" s="6"/>
      <c r="N120" s="6" t="s">
        <f>=I120+J120+K120+L120</f>
      </c>
      <c r="O120" s="16"/>
      <c r="P120" s="16" t="s">
        <v>150</v>
      </c>
    </row>
    <row collapsed="false" customFormat="false" customHeight="false" hidden="false" ht="12.1" outlineLevel="0" r="121">
      <c r="A121" s="20" t="n">
        <v>44162.603032407</v>
      </c>
      <c r="B121" s="16" t="s">
        <v>132</v>
      </c>
      <c r="C121" s="16" t="s">
        <v>181</v>
      </c>
      <c r="D121" s="16" t="s">
        <v>116</v>
      </c>
      <c r="E121" s="16" t="s">
        <v>19</v>
      </c>
      <c r="F121" s="16" t="s">
        <v>21</v>
      </c>
      <c r="G121" s="7" t="n">
        <v>2</v>
      </c>
      <c r="H121" s="6" t="n">
        <v>1897.4</v>
      </c>
      <c r="I121" s="6" t="n">
        <v>-3794.8</v>
      </c>
      <c r="J121" s="6" t="n">
        <v>0</v>
      </c>
      <c r="K121" s="6" t="n">
        <v>-2.28</v>
      </c>
      <c r="L121" s="6" t="n">
        <v>-0.35</v>
      </c>
      <c r="M121" s="6"/>
      <c r="N121" s="6" t="s">
        <f>=I121+J121+K121+L121</f>
      </c>
      <c r="O121" s="16"/>
      <c r="P121" s="16" t="s">
        <v>160</v>
      </c>
    </row>
    <row collapsed="false" customFormat="false" customHeight="false" hidden="false" ht="12.1" outlineLevel="0" r="122">
      <c r="A122" s="20" t="n">
        <v>44162.604363426</v>
      </c>
      <c r="B122" s="16" t="s">
        <v>39</v>
      </c>
      <c r="C122" s="16" t="s">
        <v>189</v>
      </c>
      <c r="D122" s="16" t="s">
        <v>116</v>
      </c>
      <c r="E122" s="16" t="s">
        <v>19</v>
      </c>
      <c r="F122" s="16" t="s">
        <v>21</v>
      </c>
      <c r="G122" s="7" t="n">
        <v>1</v>
      </c>
      <c r="H122" s="6" t="n">
        <v>1520.5</v>
      </c>
      <c r="I122" s="6" t="n">
        <v>-1520.5</v>
      </c>
      <c r="J122" s="6" t="n">
        <v>0</v>
      </c>
      <c r="K122" s="6" t="n">
        <v>-0.91</v>
      </c>
      <c r="L122" s="6" t="n">
        <v>-0.14</v>
      </c>
      <c r="M122" s="6"/>
      <c r="N122" s="6" t="s">
        <f>=I122+J122+K122+L122</f>
      </c>
      <c r="O122" s="16"/>
      <c r="P122" s="16" t="s">
        <v>160</v>
      </c>
    </row>
    <row collapsed="false" customFormat="false" customHeight="false" hidden="false" ht="12.1" outlineLevel="0" r="123">
      <c r="A123" s="29" t="n">
        <v>44279.436377315</v>
      </c>
      <c r="B123" s="30" t="s">
        <v>132</v>
      </c>
      <c r="C123" s="30" t="s">
        <v>181</v>
      </c>
      <c r="D123" s="30" t="s">
        <v>134</v>
      </c>
      <c r="E123" s="30" t="s">
        <v>19</v>
      </c>
      <c r="F123" s="30" t="s">
        <v>21</v>
      </c>
      <c r="G123" s="31" t="n">
        <v>-12</v>
      </c>
      <c r="H123" s="32" t="n">
        <v>2743.3</v>
      </c>
      <c r="I123" s="32" t="n">
        <v>32919.6</v>
      </c>
      <c r="J123" s="32" t="n">
        <v>0</v>
      </c>
      <c r="K123" s="32" t="n">
        <v>-16.45</v>
      </c>
      <c r="L123" s="32" t="n">
        <v>0</v>
      </c>
      <c r="M123" s="32"/>
      <c r="N123" s="6" t="s">
        <f>=I123+J123+K123+L123</f>
      </c>
      <c r="O123" s="30"/>
      <c r="P123" s="30" t="s">
        <v>150</v>
      </c>
    </row>
    <row collapsed="false" customFormat="false" customHeight="false" hidden="false" ht="12.1" outlineLevel="0" r="124">
      <c r="A124" s="20" t="n">
        <v>44279.576365741</v>
      </c>
      <c r="B124" s="16" t="s">
        <v>35</v>
      </c>
      <c r="C124" s="16" t="s">
        <v>187</v>
      </c>
      <c r="D124" s="16" t="s">
        <v>116</v>
      </c>
      <c r="E124" s="16" t="s">
        <v>19</v>
      </c>
      <c r="F124" s="16" t="s">
        <v>21</v>
      </c>
      <c r="G124" s="7" t="n">
        <v>3</v>
      </c>
      <c r="H124" s="6" t="n">
        <v>4156.5</v>
      </c>
      <c r="I124" s="6" t="n">
        <v>-12469.5</v>
      </c>
      <c r="J124" s="6" t="n">
        <v>0</v>
      </c>
      <c r="K124" s="6" t="n">
        <v>-6.23</v>
      </c>
      <c r="L124" s="6" t="n">
        <v>0</v>
      </c>
      <c r="M124" s="6"/>
      <c r="N124" s="6" t="s">
        <f>=I124+J124+K124+L124</f>
      </c>
      <c r="O124" s="16"/>
      <c r="P124" s="16" t="s">
        <v>150</v>
      </c>
    </row>
    <row collapsed="false" customFormat="false" customHeight="false" hidden="false" ht="12.1" outlineLevel="0" r="125">
      <c r="A125" s="20" t="n">
        <v>44279.613726852</v>
      </c>
      <c r="B125" s="16" t="s">
        <v>18</v>
      </c>
      <c r="C125" s="16" t="s">
        <v>185</v>
      </c>
      <c r="D125" s="16" t="s">
        <v>116</v>
      </c>
      <c r="E125" s="16" t="s">
        <v>19</v>
      </c>
      <c r="F125" s="16" t="s">
        <v>21</v>
      </c>
      <c r="G125" s="7" t="n">
        <v>3</v>
      </c>
      <c r="H125" s="6" t="n">
        <v>5480</v>
      </c>
      <c r="I125" s="6" t="n">
        <v>-16440</v>
      </c>
      <c r="J125" s="6" t="n">
        <v>0</v>
      </c>
      <c r="K125" s="6" t="n">
        <v>-8.22</v>
      </c>
      <c r="L125" s="6" t="n">
        <v>0</v>
      </c>
      <c r="M125" s="6"/>
      <c r="N125" s="6" t="s">
        <f>=I125+J125+K125+L125</f>
      </c>
      <c r="O125" s="16"/>
      <c r="P125" s="16" t="s">
        <v>150</v>
      </c>
    </row>
    <row collapsed="false" customFormat="false" customHeight="false" hidden="false" ht="12.1" outlineLevel="0" r="126">
      <c r="A126" s="20" t="n">
        <v>44279.70974537</v>
      </c>
      <c r="B126" s="16" t="s">
        <v>30</v>
      </c>
      <c r="C126" s="16" t="s">
        <v>188</v>
      </c>
      <c r="D126" s="16" t="s">
        <v>116</v>
      </c>
      <c r="E126" s="16" t="s">
        <v>19</v>
      </c>
      <c r="F126" s="16" t="s">
        <v>21</v>
      </c>
      <c r="G126" s="7" t="n">
        <v>1</v>
      </c>
      <c r="H126" s="6" t="n">
        <v>2963.5</v>
      </c>
      <c r="I126" s="6" t="n">
        <v>-2963.5</v>
      </c>
      <c r="J126" s="6" t="n">
        <v>0</v>
      </c>
      <c r="K126" s="6" t="n">
        <v>-1.48</v>
      </c>
      <c r="L126" s="6" t="n">
        <v>0</v>
      </c>
      <c r="M126" s="6"/>
      <c r="N126" s="6" t="s">
        <f>=I126+J126+K126+L126</f>
      </c>
      <c r="O126" s="16"/>
      <c r="P126" s="16" t="s">
        <v>150</v>
      </c>
    </row>
    <row collapsed="false" customFormat="false" customHeight="false" hidden="false" ht="12.1" outlineLevel="0" r="127">
      <c r="A127" s="29" t="n">
        <v>44281.832291667</v>
      </c>
      <c r="B127" s="30" t="s">
        <v>132</v>
      </c>
      <c r="C127" s="30" t="s">
        <v>181</v>
      </c>
      <c r="D127" s="30" t="s">
        <v>134</v>
      </c>
      <c r="E127" s="30" t="s">
        <v>19</v>
      </c>
      <c r="F127" s="30" t="s">
        <v>21</v>
      </c>
      <c r="G127" s="31" t="n">
        <v>-10</v>
      </c>
      <c r="H127" s="32" t="n">
        <v>2735.3</v>
      </c>
      <c r="I127" s="32" t="n">
        <v>27353</v>
      </c>
      <c r="J127" s="32" t="n">
        <v>0</v>
      </c>
      <c r="K127" s="32" t="n">
        <v>-13.68</v>
      </c>
      <c r="L127" s="32" t="n">
        <v>0</v>
      </c>
      <c r="M127" s="32"/>
      <c r="N127" s="6" t="s">
        <f>=I127+J127+K127+L127</f>
      </c>
      <c r="O127" s="30"/>
      <c r="P127" s="30" t="s">
        <v>150</v>
      </c>
    </row>
    <row collapsed="false" customFormat="false" customHeight="false" hidden="false" ht="12.1" outlineLevel="0" r="128">
      <c r="A128" s="20" t="n">
        <v>44287.655520833</v>
      </c>
      <c r="B128" s="16" t="s">
        <v>18</v>
      </c>
      <c r="C128" s="16" t="s">
        <v>185</v>
      </c>
      <c r="D128" s="16" t="s">
        <v>116</v>
      </c>
      <c r="E128" s="16" t="s">
        <v>19</v>
      </c>
      <c r="F128" s="16" t="s">
        <v>21</v>
      </c>
      <c r="G128" s="7" t="n">
        <v>5</v>
      </c>
      <c r="H128" s="6" t="n">
        <v>5556</v>
      </c>
      <c r="I128" s="6" t="n">
        <v>-27780</v>
      </c>
      <c r="J128" s="6" t="n">
        <v>0</v>
      </c>
      <c r="K128" s="6" t="n">
        <v>-13.89</v>
      </c>
      <c r="L128" s="6" t="n">
        <v>0</v>
      </c>
      <c r="M128" s="6"/>
      <c r="N128" s="6" t="s">
        <f>=I128+J128+K128+L128</f>
      </c>
      <c r="O128" s="16"/>
      <c r="P128" s="16" t="s">
        <v>150</v>
      </c>
    </row>
    <row collapsed="false" customFormat="false" customHeight="false" hidden="false" ht="12.1" outlineLevel="0" r="129">
      <c r="A129" s="20" t="n">
        <v>44308.5621875</v>
      </c>
      <c r="B129" s="16" t="s">
        <v>133</v>
      </c>
      <c r="C129" s="16" t="s">
        <v>190</v>
      </c>
      <c r="D129" s="16" t="s">
        <v>116</v>
      </c>
      <c r="E129" s="16" t="s">
        <v>19</v>
      </c>
      <c r="F129" s="16" t="s">
        <v>47</v>
      </c>
      <c r="G129" s="7" t="n">
        <v>9</v>
      </c>
      <c r="H129" s="6" t="n">
        <v>0.0929</v>
      </c>
      <c r="I129" s="6" t="n">
        <v>-0.84</v>
      </c>
      <c r="J129" s="6" t="n">
        <v>0</v>
      </c>
      <c r="K129" s="6" t="n">
        <v>0</v>
      </c>
      <c r="L129" s="6" t="n">
        <v>0</v>
      </c>
      <c r="M129" s="6" t="s">
        <f>=I129+J129+K129+L129</f>
      </c>
      <c r="N129" s="6"/>
      <c r="O129" s="16"/>
      <c r="P129" s="16" t="s">
        <v>150</v>
      </c>
    </row>
    <row collapsed="false" customFormat="false" customHeight="false" hidden="false" ht="12.1" outlineLevel="0" r="130">
      <c r="A130" s="21" t="n">
        <v>44308.562199074</v>
      </c>
      <c r="B130" s="22" t="s">
        <v>148</v>
      </c>
      <c r="C130" s="22" t="s">
        <v>191</v>
      </c>
      <c r="D130" s="22" t="s">
        <v>148</v>
      </c>
      <c r="E130" s="22" t="s">
        <v>148</v>
      </c>
      <c r="F130" s="22" t="s">
        <v>21</v>
      </c>
      <c r="G130" s="23" t="n">
        <v>1</v>
      </c>
      <c r="H130" s="24" t="n">
        <v>-0.04</v>
      </c>
      <c r="I130" s="24" t="n">
        <v>-0.04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  <c r="P130" s="22" t="s">
        <v>150</v>
      </c>
    </row>
    <row collapsed="false" customFormat="false" customHeight="false" hidden="false" ht="12.1" outlineLevel="0" r="131">
      <c r="A131" s="29" t="n">
        <v>44308.606203704</v>
      </c>
      <c r="B131" s="30" t="s">
        <v>132</v>
      </c>
      <c r="C131" s="30" t="s">
        <v>181</v>
      </c>
      <c r="D131" s="30" t="s">
        <v>134</v>
      </c>
      <c r="E131" s="30" t="s">
        <v>19</v>
      </c>
      <c r="F131" s="30" t="s">
        <v>21</v>
      </c>
      <c r="G131" s="31" t="n">
        <v>-12</v>
      </c>
      <c r="H131" s="32" t="n">
        <v>2549.9</v>
      </c>
      <c r="I131" s="32" t="n">
        <v>30598.8</v>
      </c>
      <c r="J131" s="32" t="n">
        <v>0</v>
      </c>
      <c r="K131" s="32" t="n">
        <v>-15.3</v>
      </c>
      <c r="L131" s="32" t="n">
        <v>0</v>
      </c>
      <c r="M131" s="32"/>
      <c r="N131" s="6" t="s">
        <f>=I131+J131+K131+L131</f>
      </c>
      <c r="O131" s="30"/>
      <c r="P131" s="30" t="s">
        <v>150</v>
      </c>
    </row>
    <row collapsed="false" customFormat="false" customHeight="false" hidden="false" ht="12.1" outlineLevel="0" r="132">
      <c r="A132" s="29" t="n">
        <v>44308.606203704</v>
      </c>
      <c r="B132" s="30" t="s">
        <v>132</v>
      </c>
      <c r="C132" s="30" t="s">
        <v>181</v>
      </c>
      <c r="D132" s="30" t="s">
        <v>134</v>
      </c>
      <c r="E132" s="30" t="s">
        <v>19</v>
      </c>
      <c r="F132" s="30" t="s">
        <v>21</v>
      </c>
      <c r="G132" s="31" t="n">
        <v>-12</v>
      </c>
      <c r="H132" s="32" t="n">
        <v>2549.9</v>
      </c>
      <c r="I132" s="32" t="n">
        <v>30598.8</v>
      </c>
      <c r="J132" s="32" t="n">
        <v>0</v>
      </c>
      <c r="K132" s="32" t="n">
        <v>-18.36</v>
      </c>
      <c r="L132" s="32" t="n">
        <v>-2.85</v>
      </c>
      <c r="M132" s="32"/>
      <c r="N132" s="6" t="s">
        <f>=I132+J132+K132+L132</f>
      </c>
      <c r="O132" s="30"/>
      <c r="P132" s="30" t="s">
        <v>160</v>
      </c>
    </row>
    <row collapsed="false" customFormat="false" customHeight="false" hidden="false" ht="12.1" outlineLevel="0" r="133">
      <c r="A133" s="20" t="n">
        <v>44308.640243056</v>
      </c>
      <c r="B133" s="16" t="s">
        <v>39</v>
      </c>
      <c r="C133" s="16" t="s">
        <v>189</v>
      </c>
      <c r="D133" s="16" t="s">
        <v>116</v>
      </c>
      <c r="E133" s="16" t="s">
        <v>19</v>
      </c>
      <c r="F133" s="16" t="s">
        <v>21</v>
      </c>
      <c r="G133" s="7" t="n">
        <v>1</v>
      </c>
      <c r="H133" s="6" t="n">
        <v>1747.5</v>
      </c>
      <c r="I133" s="6" t="n">
        <v>-1747.5</v>
      </c>
      <c r="J133" s="6" t="n">
        <v>0</v>
      </c>
      <c r="K133" s="6" t="n">
        <v>-0.87</v>
      </c>
      <c r="L133" s="6" t="n">
        <v>0</v>
      </c>
      <c r="M133" s="6"/>
      <c r="N133" s="6" t="s">
        <f>=I133+J133+K133+L133</f>
      </c>
      <c r="O133" s="16"/>
      <c r="P133" s="16" t="s">
        <v>150</v>
      </c>
    </row>
    <row collapsed="false" customFormat="false" customHeight="false" hidden="false" ht="12.1" outlineLevel="0" r="134">
      <c r="A134" s="20" t="n">
        <v>44308.641793981</v>
      </c>
      <c r="B134" s="16" t="s">
        <v>39</v>
      </c>
      <c r="C134" s="16" t="s">
        <v>189</v>
      </c>
      <c r="D134" s="16" t="s">
        <v>116</v>
      </c>
      <c r="E134" s="16" t="s">
        <v>19</v>
      </c>
      <c r="F134" s="16" t="s">
        <v>21</v>
      </c>
      <c r="G134" s="7" t="n">
        <v>10</v>
      </c>
      <c r="H134" s="6" t="n">
        <v>1747.5</v>
      </c>
      <c r="I134" s="6" t="n">
        <v>-17475</v>
      </c>
      <c r="J134" s="6" t="n">
        <v>0</v>
      </c>
      <c r="K134" s="6" t="n">
        <v>-10.48</v>
      </c>
      <c r="L134" s="6" t="n">
        <v>-1.62</v>
      </c>
      <c r="M134" s="6"/>
      <c r="N134" s="6" t="s">
        <f>=I134+J134+K134+L134</f>
      </c>
      <c r="O134" s="16"/>
      <c r="P134" s="16" t="s">
        <v>160</v>
      </c>
    </row>
    <row collapsed="false" customFormat="false" customHeight="false" hidden="false" ht="12.1" outlineLevel="0" r="135">
      <c r="A135" s="20" t="n">
        <v>44308.657662037</v>
      </c>
      <c r="B135" s="16" t="s">
        <v>30</v>
      </c>
      <c r="C135" s="16" t="s">
        <v>188</v>
      </c>
      <c r="D135" s="16" t="s">
        <v>116</v>
      </c>
      <c r="E135" s="16" t="s">
        <v>19</v>
      </c>
      <c r="F135" s="16" t="s">
        <v>21</v>
      </c>
      <c r="G135" s="7" t="n">
        <v>4</v>
      </c>
      <c r="H135" s="6" t="n">
        <v>3164.5</v>
      </c>
      <c r="I135" s="6" t="n">
        <v>-12658</v>
      </c>
      <c r="J135" s="6" t="n">
        <v>0</v>
      </c>
      <c r="K135" s="6" t="n">
        <v>-7.6</v>
      </c>
      <c r="L135" s="6" t="n">
        <v>-1.18</v>
      </c>
      <c r="M135" s="6"/>
      <c r="N135" s="6" t="s">
        <f>=I135+J135+K135+L135</f>
      </c>
      <c r="O135" s="16"/>
      <c r="P135" s="16" t="s">
        <v>160</v>
      </c>
    </row>
    <row collapsed="false" customFormat="false" customHeight="false" hidden="false" ht="12.1" outlineLevel="0" r="136">
      <c r="A136" s="20" t="n">
        <v>44308.767094907</v>
      </c>
      <c r="B136" s="16" t="s">
        <v>35</v>
      </c>
      <c r="C136" s="16" t="s">
        <v>187</v>
      </c>
      <c r="D136" s="16" t="s">
        <v>116</v>
      </c>
      <c r="E136" s="16" t="s">
        <v>19</v>
      </c>
      <c r="F136" s="16" t="s">
        <v>21</v>
      </c>
      <c r="G136" s="7" t="n">
        <v>7</v>
      </c>
      <c r="H136" s="6" t="n">
        <v>4107.7142857143</v>
      </c>
      <c r="I136" s="6" t="n">
        <v>-28754</v>
      </c>
      <c r="J136" s="6" t="n">
        <v>0</v>
      </c>
      <c r="K136" s="6" t="n">
        <v>-14.38</v>
      </c>
      <c r="L136" s="6" t="n">
        <v>0</v>
      </c>
      <c r="M136" s="6"/>
      <c r="N136" s="6" t="s">
        <f>=I136+J136+K136+L136</f>
      </c>
      <c r="O136" s="16"/>
      <c r="P136" s="16" t="s">
        <v>150</v>
      </c>
    </row>
    <row collapsed="false" customFormat="false" customHeight="false" hidden="false" ht="12.1" outlineLevel="0" r="137">
      <c r="A137" s="25" t="n">
        <v>44406</v>
      </c>
      <c r="B137" s="26" t="s">
        <v>151</v>
      </c>
      <c r="C137" s="26" t="s">
        <v>108</v>
      </c>
      <c r="D137" s="26" t="s">
        <v>151</v>
      </c>
      <c r="E137" s="26" t="s">
        <v>151</v>
      </c>
      <c r="F137" s="26" t="s">
        <v>21</v>
      </c>
      <c r="G137" s="27" t="n">
        <v>1</v>
      </c>
      <c r="H137" s="28" t="n">
        <v>53000</v>
      </c>
      <c r="I137" s="28" t="n">
        <v>53000</v>
      </c>
      <c r="J137" s="28" t="n">
        <v>0</v>
      </c>
      <c r="K137" s="28" t="n">
        <v>0</v>
      </c>
      <c r="L137" s="28" t="n">
        <v>0</v>
      </c>
      <c r="M137" s="28"/>
      <c r="N137" s="6" t="s">
        <f>=I137+J137+K137+L137</f>
      </c>
      <c r="O137" s="26"/>
      <c r="P137" s="26" t="s">
        <v>150</v>
      </c>
    </row>
    <row collapsed="false" customFormat="false" customHeight="false" hidden="false" ht="12.1" outlineLevel="0" r="138">
      <c r="A138" s="25" t="n">
        <v>44406</v>
      </c>
      <c r="B138" s="26" t="s">
        <v>151</v>
      </c>
      <c r="C138" s="26" t="s">
        <v>78</v>
      </c>
      <c r="D138" s="26" t="s">
        <v>151</v>
      </c>
      <c r="E138" s="26" t="s">
        <v>151</v>
      </c>
      <c r="F138" s="26" t="s">
        <v>21</v>
      </c>
      <c r="G138" s="27" t="n">
        <v>1</v>
      </c>
      <c r="H138" s="28" t="n">
        <v>4700</v>
      </c>
      <c r="I138" s="28" t="n">
        <v>4700</v>
      </c>
      <c r="J138" s="28" t="n">
        <v>0</v>
      </c>
      <c r="K138" s="28" t="n">
        <v>0</v>
      </c>
      <c r="L138" s="28" t="n">
        <v>0</v>
      </c>
      <c r="M138" s="28"/>
      <c r="N138" s="6" t="s">
        <f>=I138+J138+K138+L138</f>
      </c>
      <c r="O138" s="26"/>
      <c r="P138" s="26" t="s">
        <v>160</v>
      </c>
    </row>
    <row collapsed="false" customFormat="false" customHeight="false" hidden="false" ht="12.1" outlineLevel="0" r="139">
      <c r="A139" s="20" t="n">
        <v>44406.554050926</v>
      </c>
      <c r="B139" s="16" t="s">
        <v>39</v>
      </c>
      <c r="C139" s="16" t="s">
        <v>189</v>
      </c>
      <c r="D139" s="16" t="s">
        <v>116</v>
      </c>
      <c r="E139" s="16" t="s">
        <v>19</v>
      </c>
      <c r="F139" s="16" t="s">
        <v>21</v>
      </c>
      <c r="G139" s="7" t="n">
        <v>28</v>
      </c>
      <c r="H139" s="6" t="n">
        <v>19.141</v>
      </c>
      <c r="I139" s="6" t="n">
        <v>-535.95</v>
      </c>
      <c r="J139" s="6" t="n">
        <v>0</v>
      </c>
      <c r="K139" s="6" t="n">
        <v>-0.28</v>
      </c>
      <c r="L139" s="6" t="n">
        <v>0</v>
      </c>
      <c r="M139" s="6"/>
      <c r="N139" s="6" t="s">
        <f>=I139+J139+K139+L139</f>
      </c>
      <c r="O139" s="16"/>
      <c r="P139" s="16" t="s">
        <v>150</v>
      </c>
    </row>
    <row collapsed="false" customFormat="false" customHeight="false" hidden="false" ht="12.1" outlineLevel="0" r="140">
      <c r="A140" s="20" t="n">
        <v>44406.556342593</v>
      </c>
      <c r="B140" s="16" t="s">
        <v>30</v>
      </c>
      <c r="C140" s="16" t="s">
        <v>188</v>
      </c>
      <c r="D140" s="16" t="s">
        <v>116</v>
      </c>
      <c r="E140" s="16" t="s">
        <v>19</v>
      </c>
      <c r="F140" s="16" t="s">
        <v>21</v>
      </c>
      <c r="G140" s="7" t="n">
        <v>6</v>
      </c>
      <c r="H140" s="6" t="n">
        <v>3093</v>
      </c>
      <c r="I140" s="6" t="n">
        <v>-18558</v>
      </c>
      <c r="J140" s="6" t="n">
        <v>0</v>
      </c>
      <c r="K140" s="6" t="n">
        <v>-9.28</v>
      </c>
      <c r="L140" s="6" t="n">
        <v>0</v>
      </c>
      <c r="M140" s="6"/>
      <c r="N140" s="6" t="s">
        <f>=I140+J140+K140+L140</f>
      </c>
      <c r="O140" s="16"/>
      <c r="P140" s="16" t="s">
        <v>150</v>
      </c>
    </row>
    <row collapsed="false" customFormat="false" customHeight="false" hidden="false" ht="12.1" outlineLevel="0" r="141">
      <c r="A141" s="20" t="n">
        <v>44406.570185185</v>
      </c>
      <c r="B141" s="16" t="s">
        <v>35</v>
      </c>
      <c r="C141" s="16" t="s">
        <v>187</v>
      </c>
      <c r="D141" s="16" t="s">
        <v>116</v>
      </c>
      <c r="E141" s="16" t="s">
        <v>19</v>
      </c>
      <c r="F141" s="16" t="s">
        <v>21</v>
      </c>
      <c r="G141" s="7" t="n">
        <v>10</v>
      </c>
      <c r="H141" s="6" t="n">
        <v>3427.3</v>
      </c>
      <c r="I141" s="6" t="n">
        <v>-34273</v>
      </c>
      <c r="J141" s="6" t="n">
        <v>0</v>
      </c>
      <c r="K141" s="6" t="n">
        <v>-17.15</v>
      </c>
      <c r="L141" s="6" t="n">
        <v>0</v>
      </c>
      <c r="M141" s="6"/>
      <c r="N141" s="6" t="s">
        <f>=I141+J141+K141+L141</f>
      </c>
      <c r="O141" s="16"/>
      <c r="P141" s="16" t="s">
        <v>150</v>
      </c>
    </row>
    <row collapsed="false" customFormat="false" customHeight="false" hidden="false" ht="12.1" outlineLevel="0" r="142">
      <c r="A142" s="20" t="n">
        <v>44406.804212963</v>
      </c>
      <c r="B142" s="16" t="s">
        <v>18</v>
      </c>
      <c r="C142" s="16" t="s">
        <v>185</v>
      </c>
      <c r="D142" s="16" t="s">
        <v>116</v>
      </c>
      <c r="E142" s="16" t="s">
        <v>19</v>
      </c>
      <c r="F142" s="16" t="s">
        <v>21</v>
      </c>
      <c r="G142" s="7" t="n">
        <v>1</v>
      </c>
      <c r="H142" s="6" t="n">
        <v>5958</v>
      </c>
      <c r="I142" s="6" t="n">
        <v>-5958</v>
      </c>
      <c r="J142" s="6" t="n">
        <v>0</v>
      </c>
      <c r="K142" s="6" t="n">
        <v>0</v>
      </c>
      <c r="L142" s="6" t="n">
        <v>-0.56</v>
      </c>
      <c r="M142" s="6"/>
      <c r="N142" s="6" t="s">
        <f>=I142+J142+K142+L142</f>
      </c>
      <c r="O142" s="16"/>
      <c r="P142" s="16" t="s">
        <v>160</v>
      </c>
    </row>
    <row collapsed="false" customFormat="false" customHeight="false" hidden="false" ht="12.1" outlineLevel="0" r="143">
      <c r="A143" s="25" t="n">
        <v>44407</v>
      </c>
      <c r="B143" s="26" t="s">
        <v>151</v>
      </c>
      <c r="C143" s="26" t="s">
        <v>109</v>
      </c>
      <c r="D143" s="26" t="s">
        <v>151</v>
      </c>
      <c r="E143" s="26" t="s">
        <v>151</v>
      </c>
      <c r="F143" s="26" t="s">
        <v>21</v>
      </c>
      <c r="G143" s="27" t="n">
        <v>1</v>
      </c>
      <c r="H143" s="28" t="n">
        <v>10900</v>
      </c>
      <c r="I143" s="28" t="n">
        <v>10900</v>
      </c>
      <c r="J143" s="28" t="n">
        <v>0</v>
      </c>
      <c r="K143" s="28" t="n">
        <v>0</v>
      </c>
      <c r="L143" s="28" t="n">
        <v>0</v>
      </c>
      <c r="M143" s="28"/>
      <c r="N143" s="6" t="s">
        <f>=I143+J143+K143+L143</f>
      </c>
      <c r="O143" s="26"/>
      <c r="P143" s="26" t="s">
        <v>150</v>
      </c>
    </row>
    <row collapsed="false" customFormat="false" customHeight="false" hidden="false" ht="12.1" outlineLevel="0" r="144">
      <c r="A144" s="20" t="n">
        <v>44407.417719907</v>
      </c>
      <c r="B144" s="16" t="s">
        <v>35</v>
      </c>
      <c r="C144" s="16" t="s">
        <v>187</v>
      </c>
      <c r="D144" s="16" t="s">
        <v>116</v>
      </c>
      <c r="E144" s="16" t="s">
        <v>19</v>
      </c>
      <c r="F144" s="16" t="s">
        <v>21</v>
      </c>
      <c r="G144" s="7" t="n">
        <v>2</v>
      </c>
      <c r="H144" s="6" t="n">
        <v>3298</v>
      </c>
      <c r="I144" s="6" t="n">
        <v>-6596</v>
      </c>
      <c r="J144" s="6" t="n">
        <v>0</v>
      </c>
      <c r="K144" s="6" t="n">
        <v>-3.3</v>
      </c>
      <c r="L144" s="6" t="n">
        <v>0</v>
      </c>
      <c r="M144" s="6"/>
      <c r="N144" s="6" t="s">
        <f>=I144+J144+K144+L144</f>
      </c>
      <c r="O144" s="16"/>
      <c r="P144" s="16" t="s">
        <v>150</v>
      </c>
    </row>
    <row collapsed="false" customFormat="false" customHeight="false" hidden="false" ht="12.1" outlineLevel="0" r="145">
      <c r="A145" s="20" t="n">
        <v>44407.42400463</v>
      </c>
      <c r="B145" s="16" t="s">
        <v>30</v>
      </c>
      <c r="C145" s="16" t="s">
        <v>188</v>
      </c>
      <c r="D145" s="16" t="s">
        <v>116</v>
      </c>
      <c r="E145" s="16" t="s">
        <v>19</v>
      </c>
      <c r="F145" s="16" t="s">
        <v>21</v>
      </c>
      <c r="G145" s="7" t="n">
        <v>1</v>
      </c>
      <c r="H145" s="6" t="n">
        <v>3081</v>
      </c>
      <c r="I145" s="6" t="n">
        <v>-3081</v>
      </c>
      <c r="J145" s="6" t="n">
        <v>0</v>
      </c>
      <c r="K145" s="6" t="n">
        <v>-1.54</v>
      </c>
      <c r="L145" s="6" t="n">
        <v>0</v>
      </c>
      <c r="M145" s="6"/>
      <c r="N145" s="6" t="s">
        <f>=I145+J145+K145+L145</f>
      </c>
      <c r="O145" s="16"/>
      <c r="P145" s="16" t="s">
        <v>150</v>
      </c>
    </row>
    <row collapsed="false" customFormat="false" customHeight="false" hidden="false" ht="12.1" outlineLevel="0" r="146">
      <c r="A146" s="20" t="n">
        <v>44407.443159722</v>
      </c>
      <c r="B146" s="16" t="s">
        <v>39</v>
      </c>
      <c r="C146" s="16" t="s">
        <v>189</v>
      </c>
      <c r="D146" s="16" t="s">
        <v>116</v>
      </c>
      <c r="E146" s="16" t="s">
        <v>19</v>
      </c>
      <c r="F146" s="16" t="s">
        <v>21</v>
      </c>
      <c r="G146" s="7" t="n">
        <v>93</v>
      </c>
      <c r="H146" s="6" t="n">
        <v>19.044</v>
      </c>
      <c r="I146" s="6" t="n">
        <v>-1771.09</v>
      </c>
      <c r="J146" s="6" t="n">
        <v>0</v>
      </c>
      <c r="K146" s="6" t="n">
        <v>-0.89</v>
      </c>
      <c r="L146" s="6" t="n">
        <v>0</v>
      </c>
      <c r="M146" s="6"/>
      <c r="N146" s="6" t="s">
        <f>=I146+J146+K146+L146</f>
      </c>
      <c r="O146" s="16"/>
      <c r="P146" s="16" t="s">
        <v>150</v>
      </c>
    </row>
    <row collapsed="false" customFormat="false" customHeight="false" hidden="false" ht="12.1" outlineLevel="0" r="147">
      <c r="A147" s="29" t="n">
        <v>44496.53650463</v>
      </c>
      <c r="B147" s="30" t="s">
        <v>133</v>
      </c>
      <c r="C147" s="30" t="s">
        <v>190</v>
      </c>
      <c r="D147" s="30" t="s">
        <v>134</v>
      </c>
      <c r="E147" s="30" t="s">
        <v>19</v>
      </c>
      <c r="F147" s="30" t="s">
        <v>21</v>
      </c>
      <c r="G147" s="31" t="n">
        <v>-9</v>
      </c>
      <c r="H147" s="32" t="n">
        <v>6.2</v>
      </c>
      <c r="I147" s="32" t="n">
        <v>55.8</v>
      </c>
      <c r="J147" s="32" t="n">
        <v>0</v>
      </c>
      <c r="K147" s="32" t="n">
        <v>-0.08</v>
      </c>
      <c r="L147" s="32" t="n">
        <v>0</v>
      </c>
      <c r="M147" s="32"/>
      <c r="N147" s="6" t="s">
        <f>=I147+J147+K147+L147</f>
      </c>
      <c r="O147" s="30"/>
      <c r="P147" s="30" t="s">
        <v>150</v>
      </c>
    </row>
    <row collapsed="false" customFormat="false" customHeight="false" hidden="false" ht="12.1" outlineLevel="0" r="148">
      <c r="A148" s="25" t="n">
        <v>44522</v>
      </c>
      <c r="B148" s="26" t="s">
        <v>151</v>
      </c>
      <c r="C148" s="26" t="s">
        <v>110</v>
      </c>
      <c r="D148" s="26" t="s">
        <v>151</v>
      </c>
      <c r="E148" s="26" t="s">
        <v>151</v>
      </c>
      <c r="F148" s="26" t="s">
        <v>21</v>
      </c>
      <c r="G148" s="27" t="n">
        <v>1</v>
      </c>
      <c r="H148" s="28" t="n">
        <v>100000</v>
      </c>
      <c r="I148" s="28" t="n">
        <v>100000</v>
      </c>
      <c r="J148" s="28" t="n">
        <v>0</v>
      </c>
      <c r="K148" s="28" t="n">
        <v>0</v>
      </c>
      <c r="L148" s="28" t="n">
        <v>0</v>
      </c>
      <c r="M148" s="28"/>
      <c r="N148" s="6" t="s">
        <f>=I148+J148+K148+L148</f>
      </c>
      <c r="O148" s="26"/>
      <c r="P148" s="26" t="s">
        <v>150</v>
      </c>
    </row>
    <row collapsed="false" customFormat="false" customHeight="false" hidden="false" ht="12.1" outlineLevel="0" r="149">
      <c r="A149" s="20" t="n">
        <v>44522.653032407</v>
      </c>
      <c r="B149" s="16" t="s">
        <v>39</v>
      </c>
      <c r="C149" s="16" t="s">
        <v>189</v>
      </c>
      <c r="D149" s="16" t="s">
        <v>116</v>
      </c>
      <c r="E149" s="16" t="s">
        <v>19</v>
      </c>
      <c r="F149" s="16" t="s">
        <v>21</v>
      </c>
      <c r="G149" s="7" t="n">
        <v>749</v>
      </c>
      <c r="H149" s="6" t="n">
        <v>19.763029372497</v>
      </c>
      <c r="I149" s="6" t="n">
        <v>-14802.51</v>
      </c>
      <c r="J149" s="6" t="n">
        <v>0</v>
      </c>
      <c r="K149" s="6" t="n">
        <v>-7.4</v>
      </c>
      <c r="L149" s="6" t="n">
        <v>0</v>
      </c>
      <c r="M149" s="6"/>
      <c r="N149" s="6" t="s">
        <f>=I149+J149+K149+L149</f>
      </c>
      <c r="O149" s="16"/>
      <c r="P149" s="16" t="s">
        <v>150</v>
      </c>
    </row>
    <row collapsed="false" customFormat="false" customHeight="false" hidden="false" ht="12.1" outlineLevel="0" r="150">
      <c r="A150" s="20" t="n">
        <v>44522.65380787</v>
      </c>
      <c r="B150" s="16" t="s">
        <v>25</v>
      </c>
      <c r="C150" s="16" t="s">
        <v>186</v>
      </c>
      <c r="D150" s="16" t="s">
        <v>116</v>
      </c>
      <c r="E150" s="16" t="s">
        <v>19</v>
      </c>
      <c r="F150" s="16" t="s">
        <v>21</v>
      </c>
      <c r="G150" s="7" t="n">
        <v>3</v>
      </c>
      <c r="H150" s="6" t="n">
        <v>12638.666666667</v>
      </c>
      <c r="I150" s="6" t="n">
        <v>-37916</v>
      </c>
      <c r="J150" s="6" t="n">
        <v>0</v>
      </c>
      <c r="K150" s="6" t="n">
        <v>-18.95</v>
      </c>
      <c r="L150" s="6" t="n">
        <v>0</v>
      </c>
      <c r="M150" s="6"/>
      <c r="N150" s="6" t="s">
        <f>=I150+J150+K150+L150</f>
      </c>
      <c r="O150" s="16"/>
      <c r="P150" s="16" t="s">
        <v>150</v>
      </c>
    </row>
    <row collapsed="false" customFormat="false" customHeight="false" hidden="false" ht="12.1" outlineLevel="0" r="151">
      <c r="A151" s="20" t="n">
        <v>44522.655196759</v>
      </c>
      <c r="B151" s="16" t="s">
        <v>30</v>
      </c>
      <c r="C151" s="16" t="s">
        <v>188</v>
      </c>
      <c r="D151" s="16" t="s">
        <v>116</v>
      </c>
      <c r="E151" s="16" t="s">
        <v>19</v>
      </c>
      <c r="F151" s="16" t="s">
        <v>21</v>
      </c>
      <c r="G151" s="7" t="n">
        <v>716</v>
      </c>
      <c r="H151" s="6" t="n">
        <v>30.505146648045</v>
      </c>
      <c r="I151" s="6" t="n">
        <v>-21841.69</v>
      </c>
      <c r="J151" s="6" t="n">
        <v>0</v>
      </c>
      <c r="K151" s="6" t="n">
        <v>-10.96</v>
      </c>
      <c r="L151" s="6" t="n">
        <v>0</v>
      </c>
      <c r="M151" s="6"/>
      <c r="N151" s="6" t="s">
        <f>=I151+J151+K151+L151</f>
      </c>
      <c r="O151" s="16"/>
      <c r="P151" s="16" t="s">
        <v>150</v>
      </c>
    </row>
    <row collapsed="false" customFormat="false" customHeight="false" hidden="false" ht="12.1" outlineLevel="0" r="152">
      <c r="A152" s="29" t="n">
        <v>44522.656273148</v>
      </c>
      <c r="B152" s="30" t="s">
        <v>132</v>
      </c>
      <c r="C152" s="30" t="s">
        <v>181</v>
      </c>
      <c r="D152" s="30" t="s">
        <v>134</v>
      </c>
      <c r="E152" s="30" t="s">
        <v>19</v>
      </c>
      <c r="F152" s="30" t="s">
        <v>21</v>
      </c>
      <c r="G152" s="31" t="n">
        <v>-5</v>
      </c>
      <c r="H152" s="32" t="n">
        <v>2363.2</v>
      </c>
      <c r="I152" s="32" t="n">
        <v>11816</v>
      </c>
      <c r="J152" s="32" t="n">
        <v>0</v>
      </c>
      <c r="K152" s="32" t="n">
        <v>-5.91</v>
      </c>
      <c r="L152" s="32" t="n">
        <v>0</v>
      </c>
      <c r="M152" s="32"/>
      <c r="N152" s="6" t="s">
        <f>=I152+J152+K152+L152</f>
      </c>
      <c r="O152" s="30"/>
      <c r="P152" s="30" t="s">
        <v>150</v>
      </c>
    </row>
    <row collapsed="false" customFormat="false" customHeight="false" hidden="false" ht="12.1" outlineLevel="0" r="153">
      <c r="A153" s="20" t="n">
        <v>44522.657141204</v>
      </c>
      <c r="B153" s="16" t="s">
        <v>18</v>
      </c>
      <c r="C153" s="16" t="s">
        <v>185</v>
      </c>
      <c r="D153" s="16" t="s">
        <v>116</v>
      </c>
      <c r="E153" s="16" t="s">
        <v>19</v>
      </c>
      <c r="F153" s="16" t="s">
        <v>21</v>
      </c>
      <c r="G153" s="7" t="n">
        <v>229</v>
      </c>
      <c r="H153" s="6" t="n">
        <v>64.41</v>
      </c>
      <c r="I153" s="6" t="n">
        <v>-14749.89</v>
      </c>
      <c r="J153" s="6" t="n">
        <v>0</v>
      </c>
      <c r="K153" s="6" t="n">
        <v>-7.37</v>
      </c>
      <c r="L153" s="6" t="n">
        <v>0</v>
      </c>
      <c r="M153" s="6"/>
      <c r="N153" s="6" t="s">
        <f>=I153+J153+K153+L153</f>
      </c>
      <c r="O153" s="16"/>
      <c r="P153" s="16" t="s">
        <v>150</v>
      </c>
    </row>
    <row collapsed="false" customFormat="false" customHeight="false" hidden="false" ht="12.1" outlineLevel="0" r="154">
      <c r="A154" s="20" t="n">
        <v>44522.658483796</v>
      </c>
      <c r="B154" s="16" t="s">
        <v>35</v>
      </c>
      <c r="C154" s="16" t="s">
        <v>187</v>
      </c>
      <c r="D154" s="16" t="s">
        <v>116</v>
      </c>
      <c r="E154" s="16" t="s">
        <v>19</v>
      </c>
      <c r="F154" s="16" t="s">
        <v>21</v>
      </c>
      <c r="G154" s="7" t="n">
        <v>7</v>
      </c>
      <c r="H154" s="6" t="n">
        <v>3215</v>
      </c>
      <c r="I154" s="6" t="n">
        <v>-22505</v>
      </c>
      <c r="J154" s="6" t="n">
        <v>0</v>
      </c>
      <c r="K154" s="6" t="n">
        <v>-11.25</v>
      </c>
      <c r="L154" s="6" t="n">
        <v>0</v>
      </c>
      <c r="M154" s="6"/>
      <c r="N154" s="6" t="s">
        <f>=I154+J154+K154+L154</f>
      </c>
      <c r="O154" s="16"/>
      <c r="P154" s="16" t="s">
        <v>150</v>
      </c>
    </row>
    <row collapsed="false" customFormat="false" customHeight="false" hidden="false" ht="12.1" outlineLevel="0" r="155">
      <c r="A155" s="29" t="n">
        <v>44522.69712963</v>
      </c>
      <c r="B155" s="30" t="s">
        <v>132</v>
      </c>
      <c r="C155" s="30" t="s">
        <v>181</v>
      </c>
      <c r="D155" s="30" t="s">
        <v>134</v>
      </c>
      <c r="E155" s="30" t="s">
        <v>19</v>
      </c>
      <c r="F155" s="30" t="s">
        <v>21</v>
      </c>
      <c r="G155" s="31" t="n">
        <v>-5</v>
      </c>
      <c r="H155" s="32" t="n">
        <v>2360</v>
      </c>
      <c r="I155" s="32" t="n">
        <v>11800</v>
      </c>
      <c r="J155" s="32" t="n">
        <v>0</v>
      </c>
      <c r="K155" s="32" t="n">
        <v>-7.08</v>
      </c>
      <c r="L155" s="32" t="n">
        <v>-1.1</v>
      </c>
      <c r="M155" s="32"/>
      <c r="N155" s="6" t="s">
        <f>=I155+J155+K155+L155</f>
      </c>
      <c r="O155" s="30"/>
      <c r="P155" s="30" t="s">
        <v>160</v>
      </c>
    </row>
    <row collapsed="false" customFormat="false" customHeight="false" hidden="false" ht="12.1" outlineLevel="0" r="156">
      <c r="A156" s="20" t="n">
        <v>44522.699050926</v>
      </c>
      <c r="B156" s="16" t="s">
        <v>35</v>
      </c>
      <c r="C156" s="16" t="s">
        <v>187</v>
      </c>
      <c r="D156" s="16" t="s">
        <v>116</v>
      </c>
      <c r="E156" s="16" t="s">
        <v>19</v>
      </c>
      <c r="F156" s="16" t="s">
        <v>21</v>
      </c>
      <c r="G156" s="7" t="n">
        <v>1</v>
      </c>
      <c r="H156" s="6" t="n">
        <v>3229.5</v>
      </c>
      <c r="I156" s="6" t="n">
        <v>-3229.5</v>
      </c>
      <c r="J156" s="6" t="n">
        <v>0</v>
      </c>
      <c r="K156" s="6" t="n">
        <v>-1.94</v>
      </c>
      <c r="L156" s="6" t="n">
        <v>-0.3</v>
      </c>
      <c r="M156" s="6"/>
      <c r="N156" s="6" t="s">
        <f>=I156+J156+K156+L156</f>
      </c>
      <c r="O156" s="16"/>
      <c r="P156" s="16" t="s">
        <v>160</v>
      </c>
    </row>
    <row collapsed="false" customFormat="false" customHeight="false" hidden="false" ht="12.1" outlineLevel="0" r="157">
      <c r="A157" s="20" t="n">
        <v>44522.70037037</v>
      </c>
      <c r="B157" s="16" t="s">
        <v>18</v>
      </c>
      <c r="C157" s="16" t="s">
        <v>185</v>
      </c>
      <c r="D157" s="16" t="s">
        <v>116</v>
      </c>
      <c r="E157" s="16" t="s">
        <v>19</v>
      </c>
      <c r="F157" s="16" t="s">
        <v>21</v>
      </c>
      <c r="G157" s="7" t="n">
        <v>132</v>
      </c>
      <c r="H157" s="6" t="n">
        <v>64.619848484848</v>
      </c>
      <c r="I157" s="6" t="n">
        <v>-8529.82</v>
      </c>
      <c r="J157" s="6" t="n">
        <v>0</v>
      </c>
      <c r="K157" s="6" t="n">
        <v>-5.12</v>
      </c>
      <c r="L157" s="6" t="n">
        <v>-0.8</v>
      </c>
      <c r="M157" s="6"/>
      <c r="N157" s="6" t="s">
        <f>=I157+J157+K157+L157</f>
      </c>
      <c r="O157" s="16"/>
      <c r="P157" s="16" t="s">
        <v>160</v>
      </c>
    </row>
    <row collapsed="false" customFormat="false" customHeight="false" hidden="false" ht="12.1" outlineLevel="0"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 t="s">
        <v>192</v>
      </c>
      <c r="M158" s="5" t="s">
        <f>=SUM(M2:M157)</f>
      </c>
      <c r="N158" s="5" t="s">
        <f>=SUM(N2:N157)</f>
      </c>
      <c r="O158" s="4"/>
    </row>
  </sheetData>
  <autoFilter ref="A1:P15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3</v>
      </c>
      <c r="G1" s="34" t="s">
        <v>194</v>
      </c>
      <c r="H1" s="34" t="s">
        <v>195</v>
      </c>
      <c r="I1" s="34" t="s">
        <v>196</v>
      </c>
      <c r="J1" s="34" t="s">
        <v>197</v>
      </c>
      <c r="K1" s="34" t="s">
        <v>198</v>
      </c>
      <c r="L1" s="34" t="s">
        <v>199</v>
      </c>
      <c r="M1" s="34" t="s">
        <v>200</v>
      </c>
      <c r="N1" s="34" t="s">
        <v>201</v>
      </c>
    </row>
    <row collapsed="false" customFormat="false" customHeight="false" hidden="false" ht="12.1" outlineLevel="0" r="2">
      <c r="A2" s="33" t="n">
        <v>43938</v>
      </c>
      <c r="B2" s="16" t="s">
        <v>150</v>
      </c>
      <c r="C2" s="16" t="s">
        <v>123</v>
      </c>
      <c r="D2" s="16" t="s">
        <v>202</v>
      </c>
      <c r="E2" s="7" t="n">
        <v>3</v>
      </c>
      <c r="F2" s="16" t="s">
        <v>21</v>
      </c>
      <c r="G2" s="6" t="n">
        <v>0.2835</v>
      </c>
      <c r="H2" s="6" t="n">
        <v>609.4</v>
      </c>
      <c r="I2" s="6" t="n">
        <v>10.03</v>
      </c>
      <c r="J2" s="6" t="n">
        <v>6</v>
      </c>
      <c r="K2" s="6" t="n">
        <v>0.8505</v>
      </c>
      <c r="L2" s="6" t="n">
        <v>0.73</v>
      </c>
      <c r="M2" s="6" t="n">
        <v>2.43</v>
      </c>
      <c r="N2" s="6" t="n">
        <v>3</v>
      </c>
    </row>
    <row collapsed="false" customFormat="false" customHeight="false" hidden="false" ht="12.1" outlineLevel="0" r="3">
      <c r="A3" s="33" t="n">
        <v>43966</v>
      </c>
      <c r="B3" s="16" t="s">
        <v>160</v>
      </c>
      <c r="C3" s="16" t="s">
        <v>127</v>
      </c>
      <c r="D3" s="16" t="s">
        <v>203</v>
      </c>
      <c r="E3" s="7" t="n">
        <v>40</v>
      </c>
      <c r="F3" s="16" t="s">
        <v>21</v>
      </c>
      <c r="G3" s="6" t="n">
        <v>0.1073</v>
      </c>
      <c r="H3" s="6" t="n">
        <v>113.57</v>
      </c>
      <c r="I3" s="6" t="n">
        <v>1.79</v>
      </c>
      <c r="J3" s="6" t="n">
        <v>41</v>
      </c>
      <c r="K3" s="6" t="n">
        <v>4.2906</v>
      </c>
      <c r="L3" s="6" t="n">
        <v>3.74</v>
      </c>
      <c r="M3" s="6" t="n">
        <v>5.23</v>
      </c>
      <c r="N3" s="6" t="n">
        <v>6.09</v>
      </c>
    </row>
    <row collapsed="false" customFormat="false" customHeight="false" hidden="false" ht="12.1" outlineLevel="0" r="4">
      <c r="A4" s="33" t="n">
        <v>43997</v>
      </c>
      <c r="B4" s="16" t="s">
        <v>160</v>
      </c>
      <c r="C4" s="16" t="s">
        <v>128</v>
      </c>
      <c r="D4" s="16" t="s">
        <v>204</v>
      </c>
      <c r="E4" s="7" t="n">
        <v>10</v>
      </c>
      <c r="F4" s="16" t="s">
        <v>21</v>
      </c>
      <c r="G4" s="6" t="n">
        <v>0.2614</v>
      </c>
      <c r="H4" s="6" t="n">
        <v>366.15</v>
      </c>
      <c r="I4" s="6" t="n">
        <v>7.29</v>
      </c>
      <c r="J4" s="6" t="n">
        <v>23</v>
      </c>
      <c r="K4" s="6" t="n">
        <v>2.6142</v>
      </c>
      <c r="L4" s="6" t="n">
        <v>2.28</v>
      </c>
      <c r="M4" s="6" t="n">
        <v>3.13</v>
      </c>
      <c r="N4" s="6" t="n">
        <v>4.3</v>
      </c>
    </row>
    <row collapsed="false" customFormat="false" customHeight="false" hidden="false" ht="12.1" outlineLevel="0" r="5">
      <c r="A5" s="33" t="n">
        <v>44018</v>
      </c>
      <c r="B5" s="16" t="s">
        <v>160</v>
      </c>
      <c r="C5" s="16" t="s">
        <v>129</v>
      </c>
      <c r="D5" s="16" t="s">
        <v>205</v>
      </c>
      <c r="E5" s="7" t="n">
        <v>2</v>
      </c>
      <c r="F5" s="16" t="s">
        <v>21</v>
      </c>
      <c r="G5" s="6" t="n">
        <v>1.5292</v>
      </c>
      <c r="H5" s="6" t="n">
        <v>1385.5</v>
      </c>
      <c r="I5" s="6" t="n">
        <v>29.14</v>
      </c>
      <c r="J5" s="6" t="n">
        <v>28</v>
      </c>
      <c r="K5" s="6" t="n">
        <v>3.0584</v>
      </c>
      <c r="L5" s="6" t="n">
        <v>2.66</v>
      </c>
      <c r="M5" s="6" t="n">
        <v>4.56</v>
      </c>
      <c r="N5" s="6" t="n">
        <v>6.77</v>
      </c>
    </row>
    <row collapsed="false" customFormat="false" customHeight="false" hidden="false" ht="12.1" outlineLevel="0" r="6">
      <c r="A6" s="33" t="n">
        <v>44022</v>
      </c>
      <c r="B6" s="16" t="s">
        <v>150</v>
      </c>
      <c r="C6" s="16" t="s">
        <v>125</v>
      </c>
      <c r="D6" s="16" t="s">
        <v>206</v>
      </c>
      <c r="E6" s="7" t="n">
        <v>3</v>
      </c>
      <c r="F6" s="16" t="s">
        <v>21</v>
      </c>
      <c r="G6" s="6" t="n">
        <v>4.9379</v>
      </c>
      <c r="H6" s="6" t="n">
        <v>5098</v>
      </c>
      <c r="I6" s="6" t="n">
        <v>98.03</v>
      </c>
      <c r="J6" s="6" t="n">
        <v>137</v>
      </c>
      <c r="K6" s="6" t="n">
        <v>14.8138</v>
      </c>
      <c r="L6" s="6" t="n">
        <v>12.88</v>
      </c>
      <c r="M6" s="6" t="n">
        <v>4.38</v>
      </c>
      <c r="N6" s="6" t="n">
        <v>5.97</v>
      </c>
    </row>
    <row collapsed="false" customFormat="false" customHeight="false" hidden="false" ht="12.1" outlineLevel="0" r="7">
      <c r="A7" s="33" t="n">
        <v>44025</v>
      </c>
      <c r="B7" s="16" t="s">
        <v>150</v>
      </c>
      <c r="C7" s="16" t="s">
        <v>124</v>
      </c>
      <c r="D7" s="16" t="s">
        <v>207</v>
      </c>
      <c r="E7" s="7" t="n">
        <v>10</v>
      </c>
      <c r="F7" s="16" t="s">
        <v>21</v>
      </c>
      <c r="G7" s="6" t="n">
        <v>0.0369</v>
      </c>
      <c r="H7" s="6" t="n">
        <v>63.55</v>
      </c>
      <c r="I7" s="6" t="n">
        <v>1.3</v>
      </c>
      <c r="J7" s="6" t="n">
        <v>3</v>
      </c>
      <c r="K7" s="6" t="n">
        <v>0.3692</v>
      </c>
      <c r="L7" s="6" t="n">
        <v>0.33</v>
      </c>
      <c r="M7" s="6" t="n">
        <v>2.53</v>
      </c>
      <c r="N7" s="6" t="n">
        <v>3.7</v>
      </c>
    </row>
    <row collapsed="false" customFormat="false" customHeight="false" hidden="false" ht="12.1" outlineLevel="0" r="8">
      <c r="A8" s="33" t="n">
        <v>44028</v>
      </c>
      <c r="B8" s="16" t="s">
        <v>160</v>
      </c>
      <c r="C8" s="16" t="s">
        <v>126</v>
      </c>
      <c r="D8" s="16" t="s">
        <v>208</v>
      </c>
      <c r="E8" s="7" t="n">
        <v>40</v>
      </c>
      <c r="F8" s="16" t="s">
        <v>21</v>
      </c>
      <c r="G8" s="6" t="n">
        <v>0.2153</v>
      </c>
      <c r="H8" s="6" t="n">
        <v>183.32</v>
      </c>
      <c r="I8" s="6" t="n">
        <v>3.77</v>
      </c>
      <c r="J8" s="6" t="n">
        <v>79</v>
      </c>
      <c r="K8" s="6" t="n">
        <v>8.6102</v>
      </c>
      <c r="L8" s="6" t="n">
        <v>7.49</v>
      </c>
      <c r="M8" s="6" t="n">
        <v>4.96</v>
      </c>
      <c r="N8" s="6" t="n">
        <v>7.23</v>
      </c>
    </row>
    <row collapsed="false" customFormat="false" customHeight="false" hidden="false" ht="12.1" outlineLevel="0" r="9">
      <c r="A9" s="33" t="n">
        <v>44092</v>
      </c>
      <c r="B9" s="16" t="s">
        <v>150</v>
      </c>
      <c r="C9" s="16" t="s">
        <v>123</v>
      </c>
      <c r="D9" s="16" t="s">
        <v>202</v>
      </c>
      <c r="E9" s="7" t="n">
        <v>3</v>
      </c>
      <c r="F9" s="16" t="s">
        <v>21</v>
      </c>
      <c r="G9" s="6" t="n">
        <v>0.1849</v>
      </c>
      <c r="H9" s="6" t="n">
        <v>743.4</v>
      </c>
      <c r="I9" s="6" t="n">
        <v>10.03</v>
      </c>
      <c r="J9" s="6" t="n">
        <v>4</v>
      </c>
      <c r="K9" s="6" t="n">
        <v>0.5546</v>
      </c>
      <c r="L9" s="6" t="n">
        <v>0.48</v>
      </c>
      <c r="M9" s="6" t="n">
        <v>1.6</v>
      </c>
      <c r="N9" s="6" t="n">
        <v>1.62</v>
      </c>
    </row>
    <row collapsed="false" customFormat="false" customHeight="false" hidden="false" ht="12.1" outlineLevel="0" r="10">
      <c r="A10" s="33" t="n">
        <v>44109</v>
      </c>
      <c r="B10" s="16" t="s">
        <v>150</v>
      </c>
      <c r="C10" s="16" t="s">
        <v>120</v>
      </c>
      <c r="D10" s="16" t="s">
        <v>209</v>
      </c>
      <c r="E10" s="7" t="n">
        <v>20</v>
      </c>
      <c r="F10" s="16" t="s">
        <v>21</v>
      </c>
      <c r="G10" s="6" t="n">
        <v>0.2395</v>
      </c>
      <c r="H10" s="6" t="n">
        <v>202.62</v>
      </c>
      <c r="I10" s="6" t="n">
        <v>2.92</v>
      </c>
      <c r="J10" s="6" t="n">
        <v>49</v>
      </c>
      <c r="K10" s="6" t="n">
        <v>4.7893</v>
      </c>
      <c r="L10" s="6" t="n">
        <v>4.16</v>
      </c>
      <c r="M10" s="6" t="n">
        <v>7.13</v>
      </c>
      <c r="N10" s="6" t="n">
        <v>8.02</v>
      </c>
    </row>
    <row collapsed="false" customFormat="false" customHeight="false" hidden="false" ht="12.1" outlineLevel="0" r="11">
      <c r="A11" s="33" t="n">
        <v>44116</v>
      </c>
      <c r="B11" s="16" t="s">
        <v>160</v>
      </c>
      <c r="C11" s="16" t="s">
        <v>130</v>
      </c>
      <c r="D11" s="16" t="s">
        <v>210</v>
      </c>
      <c r="E11" s="7" t="n">
        <v>7</v>
      </c>
      <c r="F11" s="16" t="s">
        <v>21</v>
      </c>
      <c r="G11" s="6" t="n">
        <v>0.129</v>
      </c>
      <c r="H11" s="6" t="n">
        <v>453.6</v>
      </c>
      <c r="I11" s="6" t="n">
        <v>12.02</v>
      </c>
      <c r="J11" s="6" t="n">
        <v>9</v>
      </c>
      <c r="K11" s="6" t="n">
        <v>0.9033</v>
      </c>
      <c r="L11" s="6" t="n">
        <v>0.79</v>
      </c>
      <c r="M11" s="6" t="n">
        <v>0.94</v>
      </c>
      <c r="N11" s="6" t="n">
        <v>1.92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7</v>
      </c>
      <c r="F1" s="34" t="s">
        <v>193</v>
      </c>
      <c r="G1" s="34" t="s">
        <v>211</v>
      </c>
      <c r="H1" s="34" t="s">
        <v>197</v>
      </c>
      <c r="I1" s="34" t="s">
        <v>198</v>
      </c>
      <c r="J1" s="34" t="s">
        <v>199</v>
      </c>
    </row>
    <row collapsed="false" customFormat="false" customHeight="false" hidden="false" ht="12.1" outlineLevel="0" r="2">
      <c r="A2" s="35" t="n">
        <v>43879</v>
      </c>
      <c r="B2" s="16" t="s">
        <v>160</v>
      </c>
      <c r="C2" s="16" t="s">
        <v>119</v>
      </c>
      <c r="D2" s="16" t="s">
        <v>212</v>
      </c>
      <c r="E2" s="6" t="n">
        <v>1000</v>
      </c>
      <c r="F2" s="7" t="n">
        <v>65</v>
      </c>
      <c r="G2" s="6" t="n">
        <v>0.5473</v>
      </c>
      <c r="H2" s="6" t="n">
        <v>0</v>
      </c>
      <c r="I2" s="6" t="n">
        <v>35.5733</v>
      </c>
      <c r="J2" s="6" t="n">
        <v>35.57</v>
      </c>
    </row>
    <row collapsed="false" customFormat="false" customHeight="false" hidden="false" ht="12.1" outlineLevel="0" r="3">
      <c r="A3" s="35" t="n">
        <v>43998</v>
      </c>
      <c r="B3" s="16" t="s">
        <v>150</v>
      </c>
      <c r="C3" s="16" t="s">
        <v>121</v>
      </c>
      <c r="D3" s="16" t="s">
        <v>213</v>
      </c>
      <c r="E3" s="6" t="n">
        <v>1000</v>
      </c>
      <c r="F3" s="7" t="n">
        <v>7</v>
      </c>
      <c r="G3" s="6" t="n">
        <v>0.5003</v>
      </c>
      <c r="H3" s="6" t="n">
        <v>0</v>
      </c>
      <c r="I3" s="6" t="n">
        <v>3.5024</v>
      </c>
      <c r="J3" s="6" t="n">
        <v>3.5</v>
      </c>
    </row>
    <row collapsed="false" customFormat="false" customHeight="false" hidden="false" ht="12.1" outlineLevel="0" r="4">
      <c r="A4" s="35" t="n">
        <v>44061</v>
      </c>
      <c r="B4" s="16" t="s">
        <v>150</v>
      </c>
      <c r="C4" s="16" t="s">
        <v>119</v>
      </c>
      <c r="D4" s="16" t="s">
        <v>212</v>
      </c>
      <c r="E4" s="6" t="n">
        <v>1000</v>
      </c>
      <c r="F4" s="7" t="n">
        <v>188</v>
      </c>
      <c r="G4" s="6" t="n">
        <v>0.4753</v>
      </c>
      <c r="H4" s="6" t="n">
        <v>0</v>
      </c>
      <c r="I4" s="6" t="n">
        <v>89.3506</v>
      </c>
      <c r="J4" s="6" t="n">
        <v>89.35</v>
      </c>
    </row>
    <row collapsed="false" customFormat="false" customHeight="false" hidden="false" ht="12.1" outlineLevel="0" r="5">
      <c r="A5" s="35"/>
      <c r="B5" s="16"/>
      <c r="C5" s="16"/>
      <c r="D5" s="16"/>
      <c r="E5" s="6"/>
      <c r="F5" s="7"/>
      <c r="G5" s="6"/>
      <c r="H5" s="6"/>
      <c r="I5" s="6"/>
      <c r="J5" s="6"/>
    </row>
    <row collapsed="false" customFormat="false" customHeight="false" hidden="false" ht="12.1" outlineLevel="0" r="6">
      <c r="A6" s="35" t="n">
        <v>43698</v>
      </c>
      <c r="B6" s="16" t="s">
        <v>150</v>
      </c>
      <c r="C6" s="16" t="s">
        <v>119</v>
      </c>
      <c r="D6" s="16" t="s">
        <v>212</v>
      </c>
      <c r="E6" s="6" t="n">
        <v>1000</v>
      </c>
      <c r="F6" s="7" t="n">
        <v>54</v>
      </c>
      <c r="G6" s="6" t="n">
        <v>0.5226</v>
      </c>
      <c r="H6" s="6" t="n">
        <v>0</v>
      </c>
      <c r="I6" s="6" t="n">
        <v>28.2193</v>
      </c>
      <c r="J6" s="6" t="n">
        <v>28.22</v>
      </c>
    </row>
    <row collapsed="false" customFormat="false" customHeight="false" hidden="false" ht="12.1" outlineLevel="0" r="7">
      <c r="A7" s="35" t="n">
        <v>43816</v>
      </c>
      <c r="B7" s="16" t="s">
        <v>150</v>
      </c>
      <c r="C7" s="16" t="s">
        <v>121</v>
      </c>
      <c r="D7" s="16" t="s">
        <v>213</v>
      </c>
      <c r="E7" s="6" t="n">
        <v>1000</v>
      </c>
      <c r="F7" s="7" t="n">
        <v>7</v>
      </c>
      <c r="G7" s="6" t="n">
        <v>0.5581</v>
      </c>
      <c r="H7" s="6" t="n">
        <v>0</v>
      </c>
      <c r="I7" s="6" t="n">
        <v>3.9068</v>
      </c>
      <c r="J7" s="6" t="n">
        <v>3.91</v>
      </c>
    </row>
    <row collapsed="false" customFormat="false" customHeight="false" hidden="false" ht="12.1" outlineLevel="0" r="8">
      <c r="A8" s="35" t="n">
        <v>43879</v>
      </c>
      <c r="B8" s="16" t="s">
        <v>150</v>
      </c>
      <c r="C8" s="16" t="s">
        <v>119</v>
      </c>
      <c r="D8" s="16" t="s">
        <v>212</v>
      </c>
      <c r="E8" s="6" t="n">
        <v>1000</v>
      </c>
      <c r="F8" s="7" t="n">
        <v>123</v>
      </c>
      <c r="G8" s="6" t="n">
        <v>0.5473</v>
      </c>
      <c r="H8" s="6" t="n">
        <v>0</v>
      </c>
      <c r="I8" s="6" t="n">
        <v>67.3156</v>
      </c>
      <c r="J8" s="6" t="n">
        <v>67.32</v>
      </c>
    </row>
  </sheetData>
  <autoFilter ref="A1:J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58</v>
      </c>
      <c r="B1" s="34" t="s">
        <v>147</v>
      </c>
      <c r="C1" s="34" t="s">
        <v>0</v>
      </c>
      <c r="D1" s="34" t="s">
        <v>2</v>
      </c>
      <c r="E1" s="34" t="s">
        <v>193</v>
      </c>
      <c r="F1" s="34" t="s">
        <v>214</v>
      </c>
      <c r="G1" s="34" t="s">
        <v>215</v>
      </c>
      <c r="H1" s="34" t="s">
        <v>62</v>
      </c>
      <c r="I1" s="34" t="s">
        <v>216</v>
      </c>
      <c r="J1" s="34" t="s">
        <v>217</v>
      </c>
      <c r="K1" s="34" t="s">
        <v>218</v>
      </c>
      <c r="L1" s="34" t="s">
        <v>219</v>
      </c>
      <c r="M1" s="34" t="s">
        <v>220</v>
      </c>
      <c r="N1" s="34" t="s">
        <v>221</v>
      </c>
      <c r="O1" s="34" t="s">
        <v>222</v>
      </c>
    </row>
    <row collapsed="false" customFormat="false" customHeight="false" hidden="false" ht="12.1" outlineLevel="0" r="2">
      <c r="A2" s="36" t="n">
        <v>44159</v>
      </c>
      <c r="B2" s="16" t="s">
        <v>150</v>
      </c>
      <c r="C2" s="16" t="s">
        <v>18</v>
      </c>
      <c r="D2" s="16" t="s">
        <v>20</v>
      </c>
      <c r="E2" s="17" t="n">
        <v>2500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1964</v>
      </c>
      <c r="J2" s="17" t="n">
        <v>0.66241541710665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44160</v>
      </c>
      <c r="B3" s="16" t="s">
        <v>150</v>
      </c>
      <c r="C3" s="16" t="s">
        <v>18</v>
      </c>
      <c r="D3" s="16" t="s">
        <v>20</v>
      </c>
      <c r="E3" s="17" t="n">
        <v>2300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1963</v>
      </c>
      <c r="J3" s="17" t="n">
        <v>0.66475110506993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44279</v>
      </c>
      <c r="B4" s="16" t="s">
        <v>150</v>
      </c>
      <c r="C4" s="16" t="s">
        <v>18</v>
      </c>
      <c r="D4" s="16" t="s">
        <v>20</v>
      </c>
      <c r="E4" s="17" t="n">
        <v>300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1844</v>
      </c>
      <c r="J4" s="17" t="n">
        <v>0.72755429049145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44287</v>
      </c>
      <c r="B5" s="16" t="s">
        <v>150</v>
      </c>
      <c r="C5" s="16" t="s">
        <v>18</v>
      </c>
      <c r="D5" s="16" t="s">
        <v>20</v>
      </c>
      <c r="E5" s="17" t="n">
        <v>500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1836</v>
      </c>
      <c r="J5" s="17" t="n">
        <v>0.73492549310988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44522</v>
      </c>
      <c r="B6" s="16" t="s">
        <v>150</v>
      </c>
      <c r="C6" s="16" t="s">
        <v>18</v>
      </c>
      <c r="D6" s="16" t="s">
        <v>20</v>
      </c>
      <c r="E6" s="17" t="n">
        <v>229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1601</v>
      </c>
      <c r="J6" s="17" t="n">
        <v>0.88566077216604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44158</v>
      </c>
      <c r="B7" s="16" t="s">
        <v>160</v>
      </c>
      <c r="C7" s="16" t="s">
        <v>18</v>
      </c>
      <c r="D7" s="16" t="s">
        <v>20</v>
      </c>
      <c r="E7" s="17" t="n">
        <v>2000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1965</v>
      </c>
      <c r="J7" s="17" t="n">
        <v>0.65653541546072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44160</v>
      </c>
      <c r="B8" s="16" t="s">
        <v>160</v>
      </c>
      <c r="C8" s="16" t="s">
        <v>18</v>
      </c>
      <c r="D8" s="16" t="s">
        <v>20</v>
      </c>
      <c r="E8" s="17" t="n">
        <v>500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1963</v>
      </c>
      <c r="J8" s="17" t="n">
        <v>0.66365607679787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44406</v>
      </c>
      <c r="B9" s="16" t="s">
        <v>160</v>
      </c>
      <c r="C9" s="16" t="s">
        <v>18</v>
      </c>
      <c r="D9" s="16" t="s">
        <v>20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1717</v>
      </c>
      <c r="J9" s="17" t="n">
        <v>0.80949016965363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44522</v>
      </c>
      <c r="B10" s="16" t="s">
        <v>160</v>
      </c>
      <c r="C10" s="16" t="s">
        <v>18</v>
      </c>
      <c r="D10" s="16" t="s">
        <v>20</v>
      </c>
      <c r="E10" s="17" t="n">
        <v>132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1601</v>
      </c>
      <c r="J10" s="17" t="n">
        <v>0.88871888603066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44159</v>
      </c>
      <c r="B11" s="16" t="s">
        <v>150</v>
      </c>
      <c r="C11" s="16" t="s">
        <v>25</v>
      </c>
      <c r="D11" s="16" t="s">
        <v>26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1964</v>
      </c>
      <c r="J11" s="17" t="n">
        <v>121.34684530095</v>
      </c>
      <c r="K11" s="6" t="s">
        <f>=Портфель!G3*Портфель!$R$13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44160</v>
      </c>
      <c r="B12" s="16" t="s">
        <v>150</v>
      </c>
      <c r="C12" s="16" t="s">
        <v>25</v>
      </c>
      <c r="D12" s="16" t="s">
        <v>26</v>
      </c>
      <c r="E12" s="17" t="n">
        <v>8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1963</v>
      </c>
      <c r="J12" s="17" t="n">
        <v>122.48682971354</v>
      </c>
      <c r="K12" s="6" t="s">
        <f>=Портфель!G3*Портфель!$R$13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44522</v>
      </c>
      <c r="B13" s="16" t="s">
        <v>150</v>
      </c>
      <c r="C13" s="16" t="s">
        <v>25</v>
      </c>
      <c r="D13" s="16" t="s">
        <v>26</v>
      </c>
      <c r="E13" s="17" t="n">
        <v>3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1601</v>
      </c>
      <c r="J13" s="17" t="n">
        <v>173.78625476498</v>
      </c>
      <c r="K13" s="6" t="s">
        <f>=Портфель!G3*Портфель!$R$13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44158</v>
      </c>
      <c r="B14" s="16" t="s">
        <v>160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1965</v>
      </c>
      <c r="J14" s="17" t="n">
        <v>121.38068989107</v>
      </c>
      <c r="K14" s="6" t="s">
        <f>=Портфель!G3*Портфель!$R$13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44161</v>
      </c>
      <c r="B15" s="16" t="s">
        <v>160</v>
      </c>
      <c r="C15" s="16" t="s">
        <v>25</v>
      </c>
      <c r="D15" s="16" t="s">
        <v>26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1962</v>
      </c>
      <c r="J15" s="17" t="n">
        <v>123.30882557534</v>
      </c>
      <c r="K15" s="6" t="s">
        <f>=Портфель!G3*Портфель!$R$13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44159</v>
      </c>
      <c r="B16" s="16" t="s">
        <v>150</v>
      </c>
      <c r="C16" s="16" t="s">
        <v>30</v>
      </c>
      <c r="D16" s="16" t="s">
        <v>31</v>
      </c>
      <c r="E16" s="17" t="n">
        <v>1000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1964</v>
      </c>
      <c r="J16" s="17" t="n">
        <v>0.35533698521647</v>
      </c>
      <c r="K16" s="6" t="s">
        <f>=Портфель!G4*Портфель!$R$13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44160</v>
      </c>
      <c r="B17" s="16" t="s">
        <v>150</v>
      </c>
      <c r="C17" s="16" t="s">
        <v>30</v>
      </c>
      <c r="D17" s="16" t="s">
        <v>31</v>
      </c>
      <c r="E17" s="17" t="n">
        <v>900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1963</v>
      </c>
      <c r="J17" s="17" t="n">
        <v>0.3551690571473</v>
      </c>
      <c r="K17" s="6" t="s">
        <f>=Портфель!G4*Портфель!$R$13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44279</v>
      </c>
      <c r="B18" s="16" t="s">
        <v>150</v>
      </c>
      <c r="C18" s="16" t="s">
        <v>30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1844</v>
      </c>
      <c r="J18" s="17" t="n">
        <v>0.39344997578243</v>
      </c>
      <c r="K18" s="6" t="s">
        <f>=Портфель!G4*Портфель!$R$13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44406</v>
      </c>
      <c r="B19" s="16" t="s">
        <v>150</v>
      </c>
      <c r="C19" s="16" t="s">
        <v>30</v>
      </c>
      <c r="D19" s="16" t="s">
        <v>31</v>
      </c>
      <c r="E19" s="17" t="n">
        <v>600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1717</v>
      </c>
      <c r="J19" s="17" t="n">
        <v>0.42040444439614</v>
      </c>
      <c r="K19" s="6" t="s">
        <f>=Портфель!G4*Портфель!$R$13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44407</v>
      </c>
      <c r="B20" s="16" t="s">
        <v>150</v>
      </c>
      <c r="C20" s="16" t="s">
        <v>30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1716</v>
      </c>
      <c r="J20" s="17" t="n">
        <v>0.42116725690801</v>
      </c>
      <c r="K20" s="6" t="s">
        <f>=Портфель!G4*Портфель!$R$13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44522</v>
      </c>
      <c r="B21" s="16" t="s">
        <v>150</v>
      </c>
      <c r="C21" s="16" t="s">
        <v>30</v>
      </c>
      <c r="D21" s="16" t="s">
        <v>31</v>
      </c>
      <c r="E21" s="17" t="n">
        <v>716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1601</v>
      </c>
      <c r="J21" s="17" t="n">
        <v>0.41945777646557</v>
      </c>
      <c r="K21" s="6" t="s">
        <f>=Портфель!G4*Портфель!$R$13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44158</v>
      </c>
      <c r="B22" s="16" t="s">
        <v>160</v>
      </c>
      <c r="C22" s="16" t="s">
        <v>30</v>
      </c>
      <c r="D22" s="16" t="s">
        <v>31</v>
      </c>
      <c r="E22" s="17" t="n">
        <v>1000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1965</v>
      </c>
      <c r="J22" s="17" t="n">
        <v>0.35209611640267</v>
      </c>
      <c r="K22" s="6" t="s">
        <f>=Портфель!G4*Портфель!$R$13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44160</v>
      </c>
      <c r="B23" s="16" t="s">
        <v>160</v>
      </c>
      <c r="C23" s="16" t="s">
        <v>30</v>
      </c>
      <c r="D23" s="16" t="s">
        <v>31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1963</v>
      </c>
      <c r="J23" s="17" t="n">
        <v>0.35472890445904</v>
      </c>
      <c r="K23" s="6" t="s">
        <f>=Портфель!G4*Портфель!$R$13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44308</v>
      </c>
      <c r="B24" s="16" t="s">
        <v>160</v>
      </c>
      <c r="C24" s="16" t="s">
        <v>30</v>
      </c>
      <c r="D24" s="16" t="s">
        <v>31</v>
      </c>
      <c r="E24" s="17" t="n">
        <v>400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1815</v>
      </c>
      <c r="J24" s="17" t="n">
        <v>0.41222380167613</v>
      </c>
      <c r="K24" s="6" t="s">
        <f>=Портфель!G4*Портфель!$R$13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44159</v>
      </c>
      <c r="B25" s="16" t="s">
        <v>150</v>
      </c>
      <c r="C25" s="16" t="s">
        <v>35</v>
      </c>
      <c r="D25" s="16" t="s">
        <v>36</v>
      </c>
      <c r="E25" s="17" t="n">
        <v>5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1964</v>
      </c>
      <c r="J25" s="17" t="n">
        <v>55.08020063358</v>
      </c>
      <c r="K25" s="6" t="s">
        <f>=Портфель!G5*Портфель!$R$13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44160</v>
      </c>
      <c r="B26" s="16" t="s">
        <v>150</v>
      </c>
      <c r="C26" s="16" t="s">
        <v>35</v>
      </c>
      <c r="D26" s="16" t="s">
        <v>36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1963</v>
      </c>
      <c r="J26" s="17" t="n">
        <v>54.07058798701</v>
      </c>
      <c r="K26" s="6" t="s">
        <f>=Портфель!G5*Портфель!$R$13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44279</v>
      </c>
      <c r="B27" s="16" t="s">
        <v>150</v>
      </c>
      <c r="C27" s="16" t="s">
        <v>35</v>
      </c>
      <c r="D27" s="16" t="s">
        <v>36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1844</v>
      </c>
      <c r="J27" s="17" t="n">
        <v>55.183909800045</v>
      </c>
      <c r="K27" s="6" t="s">
        <f>=Портфель!G5*Портфель!$R$13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44308</v>
      </c>
      <c r="B28" s="16" t="s">
        <v>150</v>
      </c>
      <c r="C28" s="16" t="s">
        <v>35</v>
      </c>
      <c r="D28" s="16" t="s">
        <v>36</v>
      </c>
      <c r="E28" s="17" t="n">
        <v>7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1815</v>
      </c>
      <c r="J28" s="17" t="n">
        <v>53.498818942884</v>
      </c>
      <c r="K28" s="6" t="s">
        <f>=Портфель!G5*Портфель!$R$13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44406</v>
      </c>
      <c r="B29" s="16" t="s">
        <v>150</v>
      </c>
      <c r="C29" s="16" t="s">
        <v>35</v>
      </c>
      <c r="D29" s="16" t="s">
        <v>36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1717</v>
      </c>
      <c r="J29" s="17" t="n">
        <v>46.584307854496</v>
      </c>
      <c r="K29" s="6" t="s">
        <f>=Портфель!G5*Портфель!$R$13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44407</v>
      </c>
      <c r="B30" s="16" t="s">
        <v>150</v>
      </c>
      <c r="C30" s="16" t="s">
        <v>35</v>
      </c>
      <c r="D30" s="16" t="s">
        <v>36</v>
      </c>
      <c r="E30" s="17" t="n">
        <v>2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1716</v>
      </c>
      <c r="J30" s="17" t="n">
        <v>45.083098329836</v>
      </c>
      <c r="K30" s="6" t="s">
        <f>=Портфель!G5*Портфель!$R$13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44522</v>
      </c>
      <c r="B31" s="16" t="s">
        <v>150</v>
      </c>
      <c r="C31" s="16" t="s">
        <v>35</v>
      </c>
      <c r="D31" s="16" t="s">
        <v>36</v>
      </c>
      <c r="E31" s="17" t="n">
        <v>7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1601</v>
      </c>
      <c r="J31" s="17" t="n">
        <v>44.207421526121</v>
      </c>
      <c r="K31" s="6" t="s">
        <f>=Портфель!G5*Портфель!$R$13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44158</v>
      </c>
      <c r="B32" s="16" t="s">
        <v>160</v>
      </c>
      <c r="C32" s="16" t="s">
        <v>35</v>
      </c>
      <c r="D32" s="16" t="s">
        <v>36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1965</v>
      </c>
      <c r="J32" s="17" t="n">
        <v>54.028890175235</v>
      </c>
      <c r="K32" s="6" t="s">
        <f>=Портфель!G5*Портфель!$R$13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44160</v>
      </c>
      <c r="B33" s="16" t="s">
        <v>160</v>
      </c>
      <c r="C33" s="16" t="s">
        <v>35</v>
      </c>
      <c r="D33" s="16" t="s">
        <v>36</v>
      </c>
      <c r="E33" s="17" t="n">
        <v>14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1963</v>
      </c>
      <c r="J33" s="17" t="n">
        <v>54.258188490645</v>
      </c>
      <c r="K33" s="6" t="s">
        <f>=Портфель!G5*Портфель!$R$13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44161</v>
      </c>
      <c r="B34" s="16" t="s">
        <v>160</v>
      </c>
      <c r="C34" s="16" t="s">
        <v>35</v>
      </c>
      <c r="D34" s="16" t="s">
        <v>36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1962</v>
      </c>
      <c r="J34" s="17" t="n">
        <v>55.21042708158</v>
      </c>
      <c r="K34" s="6" t="s">
        <f>=Портфель!G5*Портфель!$R$13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44522</v>
      </c>
      <c r="B35" s="16" t="s">
        <v>160</v>
      </c>
      <c r="C35" s="16" t="s">
        <v>35</v>
      </c>
      <c r="D35" s="16" t="s">
        <v>36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1601</v>
      </c>
      <c r="J35" s="17" t="n">
        <v>44.415399860091</v>
      </c>
      <c r="K35" s="6" t="s">
        <f>=Портфель!G5*Портфель!$R$13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44159</v>
      </c>
      <c r="B36" s="16" t="s">
        <v>150</v>
      </c>
      <c r="C36" s="16" t="s">
        <v>39</v>
      </c>
      <c r="D36" s="16" t="s">
        <v>40</v>
      </c>
      <c r="E36" s="17" t="n">
        <v>1000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1964</v>
      </c>
      <c r="J36" s="17" t="n">
        <v>0.19731401795143</v>
      </c>
      <c r="K36" s="6" t="s">
        <f>=Портфель!G6*Портфель!$R$13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44308</v>
      </c>
      <c r="B37" s="16" t="s">
        <v>150</v>
      </c>
      <c r="C37" s="16" t="s">
        <v>39</v>
      </c>
      <c r="D37" s="16" t="s">
        <v>40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1815</v>
      </c>
      <c r="J37" s="17" t="n">
        <v>0.22759366725766</v>
      </c>
      <c r="K37" s="6" t="s">
        <f>=Портфель!G6*Портфель!$R$13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44406</v>
      </c>
      <c r="B38" s="16" t="s">
        <v>150</v>
      </c>
      <c r="C38" s="16" t="s">
        <v>39</v>
      </c>
      <c r="D38" s="16" t="s">
        <v>40</v>
      </c>
      <c r="E38" s="17" t="n">
        <v>28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1717</v>
      </c>
      <c r="J38" s="17" t="n">
        <v>0.26017366712365</v>
      </c>
      <c r="K38" s="6" t="s">
        <f>=Портфель!G6*Портфель!$R$13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44407</v>
      </c>
      <c r="B39" s="16" t="s">
        <v>150</v>
      </c>
      <c r="C39" s="16" t="s">
        <v>39</v>
      </c>
      <c r="D39" s="16" t="s">
        <v>40</v>
      </c>
      <c r="E39" s="17" t="n">
        <v>93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1716</v>
      </c>
      <c r="J39" s="17" t="n">
        <v>0.26032851831793</v>
      </c>
      <c r="K39" s="6" t="s">
        <f>=Портфель!G6*Портфель!$R$13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44522</v>
      </c>
      <c r="B40" s="16" t="s">
        <v>150</v>
      </c>
      <c r="C40" s="16" t="s">
        <v>39</v>
      </c>
      <c r="D40" s="16" t="s">
        <v>40</v>
      </c>
      <c r="E40" s="17" t="n">
        <v>749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1601</v>
      </c>
      <c r="J40" s="17" t="n">
        <v>0.27174888090021</v>
      </c>
      <c r="K40" s="6" t="s">
        <f>=Портфель!G6*Портфель!$R$13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44159</v>
      </c>
      <c r="B41" s="16" t="s">
        <v>160</v>
      </c>
      <c r="C41" s="16" t="s">
        <v>39</v>
      </c>
      <c r="D41" s="16" t="s">
        <v>40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1964</v>
      </c>
      <c r="J41" s="17" t="n">
        <v>0.19661180042239</v>
      </c>
      <c r="K41" s="6" t="s">
        <f>=Портфель!G6*Портфель!$R$13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44160</v>
      </c>
      <c r="B42" s="16" t="s">
        <v>160</v>
      </c>
      <c r="C42" s="16" t="s">
        <v>39</v>
      </c>
      <c r="D42" s="16" t="s">
        <v>40</v>
      </c>
      <c r="E42" s="17" t="n">
        <v>1500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1963</v>
      </c>
      <c r="J42" s="17" t="n">
        <v>0.1998403122002</v>
      </c>
      <c r="K42" s="6" t="s">
        <f>=Портфель!G6*Портфель!$R$13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44161</v>
      </c>
      <c r="B43" s="16" t="s">
        <v>160</v>
      </c>
      <c r="C43" s="16" t="s">
        <v>39</v>
      </c>
      <c r="D43" s="16" t="s">
        <v>40</v>
      </c>
      <c r="E43" s="17" t="n">
        <v>3400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1962</v>
      </c>
      <c r="J43" s="17" t="n">
        <v>0.20107286164011</v>
      </c>
      <c r="K43" s="6" t="s">
        <f>=Портфель!G6*Портфель!$R$13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44162</v>
      </c>
      <c r="B44" s="16" t="s">
        <v>160</v>
      </c>
      <c r="C44" s="16" t="s">
        <v>39</v>
      </c>
      <c r="D44" s="16" t="s">
        <v>40</v>
      </c>
      <c r="E44" s="17" t="n">
        <v>100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1961</v>
      </c>
      <c r="J44" s="17" t="n">
        <v>0.20165854227467</v>
      </c>
      <c r="K44" s="6" t="s">
        <f>=Портфель!G6*Портфель!$R$13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44308</v>
      </c>
      <c r="B45" s="16" t="s">
        <v>160</v>
      </c>
      <c r="C45" s="16" t="s">
        <v>39</v>
      </c>
      <c r="D45" s="16" t="s">
        <v>40</v>
      </c>
      <c r="E45" s="17" t="n">
        <v>1000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1815</v>
      </c>
      <c r="J45" s="17" t="n">
        <v>0.22763792668036</v>
      </c>
      <c r="K45" s="6" t="s">
        <f>=Портфель!G6*Портфель!$R$13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/>
      <c r="B46" s="16"/>
      <c r="C46" s="16"/>
      <c r="D46" s="16"/>
      <c r="E46" s="17"/>
      <c r="F46" s="7"/>
      <c r="G46" s="17"/>
      <c r="H46" s="16"/>
      <c r="I46" s="7"/>
      <c r="J46" s="17"/>
      <c r="K46" s="4" t="s">
        <v>52</v>
      </c>
      <c r="L46" s="8" t="s">
        <f>=SUBTOTAL(109,L2:L45)</f>
      </c>
      <c r="M46" s="8" t="s">
        <f>=SUBTOTAL(109,M2:M45)</f>
      </c>
      <c r="N46" s="8" t="s">
        <f>=MAX(0,M46*0.13)</f>
      </c>
    </row>
  </sheetData>
  <autoFilter ref="A1:O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2026-04-11T09:33:47.00Z</dcterms:created>
  <dc:creator>izi-invest.ru</dc:creator>
  <cp:revision>0</cp:revision>
</cp:coreProperties>
</file>