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<sst xmlns="http://schemas.openxmlformats.org/spreadsheetml/2006/main" count="5399" uniqueCount="379">
  <si>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</si>
  <si>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</si>
  <si>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</si>
  <si>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</si>
  <si>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</si>
  <si>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</si>
  <si>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</si>
  <si>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</si>
  <si>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</si>
  <si>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</si>
  <si>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</si>
  <si>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</si>
  <si>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</si>
  <si>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</si>
  <si>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</si>
  <si>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</si>
  <si>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SU26233RMFS5</t>
  </si>
  <si>
    <t>bond</t>
  </si>
  <si>
    <t>ОФЗ 26233</t>
  </si>
  <si>
    <t>RUR</t>
  </si>
  <si>
    <t>2035-07-18</t>
  </si>
  <si>
    <t>AMD</t>
  </si>
  <si>
    <t>SU26240RMFS0</t>
  </si>
  <si>
    <t>ОФЗ 26240</t>
  </si>
  <si>
    <t>2036-07-30</t>
  </si>
  <si>
    <t>BYN</t>
  </si>
  <si>
    <t>SU26253RMFS3</t>
  </si>
  <si>
    <t>ОФЗ 26253</t>
  </si>
  <si>
    <t>2038-10-06</t>
  </si>
  <si>
    <t>CAD</t>
  </si>
  <si>
    <t>SU26247RMFS5</t>
  </si>
  <si>
    <t>ОФЗ 26247</t>
  </si>
  <si>
    <t>2039-05-11</t>
  </si>
  <si>
    <t>CHF</t>
  </si>
  <si>
    <t>SU26246RMFS7</t>
  </si>
  <si>
    <t>ОФЗ 26246</t>
  </si>
  <si>
    <t>2036-03-12</t>
  </si>
  <si>
    <t>CNY</t>
  </si>
  <si>
    <t>SU26248RMFS3</t>
  </si>
  <si>
    <t>ОФЗ 26248</t>
  </si>
  <si>
    <t>2040-05-16</t>
  </si>
  <si>
    <t>EUR</t>
  </si>
  <si>
    <t>SU26250RMFS9</t>
  </si>
  <si>
    <t>ОФЗ 26250</t>
  </si>
  <si>
    <t>2037-06-10</t>
  </si>
  <si>
    <t>GBP</t>
  </si>
  <si>
    <t>Сумма по облигациям:</t>
  </si>
  <si>
    <t>GLD</t>
  </si>
  <si>
    <t>Рубль</t>
  </si>
  <si>
    <t>HKD</t>
  </si>
  <si>
    <t>Сумма по валютам:</t>
  </si>
  <si>
    <t>JPY</t>
  </si>
  <si>
    <t>Сумма: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</si>
  <si>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</si>
  <si>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</si>
  <si>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</si>
  <si>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</si>
  <si>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</si>
  <si>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</si>
  <si>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</si>
  <si>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</si>
  <si>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</si>
  <si>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</si>
  <si>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</si>
  <si>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</si>
  <si>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</si>
  <si>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Купон по RU000A0JX0Z8 - ЯНАО-2016 1шт. по 1.17 RUR - налог 0 RUR (данные из БД)</t>
  </si>
  <si>
    <t>Куп. дох. по обл. Правительство ЯНАО RU35002YML0. Размер куп. на 1 обл. 1.17 руб.  НДС не обл. Налог не удерживается. (данные из сделок)</t>
  </si>
  <si>
    <t>Купон по RU000A0JX215 - ХМАО 10 2шт. по 2.28 RUR - налог 1 RUR (данные из БД)</t>
  </si>
  <si>
    <t>Куп. дох. по обл. Правительство ХМАО-Югры RU35001HMN0. Размер куп. на 1 обл. 2.28 руб.  НДС не обл. Налог не удерживается. (данные из сделок)</t>
  </si>
  <si>
    <t>Амортизация ЯНАО-2016: 1 шт. по 50 RUR.  (данные из БД)</t>
  </si>
  <si>
    <t>Купон по RU000A0JX0Z8 - ЯНАО-2016 1шт. по 1.26 RUR - налог 0 RUR (данные из БД)</t>
  </si>
  <si>
    <t>Куп. дох. по обл. Правительство ЯНАО RU35002YML0, U322953. Размер куп. на 1 обл. 1.26 руб.  НДС не обл. Налог не удерживается. (данные из сделок)</t>
  </si>
  <si>
    <t>Ден.ср-ва от погаш. номин.ст-ти обл. Правительство ЯНАО RU35002YML0, U322953.   НДС не обл. Налог не удерживается. (данные из сделок)</t>
  </si>
  <si>
    <t>Амортизация ХМАО 10: 2 шт. по 100 RUR.  (данные из БД)</t>
  </si>
  <si>
    <t>Ден.ср-ва от погаш. номин.ст-ти обл. Правительство ХМАО-Югры RU35001HMN0, U322953.   НДС не обл. Налог не удерживается. (данные из сделок)</t>
  </si>
  <si>
    <t>Купон по SU26227RMFS7 - ОФЗ 26227 19шт. по 36.9 RUR - налог 91 RUR (данные из БД)</t>
  </si>
  <si>
    <t>Куп. дох. по обл. Минфин России 26227RMFS, U322953. Размер куп. на 1 обл. 36.9 руб.  НДС не обл. Налог не удерживается. (данные из сделок)</t>
  </si>
  <si>
    <t>Купон по RU000A101QF7 - РитйлБФ1P1 3шт. по 17.67 RUR - налог 7 RUR (данные из БД)</t>
  </si>
  <si>
    <t>Дивиденд по CHMF - СевСт-ао 15шт. по 38.3 RUR - налог 75 RUR (данные из БД)</t>
  </si>
  <si>
    <t>Дивиденд по CHMF - СевСт-ао 15шт. по 191.51 RUR - налог 373 RUR (данные из БД)</t>
  </si>
  <si>
    <t>Дивиденд по SBERP - Сбербанк-п 100шт. по 33.3 RUR - налог 433 RUR (данные из БД)</t>
  </si>
  <si>
    <t>Дивиденд по MDMG - MDMG-ао 5шт. по 22 RUR - налог 14 RUR (данные из БД)</t>
  </si>
  <si>
    <t>Дивиденд по RTKMP - Ростел -ап 130шт. по 6.06 RUR - налог 102 RUR (данные из БД)</t>
  </si>
  <si>
    <t>Дивиденд по MDMG - MDMG-ао 83шт. по 20 RUR - налог 216 RUR (данные из БД)</t>
  </si>
  <si>
    <t>Дивиденд по MDMG - MDMG-ао 83шт. по 22 RUR - налог 237 RUR (данные из БД)</t>
  </si>
  <si>
    <t>Выплата дохода по акциям МКПАО МД Медикал Груп ISIN RU000A108KL3, размер выплаты на 1 ц/б АКЦИЯ 22 RUB . (данные из сделок)</t>
  </si>
  <si>
    <t>Купон по SU26233RMFS5 - ОФЗ 26233 147шт. по 30.42 RUR - налог 581 RUR (данные из БД)</t>
  </si>
  <si>
    <t>Выплата купонного дохода по облигациям Минфин России ISIN RU000A101F94, размер выплаты на 1 ц/б 30.42 RUB . (данные из сделок)</t>
  </si>
  <si>
    <t>Дивиденд по PLZL - Полюс 1шт. по 36 RUR - налог 5 RUR (данные из БД)</t>
  </si>
  <si>
    <t>Дивиденд по OZON - Озон 1шт. по 143.55 RUR - налог 19 RUR (данные из БД)</t>
  </si>
  <si>
    <t>Выплата дохода по акциям ПАО Полюс ISIN RU000A0JNAA8, размер выплаты на 1 ц/б АКЦИЯ 36 RUB . (данные из сделок)</t>
  </si>
  <si>
    <t>Выплата дохода по акциям МКПАО Озон ISIN RU000A10CW95, размер выплаты на 1 ц/б АКЦИЯ 143.55 RUB . (данные из сделок)</t>
  </si>
  <si>
    <t>Перечисление ДС для приобретения ценных бумаг. Основной рынок. Субпозиция №12UE0M (НДС не обл.) Канал - ВТБ МИ</t>
  </si>
  <si>
    <t>Дивиденд по X5 - КЦ ИКС 5 1шт. по 368 RUR - налог 48 RUR (данные из БД)</t>
  </si>
  <si>
    <t>Дивиденд по T - Т-Техно ао 1шт. по 36 RUR - налог 5 RUR (данные из БД)</t>
  </si>
  <si>
    <t>Дивиденд по TATN - Татнфт 3ао 7шт. по 8.13 RUR - налог 7 RUR (данные из БД)</t>
  </si>
  <si>
    <t>Дивиденд по LKOH - ЛУКОЙЛ 3шт. по 397 RUR - налог 155 RUR (данные из БД)</t>
  </si>
  <si>
    <t>Выплата дохода по акциям МКПАО Т-Технологии ISIN RU000A107UL4, размер выплаты на 1 ц/б АКЦИЯ 36 RUB . (данные из сделок)</t>
  </si>
  <si>
    <t>Выплата дохода по акциям ПАО ЛУКОЙЛ ISIN RU0009024277, размер выплаты на 1 ц/б АКЦИЯ 397 RUB . (данные из сделок)</t>
  </si>
  <si>
    <t>Выплата дохода по акциям ПАО Корпоративный центр ИКС 5 ISIN RU000A108X38, размер выплаты на 1 ц/б АКЦИЯ 368 RUB . (данные из сделок)</t>
  </si>
  <si>
    <t>Выплата дохода по акциям ПАО Татнефть им. В.Д. Шашина ISIN RU0009033591, размер выплаты на 1 ц/б АКЦИЯ 8.13 RUB . (данные из сделок)</t>
  </si>
  <si>
    <t>Дивиденд по NVTK - Новатэк ао 2шт. по 47.23 RUR - налог 12 RUR (данные из БД)</t>
  </si>
  <si>
    <t>Купон по SU26253RMFS3 - ОФЗ 26253 20шт. по 64.82 RUR - налог 169 RUR (данные из БД)</t>
  </si>
  <si>
    <t>Выплата купонного дохода по облигациям Минфин России ISIN RU000A10D517, размер выплаты на 1 ц/б 64.82 RUB . (данные из сделок)</t>
  </si>
  <si>
    <t>Выплата дохода по акциям ПАО НОВАТЭК ISIN RU000A0DKVS5, размер выплаты на 1 ц/б АКЦИЯ 47,23 RUB . (данные из сделок)</t>
  </si>
  <si>
    <t>Купон по SU26247RMFS5 - ОФЗ 26247 17шт. по 61.08 RUR - налог 135 RUR (данные из БД)</t>
  </si>
  <si>
    <t>Выплата купонного дохода по облигациям Минфин России ISIN RU000A108EF8, размер выплаты на 1 ц/б 61,08 RUB . (данные из сделок)</t>
  </si>
  <si>
    <t>Купон по SU26248RMFS3 - ОФЗ 26248 9шт. по 61.08 RUR - налог 71 RUR (данные из БД)</t>
  </si>
  <si>
    <t>Выплата купонного дохода по облигациям Минфин России ISIN RU000A108EH4, размер выплаты на 1 ц/б 61,08 RUB . (данные из сделок)</t>
  </si>
  <si>
    <t>Купон по SU26250RMFS9 - ОФЗ 26250 9шт. по 59.84 RUR - налог 70 RUR (данные из БД)</t>
  </si>
  <si>
    <t>Выплата купонного дохода по облигациям Минфин России ISIN RU000A10BVH7, размер выплаты на 1 ц/б 59,84 RUB . (данные из сделок)</t>
  </si>
  <si>
    <t>Перечисление ДС для приобретения ценных бумаг. Основной рынок. Субпозиция №12UE0M (НДС не обл.) Канал-ВТБ МИ. ID операции СБП </t>
  </si>
  <si>
    <t>Купон по SU26233RMFS5 - ОФЗ 26233 36шт. по 30.42 RUR - налог 142 RUR (данные из БД)</t>
  </si>
  <si>
    <t>Выплата купонного дохода по облигациям Минфин России ISIN RU000A101F94, размер выплаты на 1 ц/б 30,42 RUB . (данные из сделок)</t>
  </si>
  <si>
    <t>Купон по SU26240RMFS0 - ОФЗ 26240 33шт. по 34.9 RUR - налог 150 RUR (данные из БД)</t>
  </si>
  <si>
    <t>Выплата купонного дохода по облигациям Минфин России ISIN RU000A103BR0, размер выплаты на 1 ц/б 34,9 RUB .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</si>
  <si>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</si>
  <si>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</si>
  <si>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</si>
  <si>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</si>
  <si>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</si>
  <si>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</si>
  <si>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</si>
  <si>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</si>
  <si>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</si>
  <si>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GAZP</t>
  </si>
  <si>
    <t>SBER</t>
  </si>
  <si>
    <t>MAGN</t>
  </si>
  <si>
    <t>IRAO</t>
  </si>
  <si>
    <t>RU000A0JX215</t>
  </si>
  <si>
    <t>RU000A0JX0Z8</t>
  </si>
  <si>
    <t>RUAL</t>
  </si>
  <si>
    <t>SELG</t>
  </si>
  <si>
    <t>ALRS</t>
  </si>
  <si>
    <t>UNAC</t>
  </si>
  <si>
    <t>LKOH</t>
  </si>
  <si>
    <t>ROSN</t>
  </si>
  <si>
    <t>NVTK</t>
  </si>
  <si>
    <t>SU26227RMFS7</t>
  </si>
  <si>
    <t>CHMF</t>
  </si>
  <si>
    <t>AFKS</t>
  </si>
  <si>
    <t>PRFN</t>
  </si>
  <si>
    <t>VTBR</t>
  </si>
  <si>
    <t>SGZH</t>
  </si>
  <si>
    <t>MTLR</t>
  </si>
  <si>
    <t>AFLT</t>
  </si>
  <si>
    <t>LQDT</t>
  </si>
  <si>
    <t>UWGN</t>
  </si>
  <si>
    <t>RU000A101QF7</t>
  </si>
  <si>
    <t>TRMK</t>
  </si>
  <si>
    <t>RTKMP</t>
  </si>
  <si>
    <t>ASTR</t>
  </si>
  <si>
    <t>VKCO</t>
  </si>
  <si>
    <t>MOEX</t>
  </si>
  <si>
    <t>HYDR</t>
  </si>
  <si>
    <t>SNGS</t>
  </si>
  <si>
    <t>MRKP</t>
  </si>
  <si>
    <t>MTLRP</t>
  </si>
  <si>
    <t>SBERP</t>
  </si>
  <si>
    <t>T</t>
  </si>
  <si>
    <t>RNFT</t>
  </si>
  <si>
    <t>SNGSP</t>
  </si>
  <si>
    <t>SU26238RMFS4</t>
  </si>
  <si>
    <t>ROSB</t>
  </si>
  <si>
    <t>GOLD</t>
  </si>
  <si>
    <t>SOFL</t>
  </si>
  <si>
    <t>TRNFP</t>
  </si>
  <si>
    <t>MTSS</t>
  </si>
  <si>
    <t>TATNP</t>
  </si>
  <si>
    <t>MDMG</t>
  </si>
  <si>
    <t>ABIO</t>
  </si>
  <si>
    <t>YDEX</t>
  </si>
  <si>
    <t>ROLO</t>
  </si>
  <si>
    <t>RAGR</t>
  </si>
  <si>
    <t>TATN</t>
  </si>
  <si>
    <t>PLZL</t>
  </si>
  <si>
    <t>FLOT</t>
  </si>
  <si>
    <t>GMKN</t>
  </si>
  <si>
    <t>RTKM</t>
  </si>
  <si>
    <t>X5</t>
  </si>
  <si>
    <t>EQMX</t>
  </si>
  <si>
    <t>OZON</t>
  </si>
  <si>
    <t>DOMRF</t>
  </si>
  <si>
    <t>SU26233RMFS5
ОФЗ 26233</t>
  </si>
  <si>
    <t>SU26240RMFS0
ОФЗ 26240</t>
  </si>
  <si>
    <t>SU26253RMFS3
ОФЗ 26253</t>
  </si>
  <si>
    <t>SU26247RMFS5
ОФЗ 26247</t>
  </si>
  <si>
    <t>SU26246RMFS7
ОФЗ 26246</t>
  </si>
  <si>
    <t>SU26248RMFS3
ОФЗ 26248</t>
  </si>
  <si>
    <t>SU26250RMFS9
ОФЗ 26250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</si>
  <si>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</si>
  <si>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</si>
  <si>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</si>
  <si>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</si>
  <si>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</si>
  <si>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</si>
  <si>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</si>
  <si>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</si>
  <si>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"Газпром" (ПАО) ао</t>
  </si>
  <si>
    <t>share</t>
  </si>
  <si>
    <t>Сбербанк России ПАО ао</t>
  </si>
  <si>
    <t>"Магнитогорск.мет.комб" ПАО ао</t>
  </si>
  <si>
    <t>"Интер РАО" ПАО ао</t>
  </si>
  <si>
    <t>ХМАО-Югры об. 35001</t>
  </si>
  <si>
    <t>Ямало-Ненецкий АО об 2016</t>
  </si>
  <si>
    <t>РУСАЛ ОК МКПАО ао</t>
  </si>
  <si>
    <t>CNYRUB</t>
  </si>
  <si>
    <t>ПАО "Селигдар"  ао</t>
  </si>
  <si>
    <t>АЛРОСА ПАО ао</t>
  </si>
  <si>
    <t>Об.авиастр.корп. ПАО ао</t>
  </si>
  <si>
    <t>НК ЛУКОЙЛ (ПАО) - ао</t>
  </si>
  <si>
    <t>dohod</t>
  </si>
  <si>
    <t>Куп. дох. по обл. Правительство ЯНАО RU35002YML0. Размер куп. на 1 обл. 1.17 руб.  НДС не обл. Налог не удерживается.</t>
  </si>
  <si>
    <t>ПАО НК Роснефть</t>
  </si>
  <si>
    <t>Куп. дох. по обл. Правительство ХМАО-Югры RU35001HMN0. Размер куп. на 1 обл. 2.28 руб.  НДС не обл. Налог не удерживается.</t>
  </si>
  <si>
    <t>ПАО "НОВАТЭК" ао</t>
  </si>
  <si>
    <t>ОФЗ-ПД 26227 17/07/24</t>
  </si>
  <si>
    <t>Северсталь (ПАО)ао</t>
  </si>
  <si>
    <t>Куп. дох. по обл. Правительство ЯНАО RU35002YML0, U322953. Размер куп. на 1 обл. 1.26 руб.  НДС не обл. Налог не удерживается.</t>
  </si>
  <si>
    <t>amort</t>
  </si>
  <si>
    <t>Ден.ср-ва от погаш. номин.ст-ти обл. Правительство ЯНАО RU35002YML0, U322953.   НДС не обл. Налог не удерживается.</t>
  </si>
  <si>
    <t>АФК "Система" ПАО ао</t>
  </si>
  <si>
    <t>ТЕПЛАНТ восток (ПАО) ао</t>
  </si>
  <si>
    <t>ао ПАО Банк ВТБ</t>
  </si>
  <si>
    <t>Сегежа ао</t>
  </si>
  <si>
    <t>Мечел ПАО ао</t>
  </si>
  <si>
    <t>Аэрофлот-росс.авиалин(ПАО)ао</t>
  </si>
  <si>
    <t>БПИФ Ликвидность УК ВИМ</t>
  </si>
  <si>
    <t>etf</t>
  </si>
  <si>
    <t>ПАО НПК ОВК ао</t>
  </si>
  <si>
    <t>Ритейл Бел Финанс 001P-01</t>
  </si>
  <si>
    <t>Ден.ср-ва от погаш. номин.ст-ти обл. Правительство ХМАО-Югры RU35001HMN0, U322953.   НДС не обл. Налог не удерживается.</t>
  </si>
  <si>
    <t>ПАО ТМК</t>
  </si>
  <si>
    <t>Ростелеком (ПАО) ап.</t>
  </si>
  <si>
    <t>Куп. дох. по обл. Минфин России 26227RMFS, U322953. Размер куп. на 1 обл. 36.9 руб.  НДС не обл. Налог не удерживается.</t>
  </si>
  <si>
    <t>Группа Астра ао</t>
  </si>
  <si>
    <t>Международная компания ПАО ВК</t>
  </si>
  <si>
    <t>spec</t>
  </si>
  <si>
    <t>Сумма процентов по СпецЗайму</t>
  </si>
  <si>
    <t>ПАО Московская Биржа</t>
  </si>
  <si>
    <t>ПАО "РусГидро"</t>
  </si>
  <si>
    <t>Сургутнефтегаз ПАО акции об.</t>
  </si>
  <si>
    <t>Россети Центр и Приволжье ао</t>
  </si>
  <si>
    <t>Мечел ПАО ап</t>
  </si>
  <si>
    <t>Сбербанк России ПАО ап</t>
  </si>
  <si>
    <t>Т-Технологии МКПАО ао</t>
  </si>
  <si>
    <t>РуссНефть НК ПАО ао</t>
  </si>
  <si>
    <t>Сургутнефтегаз ПАО ап</t>
  </si>
  <si>
    <t>ОФЗ-ПД 26238 15/05/2041</t>
  </si>
  <si>
    <t>РОСБАНК ПАО ао</t>
  </si>
  <si>
    <t>БПИФ Золото.Биржевой УК ВИМ</t>
  </si>
  <si>
    <t>Софтлайн ао</t>
  </si>
  <si>
    <t>Транснефть ПАО акц.пр.</t>
  </si>
  <si>
    <t>Мобильные ТелеСистемы ПАО ао</t>
  </si>
  <si>
    <t>ПАО "Татнефть" ап 3 вып.</t>
  </si>
  <si>
    <t>МКПАО «МД Медикал Груп»</t>
  </si>
  <si>
    <t>ПАО "Артген"</t>
  </si>
  <si>
    <t>МКПАО ЯНДЕКС</t>
  </si>
  <si>
    <t>"Русолово" ПАО ао</t>
  </si>
  <si>
    <t>Группа Русагро</t>
  </si>
  <si>
    <t>Выплата дохода по акциям МКПАО МД Медикал Груп ISIN RU000A108KL3, размер выплаты на 1 ц/б АКЦИЯ 22 RUB .</t>
  </si>
  <si>
    <t>ОФЗ-ПД 26233 18/07/2035</t>
  </si>
  <si>
    <t>Выплата купонного дохода по облигациям Минфин России ISIN RU000A101F94, размер выплаты на 1 ц/б 30.42 RUB .</t>
  </si>
  <si>
    <t>ПАО "Татнефть" ао</t>
  </si>
  <si>
    <t>Полюс ПАО ао</t>
  </si>
  <si>
    <t>Совкомфлот ао</t>
  </si>
  <si>
    <t>ГМК "Нор.Никель" ПАО ао</t>
  </si>
  <si>
    <t>Ростелеком (ПАО) ао.</t>
  </si>
  <si>
    <t>Корпоративный центр ИКС 5</t>
  </si>
  <si>
    <t>БПИФ Индекс МосБиржи УК ВИМ</t>
  </si>
  <si>
    <t>МКПАО Озон</t>
  </si>
  <si>
    <t>ПАО ДОМ.РФ</t>
  </si>
  <si>
    <t>Выплата дохода по акциям ПАО Полюс ISIN RU000A0JNAA8, размер выплаты на 1 ц/б АКЦИЯ 36 RUB .</t>
  </si>
  <si>
    <t>Выплата дохода по акциям МКПАО Озон ISIN RU000A10CW95, размер выплаты на 1 ц/б АКЦИЯ 143.55 RUB .</t>
  </si>
  <si>
    <t>Выплата дохода по акциям МКПАО Т-Технологии ISIN RU000A107UL4, размер выплаты на 1 ц/б АКЦИЯ 36 RUB .</t>
  </si>
  <si>
    <t>Выплата дохода по акциям ПАО ЛУКОЙЛ ISIN RU0009024277, размер выплаты на 1 ц/б АКЦИЯ 397 RUB .</t>
  </si>
  <si>
    <t>Выплата дохода по акциям ПАО Корпоративный центр ИКС 5 ISIN RU000A108X38, размер выплаты на 1 ц/б АКЦИЯ 368 RUB .</t>
  </si>
  <si>
    <t>Выплата дохода по акциям ПАО Татнефть им. В.Д. Шашина ISIN RU0009033591, размер выплаты на 1 ц/б АКЦИЯ 8.13 RUB .</t>
  </si>
  <si>
    <t>ОФЗ-ПД 26253 06/10/2038</t>
  </si>
  <si>
    <t>ОФЗ-ПД 26248 16/05/40</t>
  </si>
  <si>
    <t>ОФЗ-ПД 26250 10/06/37</t>
  </si>
  <si>
    <t>ОФЗ-ПД 26247 11/05/39</t>
  </si>
  <si>
    <t>Выплата купонного дохода по облигациям Минфин России ISIN RU000A10D517, размер выплаты на 1 ц/б 64.82 RUB .</t>
  </si>
  <si>
    <t>ОФЗ-ПД 26240 30/07/2036</t>
  </si>
  <si>
    <t>ОФЗ-ПД 26246 12/03/36</t>
  </si>
  <si>
    <t>Выплата дохода по акциям ПАО НОВАТЭК ISIN RU000A0DKVS5, размер выплаты на 1 ц/б АКЦИЯ 47,23 RUB .</t>
  </si>
  <si>
    <t>Выплата купонного дохода по облигациям Минфин России ISIN RU000A108EF8, размер выплаты на 1 ц/б 61,08 RUB .</t>
  </si>
  <si>
    <t>Выплата купонного дохода по облигациям Минфин России ISIN RU000A108EH4, размер выплаты на 1 ц/б 61,08 RUB .</t>
  </si>
  <si>
    <t>Выплата купонного дохода по облигациям Минфин России ISIN RU000A10BVH7, размер выплаты на 1 ц/б 59,84 RUB .</t>
  </si>
  <si>
    <t>Выплата купонного дохода по облигациям Минфин России ISIN RU000A101F94, размер выплаты на 1 ц/б 30,42 RUB .</t>
  </si>
  <si>
    <t>Выплата купонного дохода по облигациям Минфин России ISIN RU000A103BR0, размер выплаты на 1 ц/б 34,9 RUB 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</si>
  <si>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</si>
  <si>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</si>
  <si>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</si>
  <si>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</si>
  <si>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</si>
  <si>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</si>
  <si>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</si>
  <si>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</si>
  <si>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</si>
  <si>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</si>
  <si>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</si>
  <si>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ВТБ ИИС</t>
  </si>
  <si>
    <t>СевСт-ао</t>
  </si>
  <si>
    <t>Сбербанк-п</t>
  </si>
  <si>
    <t>MDMG-ао</t>
  </si>
  <si>
    <t>Ростел -ап</t>
  </si>
  <si>
    <t>Полюс</t>
  </si>
  <si>
    <t>Озон</t>
  </si>
  <si>
    <t>КЦ ИКС 5</t>
  </si>
  <si>
    <t>Т-Техно ао</t>
  </si>
  <si>
    <t>Татнфт 3ао</t>
  </si>
  <si>
    <t>ЛУКОЙЛ</t>
  </si>
  <si>
    <t>Новатэк ао</t>
  </si>
  <si>
    <t>Купон</t>
  </si>
  <si>
    <t>ЯНАО-2016</t>
  </si>
  <si>
    <t>ХМАО 10</t>
  </si>
  <si>
    <t>ОФЗ 26227</t>
  </si>
  <si>
    <t>РитйлБФ1P1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</si>
  <si>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</si>
  <si>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</si>
  <si>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</si>
  <si>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</si>
  <si>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</si>
  <si>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</si>
  <si>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</si>
  <si>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</si>
  <si>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</si>
  <si>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</si>
  <si>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</si>
  <si>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</si>
  <si>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</si>
  <si>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</si>
  <si>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</si>
  <si>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</si>
  <si>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ГАЗПРОМ ао</t>
  </si>
  <si>
    <t>Сбербанк</t>
  </si>
  <si>
    <t>ММК</t>
  </si>
  <si>
    <t>ИнтерРАОао</t>
  </si>
  <si>
    <t>РУСАЛ ао</t>
  </si>
  <si>
    <t>Селигдар</t>
  </si>
  <si>
    <t>АЛРОСА ао</t>
  </si>
  <si>
    <t>iАвиастКао</t>
  </si>
  <si>
    <t>Роснефть</t>
  </si>
  <si>
    <t>Система ао</t>
  </si>
  <si>
    <t>ТЕПЛАНТ ао</t>
  </si>
  <si>
    <t>ВТБ ао</t>
  </si>
  <si>
    <t>Сегежа</t>
  </si>
  <si>
    <t>Мечел ао</t>
  </si>
  <si>
    <t>Аэрофлот</t>
  </si>
  <si>
    <t>LQDT ETF</t>
  </si>
  <si>
    <t>ОВК ао</t>
  </si>
  <si>
    <t>ТМК ао</t>
  </si>
  <si>
    <t>iАстра ао</t>
  </si>
  <si>
    <t>МКПАО "ВК"</t>
  </si>
  <si>
    <t>МосБиржа</t>
  </si>
  <si>
    <t>РусГидро</t>
  </si>
  <si>
    <t>Сургнфгз</t>
  </si>
  <si>
    <t>РСетиЦП ао</t>
  </si>
  <si>
    <t>Мечел ап</t>
  </si>
  <si>
    <t>РуссНфт ао</t>
  </si>
  <si>
    <t>Сургнфгз-п</t>
  </si>
  <si>
    <t>ОФЗ 26238</t>
  </si>
  <si>
    <t>Росбанк ао</t>
  </si>
  <si>
    <t>GOLD ETF</t>
  </si>
  <si>
    <t>iСофтлайн</t>
  </si>
  <si>
    <t>Транснф ап</t>
  </si>
  <si>
    <t>МТС-ао</t>
  </si>
  <si>
    <t>Татнфт 3ап</t>
  </si>
  <si>
    <t>iАРТГЕН ао</t>
  </si>
  <si>
    <t>ЯНДЕКС</t>
  </si>
  <si>
    <t>Русолово</t>
  </si>
  <si>
    <t>Русагро</t>
  </si>
  <si>
    <t>Совкомфлот</t>
  </si>
  <si>
    <t>ГМКНорНик</t>
  </si>
  <si>
    <t>Ростел -ао</t>
  </si>
  <si>
    <t>EQMX ETF</t>
  </si>
  <si>
    <t>ДОМ.РФ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</si>
</sst>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DED8D7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36</v>
      </c>
      <c r="F2" s="6" t="n">
        <v>56.825</v>
      </c>
      <c r="G2" s="17" t="n">
        <v>1000</v>
      </c>
      <c r="H2" s="6" t="n">
        <v>7.19</v>
      </c>
      <c r="I2" s="16" t="s">
        <v>20</v>
      </c>
      <c r="J2" s="6" t="s">
        <f>=E2*((F2/100*G2)*Портфель!$Q$13 + H2*Портфель!$Q$13) </f>
      </c>
      <c r="K2" s="9" t="n">
        <v>0.1873</v>
      </c>
      <c r="L2" s="6" t="n">
        <v>617.16</v>
      </c>
      <c r="M2" s="17" t="n">
        <v>20.53</v>
      </c>
      <c r="N2" s="16"/>
      <c r="O2" s="16" t="s">
        <v>21</v>
      </c>
      <c r="P2" s="17" t="n">
        <v>0.24</v>
      </c>
      <c r="Q2" s="6" t="s">
        <f>=P2/$P$13</f>
      </c>
    </row>
    <row collapsed="false" customFormat="false" customHeight="false" hidden="false" ht="12.1" outlineLevel="0" r="3">
      <c r="A3" s="16" t="s">
        <v>22</v>
      </c>
      <c r="B3" s="16" t="s">
        <v>17</v>
      </c>
      <c r="C3" s="16" t="s">
        <v>23</v>
      </c>
      <c r="D3" s="16" t="s">
        <v>19</v>
      </c>
      <c r="E3" s="7" t="n">
        <v>33</v>
      </c>
      <c r="F3" s="6" t="n">
        <v>58.837</v>
      </c>
      <c r="G3" s="17" t="n">
        <v>1000</v>
      </c>
      <c r="H3" s="6" t="n">
        <v>5.56</v>
      </c>
      <c r="I3" s="16" t="s">
        <v>24</v>
      </c>
      <c r="J3" s="6" t="s">
        <f>=E3*((F3/100*G3)*Портфель!$Q$13 + H3*Портфель!$Q$13) </f>
      </c>
      <c r="K3" s="9" t="n">
        <v>-0.0181</v>
      </c>
      <c r="L3" s="6" t="n">
        <v>635.3</v>
      </c>
      <c r="M3" s="17" t="n">
        <v>19.42</v>
      </c>
      <c r="N3" s="16"/>
      <c r="O3" s="16" t="s">
        <v>25</v>
      </c>
      <c r="P3" s="17" t="n">
        <v>27.99</v>
      </c>
      <c r="Q3" s="6" t="s">
        <f>=P3/$P$13</f>
      </c>
    </row>
    <row collapsed="false" customFormat="false" customHeight="false" hidden="false" ht="12.1" outlineLevel="0" r="4">
      <c r="A4" s="16" t="s">
        <v>26</v>
      </c>
      <c r="B4" s="16" t="s">
        <v>17</v>
      </c>
      <c r="C4" s="16" t="s">
        <v>27</v>
      </c>
      <c r="D4" s="16" t="s">
        <v>19</v>
      </c>
      <c r="E4" s="7" t="n">
        <v>20</v>
      </c>
      <c r="F4" s="6" t="n">
        <v>86.562</v>
      </c>
      <c r="G4" s="17" t="n">
        <v>1000</v>
      </c>
      <c r="H4" s="6" t="n">
        <v>50.22</v>
      </c>
      <c r="I4" s="16" t="s">
        <v>28</v>
      </c>
      <c r="J4" s="6" t="s">
        <f>=E4*((F4/100*G4)*Портфель!$Q$13 + H4*Портфель!$Q$13) </f>
      </c>
      <c r="K4" s="9" t="n">
        <v>-0.03</v>
      </c>
      <c r="L4" s="6" t="n">
        <v>1000.6</v>
      </c>
      <c r="M4" s="17" t="n">
        <v>18.15</v>
      </c>
      <c r="N4" s="16"/>
      <c r="O4" s="16" t="s">
        <v>29</v>
      </c>
      <c r="P4" s="17" t="n">
        <v>62.779875127051</v>
      </c>
      <c r="Q4" s="6" t="s">
        <f>=P4/$P$13</f>
      </c>
    </row>
    <row collapsed="false" customFormat="false" customHeight="false" hidden="false" ht="12.1" outlineLevel="0" r="5">
      <c r="A5" s="16" t="s">
        <v>30</v>
      </c>
      <c r="B5" s="16" t="s">
        <v>17</v>
      </c>
      <c r="C5" s="16" t="s">
        <v>31</v>
      </c>
      <c r="D5" s="16" t="s">
        <v>19</v>
      </c>
      <c r="E5" s="7" t="n">
        <v>18</v>
      </c>
      <c r="F5" s="6" t="n">
        <v>82.32</v>
      </c>
      <c r="G5" s="17" t="n">
        <v>1000</v>
      </c>
      <c r="H5" s="6" t="n">
        <v>35.57</v>
      </c>
      <c r="I5" s="16" t="s">
        <v>32</v>
      </c>
      <c r="J5" s="6" t="s">
        <f>=E5*((F5/100*G5)*Портфель!$Q$13 + H5*Портфель!$Q$13) </f>
      </c>
      <c r="K5" s="9" t="n">
        <v>-0.0354</v>
      </c>
      <c r="L5" s="6" t="n">
        <v>939.97</v>
      </c>
      <c r="M5" s="17" t="n">
        <v>15.32</v>
      </c>
      <c r="N5" s="16"/>
      <c r="O5" s="16" t="s">
        <v>33</v>
      </c>
      <c r="P5" s="17" t="n">
        <v>106.5201</v>
      </c>
      <c r="Q5" s="6" t="s">
        <f>=P5/$P$13</f>
      </c>
    </row>
    <row collapsed="false" customFormat="false" customHeight="false" hidden="false" ht="12.1" outlineLevel="0" r="6">
      <c r="A6" s="16" t="s">
        <v>34</v>
      </c>
      <c r="B6" s="16" t="s">
        <v>17</v>
      </c>
      <c r="C6" s="16" t="s">
        <v>35</v>
      </c>
      <c r="D6" s="16" t="s">
        <v>19</v>
      </c>
      <c r="E6" s="7" t="n">
        <v>13</v>
      </c>
      <c r="F6" s="6" t="n">
        <v>83.1</v>
      </c>
      <c r="G6" s="17" t="n">
        <v>1000</v>
      </c>
      <c r="H6" s="6" t="n">
        <v>55.57</v>
      </c>
      <c r="I6" s="16" t="s">
        <v>36</v>
      </c>
      <c r="J6" s="6" t="s">
        <f>=E6*((F6/100*G6)*Портфель!$Q$13 + H6*Портфель!$Q$13) </f>
      </c>
      <c r="K6" s="9" t="n">
        <v>-0.0139</v>
      </c>
      <c r="L6" s="6" t="n">
        <v>898.76</v>
      </c>
      <c r="M6" s="17" t="n">
        <v>11.42</v>
      </c>
      <c r="N6" s="16"/>
      <c r="O6" s="16" t="s">
        <v>37</v>
      </c>
      <c r="P6" s="17" t="n">
        <v>12.8842</v>
      </c>
      <c r="Q6" s="6" t="s">
        <f>=P6/$P$13</f>
      </c>
    </row>
    <row collapsed="false" customFormat="false" customHeight="false" hidden="false" ht="12.1" outlineLevel="0" r="7">
      <c r="A7" s="16" t="s">
        <v>38</v>
      </c>
      <c r="B7" s="16" t="s">
        <v>17</v>
      </c>
      <c r="C7" s="16" t="s">
        <v>39</v>
      </c>
      <c r="D7" s="16" t="s">
        <v>19</v>
      </c>
      <c r="E7" s="7" t="n">
        <v>9</v>
      </c>
      <c r="F7" s="6" t="n">
        <v>82.077</v>
      </c>
      <c r="G7" s="17" t="n">
        <v>1000</v>
      </c>
      <c r="H7" s="6" t="n">
        <v>33.22</v>
      </c>
      <c r="I7" s="16" t="s">
        <v>40</v>
      </c>
      <c r="J7" s="6" t="s">
        <f>=E7*((F7/100*G7)*Портфель!$Q$13 + H7*Портфель!$Q$13) </f>
      </c>
      <c r="K7" s="9" t="n">
        <v>-0.0381</v>
      </c>
      <c r="L7" s="6" t="n">
        <v>940.84</v>
      </c>
      <c r="M7" s="17" t="n">
        <v>7.62</v>
      </c>
      <c r="N7" s="16"/>
      <c r="O7" s="16" t="s">
        <v>41</v>
      </c>
      <c r="P7" s="17" t="n">
        <v>100.4989</v>
      </c>
      <c r="Q7" s="6" t="s">
        <f>=P7/$P$13</f>
      </c>
    </row>
    <row collapsed="false" customFormat="false" customHeight="false" hidden="false" ht="12.1" outlineLevel="0" r="8">
      <c r="A8" s="16" t="s">
        <v>42</v>
      </c>
      <c r="B8" s="16" t="s">
        <v>17</v>
      </c>
      <c r="C8" s="16" t="s">
        <v>43</v>
      </c>
      <c r="D8" s="16" t="s">
        <v>19</v>
      </c>
      <c r="E8" s="7" t="n">
        <v>9</v>
      </c>
      <c r="F8" s="6" t="n">
        <v>82</v>
      </c>
      <c r="G8" s="17" t="n">
        <v>1000</v>
      </c>
      <c r="H8" s="6" t="n">
        <v>25.65</v>
      </c>
      <c r="I8" s="16" t="s">
        <v>44</v>
      </c>
      <c r="J8" s="6" t="s">
        <f>=E8*((F8/100*G8)*Портфель!$Q$13 + H8*Портфель!$Q$13) </f>
      </c>
      <c r="K8" s="9" t="n">
        <v>-0.0277</v>
      </c>
      <c r="L8" s="6" t="n">
        <v>922.08</v>
      </c>
      <c r="M8" s="17" t="n">
        <v>7.54</v>
      </c>
      <c r="N8" s="16"/>
      <c r="O8" s="16" t="s">
        <v>45</v>
      </c>
      <c r="P8" s="17" t="n">
        <v>117.1277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46</v>
      </c>
      <c r="I9" s="4"/>
      <c r="J9" s="5" t="s">
        <f>=SUM(J2:J8)</f>
      </c>
      <c r="K9" s="4"/>
      <c r="L9" s="4"/>
      <c r="M9" s="10" t="s">
        <f>=J9/J12</f>
      </c>
      <c r="N9" s="16"/>
      <c r="O9" s="16" t="s">
        <v>47</v>
      </c>
      <c r="P9" s="17" t="n">
        <v>12054</v>
      </c>
      <c r="Q9" s="6" t="s">
        <f>=P9/$P$13</f>
      </c>
    </row>
    <row collapsed="false" customFormat="false" customHeight="false" hidden="false" ht="12.1" outlineLevel="0" r="10">
      <c r="A10" s="16" t="s">
        <v>19</v>
      </c>
      <c r="B10" s="16" t="s">
        <v>3</v>
      </c>
      <c r="C10" s="16" t="s">
        <v>48</v>
      </c>
      <c r="D10" s="16" t="s">
        <v>19</v>
      </c>
      <c r="E10" s="7" t="n">
        <v>0.61</v>
      </c>
      <c r="F10" s="6" t="n">
        <v>1</v>
      </c>
      <c r="G10" s="17" t="n">
        <v>0</v>
      </c>
      <c r="H10" s="6" t="n">
        <v>0</v>
      </c>
      <c r="I10" s="16"/>
      <c r="J10" s="6" t="s">
        <f>=E10*F10</f>
      </c>
      <c r="K10" s="17"/>
      <c r="L10" s="6"/>
      <c r="M10" s="17"/>
      <c r="N10" s="16"/>
      <c r="O10" s="16" t="s">
        <v>49</v>
      </c>
      <c r="P10" s="17" t="n">
        <v>11.0269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50</v>
      </c>
      <c r="I11" s="4"/>
      <c r="J11" s="5" t="s">
        <f>=SUM(J10:J10)</f>
      </c>
      <c r="K11" s="4"/>
      <c r="L11" s="4"/>
      <c r="M11" s="10" t="s">
        <f>=J11/J12</f>
      </c>
      <c r="N11" s="16"/>
      <c r="O11" s="16" t="s">
        <v>51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52</v>
      </c>
      <c r="I12" s="4"/>
      <c r="J12" s="5" t="s">
        <f>=J9+J11</f>
      </c>
      <c r="K12" s="17"/>
      <c r="L12" s="6"/>
      <c r="M12" s="17"/>
      <c r="N12" s="16"/>
      <c r="O12" s="16" t="s">
        <v>53</v>
      </c>
      <c r="P12" s="17" t="n">
        <v>0.194575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54</v>
      </c>
      <c r="P14" s="17" t="n">
        <v>177.6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55</v>
      </c>
      <c r="P15" s="17" t="n">
        <v>1.805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56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57</v>
      </c>
      <c r="P17" s="17" t="n">
        <v>86.473</v>
      </c>
      <c r="Q17" s="6" t="s">
        <f>=P17/$P$13</f>
      </c>
    </row>
  </sheetData>
  <mergeCells>
    <mergeCell ref="H9:I9"/>
    <mergeCell ref="H11:I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329</v>
      </c>
      <c r="D1" s="34" t="s">
        <v>330</v>
      </c>
      <c r="E1" s="34" t="s">
        <v>297</v>
      </c>
      <c r="F1" s="34" t="s">
        <v>331</v>
      </c>
      <c r="G1" s="34" t="s">
        <v>294</v>
      </c>
      <c r="H1" s="34" t="s">
        <v>332</v>
      </c>
      <c r="I1" s="34" t="s">
        <v>333</v>
      </c>
      <c r="J1" s="34" t="s">
        <v>334</v>
      </c>
      <c r="K1" s="34" t="s">
        <v>335</v>
      </c>
    </row>
    <row collapsed="false" customFormat="false" customHeight="false" hidden="false" ht="12.1" outlineLevel="0" r="2">
      <c r="A2" s="16" t="s">
        <v>126</v>
      </c>
      <c r="B2" s="16" t="s">
        <v>336</v>
      </c>
      <c r="C2" s="37" t="n">
        <v>45096</v>
      </c>
      <c r="D2" s="38" t="n">
        <v>45210</v>
      </c>
      <c r="E2" s="17" t="n">
        <v>170.886</v>
      </c>
      <c r="F2" s="17" t="n">
        <v>167.6455</v>
      </c>
      <c r="G2" s="17" t="n">
        <v>10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126</v>
      </c>
      <c r="B3" s="16" t="s">
        <v>336</v>
      </c>
      <c r="C3" s="37" t="n">
        <v>45127</v>
      </c>
      <c r="D3" s="38" t="n">
        <v>45210</v>
      </c>
      <c r="E3" s="17" t="n">
        <v>172.376</v>
      </c>
      <c r="F3" s="17" t="n">
        <v>167.6455</v>
      </c>
      <c r="G3" s="17" t="n">
        <v>10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126</v>
      </c>
      <c r="B4" s="16" t="s">
        <v>336</v>
      </c>
      <c r="C4" s="37" t="n">
        <v>45211</v>
      </c>
      <c r="D4" s="38" t="n">
        <v>45211</v>
      </c>
      <c r="E4" s="17" t="n">
        <v>169.0852</v>
      </c>
      <c r="F4" s="17" t="n">
        <v>168.9855</v>
      </c>
      <c r="G4" s="17" t="n">
        <v>110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126</v>
      </c>
      <c r="B5" s="16" t="s">
        <v>336</v>
      </c>
      <c r="C5" s="37" t="n">
        <v>45266</v>
      </c>
      <c r="D5" s="38" t="n">
        <v>45383</v>
      </c>
      <c r="E5" s="17" t="n">
        <v>160.568</v>
      </c>
      <c r="F5" s="17" t="n">
        <v>157.921</v>
      </c>
      <c r="G5" s="17" t="n">
        <v>20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126</v>
      </c>
      <c r="B6" s="16" t="s">
        <v>336</v>
      </c>
      <c r="C6" s="37" t="n">
        <v>45266</v>
      </c>
      <c r="D6" s="38" t="n">
        <v>45383</v>
      </c>
      <c r="E6" s="17" t="n">
        <v>158.857</v>
      </c>
      <c r="F6" s="17" t="n">
        <v>157.921</v>
      </c>
      <c r="G6" s="17" t="n">
        <v>20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126</v>
      </c>
      <c r="B7" s="16" t="s">
        <v>336</v>
      </c>
      <c r="C7" s="37" t="n">
        <v>45288</v>
      </c>
      <c r="D7" s="38" t="n">
        <v>45383</v>
      </c>
      <c r="E7" s="17" t="n">
        <v>159.4675</v>
      </c>
      <c r="F7" s="17" t="n">
        <v>157.921</v>
      </c>
      <c r="G7" s="17" t="n">
        <v>20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126</v>
      </c>
      <c r="B8" s="16" t="s">
        <v>336</v>
      </c>
      <c r="C8" s="37" t="n">
        <v>45372</v>
      </c>
      <c r="D8" s="38" t="n">
        <v>45383</v>
      </c>
      <c r="E8" s="17" t="n">
        <v>158.7468</v>
      </c>
      <c r="F8" s="17" t="n">
        <v>157.921</v>
      </c>
      <c r="G8" s="17" t="n">
        <v>50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126</v>
      </c>
      <c r="B9" s="16" t="s">
        <v>336</v>
      </c>
      <c r="C9" s="37" t="n">
        <v>45372</v>
      </c>
      <c r="D9" s="38" t="n">
        <v>45383</v>
      </c>
      <c r="E9" s="17" t="n">
        <v>158.7468</v>
      </c>
      <c r="F9" s="17" t="n">
        <v>157.921</v>
      </c>
      <c r="G9" s="17" t="n">
        <v>10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126</v>
      </c>
      <c r="B10" s="16" t="s">
        <v>336</v>
      </c>
      <c r="C10" s="37" t="n">
        <v>45372</v>
      </c>
      <c r="D10" s="38" t="n">
        <v>45383</v>
      </c>
      <c r="E10" s="17" t="n">
        <v>158.309</v>
      </c>
      <c r="F10" s="17" t="n">
        <v>157.921</v>
      </c>
      <c r="G10" s="17" t="n">
        <v>10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126</v>
      </c>
      <c r="B11" s="16" t="s">
        <v>336</v>
      </c>
      <c r="C11" s="37" t="n">
        <v>46009</v>
      </c>
      <c r="D11" s="38" t="n">
        <v>46010</v>
      </c>
      <c r="E11" s="17" t="n">
        <v>129.0331</v>
      </c>
      <c r="F11" s="17" t="n">
        <v>129.706</v>
      </c>
      <c r="G11" s="17" t="n">
        <v>10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126</v>
      </c>
      <c r="B12" s="16" t="s">
        <v>336</v>
      </c>
      <c r="C12" s="37" t="n">
        <v>46009</v>
      </c>
      <c r="D12" s="38" t="n">
        <v>46038</v>
      </c>
      <c r="E12" s="17" t="n">
        <v>129.0331</v>
      </c>
      <c r="F12" s="17" t="n">
        <v>122.552</v>
      </c>
      <c r="G12" s="17" t="n">
        <v>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126</v>
      </c>
      <c r="B13" s="16" t="s">
        <v>336</v>
      </c>
      <c r="C13" s="37" t="n">
        <v>46009</v>
      </c>
      <c r="D13" s="38" t="n">
        <v>46114</v>
      </c>
      <c r="E13" s="17" t="n">
        <v>129.0331</v>
      </c>
      <c r="F13" s="17" t="n">
        <v>133.853</v>
      </c>
      <c r="G13" s="17" t="n">
        <v>10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126</v>
      </c>
      <c r="B14" s="16" t="s">
        <v>336</v>
      </c>
      <c r="C14" s="37" t="n">
        <v>46009</v>
      </c>
      <c r="D14" s="38" t="n">
        <v>46140</v>
      </c>
      <c r="E14" s="17" t="n">
        <v>129.0331</v>
      </c>
      <c r="F14" s="17" t="n">
        <v>120.6423</v>
      </c>
      <c r="G14" s="17" t="n">
        <v>60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126</v>
      </c>
      <c r="B15" s="16" t="s">
        <v>336</v>
      </c>
      <c r="C15" s="37" t="n">
        <v>46017</v>
      </c>
      <c r="D15" s="38" t="n">
        <v>46140</v>
      </c>
      <c r="E15" s="17" t="n">
        <v>126.241</v>
      </c>
      <c r="F15" s="17" t="n">
        <v>120.6423</v>
      </c>
      <c r="G15" s="17" t="n">
        <v>10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126</v>
      </c>
      <c r="B16" s="16" t="s">
        <v>336</v>
      </c>
      <c r="C16" s="37" t="n">
        <v>46057</v>
      </c>
      <c r="D16" s="38" t="n">
        <v>46140</v>
      </c>
      <c r="E16" s="17" t="n">
        <v>128.222</v>
      </c>
      <c r="F16" s="17" t="n">
        <v>120.6423</v>
      </c>
      <c r="G16" s="17" t="n">
        <v>10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126</v>
      </c>
      <c r="B17" s="16" t="s">
        <v>336</v>
      </c>
      <c r="C17" s="37" t="n">
        <v>46129</v>
      </c>
      <c r="D17" s="38" t="n">
        <v>46140</v>
      </c>
      <c r="E17" s="17" t="n">
        <v>127.772</v>
      </c>
      <c r="F17" s="17" t="n">
        <v>120.6423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127</v>
      </c>
      <c r="B18" s="16" t="s">
        <v>337</v>
      </c>
      <c r="C18" s="37" t="n">
        <v>45096</v>
      </c>
      <c r="D18" s="38" t="n">
        <v>45210</v>
      </c>
      <c r="E18" s="17" t="n">
        <v>242.374</v>
      </c>
      <c r="F18" s="17" t="n">
        <v>261.151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127</v>
      </c>
      <c r="B19" s="16" t="s">
        <v>337</v>
      </c>
      <c r="C19" s="37" t="n">
        <v>45267</v>
      </c>
      <c r="D19" s="38" t="n">
        <v>45366</v>
      </c>
      <c r="E19" s="17" t="n">
        <v>270.616</v>
      </c>
      <c r="F19" s="17" t="n">
        <v>295.993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127</v>
      </c>
      <c r="B20" s="16" t="s">
        <v>337</v>
      </c>
      <c r="C20" s="37" t="n">
        <v>45267</v>
      </c>
      <c r="D20" s="38" t="n">
        <v>45366</v>
      </c>
      <c r="E20" s="17" t="n">
        <v>264.552</v>
      </c>
      <c r="F20" s="17" t="n">
        <v>295.993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127</v>
      </c>
      <c r="B21" s="16" t="s">
        <v>337</v>
      </c>
      <c r="C21" s="37" t="n">
        <v>45271</v>
      </c>
      <c r="D21" s="38" t="n">
        <v>45366</v>
      </c>
      <c r="E21" s="17" t="n">
        <v>256.0145</v>
      </c>
      <c r="F21" s="17" t="n">
        <v>295.993</v>
      </c>
      <c r="G21" s="17" t="n">
        <v>20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127</v>
      </c>
      <c r="B22" s="16" t="s">
        <v>337</v>
      </c>
      <c r="C22" s="37" t="n">
        <v>45351</v>
      </c>
      <c r="D22" s="38" t="n">
        <v>45366</v>
      </c>
      <c r="E22" s="17" t="n">
        <v>292.943</v>
      </c>
      <c r="F22" s="17" t="n">
        <v>295.993</v>
      </c>
      <c r="G22" s="17" t="n">
        <v>10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127</v>
      </c>
      <c r="B23" s="16" t="s">
        <v>337</v>
      </c>
      <c r="C23" s="37" t="n">
        <v>45352</v>
      </c>
      <c r="D23" s="38" t="n">
        <v>45366</v>
      </c>
      <c r="E23" s="17" t="n">
        <v>293.5847</v>
      </c>
      <c r="F23" s="17" t="n">
        <v>295.993</v>
      </c>
      <c r="G23" s="17" t="n">
        <v>30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127</v>
      </c>
      <c r="B24" s="16" t="s">
        <v>337</v>
      </c>
      <c r="C24" s="37" t="n">
        <v>45356</v>
      </c>
      <c r="D24" s="38" t="n">
        <v>45366</v>
      </c>
      <c r="E24" s="17" t="n">
        <v>298.439</v>
      </c>
      <c r="F24" s="17" t="n">
        <v>295.993</v>
      </c>
      <c r="G24" s="17" t="n">
        <v>10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127</v>
      </c>
      <c r="B25" s="16" t="s">
        <v>337</v>
      </c>
      <c r="C25" s="37" t="n">
        <v>46009</v>
      </c>
      <c r="D25" s="38" t="n">
        <v>46010</v>
      </c>
      <c r="E25" s="17" t="n">
        <v>302.2415</v>
      </c>
      <c r="F25" s="17" t="n">
        <v>302.0571</v>
      </c>
      <c r="G25" s="17" t="n">
        <v>7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127</v>
      </c>
      <c r="B26" s="16" t="s">
        <v>337</v>
      </c>
      <c r="C26" s="37" t="n">
        <v>46009</v>
      </c>
      <c r="D26" s="38" t="n">
        <v>46086</v>
      </c>
      <c r="E26" s="17" t="n">
        <v>302.2415</v>
      </c>
      <c r="F26" s="17" t="n">
        <v>314.75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127</v>
      </c>
      <c r="B27" s="16" t="s">
        <v>337</v>
      </c>
      <c r="C27" s="37" t="n">
        <v>46009</v>
      </c>
      <c r="D27" s="38" t="n">
        <v>46114</v>
      </c>
      <c r="E27" s="17" t="n">
        <v>302.2415</v>
      </c>
      <c r="F27" s="17" t="n">
        <v>315.95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127</v>
      </c>
      <c r="B28" s="16" t="s">
        <v>337</v>
      </c>
      <c r="C28" s="37" t="n">
        <v>46009</v>
      </c>
      <c r="D28" s="38" t="n">
        <v>46125</v>
      </c>
      <c r="E28" s="17" t="n">
        <v>302.2415</v>
      </c>
      <c r="F28" s="17" t="n">
        <v>316.86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127</v>
      </c>
      <c r="B29" s="16" t="s">
        <v>337</v>
      </c>
      <c r="C29" s="37" t="n">
        <v>46009</v>
      </c>
      <c r="D29" s="38" t="n">
        <v>46129</v>
      </c>
      <c r="E29" s="17" t="n">
        <v>302.2415</v>
      </c>
      <c r="F29" s="17" t="n">
        <v>323.62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127</v>
      </c>
      <c r="B30" s="16" t="s">
        <v>337</v>
      </c>
      <c r="C30" s="37" t="n">
        <v>46009</v>
      </c>
      <c r="D30" s="38" t="n">
        <v>46129</v>
      </c>
      <c r="E30" s="17" t="n">
        <v>302.2415</v>
      </c>
      <c r="F30" s="17" t="n">
        <v>323.62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127</v>
      </c>
      <c r="B31" s="16" t="s">
        <v>337</v>
      </c>
      <c r="C31" s="37" t="n">
        <v>46009</v>
      </c>
      <c r="D31" s="38" t="n">
        <v>46129</v>
      </c>
      <c r="E31" s="17" t="n">
        <v>302.2415</v>
      </c>
      <c r="F31" s="17" t="n">
        <v>323.621</v>
      </c>
      <c r="G31" s="17" t="n">
        <v>10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127</v>
      </c>
      <c r="B32" s="16" t="s">
        <v>337</v>
      </c>
      <c r="C32" s="37" t="n">
        <v>46009</v>
      </c>
      <c r="D32" s="38" t="n">
        <v>46129</v>
      </c>
      <c r="E32" s="17" t="n">
        <v>302.2415</v>
      </c>
      <c r="F32" s="17" t="n">
        <v>323.6314</v>
      </c>
      <c r="G32" s="17" t="n">
        <v>7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127</v>
      </c>
      <c r="B33" s="16" t="s">
        <v>337</v>
      </c>
      <c r="C33" s="37" t="n">
        <v>46009</v>
      </c>
      <c r="D33" s="38" t="n">
        <v>46129</v>
      </c>
      <c r="E33" s="17" t="n">
        <v>302.2415</v>
      </c>
      <c r="F33" s="17" t="n">
        <v>323.62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127</v>
      </c>
      <c r="B34" s="16" t="s">
        <v>337</v>
      </c>
      <c r="C34" s="37" t="n">
        <v>46009</v>
      </c>
      <c r="D34" s="38" t="n">
        <v>46129</v>
      </c>
      <c r="E34" s="17" t="n">
        <v>302.2415</v>
      </c>
      <c r="F34" s="17" t="n">
        <v>323.6211</v>
      </c>
      <c r="G34" s="17" t="n">
        <v>9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127</v>
      </c>
      <c r="B35" s="16" t="s">
        <v>337</v>
      </c>
      <c r="C35" s="37" t="n">
        <v>46009</v>
      </c>
      <c r="D35" s="38" t="n">
        <v>46129</v>
      </c>
      <c r="E35" s="17" t="n">
        <v>302.2415</v>
      </c>
      <c r="F35" s="17" t="n">
        <v>323.6208</v>
      </c>
      <c r="G35" s="17" t="n">
        <v>20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127</v>
      </c>
      <c r="B36" s="16" t="s">
        <v>337</v>
      </c>
      <c r="C36" s="37" t="n">
        <v>46017</v>
      </c>
      <c r="D36" s="38" t="n">
        <v>46129</v>
      </c>
      <c r="E36" s="17" t="n">
        <v>301.7433</v>
      </c>
      <c r="F36" s="17" t="n">
        <v>323.6208</v>
      </c>
      <c r="G36" s="17" t="n">
        <v>3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127</v>
      </c>
      <c r="B37" s="16" t="s">
        <v>337</v>
      </c>
      <c r="C37" s="37" t="n">
        <v>46057</v>
      </c>
      <c r="D37" s="38" t="n">
        <v>46129</v>
      </c>
      <c r="E37" s="17" t="n">
        <v>305.17</v>
      </c>
      <c r="F37" s="17" t="n">
        <v>323.6208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127</v>
      </c>
      <c r="B38" s="16" t="s">
        <v>337</v>
      </c>
      <c r="C38" s="37" t="n">
        <v>46129</v>
      </c>
      <c r="D38" s="38" t="n">
        <v>46129</v>
      </c>
      <c r="E38" s="17" t="n">
        <v>323.6</v>
      </c>
      <c r="F38" s="17" t="n">
        <v>323.62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128</v>
      </c>
      <c r="B39" s="16" t="s">
        <v>338</v>
      </c>
      <c r="C39" s="37" t="n">
        <v>45096</v>
      </c>
      <c r="D39" s="38" t="n">
        <v>45167</v>
      </c>
      <c r="E39" s="17" t="n">
        <v>46.0518</v>
      </c>
      <c r="F39" s="17" t="n">
        <v>53.9715</v>
      </c>
      <c r="G39" s="17" t="n">
        <v>20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128</v>
      </c>
      <c r="B40" s="16" t="s">
        <v>338</v>
      </c>
      <c r="C40" s="37" t="n">
        <v>45096</v>
      </c>
      <c r="D40" s="38" t="n">
        <v>45167</v>
      </c>
      <c r="E40" s="17" t="n">
        <v>46.0518</v>
      </c>
      <c r="F40" s="17" t="n">
        <v>53.9715</v>
      </c>
      <c r="G40" s="17" t="n">
        <v>20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128</v>
      </c>
      <c r="B41" s="16" t="s">
        <v>338</v>
      </c>
      <c r="C41" s="37" t="n">
        <v>45371</v>
      </c>
      <c r="D41" s="38" t="n">
        <v>45376</v>
      </c>
      <c r="E41" s="17" t="n">
        <v>54.598</v>
      </c>
      <c r="F41" s="17" t="n">
        <v>55.56</v>
      </c>
      <c r="G41" s="17" t="n">
        <v>10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128</v>
      </c>
      <c r="B42" s="16" t="s">
        <v>338</v>
      </c>
      <c r="C42" s="37" t="n">
        <v>45460</v>
      </c>
      <c r="D42" s="38" t="n">
        <v>45527</v>
      </c>
      <c r="E42" s="17" t="n">
        <v>55.175</v>
      </c>
      <c r="F42" s="17" t="n">
        <v>43.0306</v>
      </c>
      <c r="G42" s="17" t="n">
        <v>10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128</v>
      </c>
      <c r="B43" s="16" t="s">
        <v>338</v>
      </c>
      <c r="C43" s="37" t="n">
        <v>45460</v>
      </c>
      <c r="D43" s="38" t="n">
        <v>45527</v>
      </c>
      <c r="E43" s="17" t="n">
        <v>55.175</v>
      </c>
      <c r="F43" s="17" t="n">
        <v>43.0306</v>
      </c>
      <c r="G43" s="17" t="n">
        <v>10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128</v>
      </c>
      <c r="B44" s="16" t="s">
        <v>338</v>
      </c>
      <c r="C44" s="37" t="n">
        <v>45460</v>
      </c>
      <c r="D44" s="38" t="n">
        <v>45527</v>
      </c>
      <c r="E44" s="17" t="n">
        <v>55.174</v>
      </c>
      <c r="F44" s="17" t="n">
        <v>43.0306</v>
      </c>
      <c r="G44" s="17" t="n">
        <v>20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128</v>
      </c>
      <c r="B45" s="16" t="s">
        <v>338</v>
      </c>
      <c r="C45" s="37" t="n">
        <v>45460</v>
      </c>
      <c r="D45" s="38" t="n">
        <v>45527</v>
      </c>
      <c r="E45" s="17" t="n">
        <v>55.1576</v>
      </c>
      <c r="F45" s="17" t="n">
        <v>43.0306</v>
      </c>
      <c r="G45" s="17" t="n">
        <v>110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128</v>
      </c>
      <c r="B46" s="16" t="s">
        <v>338</v>
      </c>
      <c r="C46" s="37" t="n">
        <v>45460</v>
      </c>
      <c r="D46" s="38" t="n">
        <v>45527</v>
      </c>
      <c r="E46" s="17" t="n">
        <v>55.1576</v>
      </c>
      <c r="F46" s="17" t="n">
        <v>43.0305</v>
      </c>
      <c r="G46" s="17" t="n">
        <v>40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128</v>
      </c>
      <c r="B47" s="16" t="s">
        <v>338</v>
      </c>
      <c r="C47" s="37" t="n">
        <v>45460</v>
      </c>
      <c r="D47" s="38" t="n">
        <v>45527</v>
      </c>
      <c r="E47" s="17" t="n">
        <v>55.1576</v>
      </c>
      <c r="F47" s="17" t="n">
        <v>43.0205</v>
      </c>
      <c r="G47" s="17" t="n">
        <v>20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128</v>
      </c>
      <c r="B48" s="16" t="s">
        <v>338</v>
      </c>
      <c r="C48" s="37" t="n">
        <v>45476</v>
      </c>
      <c r="D48" s="38" t="n">
        <v>45527</v>
      </c>
      <c r="E48" s="17" t="n">
        <v>54.6487</v>
      </c>
      <c r="F48" s="17" t="n">
        <v>43.0205</v>
      </c>
      <c r="G48" s="17" t="n">
        <v>180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128</v>
      </c>
      <c r="B49" s="16" t="s">
        <v>338</v>
      </c>
      <c r="C49" s="37" t="n">
        <v>45539</v>
      </c>
      <c r="D49" s="38" t="n">
        <v>45565</v>
      </c>
      <c r="E49" s="17" t="n">
        <v>41.7321</v>
      </c>
      <c r="F49" s="17" t="n">
        <v>45.443</v>
      </c>
      <c r="G49" s="17" t="n">
        <v>10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128</v>
      </c>
      <c r="B50" s="16" t="s">
        <v>338</v>
      </c>
      <c r="C50" s="37" t="n">
        <v>45539</v>
      </c>
      <c r="D50" s="38" t="n">
        <v>45565</v>
      </c>
      <c r="E50" s="17" t="n">
        <v>41.7321</v>
      </c>
      <c r="F50" s="17" t="n">
        <v>45.443</v>
      </c>
      <c r="G50" s="17" t="n">
        <v>10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128</v>
      </c>
      <c r="B51" s="16" t="s">
        <v>338</v>
      </c>
      <c r="C51" s="37" t="n">
        <v>45539</v>
      </c>
      <c r="D51" s="38" t="n">
        <v>45565</v>
      </c>
      <c r="E51" s="17" t="n">
        <v>41.7321</v>
      </c>
      <c r="F51" s="17" t="n">
        <v>45.4494</v>
      </c>
      <c r="G51" s="17" t="n">
        <v>100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128</v>
      </c>
      <c r="B52" s="16" t="s">
        <v>338</v>
      </c>
      <c r="C52" s="37" t="n">
        <v>45554</v>
      </c>
      <c r="D52" s="38" t="n">
        <v>45565</v>
      </c>
      <c r="E52" s="17" t="n">
        <v>44.7258</v>
      </c>
      <c r="F52" s="17" t="n">
        <v>45.4494</v>
      </c>
      <c r="G52" s="17" t="n">
        <v>210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129</v>
      </c>
      <c r="B53" s="16" t="s">
        <v>339</v>
      </c>
      <c r="C53" s="37" t="n">
        <v>45096</v>
      </c>
      <c r="D53" s="38" t="n">
        <v>45210</v>
      </c>
      <c r="E53" s="17" t="n">
        <v>4.1603</v>
      </c>
      <c r="F53" s="17" t="n">
        <v>4.3573</v>
      </c>
      <c r="G53" s="17" t="n">
        <v>100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129</v>
      </c>
      <c r="B54" s="16" t="s">
        <v>339</v>
      </c>
      <c r="C54" s="37" t="n">
        <v>45232</v>
      </c>
      <c r="D54" s="38" t="n">
        <v>45366</v>
      </c>
      <c r="E54" s="17" t="n">
        <v>4.2513</v>
      </c>
      <c r="F54" s="17" t="n">
        <v>4.0897</v>
      </c>
      <c r="G54" s="17" t="n">
        <v>100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129</v>
      </c>
      <c r="B55" s="16" t="s">
        <v>339</v>
      </c>
      <c r="C55" s="37" t="n">
        <v>45266</v>
      </c>
      <c r="D55" s="38" t="n">
        <v>45366</v>
      </c>
      <c r="E55" s="17" t="n">
        <v>3.9452</v>
      </c>
      <c r="F55" s="17" t="n">
        <v>4.0897</v>
      </c>
      <c r="G55" s="17" t="n">
        <v>200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129</v>
      </c>
      <c r="B56" s="16" t="s">
        <v>339</v>
      </c>
      <c r="C56" s="37" t="n">
        <v>45267</v>
      </c>
      <c r="D56" s="38" t="n">
        <v>45366</v>
      </c>
      <c r="E56" s="17" t="n">
        <v>3.8916</v>
      </c>
      <c r="F56" s="17" t="n">
        <v>4.0897</v>
      </c>
      <c r="G56" s="17" t="n">
        <v>100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129</v>
      </c>
      <c r="B57" s="16" t="s">
        <v>339</v>
      </c>
      <c r="C57" s="37" t="n">
        <v>45278</v>
      </c>
      <c r="D57" s="38" t="n">
        <v>45366</v>
      </c>
      <c r="E57" s="17" t="n">
        <v>3.9882</v>
      </c>
      <c r="F57" s="17" t="n">
        <v>4.0897</v>
      </c>
      <c r="G57" s="17" t="n">
        <v>200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129</v>
      </c>
      <c r="B58" s="16" t="s">
        <v>339</v>
      </c>
      <c r="C58" s="37" t="n">
        <v>45281</v>
      </c>
      <c r="D58" s="38" t="n">
        <v>45366</v>
      </c>
      <c r="E58" s="17" t="n">
        <v>3.9947</v>
      </c>
      <c r="F58" s="17" t="n">
        <v>4.0897</v>
      </c>
      <c r="G58" s="17" t="n">
        <v>700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129</v>
      </c>
      <c r="B59" s="16" t="s">
        <v>339</v>
      </c>
      <c r="C59" s="37" t="n">
        <v>45371</v>
      </c>
      <c r="D59" s="38" t="n">
        <v>45380</v>
      </c>
      <c r="E59" s="17" t="n">
        <v>4.0692</v>
      </c>
      <c r="F59" s="17" t="n">
        <v>4.06</v>
      </c>
      <c r="G59" s="17" t="n">
        <v>100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129</v>
      </c>
      <c r="B60" s="16" t="s">
        <v>339</v>
      </c>
      <c r="C60" s="37" t="n">
        <v>45371</v>
      </c>
      <c r="D60" s="38" t="n">
        <v>45380</v>
      </c>
      <c r="E60" s="17" t="n">
        <v>4.0627</v>
      </c>
      <c r="F60" s="17" t="n">
        <v>4.06</v>
      </c>
      <c r="G60" s="17" t="n">
        <v>100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130</v>
      </c>
      <c r="B61" s="16" t="s">
        <v>317</v>
      </c>
      <c r="C61" s="37" t="n">
        <v>45128</v>
      </c>
      <c r="D61" s="38" t="n">
        <v>45277</v>
      </c>
      <c r="E61" s="17" t="n">
        <v>101.44</v>
      </c>
      <c r="F61" s="17" t="n">
        <v>100</v>
      </c>
      <c r="G61" s="17" t="n">
        <v>2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131</v>
      </c>
      <c r="B62" s="16" t="s">
        <v>316</v>
      </c>
      <c r="C62" s="37" t="n">
        <v>45128</v>
      </c>
      <c r="D62" s="38" t="n">
        <v>45265</v>
      </c>
      <c r="E62" s="17" t="n">
        <v>51.19</v>
      </c>
      <c r="F62" s="17" t="n">
        <v>50</v>
      </c>
      <c r="G62" s="17" t="n">
        <v>1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132</v>
      </c>
      <c r="B63" s="16" t="s">
        <v>340</v>
      </c>
      <c r="C63" s="37" t="n">
        <v>45139</v>
      </c>
      <c r="D63" s="38" t="n">
        <v>45167</v>
      </c>
      <c r="E63" s="17" t="n">
        <v>43.977</v>
      </c>
      <c r="F63" s="17" t="n">
        <v>41.4815</v>
      </c>
      <c r="G63" s="17" t="n">
        <v>20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132</v>
      </c>
      <c r="B64" s="16" t="s">
        <v>340</v>
      </c>
      <c r="C64" s="37" t="n">
        <v>45273</v>
      </c>
      <c r="D64" s="38" t="n">
        <v>45279</v>
      </c>
      <c r="E64" s="17" t="n">
        <v>35.153</v>
      </c>
      <c r="F64" s="17" t="n">
        <v>35.326</v>
      </c>
      <c r="G64" s="17" t="n">
        <v>10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132</v>
      </c>
      <c r="B65" s="16" t="s">
        <v>340</v>
      </c>
      <c r="C65" s="37" t="n">
        <v>45317</v>
      </c>
      <c r="D65" s="38" t="n">
        <v>45351</v>
      </c>
      <c r="E65" s="17" t="n">
        <v>34.9227</v>
      </c>
      <c r="F65" s="17" t="n">
        <v>35.022</v>
      </c>
      <c r="G65" s="17" t="n">
        <v>30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132</v>
      </c>
      <c r="B66" s="16" t="s">
        <v>340</v>
      </c>
      <c r="C66" s="37" t="n">
        <v>45371</v>
      </c>
      <c r="D66" s="38" t="n">
        <v>45380</v>
      </c>
      <c r="E66" s="17" t="n">
        <v>33.967</v>
      </c>
      <c r="F66" s="17" t="n">
        <v>33.9675</v>
      </c>
      <c r="G66" s="17" t="n">
        <v>20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132</v>
      </c>
      <c r="B67" s="16" t="s">
        <v>340</v>
      </c>
      <c r="C67" s="37" t="n">
        <v>45504</v>
      </c>
      <c r="D67" s="38" t="n">
        <v>45527</v>
      </c>
      <c r="E67" s="17" t="n">
        <v>34.827</v>
      </c>
      <c r="F67" s="17" t="n">
        <v>31.999</v>
      </c>
      <c r="G67" s="17" t="n">
        <v>10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132</v>
      </c>
      <c r="B68" s="16" t="s">
        <v>340</v>
      </c>
      <c r="C68" s="37" t="n">
        <v>45539</v>
      </c>
      <c r="D68" s="38" t="n">
        <v>45540</v>
      </c>
      <c r="E68" s="17" t="n">
        <v>30.85</v>
      </c>
      <c r="F68" s="17" t="n">
        <v>31.0402</v>
      </c>
      <c r="G68" s="17" t="n">
        <v>50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132</v>
      </c>
      <c r="B69" s="16" t="s">
        <v>340</v>
      </c>
      <c r="C69" s="37" t="n">
        <v>45539</v>
      </c>
      <c r="D69" s="38" t="n">
        <v>45540</v>
      </c>
      <c r="E69" s="17" t="n">
        <v>31.095</v>
      </c>
      <c r="F69" s="17" t="n">
        <v>31.0402</v>
      </c>
      <c r="G69" s="17" t="n">
        <v>10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132</v>
      </c>
      <c r="B70" s="16" t="s">
        <v>340</v>
      </c>
      <c r="C70" s="37" t="n">
        <v>45539</v>
      </c>
      <c r="D70" s="38" t="n">
        <v>45540</v>
      </c>
      <c r="E70" s="17" t="n">
        <v>31.22</v>
      </c>
      <c r="F70" s="17" t="n">
        <v>31.0402</v>
      </c>
      <c r="G70" s="17" t="n">
        <v>60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132</v>
      </c>
      <c r="B71" s="16" t="s">
        <v>340</v>
      </c>
      <c r="C71" s="37" t="n">
        <v>45539</v>
      </c>
      <c r="D71" s="38" t="n">
        <v>45540</v>
      </c>
      <c r="E71" s="17" t="n">
        <v>31.171</v>
      </c>
      <c r="F71" s="17" t="n">
        <v>31.0402</v>
      </c>
      <c r="G71" s="17" t="n">
        <v>10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132</v>
      </c>
      <c r="B72" s="16" t="s">
        <v>340</v>
      </c>
      <c r="C72" s="37" t="n">
        <v>46086</v>
      </c>
      <c r="D72" s="38" t="n">
        <v>46125</v>
      </c>
      <c r="E72" s="17" t="n">
        <v>42.2088</v>
      </c>
      <c r="F72" s="17" t="n">
        <v>42.9305</v>
      </c>
      <c r="G72" s="17" t="n">
        <v>20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132</v>
      </c>
      <c r="B73" s="16" t="s">
        <v>340</v>
      </c>
      <c r="C73" s="37" t="n">
        <v>46086</v>
      </c>
      <c r="D73" s="38" t="n">
        <v>46130</v>
      </c>
      <c r="E73" s="17" t="n">
        <v>42.2088</v>
      </c>
      <c r="F73" s="17" t="n">
        <v>42.447</v>
      </c>
      <c r="G73" s="17" t="n">
        <v>10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132</v>
      </c>
      <c r="B74" s="16" t="s">
        <v>340</v>
      </c>
      <c r="C74" s="37" t="n">
        <v>46086</v>
      </c>
      <c r="D74" s="38" t="n">
        <v>46130</v>
      </c>
      <c r="E74" s="17" t="n">
        <v>42.2088</v>
      </c>
      <c r="F74" s="17" t="n">
        <v>42.459</v>
      </c>
      <c r="G74" s="17" t="n">
        <v>10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132</v>
      </c>
      <c r="B75" s="16" t="s">
        <v>340</v>
      </c>
      <c r="C75" s="37" t="n">
        <v>46086</v>
      </c>
      <c r="D75" s="38" t="n">
        <v>46130</v>
      </c>
      <c r="E75" s="17" t="n">
        <v>42.2088</v>
      </c>
      <c r="F75" s="17" t="n">
        <v>42.4588</v>
      </c>
      <c r="G75" s="17" t="n">
        <v>80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132</v>
      </c>
      <c r="B76" s="16" t="s">
        <v>340</v>
      </c>
      <c r="C76" s="37" t="n">
        <v>46129</v>
      </c>
      <c r="D76" s="38" t="n">
        <v>46130</v>
      </c>
      <c r="E76" s="17" t="n">
        <v>43.008</v>
      </c>
      <c r="F76" s="17" t="n">
        <v>42.4588</v>
      </c>
      <c r="G76" s="17" t="n">
        <v>10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133</v>
      </c>
      <c r="B77" s="16" t="s">
        <v>341</v>
      </c>
      <c r="C77" s="37" t="n">
        <v>45152</v>
      </c>
      <c r="D77" s="38" t="n">
        <v>45210</v>
      </c>
      <c r="E77" s="17" t="n">
        <v>79.514</v>
      </c>
      <c r="F77" s="17" t="n">
        <v>78.587</v>
      </c>
      <c r="G77" s="17" t="n">
        <v>10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134</v>
      </c>
      <c r="B78" s="16" t="s">
        <v>342</v>
      </c>
      <c r="C78" s="37" t="n">
        <v>45160</v>
      </c>
      <c r="D78" s="38" t="n">
        <v>45167</v>
      </c>
      <c r="E78" s="17" t="n">
        <v>85.109</v>
      </c>
      <c r="F78" s="17" t="n">
        <v>82.784</v>
      </c>
      <c r="G78" s="17" t="n">
        <v>10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134</v>
      </c>
      <c r="B79" s="16" t="s">
        <v>342</v>
      </c>
      <c r="C79" s="37" t="n">
        <v>45210</v>
      </c>
      <c r="D79" s="38" t="n">
        <v>45210</v>
      </c>
      <c r="E79" s="17" t="n">
        <v>75.798</v>
      </c>
      <c r="F79" s="17" t="n">
        <v>75.9093</v>
      </c>
      <c r="G79" s="17" t="n">
        <v>10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134</v>
      </c>
      <c r="B80" s="16" t="s">
        <v>342</v>
      </c>
      <c r="C80" s="37" t="n">
        <v>45210</v>
      </c>
      <c r="D80" s="38" t="n">
        <v>45210</v>
      </c>
      <c r="E80" s="17" t="n">
        <v>76.3307</v>
      </c>
      <c r="F80" s="17" t="n">
        <v>75.9093</v>
      </c>
      <c r="G80" s="17" t="n">
        <v>30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134</v>
      </c>
      <c r="B81" s="16" t="s">
        <v>342</v>
      </c>
      <c r="C81" s="37" t="n">
        <v>45211</v>
      </c>
      <c r="D81" s="38" t="n">
        <v>45211</v>
      </c>
      <c r="E81" s="17" t="n">
        <v>75.2376</v>
      </c>
      <c r="F81" s="17" t="n">
        <v>76.3988</v>
      </c>
      <c r="G81" s="17" t="n">
        <v>250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134</v>
      </c>
      <c r="B82" s="16" t="s">
        <v>342</v>
      </c>
      <c r="C82" s="37" t="n">
        <v>45266</v>
      </c>
      <c r="D82" s="38" t="n">
        <v>45324</v>
      </c>
      <c r="E82" s="17" t="n">
        <v>65.663</v>
      </c>
      <c r="F82" s="17" t="n">
        <v>70.6335</v>
      </c>
      <c r="G82" s="17" t="n">
        <v>10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134</v>
      </c>
      <c r="B83" s="16" t="s">
        <v>342</v>
      </c>
      <c r="C83" s="37" t="n">
        <v>45266</v>
      </c>
      <c r="D83" s="38" t="n">
        <v>45324</v>
      </c>
      <c r="E83" s="17" t="n">
        <v>65.7026</v>
      </c>
      <c r="F83" s="17" t="n">
        <v>70.6335</v>
      </c>
      <c r="G83" s="17" t="n">
        <v>50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134</v>
      </c>
      <c r="B84" s="16" t="s">
        <v>342</v>
      </c>
      <c r="C84" s="37" t="n">
        <v>45370</v>
      </c>
      <c r="D84" s="38" t="n">
        <v>45373</v>
      </c>
      <c r="E84" s="17" t="n">
        <v>74.359</v>
      </c>
      <c r="F84" s="17" t="n">
        <v>76.5187</v>
      </c>
      <c r="G84" s="17" t="n">
        <v>30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134</v>
      </c>
      <c r="B85" s="16" t="s">
        <v>342</v>
      </c>
      <c r="C85" s="37" t="n">
        <v>45539</v>
      </c>
      <c r="D85" s="38" t="n">
        <v>45554</v>
      </c>
      <c r="E85" s="17" t="n">
        <v>49.152</v>
      </c>
      <c r="F85" s="17" t="n">
        <v>53.0276</v>
      </c>
      <c r="G85" s="17" t="n">
        <v>30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134</v>
      </c>
      <c r="B86" s="16" t="s">
        <v>342</v>
      </c>
      <c r="C86" s="37" t="n">
        <v>45539</v>
      </c>
      <c r="D86" s="38" t="n">
        <v>45554</v>
      </c>
      <c r="E86" s="17" t="n">
        <v>49.6595</v>
      </c>
      <c r="F86" s="17" t="n">
        <v>53.0276</v>
      </c>
      <c r="G86" s="17" t="n">
        <v>40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135</v>
      </c>
      <c r="B87" s="16" t="s">
        <v>343</v>
      </c>
      <c r="C87" s="37" t="n">
        <v>45166</v>
      </c>
      <c r="D87" s="38" t="n">
        <v>45167</v>
      </c>
      <c r="E87" s="17" t="n">
        <v>1.7109</v>
      </c>
      <c r="F87" s="17" t="n">
        <v>2.3426</v>
      </c>
      <c r="G87" s="17" t="n">
        <v>1000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135</v>
      </c>
      <c r="B88" s="16" t="s">
        <v>343</v>
      </c>
      <c r="C88" s="37" t="n">
        <v>45539</v>
      </c>
      <c r="D88" s="38" t="n">
        <v>45554</v>
      </c>
      <c r="E88" s="17" t="n">
        <v>0.649</v>
      </c>
      <c r="F88" s="17" t="n">
        <v>0.7194</v>
      </c>
      <c r="G88" s="17" t="n">
        <v>5000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135</v>
      </c>
      <c r="B89" s="16" t="s">
        <v>343</v>
      </c>
      <c r="C89" s="37" t="n">
        <v>45539</v>
      </c>
      <c r="D89" s="38" t="n">
        <v>45554</v>
      </c>
      <c r="E89" s="17" t="n">
        <v>0.6485</v>
      </c>
      <c r="F89" s="17" t="n">
        <v>0.7194</v>
      </c>
      <c r="G89" s="17" t="n">
        <v>2000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135</v>
      </c>
      <c r="B90" s="16" t="s">
        <v>343</v>
      </c>
      <c r="C90" s="37" t="n">
        <v>45540</v>
      </c>
      <c r="D90" s="38" t="n">
        <v>45554</v>
      </c>
      <c r="E90" s="17" t="n">
        <v>0.664</v>
      </c>
      <c r="F90" s="17" t="n">
        <v>0.7194</v>
      </c>
      <c r="G90" s="17" t="n">
        <v>15000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135</v>
      </c>
      <c r="B91" s="16" t="s">
        <v>343</v>
      </c>
      <c r="C91" s="37" t="n">
        <v>45540</v>
      </c>
      <c r="D91" s="38" t="n">
        <v>45554</v>
      </c>
      <c r="E91" s="17" t="n">
        <v>0.684</v>
      </c>
      <c r="F91" s="17" t="n">
        <v>0.7194</v>
      </c>
      <c r="G91" s="17" t="n">
        <v>17000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135</v>
      </c>
      <c r="B92" s="16" t="s">
        <v>343</v>
      </c>
      <c r="C92" s="37" t="n">
        <v>45541</v>
      </c>
      <c r="D92" s="38" t="n">
        <v>45554</v>
      </c>
      <c r="E92" s="17" t="n">
        <v>0.655</v>
      </c>
      <c r="F92" s="17" t="n">
        <v>0.7194</v>
      </c>
      <c r="G92" s="17" t="n">
        <v>11000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136</v>
      </c>
      <c r="B93" s="16" t="s">
        <v>313</v>
      </c>
      <c r="C93" s="37" t="n">
        <v>45167</v>
      </c>
      <c r="D93" s="38" t="n">
        <v>45210</v>
      </c>
      <c r="E93" s="17" t="n">
        <v>6746.89</v>
      </c>
      <c r="F93" s="17" t="n">
        <v>6922.54</v>
      </c>
      <c r="G93" s="17" t="n">
        <v>1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136</v>
      </c>
      <c r="B94" s="16" t="s">
        <v>313</v>
      </c>
      <c r="C94" s="37" t="n">
        <v>45210</v>
      </c>
      <c r="D94" s="38" t="n">
        <v>45210</v>
      </c>
      <c r="E94" s="17" t="n">
        <v>6965.57</v>
      </c>
      <c r="F94" s="17" t="n">
        <v>6904.55</v>
      </c>
      <c r="G94" s="17" t="n">
        <v>1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136</v>
      </c>
      <c r="B95" s="16" t="s">
        <v>313</v>
      </c>
      <c r="C95" s="37" t="n">
        <v>45275</v>
      </c>
      <c r="D95" s="38" t="n">
        <v>45357</v>
      </c>
      <c r="E95" s="17" t="n">
        <v>6406.2</v>
      </c>
      <c r="F95" s="17" t="n">
        <v>7522.74</v>
      </c>
      <c r="G95" s="17" t="n">
        <v>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136</v>
      </c>
      <c r="B96" s="16" t="s">
        <v>313</v>
      </c>
      <c r="C96" s="37" t="n">
        <v>46009</v>
      </c>
      <c r="D96" s="38" t="n">
        <v>46057</v>
      </c>
      <c r="E96" s="17" t="n">
        <v>5756.1</v>
      </c>
      <c r="F96" s="17" t="n">
        <v>5206.83</v>
      </c>
      <c r="G96" s="17" t="n">
        <v>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136</v>
      </c>
      <c r="B97" s="16" t="s">
        <v>313</v>
      </c>
      <c r="C97" s="37" t="n">
        <v>46009</v>
      </c>
      <c r="D97" s="38" t="n">
        <v>46140</v>
      </c>
      <c r="E97" s="17" t="n">
        <v>5756.1</v>
      </c>
      <c r="F97" s="17" t="n">
        <v>5527.535</v>
      </c>
      <c r="G97" s="17" t="n">
        <v>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136</v>
      </c>
      <c r="B98" s="16" t="s">
        <v>313</v>
      </c>
      <c r="C98" s="37" t="n">
        <v>46017</v>
      </c>
      <c r="D98" s="38" t="n">
        <v>46140</v>
      </c>
      <c r="E98" s="17" t="n">
        <v>5732.08</v>
      </c>
      <c r="F98" s="17" t="n">
        <v>5527.535</v>
      </c>
      <c r="G98" s="17" t="n">
        <v>1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137</v>
      </c>
      <c r="B99" s="16" t="s">
        <v>344</v>
      </c>
      <c r="C99" s="37" t="n">
        <v>45168</v>
      </c>
      <c r="D99" s="38" t="n">
        <v>45210</v>
      </c>
      <c r="E99" s="17" t="n">
        <v>555.744</v>
      </c>
      <c r="F99" s="17" t="n">
        <v>541.6167</v>
      </c>
      <c r="G99" s="17" t="n">
        <v>5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137</v>
      </c>
      <c r="B100" s="16" t="s">
        <v>344</v>
      </c>
      <c r="C100" s="37" t="n">
        <v>45168</v>
      </c>
      <c r="D100" s="38" t="n">
        <v>45210</v>
      </c>
      <c r="E100" s="17" t="n">
        <v>555.695</v>
      </c>
      <c r="F100" s="17" t="n">
        <v>541.6167</v>
      </c>
      <c r="G100" s="17" t="n">
        <v>2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137</v>
      </c>
      <c r="B101" s="16" t="s">
        <v>344</v>
      </c>
      <c r="C101" s="37" t="n">
        <v>45208</v>
      </c>
      <c r="D101" s="38" t="n">
        <v>45210</v>
      </c>
      <c r="E101" s="17" t="n">
        <v>541.465</v>
      </c>
      <c r="F101" s="17" t="n">
        <v>541.6167</v>
      </c>
      <c r="G101" s="17" t="n">
        <v>2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137</v>
      </c>
      <c r="B102" s="16" t="s">
        <v>344</v>
      </c>
      <c r="C102" s="37" t="n">
        <v>46009</v>
      </c>
      <c r="D102" s="38" t="n">
        <v>46010</v>
      </c>
      <c r="E102" s="17" t="n">
        <v>414.782</v>
      </c>
      <c r="F102" s="17" t="n">
        <v>413.918</v>
      </c>
      <c r="G102" s="17" t="n">
        <v>5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138</v>
      </c>
      <c r="B103" s="16" t="s">
        <v>314</v>
      </c>
      <c r="C103" s="37" t="n">
        <v>45211</v>
      </c>
      <c r="D103" s="38" t="n">
        <v>45211</v>
      </c>
      <c r="E103" s="17" t="n">
        <v>1696.5564</v>
      </c>
      <c r="F103" s="17" t="n">
        <v>1699.35</v>
      </c>
      <c r="G103" s="17" t="n">
        <v>11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138</v>
      </c>
      <c r="B104" s="16" t="s">
        <v>314</v>
      </c>
      <c r="C104" s="37" t="n">
        <v>45314</v>
      </c>
      <c r="D104" s="38" t="n">
        <v>45351</v>
      </c>
      <c r="E104" s="17" t="n">
        <v>1446.1575</v>
      </c>
      <c r="F104" s="17" t="n">
        <v>1343.9225</v>
      </c>
      <c r="G104" s="17" t="n">
        <v>4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138</v>
      </c>
      <c r="B105" s="16" t="s">
        <v>314</v>
      </c>
      <c r="C105" s="37" t="n">
        <v>45539</v>
      </c>
      <c r="D105" s="38" t="n">
        <v>45554</v>
      </c>
      <c r="E105" s="17" t="n">
        <v>968.175</v>
      </c>
      <c r="F105" s="17" t="n">
        <v>1001.9</v>
      </c>
      <c r="G105" s="17" t="n">
        <v>2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138</v>
      </c>
      <c r="B106" s="16" t="s">
        <v>314</v>
      </c>
      <c r="C106" s="37" t="n">
        <v>46009</v>
      </c>
      <c r="D106" s="38" t="n">
        <v>46135</v>
      </c>
      <c r="E106" s="17" t="n">
        <v>1209.17</v>
      </c>
      <c r="F106" s="17" t="n">
        <v>1216.79</v>
      </c>
      <c r="G106" s="17" t="n">
        <v>2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139</v>
      </c>
      <c r="B107" s="16" t="s">
        <v>318</v>
      </c>
      <c r="C107" s="37" t="n">
        <v>45215</v>
      </c>
      <c r="D107" s="38" t="n">
        <v>45371</v>
      </c>
      <c r="E107" s="17" t="n">
        <v>986.7411</v>
      </c>
      <c r="F107" s="17" t="n">
        <v>990.9274</v>
      </c>
      <c r="G107" s="17" t="n">
        <v>19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140</v>
      </c>
      <c r="B108" s="16" t="s">
        <v>304</v>
      </c>
      <c r="C108" s="37" t="n">
        <v>45266</v>
      </c>
      <c r="D108" s="38" t="n">
        <v>45324</v>
      </c>
      <c r="E108" s="17" t="n">
        <v>1258.0067</v>
      </c>
      <c r="F108" s="17" t="n">
        <v>1633.09</v>
      </c>
      <c r="G108" s="17" t="n">
        <v>3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140</v>
      </c>
      <c r="B109" s="16" t="s">
        <v>304</v>
      </c>
      <c r="C109" s="37" t="n">
        <v>45447</v>
      </c>
      <c r="D109" s="38" t="n">
        <v>45527</v>
      </c>
      <c r="E109" s="17" t="n">
        <v>1825.0593</v>
      </c>
      <c r="F109" s="17" t="n">
        <v>1249.3747</v>
      </c>
      <c r="G109" s="17" t="n">
        <v>15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141</v>
      </c>
      <c r="B110" s="16" t="s">
        <v>345</v>
      </c>
      <c r="C110" s="37" t="n">
        <v>45267</v>
      </c>
      <c r="D110" s="38" t="n">
        <v>45356</v>
      </c>
      <c r="E110" s="17" t="n">
        <v>15.6448</v>
      </c>
      <c r="F110" s="17" t="n">
        <v>18.5001</v>
      </c>
      <c r="G110" s="17" t="n">
        <v>100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142</v>
      </c>
      <c r="B111" s="16" t="s">
        <v>346</v>
      </c>
      <c r="C111" s="37" t="n">
        <v>45267</v>
      </c>
      <c r="D111" s="38" t="n">
        <v>45308</v>
      </c>
      <c r="E111" s="17" t="n">
        <v>5.3343</v>
      </c>
      <c r="F111" s="17" t="n">
        <v>6.6846</v>
      </c>
      <c r="G111" s="17" t="n">
        <v>100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142</v>
      </c>
      <c r="B112" s="16" t="s">
        <v>346</v>
      </c>
      <c r="C112" s="37" t="n">
        <v>45267</v>
      </c>
      <c r="D112" s="38" t="n">
        <v>45309</v>
      </c>
      <c r="E112" s="17" t="n">
        <v>5.3343</v>
      </c>
      <c r="F112" s="17" t="n">
        <v>6.7266</v>
      </c>
      <c r="G112" s="17" t="n">
        <v>100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142</v>
      </c>
      <c r="B113" s="16" t="s">
        <v>346</v>
      </c>
      <c r="C113" s="37" t="n">
        <v>45267</v>
      </c>
      <c r="D113" s="38" t="n">
        <v>45309</v>
      </c>
      <c r="E113" s="17" t="n">
        <v>4.954</v>
      </c>
      <c r="F113" s="17" t="n">
        <v>6.7266</v>
      </c>
      <c r="G113" s="17" t="n">
        <v>200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143</v>
      </c>
      <c r="B114" s="16" t="s">
        <v>347</v>
      </c>
      <c r="C114" s="37" t="n">
        <v>45267</v>
      </c>
      <c r="D114" s="38" t="n">
        <v>45317</v>
      </c>
      <c r="E114" s="17" t="n">
        <v>0.0222</v>
      </c>
      <c r="F114" s="17" t="n">
        <v>0.0245</v>
      </c>
      <c r="G114" s="17" t="n">
        <v>50000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143</v>
      </c>
      <c r="B115" s="16" t="s">
        <v>347</v>
      </c>
      <c r="C115" s="37" t="n">
        <v>45366</v>
      </c>
      <c r="D115" s="38" t="n">
        <v>45370</v>
      </c>
      <c r="E115" s="17" t="n">
        <v>0.0232</v>
      </c>
      <c r="F115" s="17" t="n">
        <v>0.0228</v>
      </c>
      <c r="G115" s="17" t="n">
        <v>300000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143</v>
      </c>
      <c r="B116" s="16" t="s">
        <v>347</v>
      </c>
      <c r="C116" s="37" t="n">
        <v>45476</v>
      </c>
      <c r="D116" s="38" t="n">
        <v>45527</v>
      </c>
      <c r="E116" s="17" t="n">
        <v>102.635</v>
      </c>
      <c r="F116" s="17" t="n">
        <v>94.33</v>
      </c>
      <c r="G116" s="17" t="n">
        <v>2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143</v>
      </c>
      <c r="B117" s="16" t="s">
        <v>347</v>
      </c>
      <c r="C117" s="37" t="n">
        <v>45849</v>
      </c>
      <c r="D117" s="38" t="n">
        <v>45849</v>
      </c>
      <c r="E117" s="17" t="n">
        <v>74.77</v>
      </c>
      <c r="F117" s="17" t="n">
        <v>72.83</v>
      </c>
      <c r="G117" s="17" t="n">
        <v>6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143</v>
      </c>
      <c r="B118" s="16" t="s">
        <v>347</v>
      </c>
      <c r="C118" s="37" t="n">
        <v>46129</v>
      </c>
      <c r="D118" s="38" t="n">
        <v>46140</v>
      </c>
      <c r="E118" s="17" t="n">
        <v>95.3361</v>
      </c>
      <c r="F118" s="17" t="n">
        <v>92.3434</v>
      </c>
      <c r="G118" s="17" t="n">
        <v>100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144</v>
      </c>
      <c r="B119" s="16" t="s">
        <v>348</v>
      </c>
      <c r="C119" s="37" t="n">
        <v>45267</v>
      </c>
      <c r="D119" s="38" t="n">
        <v>45362</v>
      </c>
      <c r="E119" s="17" t="n">
        <v>3.8901</v>
      </c>
      <c r="F119" s="17" t="n">
        <v>4.0538</v>
      </c>
      <c r="G119" s="17" t="n">
        <v>100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144</v>
      </c>
      <c r="B120" s="16" t="s">
        <v>348</v>
      </c>
      <c r="C120" s="37" t="n">
        <v>45288</v>
      </c>
      <c r="D120" s="38" t="n">
        <v>45362</v>
      </c>
      <c r="E120" s="17" t="n">
        <v>3.7679</v>
      </c>
      <c r="F120" s="17" t="n">
        <v>4.0538</v>
      </c>
      <c r="G120" s="17" t="n">
        <v>300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144</v>
      </c>
      <c r="B121" s="16" t="s">
        <v>348</v>
      </c>
      <c r="C121" s="37" t="n">
        <v>45288</v>
      </c>
      <c r="D121" s="38" t="n">
        <v>45362</v>
      </c>
      <c r="E121" s="17" t="n">
        <v>3.7679</v>
      </c>
      <c r="F121" s="17" t="n">
        <v>4.0538</v>
      </c>
      <c r="G121" s="17" t="n">
        <v>100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144</v>
      </c>
      <c r="B122" s="16" t="s">
        <v>348</v>
      </c>
      <c r="C122" s="37" t="n">
        <v>45288</v>
      </c>
      <c r="D122" s="38" t="n">
        <v>45362</v>
      </c>
      <c r="E122" s="17" t="n">
        <v>3.704</v>
      </c>
      <c r="F122" s="17" t="n">
        <v>4.0538</v>
      </c>
      <c r="G122" s="17" t="n">
        <v>300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144</v>
      </c>
      <c r="B123" s="16" t="s">
        <v>348</v>
      </c>
      <c r="C123" s="37" t="n">
        <v>45373</v>
      </c>
      <c r="D123" s="38" t="n">
        <v>45373</v>
      </c>
      <c r="E123" s="17" t="n">
        <v>3.7761</v>
      </c>
      <c r="F123" s="17" t="n">
        <v>3.8111</v>
      </c>
      <c r="G123" s="17" t="n">
        <v>200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144</v>
      </c>
      <c r="B124" s="16" t="s">
        <v>348</v>
      </c>
      <c r="C124" s="37" t="n">
        <v>45539</v>
      </c>
      <c r="D124" s="38" t="n">
        <v>45540</v>
      </c>
      <c r="E124" s="17" t="n">
        <v>1.2868</v>
      </c>
      <c r="F124" s="17" t="n">
        <v>1.5488</v>
      </c>
      <c r="G124" s="17" t="n">
        <v>1000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144</v>
      </c>
      <c r="B125" s="16" t="s">
        <v>348</v>
      </c>
      <c r="C125" s="37" t="n">
        <v>45539</v>
      </c>
      <c r="D125" s="38" t="n">
        <v>45540</v>
      </c>
      <c r="E125" s="17" t="n">
        <v>1.306</v>
      </c>
      <c r="F125" s="17" t="n">
        <v>1.5488</v>
      </c>
      <c r="G125" s="17" t="n">
        <v>1500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144</v>
      </c>
      <c r="B126" s="16" t="s">
        <v>348</v>
      </c>
      <c r="C126" s="37" t="n">
        <v>45540</v>
      </c>
      <c r="D126" s="38" t="n">
        <v>45540</v>
      </c>
      <c r="E126" s="17" t="n">
        <v>1.5368</v>
      </c>
      <c r="F126" s="17" t="n">
        <v>1.5488</v>
      </c>
      <c r="G126" s="17" t="n">
        <v>500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144</v>
      </c>
      <c r="B127" s="16" t="s">
        <v>348</v>
      </c>
      <c r="C127" s="37" t="n">
        <v>45540</v>
      </c>
      <c r="D127" s="38" t="n">
        <v>45540</v>
      </c>
      <c r="E127" s="17" t="n">
        <v>1.5368</v>
      </c>
      <c r="F127" s="17" t="n">
        <v>1.5488</v>
      </c>
      <c r="G127" s="17" t="n">
        <v>4500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144</v>
      </c>
      <c r="B128" s="16" t="s">
        <v>348</v>
      </c>
      <c r="C128" s="37" t="n">
        <v>45540</v>
      </c>
      <c r="D128" s="38" t="n">
        <v>45541</v>
      </c>
      <c r="E128" s="17" t="n">
        <v>1.5803</v>
      </c>
      <c r="F128" s="17" t="n">
        <v>1.5518</v>
      </c>
      <c r="G128" s="17" t="n">
        <v>100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144</v>
      </c>
      <c r="B129" s="16" t="s">
        <v>348</v>
      </c>
      <c r="C129" s="37" t="n">
        <v>45540</v>
      </c>
      <c r="D129" s="38" t="n">
        <v>45541</v>
      </c>
      <c r="E129" s="17" t="n">
        <v>1.597</v>
      </c>
      <c r="F129" s="17" t="n">
        <v>1.5518</v>
      </c>
      <c r="G129" s="17" t="n">
        <v>2000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144</v>
      </c>
      <c r="B130" s="16" t="s">
        <v>348</v>
      </c>
      <c r="C130" s="37" t="n">
        <v>45540</v>
      </c>
      <c r="D130" s="38" t="n">
        <v>45541</v>
      </c>
      <c r="E130" s="17" t="n">
        <v>1.5758</v>
      </c>
      <c r="F130" s="17" t="n">
        <v>1.5518</v>
      </c>
      <c r="G130" s="17" t="n">
        <v>1000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144</v>
      </c>
      <c r="B131" s="16" t="s">
        <v>348</v>
      </c>
      <c r="C131" s="37" t="n">
        <v>45540</v>
      </c>
      <c r="D131" s="38" t="n">
        <v>45541</v>
      </c>
      <c r="E131" s="17" t="n">
        <v>1.6453</v>
      </c>
      <c r="F131" s="17" t="n">
        <v>1.5518</v>
      </c>
      <c r="G131" s="17" t="n">
        <v>4000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144</v>
      </c>
      <c r="B132" s="16" t="s">
        <v>348</v>
      </c>
      <c r="C132" s="37" t="n">
        <v>45540</v>
      </c>
      <c r="D132" s="38" t="n">
        <v>45541</v>
      </c>
      <c r="E132" s="17" t="n">
        <v>1.6373</v>
      </c>
      <c r="F132" s="17" t="n">
        <v>1.5518</v>
      </c>
      <c r="G132" s="17" t="n">
        <v>300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144</v>
      </c>
      <c r="B133" s="16" t="s">
        <v>348</v>
      </c>
      <c r="C133" s="37" t="n">
        <v>45540</v>
      </c>
      <c r="D133" s="38" t="n">
        <v>45541</v>
      </c>
      <c r="E133" s="17" t="n">
        <v>1.6353</v>
      </c>
      <c r="F133" s="17" t="n">
        <v>1.5518</v>
      </c>
      <c r="G133" s="17" t="n">
        <v>100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144</v>
      </c>
      <c r="B134" s="16" t="s">
        <v>348</v>
      </c>
      <c r="C134" s="37" t="n">
        <v>45541</v>
      </c>
      <c r="D134" s="38" t="n">
        <v>45547</v>
      </c>
      <c r="E134" s="17" t="n">
        <v>1.5463</v>
      </c>
      <c r="F134" s="17" t="n">
        <v>1.3929</v>
      </c>
      <c r="G134" s="17" t="n">
        <v>100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144</v>
      </c>
      <c r="B135" s="16" t="s">
        <v>348</v>
      </c>
      <c r="C135" s="37" t="n">
        <v>45541</v>
      </c>
      <c r="D135" s="38" t="n">
        <v>45547</v>
      </c>
      <c r="E135" s="17" t="n">
        <v>1.6153</v>
      </c>
      <c r="F135" s="17" t="n">
        <v>1.3929</v>
      </c>
      <c r="G135" s="17" t="n">
        <v>2500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145</v>
      </c>
      <c r="B136" s="16" t="s">
        <v>349</v>
      </c>
      <c r="C136" s="37" t="n">
        <v>45267</v>
      </c>
      <c r="D136" s="38" t="n">
        <v>45314</v>
      </c>
      <c r="E136" s="17" t="n">
        <v>276.578</v>
      </c>
      <c r="F136" s="17" t="n">
        <v>308.0763</v>
      </c>
      <c r="G136" s="17" t="n">
        <v>5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145</v>
      </c>
      <c r="B137" s="16" t="s">
        <v>349</v>
      </c>
      <c r="C137" s="37" t="n">
        <v>45267</v>
      </c>
      <c r="D137" s="38" t="n">
        <v>45314</v>
      </c>
      <c r="E137" s="17" t="n">
        <v>276.04</v>
      </c>
      <c r="F137" s="17" t="n">
        <v>308.0763</v>
      </c>
      <c r="G137" s="17" t="n">
        <v>2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145</v>
      </c>
      <c r="B138" s="16" t="s">
        <v>349</v>
      </c>
      <c r="C138" s="37" t="n">
        <v>45268</v>
      </c>
      <c r="D138" s="38" t="n">
        <v>45314</v>
      </c>
      <c r="E138" s="17" t="n">
        <v>274.9</v>
      </c>
      <c r="F138" s="17" t="n">
        <v>308.0763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146</v>
      </c>
      <c r="B139" s="16" t="s">
        <v>350</v>
      </c>
      <c r="C139" s="37" t="n">
        <v>45273</v>
      </c>
      <c r="D139" s="38" t="n">
        <v>45310</v>
      </c>
      <c r="E139" s="17" t="n">
        <v>35.448</v>
      </c>
      <c r="F139" s="17" t="n">
        <v>37.53</v>
      </c>
      <c r="G139" s="17" t="n">
        <v>20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146</v>
      </c>
      <c r="B140" s="16" t="s">
        <v>350</v>
      </c>
      <c r="C140" s="37" t="n">
        <v>45278</v>
      </c>
      <c r="D140" s="38" t="n">
        <v>45310</v>
      </c>
      <c r="E140" s="17" t="n">
        <v>37.2695</v>
      </c>
      <c r="F140" s="17" t="n">
        <v>37.53</v>
      </c>
      <c r="G140" s="17" t="n">
        <v>20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146</v>
      </c>
      <c r="B141" s="16" t="s">
        <v>350</v>
      </c>
      <c r="C141" s="37" t="n">
        <v>45285</v>
      </c>
      <c r="D141" s="38" t="n">
        <v>45310</v>
      </c>
      <c r="E141" s="17" t="n">
        <v>35.6585</v>
      </c>
      <c r="F141" s="17" t="n">
        <v>37.53</v>
      </c>
      <c r="G141" s="17" t="n">
        <v>40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147</v>
      </c>
      <c r="B142" s="16" t="s">
        <v>351</v>
      </c>
      <c r="C142" s="37" t="n">
        <v>45273</v>
      </c>
      <c r="D142" s="38" t="n">
        <v>45357</v>
      </c>
      <c r="E142" s="17" t="n">
        <v>1.3108</v>
      </c>
      <c r="F142" s="17" t="n">
        <v>1.3576</v>
      </c>
      <c r="G142" s="17" t="n">
        <v>1000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147</v>
      </c>
      <c r="B143" s="16" t="s">
        <v>351</v>
      </c>
      <c r="C143" s="37" t="n">
        <v>45315</v>
      </c>
      <c r="D143" s="38" t="n">
        <v>45357</v>
      </c>
      <c r="E143" s="17" t="n">
        <v>1.3341</v>
      </c>
      <c r="F143" s="17" t="n">
        <v>1.3576</v>
      </c>
      <c r="G143" s="17" t="n">
        <v>46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147</v>
      </c>
      <c r="B144" s="16" t="s">
        <v>351</v>
      </c>
      <c r="C144" s="37" t="n">
        <v>45327</v>
      </c>
      <c r="D144" s="38" t="n">
        <v>45357</v>
      </c>
      <c r="E144" s="17" t="n">
        <v>1.3403</v>
      </c>
      <c r="F144" s="17" t="n">
        <v>1.3576</v>
      </c>
      <c r="G144" s="17" t="n">
        <v>370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147</v>
      </c>
      <c r="B145" s="16" t="s">
        <v>351</v>
      </c>
      <c r="C145" s="37" t="n">
        <v>45385</v>
      </c>
      <c r="D145" s="38" t="n">
        <v>45387</v>
      </c>
      <c r="E145" s="17" t="n">
        <v>1.3736</v>
      </c>
      <c r="F145" s="17" t="n">
        <v>1.3758</v>
      </c>
      <c r="G145" s="17" t="n">
        <v>1350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147</v>
      </c>
      <c r="B146" s="16" t="s">
        <v>351</v>
      </c>
      <c r="C146" s="37" t="n">
        <v>45386</v>
      </c>
      <c r="D146" s="38" t="n">
        <v>45387</v>
      </c>
      <c r="E146" s="17" t="n">
        <v>1.3742</v>
      </c>
      <c r="F146" s="17" t="n">
        <v>1.3758</v>
      </c>
      <c r="G146" s="17" t="n">
        <v>72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147</v>
      </c>
      <c r="B147" s="16" t="s">
        <v>351</v>
      </c>
      <c r="C147" s="37" t="n">
        <v>45387</v>
      </c>
      <c r="D147" s="38" t="n">
        <v>45387</v>
      </c>
      <c r="E147" s="17" t="n">
        <v>1.3742</v>
      </c>
      <c r="F147" s="17" t="n">
        <v>1.3758</v>
      </c>
      <c r="G147" s="17" t="n">
        <v>2090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147</v>
      </c>
      <c r="B148" s="16" t="s">
        <v>351</v>
      </c>
      <c r="C148" s="37" t="n">
        <v>45387</v>
      </c>
      <c r="D148" s="38" t="n">
        <v>45407</v>
      </c>
      <c r="E148" s="17" t="n">
        <v>1.3759</v>
      </c>
      <c r="F148" s="17" t="n">
        <v>1.3856</v>
      </c>
      <c r="G148" s="17" t="n">
        <v>275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147</v>
      </c>
      <c r="B149" s="16" t="s">
        <v>351</v>
      </c>
      <c r="C149" s="37" t="n">
        <v>45392</v>
      </c>
      <c r="D149" s="38" t="n">
        <v>45407</v>
      </c>
      <c r="E149" s="17" t="n">
        <v>1.3779</v>
      </c>
      <c r="F149" s="17" t="n">
        <v>1.3856</v>
      </c>
      <c r="G149" s="17" t="n">
        <v>14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147</v>
      </c>
      <c r="B150" s="16" t="s">
        <v>351</v>
      </c>
      <c r="C150" s="37" t="n">
        <v>45407</v>
      </c>
      <c r="D150" s="38" t="n">
        <v>45407</v>
      </c>
      <c r="E150" s="17" t="n">
        <v>1.3857</v>
      </c>
      <c r="F150" s="17" t="n">
        <v>1.3856</v>
      </c>
      <c r="G150" s="17" t="n">
        <v>990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147</v>
      </c>
      <c r="B151" s="16" t="s">
        <v>351</v>
      </c>
      <c r="C151" s="37" t="n">
        <v>45415</v>
      </c>
      <c r="D151" s="38" t="n">
        <v>45422</v>
      </c>
      <c r="E151" s="17" t="n">
        <v>1.3918</v>
      </c>
      <c r="F151" s="17" t="n">
        <v>1.396</v>
      </c>
      <c r="G151" s="17" t="n">
        <v>1050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147</v>
      </c>
      <c r="B152" s="16" t="s">
        <v>351</v>
      </c>
      <c r="C152" s="37" t="n">
        <v>45422</v>
      </c>
      <c r="D152" s="38" t="n">
        <v>45447</v>
      </c>
      <c r="E152" s="17" t="n">
        <v>1.3961</v>
      </c>
      <c r="F152" s="17" t="n">
        <v>1.4097</v>
      </c>
      <c r="G152" s="17" t="n">
        <v>850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147</v>
      </c>
      <c r="B153" s="16" t="s">
        <v>351</v>
      </c>
      <c r="C153" s="37" t="n">
        <v>45444</v>
      </c>
      <c r="D153" s="38" t="n">
        <v>45447</v>
      </c>
      <c r="E153" s="17" t="n">
        <v>1.4085</v>
      </c>
      <c r="F153" s="17" t="n">
        <v>1.4097</v>
      </c>
      <c r="G153" s="17" t="n">
        <v>36000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147</v>
      </c>
      <c r="B154" s="16" t="s">
        <v>351</v>
      </c>
      <c r="C154" s="37" t="n">
        <v>45444</v>
      </c>
      <c r="D154" s="38" t="n">
        <v>45447</v>
      </c>
      <c r="E154" s="17" t="n">
        <v>1.4085</v>
      </c>
      <c r="F154" s="17" t="n">
        <v>1.4097</v>
      </c>
      <c r="G154" s="17" t="n">
        <v>850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147</v>
      </c>
      <c r="B155" s="16" t="s">
        <v>351</v>
      </c>
      <c r="C155" s="37" t="n">
        <v>45446</v>
      </c>
      <c r="D155" s="38" t="n">
        <v>45447</v>
      </c>
      <c r="E155" s="17" t="n">
        <v>1.4092</v>
      </c>
      <c r="F155" s="17" t="n">
        <v>1.4097</v>
      </c>
      <c r="G155" s="17" t="n">
        <v>23550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147</v>
      </c>
      <c r="B156" s="16" t="s">
        <v>351</v>
      </c>
      <c r="C156" s="37" t="n">
        <v>45447</v>
      </c>
      <c r="D156" s="38" t="n">
        <v>45476</v>
      </c>
      <c r="E156" s="17" t="n">
        <v>1.4098</v>
      </c>
      <c r="F156" s="17" t="n">
        <v>1.4273</v>
      </c>
      <c r="G156" s="17" t="n">
        <v>95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147</v>
      </c>
      <c r="B157" s="16" t="s">
        <v>351</v>
      </c>
      <c r="C157" s="37" t="n">
        <v>45460</v>
      </c>
      <c r="D157" s="38" t="n">
        <v>45476</v>
      </c>
      <c r="E157" s="17" t="n">
        <v>1.4178</v>
      </c>
      <c r="F157" s="17" t="n">
        <v>1.4273</v>
      </c>
      <c r="G157" s="17" t="n">
        <v>240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147</v>
      </c>
      <c r="B158" s="16" t="s">
        <v>351</v>
      </c>
      <c r="C158" s="37" t="n">
        <v>45460</v>
      </c>
      <c r="D158" s="38" t="n">
        <v>45476</v>
      </c>
      <c r="E158" s="17" t="n">
        <v>1.4177</v>
      </c>
      <c r="F158" s="17" t="n">
        <v>1.4273</v>
      </c>
      <c r="G158" s="17" t="n">
        <v>35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147</v>
      </c>
      <c r="B159" s="16" t="s">
        <v>351</v>
      </c>
      <c r="C159" s="37" t="n">
        <v>45467</v>
      </c>
      <c r="D159" s="38" t="n">
        <v>45476</v>
      </c>
      <c r="E159" s="17" t="n">
        <v>1.4225</v>
      </c>
      <c r="F159" s="17" t="n">
        <v>1.4273</v>
      </c>
      <c r="G159" s="17" t="n">
        <v>4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147</v>
      </c>
      <c r="B160" s="16" t="s">
        <v>351</v>
      </c>
      <c r="C160" s="37" t="n">
        <v>45476</v>
      </c>
      <c r="D160" s="38" t="n">
        <v>45527</v>
      </c>
      <c r="E160" s="17" t="n">
        <v>1.4274</v>
      </c>
      <c r="F160" s="17" t="n">
        <v>1.4615</v>
      </c>
      <c r="G160" s="17" t="n">
        <v>118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147</v>
      </c>
      <c r="B161" s="16" t="s">
        <v>351</v>
      </c>
      <c r="C161" s="37" t="n">
        <v>45485</v>
      </c>
      <c r="D161" s="38" t="n">
        <v>45527</v>
      </c>
      <c r="E161" s="17" t="n">
        <v>1.435</v>
      </c>
      <c r="F161" s="17" t="n">
        <v>1.4615</v>
      </c>
      <c r="G161" s="17" t="n">
        <v>4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147</v>
      </c>
      <c r="B162" s="16" t="s">
        <v>351</v>
      </c>
      <c r="C162" s="37" t="n">
        <v>45504</v>
      </c>
      <c r="D162" s="38" t="n">
        <v>45527</v>
      </c>
      <c r="E162" s="17" t="n">
        <v>1.4445</v>
      </c>
      <c r="F162" s="17" t="n">
        <v>1.4615</v>
      </c>
      <c r="G162" s="17" t="n">
        <v>55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147</v>
      </c>
      <c r="B163" s="16" t="s">
        <v>351</v>
      </c>
      <c r="C163" s="37" t="n">
        <v>45504</v>
      </c>
      <c r="D163" s="38" t="n">
        <v>45527</v>
      </c>
      <c r="E163" s="17" t="n">
        <v>1.445</v>
      </c>
      <c r="F163" s="17" t="n">
        <v>1.4615</v>
      </c>
      <c r="G163" s="17" t="n">
        <v>2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147</v>
      </c>
      <c r="B164" s="16" t="s">
        <v>351</v>
      </c>
      <c r="C164" s="37" t="n">
        <v>45527</v>
      </c>
      <c r="D164" s="38" t="n">
        <v>45539</v>
      </c>
      <c r="E164" s="17" t="n">
        <v>1.4616</v>
      </c>
      <c r="F164" s="17" t="n">
        <v>1.4682</v>
      </c>
      <c r="G164" s="17" t="n">
        <v>6562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147</v>
      </c>
      <c r="B165" s="16" t="s">
        <v>351</v>
      </c>
      <c r="C165" s="37" t="n">
        <v>45527</v>
      </c>
      <c r="D165" s="38" t="n">
        <v>45539</v>
      </c>
      <c r="E165" s="17" t="n">
        <v>1.4616</v>
      </c>
      <c r="F165" s="17" t="n">
        <v>1.468</v>
      </c>
      <c r="G165" s="17" t="n">
        <v>10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147</v>
      </c>
      <c r="B166" s="16" t="s">
        <v>351</v>
      </c>
      <c r="C166" s="37" t="n">
        <v>45527</v>
      </c>
      <c r="D166" s="38" t="n">
        <v>45539</v>
      </c>
      <c r="E166" s="17" t="n">
        <v>1.4616</v>
      </c>
      <c r="F166" s="17" t="n">
        <v>1.4683</v>
      </c>
      <c r="G166" s="17" t="n">
        <v>3000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147</v>
      </c>
      <c r="B167" s="16" t="s">
        <v>351</v>
      </c>
      <c r="C167" s="37" t="n">
        <v>45527</v>
      </c>
      <c r="D167" s="38" t="n">
        <v>45539</v>
      </c>
      <c r="E167" s="17" t="n">
        <v>1.4616</v>
      </c>
      <c r="F167" s="17" t="n">
        <v>1.4683</v>
      </c>
      <c r="G167" s="17" t="n">
        <v>6990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147</v>
      </c>
      <c r="B168" s="16" t="s">
        <v>351</v>
      </c>
      <c r="C168" s="37" t="n">
        <v>45527</v>
      </c>
      <c r="D168" s="38" t="n">
        <v>45539</v>
      </c>
      <c r="E168" s="17" t="n">
        <v>1.4616</v>
      </c>
      <c r="F168" s="17" t="n">
        <v>1.4681</v>
      </c>
      <c r="G168" s="17" t="n">
        <v>5000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147</v>
      </c>
      <c r="B169" s="16" t="s">
        <v>351</v>
      </c>
      <c r="C169" s="37" t="n">
        <v>45527</v>
      </c>
      <c r="D169" s="38" t="n">
        <v>45540</v>
      </c>
      <c r="E169" s="17" t="n">
        <v>1.4616</v>
      </c>
      <c r="F169" s="17" t="n">
        <v>1.4689</v>
      </c>
      <c r="G169" s="17" t="n">
        <v>20438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147</v>
      </c>
      <c r="B170" s="16" t="s">
        <v>351</v>
      </c>
      <c r="C170" s="37" t="n">
        <v>45527</v>
      </c>
      <c r="D170" s="38" t="n">
        <v>45540</v>
      </c>
      <c r="E170" s="17" t="n">
        <v>1.4616</v>
      </c>
      <c r="F170" s="17" t="n">
        <v>1.4689</v>
      </c>
      <c r="G170" s="17" t="n">
        <v>4200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147</v>
      </c>
      <c r="B171" s="16" t="s">
        <v>351</v>
      </c>
      <c r="C171" s="37" t="n">
        <v>45527</v>
      </c>
      <c r="D171" s="38" t="n">
        <v>45540</v>
      </c>
      <c r="E171" s="17" t="n">
        <v>1.4616</v>
      </c>
      <c r="F171" s="17" t="n">
        <v>1.4689</v>
      </c>
      <c r="G171" s="17" t="n">
        <v>300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147</v>
      </c>
      <c r="B172" s="16" t="s">
        <v>351</v>
      </c>
      <c r="C172" s="37" t="n">
        <v>45527</v>
      </c>
      <c r="D172" s="38" t="n">
        <v>45540</v>
      </c>
      <c r="E172" s="17" t="n">
        <v>1.4615</v>
      </c>
      <c r="F172" s="17" t="n">
        <v>1.4689</v>
      </c>
      <c r="G172" s="17" t="n">
        <v>59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147</v>
      </c>
      <c r="B173" s="16" t="s">
        <v>351</v>
      </c>
      <c r="C173" s="37" t="n">
        <v>45527</v>
      </c>
      <c r="D173" s="38" t="n">
        <v>45540</v>
      </c>
      <c r="E173" s="17" t="n">
        <v>1.46</v>
      </c>
      <c r="F173" s="17" t="n">
        <v>1.4689</v>
      </c>
      <c r="G173" s="17" t="n">
        <v>3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147</v>
      </c>
      <c r="B174" s="16" t="s">
        <v>351</v>
      </c>
      <c r="C174" s="37" t="n">
        <v>45539</v>
      </c>
      <c r="D174" s="38" t="n">
        <v>45540</v>
      </c>
      <c r="E174" s="17" t="n">
        <v>1.4682</v>
      </c>
      <c r="F174" s="17" t="n">
        <v>1.4689</v>
      </c>
      <c r="G174" s="17" t="n">
        <v>130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147</v>
      </c>
      <c r="B175" s="16" t="s">
        <v>351</v>
      </c>
      <c r="C175" s="37" t="n">
        <v>45540</v>
      </c>
      <c r="D175" s="38" t="n">
        <v>45551</v>
      </c>
      <c r="E175" s="17" t="n">
        <v>1.469</v>
      </c>
      <c r="F175" s="17" t="n">
        <v>1.4775</v>
      </c>
      <c r="G175" s="17" t="n">
        <v>125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147</v>
      </c>
      <c r="B176" s="16" t="s">
        <v>351</v>
      </c>
      <c r="C176" s="37" t="n">
        <v>45541</v>
      </c>
      <c r="D176" s="38" t="n">
        <v>45551</v>
      </c>
      <c r="E176" s="17" t="n">
        <v>1.4714</v>
      </c>
      <c r="F176" s="17" t="n">
        <v>1.4775</v>
      </c>
      <c r="G176" s="17" t="n">
        <v>169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147</v>
      </c>
      <c r="B177" s="16" t="s">
        <v>351</v>
      </c>
      <c r="C177" s="37" t="n">
        <v>45548</v>
      </c>
      <c r="D177" s="38" t="n">
        <v>45551</v>
      </c>
      <c r="E177" s="17" t="n">
        <v>1.4769</v>
      </c>
      <c r="F177" s="17" t="n">
        <v>1.4775</v>
      </c>
      <c r="G177" s="17" t="n">
        <v>4925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147</v>
      </c>
      <c r="B178" s="16" t="s">
        <v>351</v>
      </c>
      <c r="C178" s="37" t="n">
        <v>45548</v>
      </c>
      <c r="D178" s="38" t="n">
        <v>45551</v>
      </c>
      <c r="E178" s="17" t="n">
        <v>1.4769</v>
      </c>
      <c r="F178" s="17" t="n">
        <v>1.4775</v>
      </c>
      <c r="G178" s="17" t="n">
        <v>147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147</v>
      </c>
      <c r="B179" s="16" t="s">
        <v>351</v>
      </c>
      <c r="C179" s="37" t="n">
        <v>45548</v>
      </c>
      <c r="D179" s="38" t="n">
        <v>45551</v>
      </c>
      <c r="E179" s="17" t="n">
        <v>1.4769</v>
      </c>
      <c r="F179" s="17" t="n">
        <v>1.4775</v>
      </c>
      <c r="G179" s="17" t="n">
        <v>26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147</v>
      </c>
      <c r="B180" s="16" t="s">
        <v>351</v>
      </c>
      <c r="C180" s="37" t="n">
        <v>45559</v>
      </c>
      <c r="D180" s="38" t="n">
        <v>45772</v>
      </c>
      <c r="E180" s="17" t="n">
        <v>1.4834</v>
      </c>
      <c r="F180" s="17" t="n">
        <v>1.6693</v>
      </c>
      <c r="G180" s="17" t="n">
        <v>187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147</v>
      </c>
      <c r="B181" s="16" t="s">
        <v>351</v>
      </c>
      <c r="C181" s="37" t="n">
        <v>45559</v>
      </c>
      <c r="D181" s="38" t="n">
        <v>45772</v>
      </c>
      <c r="E181" s="17" t="n">
        <v>1.4833</v>
      </c>
      <c r="F181" s="17" t="n">
        <v>1.6693</v>
      </c>
      <c r="G181" s="17" t="n">
        <v>6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147</v>
      </c>
      <c r="B182" s="16" t="s">
        <v>351</v>
      </c>
      <c r="C182" s="37" t="n">
        <v>45565</v>
      </c>
      <c r="D182" s="38" t="n">
        <v>45772</v>
      </c>
      <c r="E182" s="17" t="n">
        <v>1.4878</v>
      </c>
      <c r="F182" s="17" t="n">
        <v>1.6693</v>
      </c>
      <c r="G182" s="17" t="n">
        <v>82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147</v>
      </c>
      <c r="B183" s="16" t="s">
        <v>351</v>
      </c>
      <c r="C183" s="37" t="n">
        <v>45582</v>
      </c>
      <c r="D183" s="38" t="n">
        <v>45772</v>
      </c>
      <c r="E183" s="17" t="n">
        <v>1.5</v>
      </c>
      <c r="F183" s="17" t="n">
        <v>1.6693</v>
      </c>
      <c r="G183" s="17" t="n">
        <v>2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147</v>
      </c>
      <c r="B184" s="16" t="s">
        <v>351</v>
      </c>
      <c r="C184" s="37" t="n">
        <v>45801</v>
      </c>
      <c r="D184" s="38" t="n">
        <v>45847</v>
      </c>
      <c r="E184" s="17" t="n">
        <v>1.6959</v>
      </c>
      <c r="F184" s="17" t="n">
        <v>1.7385</v>
      </c>
      <c r="G184" s="17" t="n">
        <v>34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147</v>
      </c>
      <c r="B185" s="16" t="s">
        <v>351</v>
      </c>
      <c r="C185" s="37" t="n">
        <v>45804</v>
      </c>
      <c r="D185" s="38" t="n">
        <v>45847</v>
      </c>
      <c r="E185" s="17" t="n">
        <v>1.6978</v>
      </c>
      <c r="F185" s="17" t="n">
        <v>1.7385</v>
      </c>
      <c r="G185" s="17" t="n">
        <v>41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147</v>
      </c>
      <c r="B186" s="16" t="s">
        <v>351</v>
      </c>
      <c r="C186" s="37" t="n">
        <v>45847</v>
      </c>
      <c r="D186" s="38" t="n">
        <v>45847</v>
      </c>
      <c r="E186" s="17" t="n">
        <v>1.7386</v>
      </c>
      <c r="F186" s="17" t="n">
        <v>1.7385</v>
      </c>
      <c r="G186" s="17" t="n">
        <v>1034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147</v>
      </c>
      <c r="B187" s="16" t="s">
        <v>351</v>
      </c>
      <c r="C187" s="37" t="n">
        <v>46009</v>
      </c>
      <c r="D187" s="38" t="n">
        <v>46010</v>
      </c>
      <c r="E187" s="17" t="n">
        <v>1.8747</v>
      </c>
      <c r="F187" s="17" t="n">
        <v>1.8769</v>
      </c>
      <c r="G187" s="17" t="n">
        <v>32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147</v>
      </c>
      <c r="B188" s="16" t="s">
        <v>351</v>
      </c>
      <c r="C188" s="37" t="n">
        <v>46009</v>
      </c>
      <c r="D188" s="38" t="n">
        <v>46038</v>
      </c>
      <c r="E188" s="17" t="n">
        <v>1.8747</v>
      </c>
      <c r="F188" s="17" t="n">
        <v>1.899</v>
      </c>
      <c r="G188" s="17" t="n">
        <v>10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147</v>
      </c>
      <c r="B189" s="16" t="s">
        <v>351</v>
      </c>
      <c r="C189" s="37" t="n">
        <v>46009</v>
      </c>
      <c r="D189" s="38" t="n">
        <v>46057</v>
      </c>
      <c r="E189" s="17" t="n">
        <v>1.8747</v>
      </c>
      <c r="F189" s="17" t="n">
        <v>1.91</v>
      </c>
      <c r="G189" s="17" t="n">
        <v>1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147</v>
      </c>
      <c r="B190" s="16" t="s">
        <v>351</v>
      </c>
      <c r="C190" s="37" t="n">
        <v>46009</v>
      </c>
      <c r="D190" s="38" t="n">
        <v>46114</v>
      </c>
      <c r="E190" s="17" t="n">
        <v>1.8747</v>
      </c>
      <c r="F190" s="17" t="n">
        <v>1.9582</v>
      </c>
      <c r="G190" s="17" t="n">
        <v>32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147</v>
      </c>
      <c r="B191" s="16" t="s">
        <v>351</v>
      </c>
      <c r="C191" s="37" t="n">
        <v>46017</v>
      </c>
      <c r="D191" s="38" t="n">
        <v>46114</v>
      </c>
      <c r="E191" s="17" t="n">
        <v>1.8825</v>
      </c>
      <c r="F191" s="17" t="n">
        <v>1.9582</v>
      </c>
      <c r="G191" s="17" t="n">
        <v>8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147</v>
      </c>
      <c r="B192" s="16" t="s">
        <v>351</v>
      </c>
      <c r="C192" s="37" t="n">
        <v>46044</v>
      </c>
      <c r="D192" s="38" t="n">
        <v>46114</v>
      </c>
      <c r="E192" s="17" t="n">
        <v>1.9028</v>
      </c>
      <c r="F192" s="17" t="n">
        <v>1.9582</v>
      </c>
      <c r="G192" s="17" t="n">
        <v>18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147</v>
      </c>
      <c r="B193" s="16" t="s">
        <v>351</v>
      </c>
      <c r="C193" s="37" t="n">
        <v>46086</v>
      </c>
      <c r="D193" s="38" t="n">
        <v>46114</v>
      </c>
      <c r="E193" s="17" t="n">
        <v>1.936</v>
      </c>
      <c r="F193" s="17" t="n">
        <v>1.9582</v>
      </c>
      <c r="G193" s="17" t="n">
        <v>10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147</v>
      </c>
      <c r="B194" s="16" t="s">
        <v>351</v>
      </c>
      <c r="C194" s="37" t="n">
        <v>46087</v>
      </c>
      <c r="D194" s="38" t="n">
        <v>46114</v>
      </c>
      <c r="E194" s="17" t="n">
        <v>1.9387</v>
      </c>
      <c r="F194" s="17" t="n">
        <v>1.9582</v>
      </c>
      <c r="G194" s="17" t="n">
        <v>492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147</v>
      </c>
      <c r="B195" s="16" t="s">
        <v>351</v>
      </c>
      <c r="C195" s="37" t="n">
        <v>46087</v>
      </c>
      <c r="D195" s="38" t="n">
        <v>46129</v>
      </c>
      <c r="E195" s="17" t="n">
        <v>1.9387</v>
      </c>
      <c r="F195" s="17" t="n">
        <v>1.9713</v>
      </c>
      <c r="G195" s="17" t="n">
        <v>57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147</v>
      </c>
      <c r="B196" s="16" t="s">
        <v>351</v>
      </c>
      <c r="C196" s="37" t="n">
        <v>46125</v>
      </c>
      <c r="D196" s="38" t="n">
        <v>46129</v>
      </c>
      <c r="E196" s="17" t="n">
        <v>1.9667</v>
      </c>
      <c r="F196" s="17" t="n">
        <v>1.9713</v>
      </c>
      <c r="G196" s="17" t="n">
        <v>21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147</v>
      </c>
      <c r="B197" s="16" t="s">
        <v>351</v>
      </c>
      <c r="C197" s="37" t="n">
        <v>46129</v>
      </c>
      <c r="D197" s="38" t="n">
        <v>46129</v>
      </c>
      <c r="E197" s="17" t="n">
        <v>1.9714</v>
      </c>
      <c r="F197" s="17" t="n">
        <v>1.9713</v>
      </c>
      <c r="G197" s="17" t="n">
        <v>516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147</v>
      </c>
      <c r="B198" s="16" t="s">
        <v>351</v>
      </c>
      <c r="C198" s="37" t="n">
        <v>46129</v>
      </c>
      <c r="D198" s="38" t="n">
        <v>46129</v>
      </c>
      <c r="E198" s="17" t="n">
        <v>1.9714</v>
      </c>
      <c r="F198" s="17" t="n">
        <v>1.9713</v>
      </c>
      <c r="G198" s="17" t="n">
        <v>53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147</v>
      </c>
      <c r="B199" s="16" t="s">
        <v>351</v>
      </c>
      <c r="C199" s="37" t="n">
        <v>46129</v>
      </c>
      <c r="D199" s="38" t="n">
        <v>46129</v>
      </c>
      <c r="E199" s="17" t="n">
        <v>1.97</v>
      </c>
      <c r="F199" s="17" t="n">
        <v>1.9713</v>
      </c>
      <c r="G199" s="17" t="n">
        <v>1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147</v>
      </c>
      <c r="B200" s="16" t="s">
        <v>351</v>
      </c>
      <c r="C200" s="37" t="n">
        <v>46140</v>
      </c>
      <c r="D200" s="38" t="n">
        <v>46142</v>
      </c>
      <c r="E200" s="17" t="n">
        <v>1.9782</v>
      </c>
      <c r="F200" s="17" t="n">
        <v>1.9817</v>
      </c>
      <c r="G200" s="17" t="n">
        <v>12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147</v>
      </c>
      <c r="B201" s="16" t="s">
        <v>351</v>
      </c>
      <c r="C201" s="37" t="n">
        <v>46140</v>
      </c>
      <c r="D201" s="38" t="n">
        <v>46265</v>
      </c>
      <c r="E201" s="17" t="n">
        <v>1.9782</v>
      </c>
      <c r="F201" s="17" t="n">
        <v>2.074</v>
      </c>
      <c r="G201" s="17" t="n">
        <v>38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147</v>
      </c>
      <c r="B202" s="16" t="s">
        <v>351</v>
      </c>
      <c r="C202" s="37" t="n">
        <v>46176</v>
      </c>
      <c r="D202" s="38" t="n">
        <v>46265</v>
      </c>
      <c r="E202" s="17" t="n">
        <v>2.0056</v>
      </c>
      <c r="F202" s="17" t="n">
        <v>2.074</v>
      </c>
      <c r="G202" s="17" t="n">
        <v>16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147</v>
      </c>
      <c r="B203" s="16" t="s">
        <v>351</v>
      </c>
      <c r="C203" s="37" t="n">
        <v>46211</v>
      </c>
      <c r="D203" s="38" t="n">
        <v>46265</v>
      </c>
      <c r="E203" s="17" t="n">
        <v>2.0325</v>
      </c>
      <c r="F203" s="17" t="n">
        <v>2.074</v>
      </c>
      <c r="G203" s="17" t="n">
        <v>8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147</v>
      </c>
      <c r="B204" s="16" t="s">
        <v>351</v>
      </c>
      <c r="C204" s="37" t="n">
        <v>46232</v>
      </c>
      <c r="D204" s="38" t="n">
        <v>46265</v>
      </c>
      <c r="E204" s="17" t="n">
        <v>2.0488</v>
      </c>
      <c r="F204" s="17" t="n">
        <v>2.074</v>
      </c>
      <c r="G204" s="17" t="n">
        <v>227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147</v>
      </c>
      <c r="B205" s="16" t="s">
        <v>351</v>
      </c>
      <c r="C205" s="37" t="n">
        <v>46246</v>
      </c>
      <c r="D205" s="38" t="n">
        <v>46265</v>
      </c>
      <c r="E205" s="17" t="n">
        <v>2.0596</v>
      </c>
      <c r="F205" s="17" t="n">
        <v>2.074</v>
      </c>
      <c r="G205" s="17" t="n">
        <v>116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147</v>
      </c>
      <c r="B206" s="16" t="s">
        <v>351</v>
      </c>
      <c r="C206" s="37" t="n">
        <v>46246</v>
      </c>
      <c r="D206" s="38" t="n">
        <v>46265</v>
      </c>
      <c r="E206" s="17" t="n">
        <v>2.0596</v>
      </c>
      <c r="F206" s="17" t="n">
        <v>2.0743</v>
      </c>
      <c r="G206" s="17" t="n">
        <v>7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148</v>
      </c>
      <c r="B207" s="16" t="s">
        <v>352</v>
      </c>
      <c r="C207" s="37" t="n">
        <v>45274</v>
      </c>
      <c r="D207" s="38" t="n">
        <v>45278</v>
      </c>
      <c r="E207" s="17" t="n">
        <v>32.826</v>
      </c>
      <c r="F207" s="17" t="n">
        <v>33.684</v>
      </c>
      <c r="G207" s="17" t="n">
        <v>5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148</v>
      </c>
      <c r="B208" s="16" t="s">
        <v>352</v>
      </c>
      <c r="C208" s="37" t="n">
        <v>45314</v>
      </c>
      <c r="D208" s="38" t="n">
        <v>45327</v>
      </c>
      <c r="E208" s="17" t="n">
        <v>75.6605</v>
      </c>
      <c r="F208" s="17" t="n">
        <v>67.8458</v>
      </c>
      <c r="G208" s="17" t="n">
        <v>43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149</v>
      </c>
      <c r="B209" s="16" t="s">
        <v>319</v>
      </c>
      <c r="C209" s="37" t="n">
        <v>45275</v>
      </c>
      <c r="D209" s="38" t="n">
        <v>45383</v>
      </c>
      <c r="E209" s="17" t="n">
        <v>711.59</v>
      </c>
      <c r="F209" s="17" t="n">
        <v>722.91</v>
      </c>
      <c r="G209" s="17" t="n">
        <v>1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149</v>
      </c>
      <c r="B210" s="16" t="s">
        <v>319</v>
      </c>
      <c r="C210" s="37" t="n">
        <v>45275</v>
      </c>
      <c r="D210" s="38" t="n">
        <v>45383</v>
      </c>
      <c r="E210" s="17" t="n">
        <v>711.59</v>
      </c>
      <c r="F210" s="17" t="n">
        <v>722.91</v>
      </c>
      <c r="G210" s="17" t="n">
        <v>2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150</v>
      </c>
      <c r="B211" s="16" t="s">
        <v>353</v>
      </c>
      <c r="C211" s="37" t="n">
        <v>45285</v>
      </c>
      <c r="D211" s="38" t="n">
        <v>45352</v>
      </c>
      <c r="E211" s="17" t="n">
        <v>203.5625</v>
      </c>
      <c r="F211" s="17" t="n">
        <v>218.005</v>
      </c>
      <c r="G211" s="17" t="n">
        <v>10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150</v>
      </c>
      <c r="B212" s="16" t="s">
        <v>353</v>
      </c>
      <c r="C212" s="37" t="n">
        <v>45285</v>
      </c>
      <c r="D212" s="38" t="n">
        <v>45352</v>
      </c>
      <c r="E212" s="17" t="n">
        <v>203.5625</v>
      </c>
      <c r="F212" s="17" t="n">
        <v>218.011</v>
      </c>
      <c r="G212" s="17" t="n">
        <v>10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150</v>
      </c>
      <c r="B213" s="16" t="s">
        <v>353</v>
      </c>
      <c r="C213" s="37" t="n">
        <v>45288</v>
      </c>
      <c r="D213" s="38" t="n">
        <v>45352</v>
      </c>
      <c r="E213" s="17" t="n">
        <v>198.598</v>
      </c>
      <c r="F213" s="17" t="n">
        <v>218.011</v>
      </c>
      <c r="G213" s="17" t="n">
        <v>10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150</v>
      </c>
      <c r="B214" s="16" t="s">
        <v>353</v>
      </c>
      <c r="C214" s="37" t="n">
        <v>45288</v>
      </c>
      <c r="D214" s="38" t="n">
        <v>45352</v>
      </c>
      <c r="E214" s="17" t="n">
        <v>198.578</v>
      </c>
      <c r="F214" s="17" t="n">
        <v>218.011</v>
      </c>
      <c r="G214" s="17" t="n">
        <v>10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150</v>
      </c>
      <c r="B215" s="16" t="s">
        <v>353</v>
      </c>
      <c r="C215" s="37" t="n">
        <v>45366</v>
      </c>
      <c r="D215" s="38" t="n">
        <v>45444</v>
      </c>
      <c r="E215" s="17" t="n">
        <v>218.3745</v>
      </c>
      <c r="F215" s="17" t="n">
        <v>183.393</v>
      </c>
      <c r="G215" s="17" t="n">
        <v>20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150</v>
      </c>
      <c r="B216" s="16" t="s">
        <v>353</v>
      </c>
      <c r="C216" s="37" t="n">
        <v>45372</v>
      </c>
      <c r="D216" s="38" t="n">
        <v>45444</v>
      </c>
      <c r="E216" s="17" t="n">
        <v>219.676</v>
      </c>
      <c r="F216" s="17" t="n">
        <v>183.3732</v>
      </c>
      <c r="G216" s="17" t="n">
        <v>10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150</v>
      </c>
      <c r="B217" s="16" t="s">
        <v>353</v>
      </c>
      <c r="C217" s="37" t="n">
        <v>45383</v>
      </c>
      <c r="D217" s="38" t="n">
        <v>45444</v>
      </c>
      <c r="E217" s="17" t="n">
        <v>218.4543</v>
      </c>
      <c r="F217" s="17" t="n">
        <v>183.3732</v>
      </c>
      <c r="G217" s="17" t="n">
        <v>30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150</v>
      </c>
      <c r="B218" s="16" t="s">
        <v>353</v>
      </c>
      <c r="C218" s="37" t="n">
        <v>45387</v>
      </c>
      <c r="D218" s="38" t="n">
        <v>45444</v>
      </c>
      <c r="E218" s="17" t="n">
        <v>224.68</v>
      </c>
      <c r="F218" s="17" t="n">
        <v>183.3732</v>
      </c>
      <c r="G218" s="17" t="n">
        <v>10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150</v>
      </c>
      <c r="B219" s="16" t="s">
        <v>353</v>
      </c>
      <c r="C219" s="37" t="n">
        <v>45387</v>
      </c>
      <c r="D219" s="38" t="n">
        <v>45444</v>
      </c>
      <c r="E219" s="17" t="n">
        <v>224.74</v>
      </c>
      <c r="F219" s="17" t="n">
        <v>183.3732</v>
      </c>
      <c r="G219" s="17" t="n">
        <v>10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151</v>
      </c>
      <c r="B220" s="16" t="s">
        <v>307</v>
      </c>
      <c r="C220" s="37" t="n">
        <v>45285</v>
      </c>
      <c r="D220" s="38" t="n">
        <v>45356</v>
      </c>
      <c r="E220" s="17" t="n">
        <v>63.801</v>
      </c>
      <c r="F220" s="17" t="n">
        <v>78.687</v>
      </c>
      <c r="G220" s="17" t="n">
        <v>30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151</v>
      </c>
      <c r="B221" s="16" t="s">
        <v>307</v>
      </c>
      <c r="C221" s="37" t="n">
        <v>45370</v>
      </c>
      <c r="D221" s="38" t="n">
        <v>45420</v>
      </c>
      <c r="E221" s="17" t="n">
        <v>77.562</v>
      </c>
      <c r="F221" s="17" t="n">
        <v>86.7306</v>
      </c>
      <c r="G221" s="17" t="n">
        <v>10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151</v>
      </c>
      <c r="B222" s="16" t="s">
        <v>307</v>
      </c>
      <c r="C222" s="37" t="n">
        <v>45370</v>
      </c>
      <c r="D222" s="38" t="n">
        <v>45420</v>
      </c>
      <c r="E222" s="17" t="n">
        <v>77.212</v>
      </c>
      <c r="F222" s="17" t="n">
        <v>86.7306</v>
      </c>
      <c r="G222" s="17" t="n">
        <v>10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151</v>
      </c>
      <c r="B223" s="16" t="s">
        <v>307</v>
      </c>
      <c r="C223" s="37" t="n">
        <v>45373</v>
      </c>
      <c r="D223" s="38" t="n">
        <v>45420</v>
      </c>
      <c r="E223" s="17" t="n">
        <v>78.7628</v>
      </c>
      <c r="F223" s="17" t="n">
        <v>86.7306</v>
      </c>
      <c r="G223" s="17" t="n">
        <v>40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151</v>
      </c>
      <c r="B224" s="16" t="s">
        <v>307</v>
      </c>
      <c r="C224" s="37" t="n">
        <v>45384</v>
      </c>
      <c r="D224" s="38" t="n">
        <v>45420</v>
      </c>
      <c r="E224" s="17" t="n">
        <v>85.619</v>
      </c>
      <c r="F224" s="17" t="n">
        <v>86.7306</v>
      </c>
      <c r="G224" s="17" t="n">
        <v>10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151</v>
      </c>
      <c r="B225" s="16" t="s">
        <v>307</v>
      </c>
      <c r="C225" s="37" t="n">
        <v>45384</v>
      </c>
      <c r="D225" s="38" t="n">
        <v>45420</v>
      </c>
      <c r="E225" s="17" t="n">
        <v>85.6184</v>
      </c>
      <c r="F225" s="17" t="n">
        <v>86.7306</v>
      </c>
      <c r="G225" s="17" t="n">
        <v>120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151</v>
      </c>
      <c r="B226" s="16" t="s">
        <v>307</v>
      </c>
      <c r="C226" s="37" t="n">
        <v>45407</v>
      </c>
      <c r="D226" s="38" t="n">
        <v>45420</v>
      </c>
      <c r="E226" s="17" t="n">
        <v>86.8935</v>
      </c>
      <c r="F226" s="17" t="n">
        <v>86.7306</v>
      </c>
      <c r="G226" s="17" t="n">
        <v>20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151</v>
      </c>
      <c r="B227" s="16" t="s">
        <v>307</v>
      </c>
      <c r="C227" s="37" t="n">
        <v>45539</v>
      </c>
      <c r="D227" s="38" t="n">
        <v>45565</v>
      </c>
      <c r="E227" s="17" t="n">
        <v>68.555</v>
      </c>
      <c r="F227" s="17" t="n">
        <v>70.8933</v>
      </c>
      <c r="G227" s="17" t="n">
        <v>20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151</v>
      </c>
      <c r="B228" s="16" t="s">
        <v>307</v>
      </c>
      <c r="C228" s="37" t="n">
        <v>45539</v>
      </c>
      <c r="D228" s="38" t="n">
        <v>45565</v>
      </c>
      <c r="E228" s="17" t="n">
        <v>68.5548</v>
      </c>
      <c r="F228" s="17" t="n">
        <v>70.8933</v>
      </c>
      <c r="G228" s="17" t="n">
        <v>60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151</v>
      </c>
      <c r="B229" s="16" t="s">
        <v>307</v>
      </c>
      <c r="C229" s="37" t="n">
        <v>45540</v>
      </c>
      <c r="D229" s="38" t="n">
        <v>45565</v>
      </c>
      <c r="E229" s="17" t="n">
        <v>69.2554</v>
      </c>
      <c r="F229" s="17" t="n">
        <v>70.8934</v>
      </c>
      <c r="G229" s="17" t="n">
        <v>50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152</v>
      </c>
      <c r="B230" s="16" t="s">
        <v>354</v>
      </c>
      <c r="C230" s="37" t="n">
        <v>45324</v>
      </c>
      <c r="D230" s="38" t="n">
        <v>45384</v>
      </c>
      <c r="E230" s="17" t="n">
        <v>549.48</v>
      </c>
      <c r="F230" s="17" t="n">
        <v>681.6</v>
      </c>
      <c r="G230" s="17" t="n">
        <v>1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152</v>
      </c>
      <c r="B231" s="16" t="s">
        <v>354</v>
      </c>
      <c r="C231" s="37" t="n">
        <v>45324</v>
      </c>
      <c r="D231" s="38" t="n">
        <v>45384</v>
      </c>
      <c r="E231" s="17" t="n">
        <v>549.48</v>
      </c>
      <c r="F231" s="17" t="n">
        <v>681.5543</v>
      </c>
      <c r="G231" s="17" t="n">
        <v>1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152</v>
      </c>
      <c r="B232" s="16" t="s">
        <v>354</v>
      </c>
      <c r="C232" s="37" t="n">
        <v>45327</v>
      </c>
      <c r="D232" s="38" t="n">
        <v>45384</v>
      </c>
      <c r="E232" s="17" t="n">
        <v>553.9912</v>
      </c>
      <c r="F232" s="17" t="n">
        <v>681.5543</v>
      </c>
      <c r="G232" s="17" t="n">
        <v>8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152</v>
      </c>
      <c r="B233" s="16" t="s">
        <v>354</v>
      </c>
      <c r="C233" s="37" t="n">
        <v>45327</v>
      </c>
      <c r="D233" s="38" t="n">
        <v>45384</v>
      </c>
      <c r="E233" s="17" t="n">
        <v>557.396</v>
      </c>
      <c r="F233" s="17" t="n">
        <v>681.5543</v>
      </c>
      <c r="G233" s="17" t="n">
        <v>5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153</v>
      </c>
      <c r="B234" s="16" t="s">
        <v>355</v>
      </c>
      <c r="C234" s="37" t="n">
        <v>45324</v>
      </c>
      <c r="D234" s="38" t="n">
        <v>45370</v>
      </c>
      <c r="E234" s="17" t="n">
        <v>681.944</v>
      </c>
      <c r="F234" s="17" t="n">
        <v>645.484</v>
      </c>
      <c r="G234" s="17" t="n">
        <v>5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153</v>
      </c>
      <c r="B235" s="16" t="s">
        <v>355</v>
      </c>
      <c r="C235" s="37" t="n">
        <v>45351</v>
      </c>
      <c r="D235" s="38" t="n">
        <v>45370</v>
      </c>
      <c r="E235" s="17" t="n">
        <v>652.322</v>
      </c>
      <c r="F235" s="17" t="n">
        <v>645.484</v>
      </c>
      <c r="G235" s="17" t="n">
        <v>5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153</v>
      </c>
      <c r="B236" s="16" t="s">
        <v>355</v>
      </c>
      <c r="C236" s="37" t="n">
        <v>45371</v>
      </c>
      <c r="D236" s="38" t="n">
        <v>45372</v>
      </c>
      <c r="E236" s="17" t="n">
        <v>627.915</v>
      </c>
      <c r="F236" s="17" t="n">
        <v>629.485</v>
      </c>
      <c r="G236" s="17" t="n">
        <v>2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153</v>
      </c>
      <c r="B237" s="16" t="s">
        <v>355</v>
      </c>
      <c r="C237" s="37" t="n">
        <v>45371</v>
      </c>
      <c r="D237" s="38" t="n">
        <v>45372</v>
      </c>
      <c r="E237" s="17" t="n">
        <v>627.915</v>
      </c>
      <c r="F237" s="17" t="n">
        <v>629.485</v>
      </c>
      <c r="G237" s="17" t="n">
        <v>2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154</v>
      </c>
      <c r="B238" s="16" t="s">
        <v>356</v>
      </c>
      <c r="C238" s="37" t="n">
        <v>45358</v>
      </c>
      <c r="D238" s="38" t="n">
        <v>45366</v>
      </c>
      <c r="E238" s="17" t="n">
        <v>207.954</v>
      </c>
      <c r="F238" s="17" t="n">
        <v>209.802</v>
      </c>
      <c r="G238" s="17" t="n">
        <v>30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155</v>
      </c>
      <c r="B239" s="16" t="s">
        <v>357</v>
      </c>
      <c r="C239" s="37" t="n">
        <v>45362</v>
      </c>
      <c r="D239" s="38" t="n">
        <v>45371</v>
      </c>
      <c r="E239" s="17" t="n">
        <v>0.7771</v>
      </c>
      <c r="F239" s="17" t="n">
        <v>0.7246</v>
      </c>
      <c r="G239" s="17" t="n">
        <v>10000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155</v>
      </c>
      <c r="B240" s="16" t="s">
        <v>357</v>
      </c>
      <c r="C240" s="37" t="n">
        <v>45366</v>
      </c>
      <c r="D240" s="38" t="n">
        <v>45371</v>
      </c>
      <c r="E240" s="17" t="n">
        <v>0.7503</v>
      </c>
      <c r="F240" s="17" t="n">
        <v>0.7246</v>
      </c>
      <c r="G240" s="17" t="n">
        <v>2000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155</v>
      </c>
      <c r="B241" s="16" t="s">
        <v>357</v>
      </c>
      <c r="C241" s="37" t="n">
        <v>45369</v>
      </c>
      <c r="D241" s="38" t="n">
        <v>45371</v>
      </c>
      <c r="E241" s="17" t="n">
        <v>0.7488</v>
      </c>
      <c r="F241" s="17" t="n">
        <v>0.7246</v>
      </c>
      <c r="G241" s="17" t="n">
        <v>1000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155</v>
      </c>
      <c r="B242" s="16" t="s">
        <v>357</v>
      </c>
      <c r="C242" s="37" t="n">
        <v>45370</v>
      </c>
      <c r="D242" s="38" t="n">
        <v>45371</v>
      </c>
      <c r="E242" s="17" t="n">
        <v>0.7435</v>
      </c>
      <c r="F242" s="17" t="n">
        <v>0.7246</v>
      </c>
      <c r="G242" s="17" t="n">
        <v>2000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155</v>
      </c>
      <c r="B243" s="16" t="s">
        <v>357</v>
      </c>
      <c r="C243" s="37" t="n">
        <v>45370</v>
      </c>
      <c r="D243" s="38" t="n">
        <v>45371</v>
      </c>
      <c r="E243" s="17" t="n">
        <v>0.7435</v>
      </c>
      <c r="F243" s="17" t="n">
        <v>0.7246</v>
      </c>
      <c r="G243" s="17" t="n">
        <v>1000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155</v>
      </c>
      <c r="B244" s="16" t="s">
        <v>357</v>
      </c>
      <c r="C244" s="37" t="n">
        <v>45371</v>
      </c>
      <c r="D244" s="38" t="n">
        <v>45387</v>
      </c>
      <c r="E244" s="17" t="n">
        <v>0.7284</v>
      </c>
      <c r="F244" s="17" t="n">
        <v>0.7321</v>
      </c>
      <c r="G244" s="17" t="n">
        <v>1000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155</v>
      </c>
      <c r="B245" s="16" t="s">
        <v>357</v>
      </c>
      <c r="C245" s="37" t="n">
        <v>45380</v>
      </c>
      <c r="D245" s="38" t="n">
        <v>45387</v>
      </c>
      <c r="E245" s="17" t="n">
        <v>0.7156</v>
      </c>
      <c r="F245" s="17" t="n">
        <v>0.7321</v>
      </c>
      <c r="G245" s="17" t="n">
        <v>3000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156</v>
      </c>
      <c r="B246" s="16" t="s">
        <v>358</v>
      </c>
      <c r="C246" s="37" t="n">
        <v>45366</v>
      </c>
      <c r="D246" s="38" t="n">
        <v>45370</v>
      </c>
      <c r="E246" s="17" t="n">
        <v>29.2785</v>
      </c>
      <c r="F246" s="17" t="n">
        <v>29.6363</v>
      </c>
      <c r="G246" s="17" t="n">
        <v>200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157</v>
      </c>
      <c r="B247" s="16" t="s">
        <v>359</v>
      </c>
      <c r="C247" s="37" t="n">
        <v>45366</v>
      </c>
      <c r="D247" s="38" t="n">
        <v>45407</v>
      </c>
      <c r="E247" s="17" t="n">
        <v>0.3265</v>
      </c>
      <c r="F247" s="17" t="n">
        <v>0.3585</v>
      </c>
      <c r="G247" s="17" t="n">
        <v>10000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157</v>
      </c>
      <c r="B248" s="16" t="s">
        <v>359</v>
      </c>
      <c r="C248" s="37" t="n">
        <v>45366</v>
      </c>
      <c r="D248" s="38" t="n">
        <v>45407</v>
      </c>
      <c r="E248" s="17" t="n">
        <v>0.3265</v>
      </c>
      <c r="F248" s="17" t="n">
        <v>0.3585</v>
      </c>
      <c r="G248" s="17" t="n">
        <v>10000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157</v>
      </c>
      <c r="B249" s="16" t="s">
        <v>359</v>
      </c>
      <c r="C249" s="37" t="n">
        <v>45372</v>
      </c>
      <c r="D249" s="38" t="n">
        <v>45407</v>
      </c>
      <c r="E249" s="17" t="n">
        <v>0.3247</v>
      </c>
      <c r="F249" s="17" t="n">
        <v>0.3585</v>
      </c>
      <c r="G249" s="17" t="n">
        <v>30000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157</v>
      </c>
      <c r="B250" s="16" t="s">
        <v>359</v>
      </c>
      <c r="C250" s="37" t="n">
        <v>45372</v>
      </c>
      <c r="D250" s="38" t="n">
        <v>45407</v>
      </c>
      <c r="E250" s="17" t="n">
        <v>0.3247</v>
      </c>
      <c r="F250" s="17" t="n">
        <v>0.3586</v>
      </c>
      <c r="G250" s="17" t="n">
        <v>30000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157</v>
      </c>
      <c r="B251" s="16" t="s">
        <v>359</v>
      </c>
      <c r="C251" s="37" t="n">
        <v>45372</v>
      </c>
      <c r="D251" s="38" t="n">
        <v>45407</v>
      </c>
      <c r="E251" s="17" t="n">
        <v>0.3246</v>
      </c>
      <c r="F251" s="17" t="n">
        <v>0.3586</v>
      </c>
      <c r="G251" s="17" t="n">
        <v>10000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157</v>
      </c>
      <c r="B252" s="16" t="s">
        <v>359</v>
      </c>
      <c r="C252" s="37" t="n">
        <v>45415</v>
      </c>
      <c r="D252" s="38" t="n">
        <v>45446</v>
      </c>
      <c r="E252" s="17" t="n">
        <v>0.3763</v>
      </c>
      <c r="F252" s="17" t="n">
        <v>0.3274</v>
      </c>
      <c r="G252" s="17" t="n">
        <v>10000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157</v>
      </c>
      <c r="B253" s="16" t="s">
        <v>359</v>
      </c>
      <c r="C253" s="37" t="n">
        <v>45415</v>
      </c>
      <c r="D253" s="38" t="n">
        <v>45446</v>
      </c>
      <c r="E253" s="17" t="n">
        <v>0.3763</v>
      </c>
      <c r="F253" s="17" t="n">
        <v>0.3275</v>
      </c>
      <c r="G253" s="17" t="n">
        <v>40000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157</v>
      </c>
      <c r="B254" s="16" t="s">
        <v>359</v>
      </c>
      <c r="C254" s="37" t="n">
        <v>45420</v>
      </c>
      <c r="D254" s="38" t="n">
        <v>45446</v>
      </c>
      <c r="E254" s="17" t="n">
        <v>0.3711</v>
      </c>
      <c r="F254" s="17" t="n">
        <v>0.3275</v>
      </c>
      <c r="G254" s="17" t="n">
        <v>30000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157</v>
      </c>
      <c r="B255" s="16" t="s">
        <v>359</v>
      </c>
      <c r="C255" s="37" t="n">
        <v>45420</v>
      </c>
      <c r="D255" s="38" t="n">
        <v>45446</v>
      </c>
      <c r="E255" s="17" t="n">
        <v>0.3711</v>
      </c>
      <c r="F255" s="17" t="n">
        <v>0.3275</v>
      </c>
      <c r="G255" s="17" t="n">
        <v>10000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157</v>
      </c>
      <c r="B256" s="16" t="s">
        <v>359</v>
      </c>
      <c r="C256" s="37" t="n">
        <v>45422</v>
      </c>
      <c r="D256" s="38" t="n">
        <v>45446</v>
      </c>
      <c r="E256" s="17" t="n">
        <v>0.3661</v>
      </c>
      <c r="F256" s="17" t="n">
        <v>0.3275</v>
      </c>
      <c r="G256" s="17" t="n">
        <v>10000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158</v>
      </c>
      <c r="B257" s="16" t="s">
        <v>360</v>
      </c>
      <c r="C257" s="37" t="n">
        <v>45366</v>
      </c>
      <c r="D257" s="38" t="n">
        <v>45369</v>
      </c>
      <c r="E257" s="17" t="n">
        <v>338.2205</v>
      </c>
      <c r="F257" s="17" t="n">
        <v>326.7385</v>
      </c>
      <c r="G257" s="17" t="n">
        <v>20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159</v>
      </c>
      <c r="B258" s="16" t="s">
        <v>305</v>
      </c>
      <c r="C258" s="37" t="n">
        <v>45366</v>
      </c>
      <c r="D258" s="38" t="n">
        <v>45444</v>
      </c>
      <c r="E258" s="17" t="n">
        <v>299.189</v>
      </c>
      <c r="F258" s="17" t="n">
        <v>312.51</v>
      </c>
      <c r="G258" s="17" t="n">
        <v>10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159</v>
      </c>
      <c r="B259" s="16" t="s">
        <v>305</v>
      </c>
      <c r="C259" s="37" t="n">
        <v>45366</v>
      </c>
      <c r="D259" s="38" t="n">
        <v>45444</v>
      </c>
      <c r="E259" s="17" t="n">
        <v>299.189</v>
      </c>
      <c r="F259" s="17" t="n">
        <v>312.6035</v>
      </c>
      <c r="G259" s="17" t="n">
        <v>10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159</v>
      </c>
      <c r="B260" s="16" t="s">
        <v>305</v>
      </c>
      <c r="C260" s="37" t="n">
        <v>45371</v>
      </c>
      <c r="D260" s="38" t="n">
        <v>45444</v>
      </c>
      <c r="E260" s="17" t="n">
        <v>296.147</v>
      </c>
      <c r="F260" s="17" t="n">
        <v>312.6035</v>
      </c>
      <c r="G260" s="17" t="n">
        <v>10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159</v>
      </c>
      <c r="B261" s="16" t="s">
        <v>305</v>
      </c>
      <c r="C261" s="37" t="n">
        <v>45447</v>
      </c>
      <c r="D261" s="38" t="n">
        <v>45527</v>
      </c>
      <c r="E261" s="17" t="n">
        <v>314.6015</v>
      </c>
      <c r="F261" s="17" t="n">
        <v>256.7244</v>
      </c>
      <c r="G261" s="17" t="n">
        <v>40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159</v>
      </c>
      <c r="B262" s="16" t="s">
        <v>305</v>
      </c>
      <c r="C262" s="37" t="n">
        <v>45476</v>
      </c>
      <c r="D262" s="38" t="n">
        <v>45527</v>
      </c>
      <c r="E262" s="17" t="n">
        <v>329.7236</v>
      </c>
      <c r="F262" s="17" t="n">
        <v>256.7244</v>
      </c>
      <c r="G262" s="17" t="n">
        <v>50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159</v>
      </c>
      <c r="B263" s="16" t="s">
        <v>305</v>
      </c>
      <c r="C263" s="37" t="n">
        <v>45476</v>
      </c>
      <c r="D263" s="38" t="n">
        <v>45527</v>
      </c>
      <c r="E263" s="17" t="n">
        <v>329.734</v>
      </c>
      <c r="F263" s="17" t="n">
        <v>256.7244</v>
      </c>
      <c r="G263" s="17" t="n">
        <v>10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160</v>
      </c>
      <c r="B264" s="16" t="s">
        <v>311</v>
      </c>
      <c r="C264" s="37" t="n">
        <v>45369</v>
      </c>
      <c r="D264" s="38" t="n">
        <v>45369</v>
      </c>
      <c r="E264" s="17" t="n">
        <v>3039.02</v>
      </c>
      <c r="F264" s="17" t="n">
        <v>3046.56</v>
      </c>
      <c r="G264" s="17" t="n">
        <v>1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160</v>
      </c>
      <c r="B265" s="16" t="s">
        <v>311</v>
      </c>
      <c r="C265" s="37" t="n">
        <v>45369</v>
      </c>
      <c r="D265" s="38" t="n">
        <v>45369</v>
      </c>
      <c r="E265" s="17" t="n">
        <v>3039.02</v>
      </c>
      <c r="F265" s="17" t="n">
        <v>3047.48</v>
      </c>
      <c r="G265" s="17" t="n">
        <v>1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160</v>
      </c>
      <c r="B266" s="16" t="s">
        <v>311</v>
      </c>
      <c r="C266" s="37" t="n">
        <v>45370</v>
      </c>
      <c r="D266" s="38" t="n">
        <v>45370</v>
      </c>
      <c r="E266" s="17" t="n">
        <v>3157.08</v>
      </c>
      <c r="F266" s="17" t="n">
        <v>3166.4167</v>
      </c>
      <c r="G266" s="17" t="n">
        <v>1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160</v>
      </c>
      <c r="B267" s="16" t="s">
        <v>311</v>
      </c>
      <c r="C267" s="37" t="n">
        <v>45370</v>
      </c>
      <c r="D267" s="38" t="n">
        <v>45370</v>
      </c>
      <c r="E267" s="17" t="n">
        <v>3168.085</v>
      </c>
      <c r="F267" s="17" t="n">
        <v>3166.4167</v>
      </c>
      <c r="G267" s="17" t="n">
        <v>2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160</v>
      </c>
      <c r="B268" s="16" t="s">
        <v>311</v>
      </c>
      <c r="C268" s="37" t="n">
        <v>45370</v>
      </c>
      <c r="D268" s="38" t="n">
        <v>45371</v>
      </c>
      <c r="E268" s="17" t="n">
        <v>3215.0725</v>
      </c>
      <c r="F268" s="17" t="n">
        <v>3122.5</v>
      </c>
      <c r="G268" s="17" t="n">
        <v>4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160</v>
      </c>
      <c r="B269" s="16" t="s">
        <v>311</v>
      </c>
      <c r="C269" s="37" t="n">
        <v>45371</v>
      </c>
      <c r="D269" s="38" t="n">
        <v>45371</v>
      </c>
      <c r="E269" s="17" t="n">
        <v>3138.57</v>
      </c>
      <c r="F269" s="17" t="n">
        <v>3152.42</v>
      </c>
      <c r="G269" s="17" t="n">
        <v>1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160</v>
      </c>
      <c r="B270" s="16" t="s">
        <v>311</v>
      </c>
      <c r="C270" s="37" t="n">
        <v>46009</v>
      </c>
      <c r="D270" s="38" t="n">
        <v>46129</v>
      </c>
      <c r="E270" s="17" t="n">
        <v>325.761</v>
      </c>
      <c r="F270" s="17" t="n">
        <v>324.9391</v>
      </c>
      <c r="G270" s="17" t="n">
        <v>10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160</v>
      </c>
      <c r="B271" s="16" t="s">
        <v>311</v>
      </c>
      <c r="C271" s="37" t="n">
        <v>46129</v>
      </c>
      <c r="D271" s="38" t="n">
        <v>46129</v>
      </c>
      <c r="E271" s="17" t="n">
        <v>326.58</v>
      </c>
      <c r="F271" s="17" t="n">
        <v>324.9391</v>
      </c>
      <c r="G271" s="17" t="n">
        <v>1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161</v>
      </c>
      <c r="B272" s="16" t="s">
        <v>361</v>
      </c>
      <c r="C272" s="37" t="n">
        <v>45370</v>
      </c>
      <c r="D272" s="38" t="n">
        <v>45370</v>
      </c>
      <c r="E272" s="17" t="n">
        <v>187.35</v>
      </c>
      <c r="F272" s="17" t="n">
        <v>185.507</v>
      </c>
      <c r="G272" s="17" t="n">
        <v>20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162</v>
      </c>
      <c r="B273" s="16" t="s">
        <v>362</v>
      </c>
      <c r="C273" s="37" t="n">
        <v>45370</v>
      </c>
      <c r="D273" s="38" t="n">
        <v>45415</v>
      </c>
      <c r="E273" s="17" t="n">
        <v>61.986</v>
      </c>
      <c r="F273" s="17" t="n">
        <v>67.3461</v>
      </c>
      <c r="G273" s="17" t="n">
        <v>100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162</v>
      </c>
      <c r="B274" s="16" t="s">
        <v>362</v>
      </c>
      <c r="C274" s="37" t="n">
        <v>45383</v>
      </c>
      <c r="D274" s="38" t="n">
        <v>45415</v>
      </c>
      <c r="E274" s="17" t="n">
        <v>66.8885</v>
      </c>
      <c r="F274" s="17" t="n">
        <v>67.3461</v>
      </c>
      <c r="G274" s="17" t="n">
        <v>200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162</v>
      </c>
      <c r="B275" s="16" t="s">
        <v>362</v>
      </c>
      <c r="C275" s="37" t="n">
        <v>46009</v>
      </c>
      <c r="D275" s="38" t="n">
        <v>46010</v>
      </c>
      <c r="E275" s="17" t="n">
        <v>40.9977</v>
      </c>
      <c r="F275" s="17" t="n">
        <v>40.938</v>
      </c>
      <c r="G275" s="17" t="n">
        <v>10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162</v>
      </c>
      <c r="B276" s="16" t="s">
        <v>362</v>
      </c>
      <c r="C276" s="37" t="n">
        <v>46009</v>
      </c>
      <c r="D276" s="38" t="n">
        <v>46129</v>
      </c>
      <c r="E276" s="17" t="n">
        <v>40.9977</v>
      </c>
      <c r="F276" s="17" t="n">
        <v>42.7587</v>
      </c>
      <c r="G276" s="17" t="n">
        <v>60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163</v>
      </c>
      <c r="B277" s="16" t="s">
        <v>363</v>
      </c>
      <c r="C277" s="37" t="n">
        <v>45371</v>
      </c>
      <c r="D277" s="38" t="n">
        <v>45372</v>
      </c>
      <c r="E277" s="17" t="n">
        <v>624.025</v>
      </c>
      <c r="F277" s="17" t="n">
        <v>622.2877</v>
      </c>
      <c r="G277" s="17" t="n">
        <v>4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163</v>
      </c>
      <c r="B278" s="16" t="s">
        <v>363</v>
      </c>
      <c r="C278" s="37" t="n">
        <v>45371</v>
      </c>
      <c r="D278" s="38" t="n">
        <v>45372</v>
      </c>
      <c r="E278" s="17" t="n">
        <v>624.4129</v>
      </c>
      <c r="F278" s="17" t="n">
        <v>622.2877</v>
      </c>
      <c r="G278" s="17" t="n">
        <v>35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164</v>
      </c>
      <c r="B279" s="16" t="s">
        <v>364</v>
      </c>
      <c r="C279" s="37" t="n">
        <v>45372</v>
      </c>
      <c r="D279" s="38" t="n">
        <v>45372</v>
      </c>
      <c r="E279" s="17" t="n">
        <v>135.7086</v>
      </c>
      <c r="F279" s="17" t="n">
        <v>130.4954</v>
      </c>
      <c r="G279" s="17" t="n">
        <v>70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165</v>
      </c>
      <c r="B280" s="16" t="s">
        <v>365</v>
      </c>
      <c r="C280" s="37" t="n">
        <v>45373</v>
      </c>
      <c r="D280" s="38" t="n">
        <v>45380</v>
      </c>
      <c r="E280" s="17" t="n">
        <v>1.6631</v>
      </c>
      <c r="F280" s="17" t="n">
        <v>1.709</v>
      </c>
      <c r="G280" s="17" t="n">
        <v>98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165</v>
      </c>
      <c r="B281" s="16" t="s">
        <v>365</v>
      </c>
      <c r="C281" s="37" t="n">
        <v>45380</v>
      </c>
      <c r="D281" s="38" t="n">
        <v>45380</v>
      </c>
      <c r="E281" s="17" t="n">
        <v>1.7115</v>
      </c>
      <c r="F281" s="17" t="n">
        <v>1.709</v>
      </c>
      <c r="G281" s="17" t="n">
        <v>320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165</v>
      </c>
      <c r="B282" s="16" t="s">
        <v>365</v>
      </c>
      <c r="C282" s="37" t="n">
        <v>45867</v>
      </c>
      <c r="D282" s="38" t="n">
        <v>46010</v>
      </c>
      <c r="E282" s="17" t="n">
        <v>2.2002</v>
      </c>
      <c r="F282" s="17" t="n">
        <v>2.7267</v>
      </c>
      <c r="G282" s="17" t="n">
        <v>3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165</v>
      </c>
      <c r="B283" s="16" t="s">
        <v>365</v>
      </c>
      <c r="C283" s="37" t="n">
        <v>45867</v>
      </c>
      <c r="D283" s="38" t="n">
        <v>46038</v>
      </c>
      <c r="E283" s="17" t="n">
        <v>2.2002</v>
      </c>
      <c r="F283" s="17" t="n">
        <v>2.8594</v>
      </c>
      <c r="G283" s="17" t="n">
        <v>82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165</v>
      </c>
      <c r="B284" s="16" t="s">
        <v>365</v>
      </c>
      <c r="C284" s="37" t="n">
        <v>45867</v>
      </c>
      <c r="D284" s="38" t="n">
        <v>46057</v>
      </c>
      <c r="E284" s="17" t="n">
        <v>2.2002</v>
      </c>
      <c r="F284" s="17" t="n">
        <v>3.1153</v>
      </c>
      <c r="G284" s="17" t="n">
        <v>94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165</v>
      </c>
      <c r="B285" s="16" t="s">
        <v>365</v>
      </c>
      <c r="C285" s="37" t="n">
        <v>45867</v>
      </c>
      <c r="D285" s="38" t="n">
        <v>46086</v>
      </c>
      <c r="E285" s="17" t="n">
        <v>2.2002</v>
      </c>
      <c r="F285" s="17" t="n">
        <v>3.2007</v>
      </c>
      <c r="G285" s="17" t="n">
        <v>22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165</v>
      </c>
      <c r="B286" s="16" t="s">
        <v>365</v>
      </c>
      <c r="C286" s="37" t="n">
        <v>45868</v>
      </c>
      <c r="D286" s="38" t="n">
        <v>46086</v>
      </c>
      <c r="E286" s="17" t="n">
        <v>2.185</v>
      </c>
      <c r="F286" s="17" t="n">
        <v>3.2007</v>
      </c>
      <c r="G286" s="17" t="n">
        <v>6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165</v>
      </c>
      <c r="B287" s="16" t="s">
        <v>365</v>
      </c>
      <c r="C287" s="37" t="n">
        <v>45868</v>
      </c>
      <c r="D287" s="38" t="n">
        <v>46125</v>
      </c>
      <c r="E287" s="17" t="n">
        <v>2.185</v>
      </c>
      <c r="F287" s="17" t="n">
        <v>2.8956</v>
      </c>
      <c r="G287" s="17" t="n">
        <v>63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165</v>
      </c>
      <c r="B288" s="16" t="s">
        <v>365</v>
      </c>
      <c r="C288" s="37" t="n">
        <v>45868</v>
      </c>
      <c r="D288" s="38" t="n">
        <v>46129</v>
      </c>
      <c r="E288" s="17" t="n">
        <v>2.185</v>
      </c>
      <c r="F288" s="17" t="n">
        <v>2.92</v>
      </c>
      <c r="G288" s="17" t="n">
        <v>1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165</v>
      </c>
      <c r="B289" s="16" t="s">
        <v>365</v>
      </c>
      <c r="C289" s="37" t="n">
        <v>45868</v>
      </c>
      <c r="D289" s="38" t="n">
        <v>46130</v>
      </c>
      <c r="E289" s="17" t="n">
        <v>2.185</v>
      </c>
      <c r="F289" s="17" t="n">
        <v>2.9105</v>
      </c>
      <c r="G289" s="17" t="n">
        <v>52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165</v>
      </c>
      <c r="B290" s="16" t="s">
        <v>365</v>
      </c>
      <c r="C290" s="37" t="n">
        <v>46009</v>
      </c>
      <c r="D290" s="38" t="n">
        <v>46130</v>
      </c>
      <c r="E290" s="17" t="n">
        <v>2.7105</v>
      </c>
      <c r="F290" s="17" t="n">
        <v>2.9105</v>
      </c>
      <c r="G290" s="17" t="n">
        <v>1470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165</v>
      </c>
      <c r="B291" s="16" t="s">
        <v>365</v>
      </c>
      <c r="C291" s="37" t="n">
        <v>46017</v>
      </c>
      <c r="D291" s="38" t="n">
        <v>46130</v>
      </c>
      <c r="E291" s="17" t="n">
        <v>2.7515</v>
      </c>
      <c r="F291" s="17" t="n">
        <v>2.9105</v>
      </c>
      <c r="G291" s="17" t="n">
        <v>65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165</v>
      </c>
      <c r="B292" s="16" t="s">
        <v>365</v>
      </c>
      <c r="C292" s="37" t="n">
        <v>46044</v>
      </c>
      <c r="D292" s="38" t="n">
        <v>46130</v>
      </c>
      <c r="E292" s="17" t="n">
        <v>2.9275</v>
      </c>
      <c r="F292" s="17" t="n">
        <v>2.9105</v>
      </c>
      <c r="G292" s="17" t="n">
        <v>12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165</v>
      </c>
      <c r="B293" s="16" t="s">
        <v>365</v>
      </c>
      <c r="C293" s="37" t="n">
        <v>46114</v>
      </c>
      <c r="D293" s="38" t="n">
        <v>46130</v>
      </c>
      <c r="E293" s="17" t="n">
        <v>2.97</v>
      </c>
      <c r="F293" s="17" t="n">
        <v>2.9105</v>
      </c>
      <c r="G293" s="17" t="n">
        <v>6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165</v>
      </c>
      <c r="B294" s="16" t="s">
        <v>365</v>
      </c>
      <c r="C294" s="37" t="n">
        <v>46114</v>
      </c>
      <c r="D294" s="38" t="n">
        <v>46130</v>
      </c>
      <c r="E294" s="17" t="n">
        <v>2.9686</v>
      </c>
      <c r="F294" s="17" t="n">
        <v>2.9105</v>
      </c>
      <c r="G294" s="17" t="n">
        <v>91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165</v>
      </c>
      <c r="B295" s="16" t="s">
        <v>365</v>
      </c>
      <c r="C295" s="37" t="n">
        <v>46129</v>
      </c>
      <c r="D295" s="38" t="n">
        <v>46130</v>
      </c>
      <c r="E295" s="17" t="n">
        <v>2.9376</v>
      </c>
      <c r="F295" s="17" t="n">
        <v>2.9105</v>
      </c>
      <c r="G295" s="17" t="n">
        <v>68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166</v>
      </c>
      <c r="B296" s="16" t="s">
        <v>366</v>
      </c>
      <c r="C296" s="37" t="n">
        <v>45383</v>
      </c>
      <c r="D296" s="38" t="n">
        <v>45384</v>
      </c>
      <c r="E296" s="17" t="n">
        <v>165.132</v>
      </c>
      <c r="F296" s="17" t="n">
        <v>164.329</v>
      </c>
      <c r="G296" s="17" t="n">
        <v>10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167</v>
      </c>
      <c r="B297" s="16" t="s">
        <v>367</v>
      </c>
      <c r="C297" s="37" t="n">
        <v>45384</v>
      </c>
      <c r="D297" s="38" t="n">
        <v>45385</v>
      </c>
      <c r="E297" s="17" t="n">
        <v>1643.31</v>
      </c>
      <c r="F297" s="17" t="n">
        <v>1632.19</v>
      </c>
      <c r="G297" s="17" t="n">
        <v>1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167</v>
      </c>
      <c r="B298" s="16" t="s">
        <v>367</v>
      </c>
      <c r="C298" s="37" t="n">
        <v>46057</v>
      </c>
      <c r="D298" s="38" t="n">
        <v>46140</v>
      </c>
      <c r="E298" s="17" t="n">
        <v>1418.1333</v>
      </c>
      <c r="F298" s="17" t="n">
        <v>1369.33</v>
      </c>
      <c r="G298" s="17" t="n">
        <v>1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167</v>
      </c>
      <c r="B299" s="16" t="s">
        <v>367</v>
      </c>
      <c r="C299" s="37" t="n">
        <v>46057</v>
      </c>
      <c r="D299" s="38" t="n">
        <v>46140</v>
      </c>
      <c r="E299" s="17" t="n">
        <v>1418.1333</v>
      </c>
      <c r="F299" s="17" t="n">
        <v>1369.33</v>
      </c>
      <c r="G299" s="17" t="n">
        <v>2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168</v>
      </c>
      <c r="B300" s="16" t="s">
        <v>368</v>
      </c>
      <c r="C300" s="37" t="n">
        <v>45407</v>
      </c>
      <c r="D300" s="38" t="n">
        <v>45444</v>
      </c>
      <c r="E300" s="17" t="n">
        <v>308.2964</v>
      </c>
      <c r="F300" s="17" t="n">
        <v>283.023</v>
      </c>
      <c r="G300" s="17" t="n">
        <v>10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168</v>
      </c>
      <c r="B301" s="16" t="s">
        <v>368</v>
      </c>
      <c r="C301" s="37" t="n">
        <v>45407</v>
      </c>
      <c r="D301" s="38" t="n">
        <v>45444</v>
      </c>
      <c r="E301" s="17" t="n">
        <v>308.2964</v>
      </c>
      <c r="F301" s="17" t="n">
        <v>282.9734</v>
      </c>
      <c r="G301" s="17" t="n">
        <v>90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168</v>
      </c>
      <c r="B302" s="16" t="s">
        <v>368</v>
      </c>
      <c r="C302" s="37" t="n">
        <v>45447</v>
      </c>
      <c r="D302" s="38" t="n">
        <v>45476</v>
      </c>
      <c r="E302" s="17" t="n">
        <v>293.3346</v>
      </c>
      <c r="F302" s="17" t="n">
        <v>294.6641</v>
      </c>
      <c r="G302" s="17" t="n">
        <v>70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168</v>
      </c>
      <c r="B303" s="16" t="s">
        <v>368</v>
      </c>
      <c r="C303" s="37" t="n">
        <v>45447</v>
      </c>
      <c r="D303" s="38" t="n">
        <v>45476</v>
      </c>
      <c r="E303" s="17" t="n">
        <v>293.3346</v>
      </c>
      <c r="F303" s="17" t="n">
        <v>294.664</v>
      </c>
      <c r="G303" s="17" t="n">
        <v>20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168</v>
      </c>
      <c r="B304" s="16" t="s">
        <v>368</v>
      </c>
      <c r="C304" s="37" t="n">
        <v>45447</v>
      </c>
      <c r="D304" s="38" t="n">
        <v>45476</v>
      </c>
      <c r="E304" s="17" t="n">
        <v>293.3346</v>
      </c>
      <c r="F304" s="17" t="n">
        <v>294.664</v>
      </c>
      <c r="G304" s="17" t="n">
        <v>10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168</v>
      </c>
      <c r="B305" s="16" t="s">
        <v>368</v>
      </c>
      <c r="C305" s="37" t="n">
        <v>46038</v>
      </c>
      <c r="D305" s="38" t="n">
        <v>46125</v>
      </c>
      <c r="E305" s="17" t="n">
        <v>222.628</v>
      </c>
      <c r="F305" s="17" t="n">
        <v>219.724</v>
      </c>
      <c r="G305" s="17" t="n">
        <v>10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168</v>
      </c>
      <c r="B306" s="16" t="s">
        <v>368</v>
      </c>
      <c r="C306" s="37" t="n">
        <v>46038</v>
      </c>
      <c r="D306" s="38" t="n">
        <v>46125</v>
      </c>
      <c r="E306" s="17" t="n">
        <v>222.628</v>
      </c>
      <c r="F306" s="17" t="n">
        <v>219.724</v>
      </c>
      <c r="G306" s="17" t="n">
        <v>10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169</v>
      </c>
      <c r="B307" s="16" t="s">
        <v>369</v>
      </c>
      <c r="C307" s="37" t="n">
        <v>45447</v>
      </c>
      <c r="D307" s="38" t="n">
        <v>45460</v>
      </c>
      <c r="E307" s="17" t="n">
        <v>677.5416</v>
      </c>
      <c r="F307" s="17" t="n">
        <v>677.86</v>
      </c>
      <c r="G307" s="17" t="n">
        <v>1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169</v>
      </c>
      <c r="B308" s="16" t="s">
        <v>369</v>
      </c>
      <c r="C308" s="37" t="n">
        <v>45447</v>
      </c>
      <c r="D308" s="38" t="n">
        <v>45460</v>
      </c>
      <c r="E308" s="17" t="n">
        <v>677.5416</v>
      </c>
      <c r="F308" s="17" t="n">
        <v>677.6571</v>
      </c>
      <c r="G308" s="17" t="n">
        <v>24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170</v>
      </c>
      <c r="B309" s="16" t="s">
        <v>306</v>
      </c>
      <c r="C309" s="37" t="n">
        <v>45460</v>
      </c>
      <c r="D309" s="38" t="n">
        <v>45460</v>
      </c>
      <c r="E309" s="17" t="n">
        <v>1072.855</v>
      </c>
      <c r="F309" s="17" t="n">
        <v>1056.9533</v>
      </c>
      <c r="G309" s="17" t="n">
        <v>2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170</v>
      </c>
      <c r="B310" s="16" t="s">
        <v>306</v>
      </c>
      <c r="C310" s="37" t="n">
        <v>45460</v>
      </c>
      <c r="D310" s="38" t="n">
        <v>45460</v>
      </c>
      <c r="E310" s="17" t="n">
        <v>1072.8567</v>
      </c>
      <c r="F310" s="17" t="n">
        <v>1056.9533</v>
      </c>
      <c r="G310" s="17" t="n">
        <v>1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170</v>
      </c>
      <c r="B311" s="16" t="s">
        <v>306</v>
      </c>
      <c r="C311" s="37" t="n">
        <v>45460</v>
      </c>
      <c r="D311" s="38" t="n">
        <v>45460</v>
      </c>
      <c r="E311" s="17" t="n">
        <v>1072.8567</v>
      </c>
      <c r="F311" s="17" t="n">
        <v>1056.9538</v>
      </c>
      <c r="G311" s="17" t="n">
        <v>2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170</v>
      </c>
      <c r="B312" s="16" t="s">
        <v>306</v>
      </c>
      <c r="C312" s="37" t="n">
        <v>45460</v>
      </c>
      <c r="D312" s="38" t="n">
        <v>45460</v>
      </c>
      <c r="E312" s="17" t="n">
        <v>1071.4567</v>
      </c>
      <c r="F312" s="17" t="n">
        <v>1056.9538</v>
      </c>
      <c r="G312" s="17" t="n">
        <v>6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170</v>
      </c>
      <c r="B313" s="16" t="s">
        <v>306</v>
      </c>
      <c r="C313" s="37" t="n">
        <v>45540</v>
      </c>
      <c r="D313" s="38" t="n">
        <v>45565</v>
      </c>
      <c r="E313" s="17" t="n">
        <v>829.914</v>
      </c>
      <c r="F313" s="17" t="n">
        <v>903.77</v>
      </c>
      <c r="G313" s="17" t="n">
        <v>1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170</v>
      </c>
      <c r="B314" s="16" t="s">
        <v>306</v>
      </c>
      <c r="C314" s="37" t="n">
        <v>45540</v>
      </c>
      <c r="D314" s="38" t="n">
        <v>45565</v>
      </c>
      <c r="E314" s="17" t="n">
        <v>829.914</v>
      </c>
      <c r="F314" s="17" t="n">
        <v>903.37</v>
      </c>
      <c r="G314" s="17" t="n">
        <v>1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170</v>
      </c>
      <c r="B315" s="16" t="s">
        <v>306</v>
      </c>
      <c r="C315" s="37" t="n">
        <v>45540</v>
      </c>
      <c r="D315" s="38" t="n">
        <v>45565</v>
      </c>
      <c r="E315" s="17" t="n">
        <v>829.914</v>
      </c>
      <c r="F315" s="17" t="n">
        <v>903.2768</v>
      </c>
      <c r="G315" s="17" t="n">
        <v>3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170</v>
      </c>
      <c r="B316" s="16" t="s">
        <v>306</v>
      </c>
      <c r="C316" s="37" t="n">
        <v>45551</v>
      </c>
      <c r="D316" s="38" t="n">
        <v>45565</v>
      </c>
      <c r="E316" s="17" t="n">
        <v>830.9644</v>
      </c>
      <c r="F316" s="17" t="n">
        <v>903.2768</v>
      </c>
      <c r="G316" s="17" t="n">
        <v>9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170</v>
      </c>
      <c r="B317" s="16" t="s">
        <v>306</v>
      </c>
      <c r="C317" s="37" t="n">
        <v>45554</v>
      </c>
      <c r="D317" s="38" t="n">
        <v>45565</v>
      </c>
      <c r="E317" s="17" t="n">
        <v>837.6692</v>
      </c>
      <c r="F317" s="17" t="n">
        <v>903.2768</v>
      </c>
      <c r="G317" s="17" t="n">
        <v>12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170</v>
      </c>
      <c r="B318" s="16" t="s">
        <v>306</v>
      </c>
      <c r="C318" s="37" t="n">
        <v>45554</v>
      </c>
      <c r="D318" s="38" t="n">
        <v>45565</v>
      </c>
      <c r="E318" s="17" t="n">
        <v>837.6693</v>
      </c>
      <c r="F318" s="17" t="n">
        <v>903.2768</v>
      </c>
      <c r="G318" s="17" t="n">
        <v>1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170</v>
      </c>
      <c r="B319" s="16" t="s">
        <v>306</v>
      </c>
      <c r="C319" s="37" t="n">
        <v>45554</v>
      </c>
      <c r="D319" s="38" t="n">
        <v>45565</v>
      </c>
      <c r="E319" s="17" t="n">
        <v>837.6693</v>
      </c>
      <c r="F319" s="17" t="n">
        <v>902.976</v>
      </c>
      <c r="G319" s="17" t="n">
        <v>5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170</v>
      </c>
      <c r="B320" s="16" t="s">
        <v>306</v>
      </c>
      <c r="C320" s="37" t="n">
        <v>45554</v>
      </c>
      <c r="D320" s="38" t="n">
        <v>45565</v>
      </c>
      <c r="E320" s="17" t="n">
        <v>837.6693</v>
      </c>
      <c r="F320" s="17" t="n">
        <v>902.8768</v>
      </c>
      <c r="G320" s="17" t="n">
        <v>8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170</v>
      </c>
      <c r="B321" s="16" t="s">
        <v>306</v>
      </c>
      <c r="C321" s="37" t="n">
        <v>45554</v>
      </c>
      <c r="D321" s="38" t="n">
        <v>45565</v>
      </c>
      <c r="E321" s="17" t="n">
        <v>837.42</v>
      </c>
      <c r="F321" s="17" t="n">
        <v>902.8768</v>
      </c>
      <c r="G321" s="17" t="n">
        <v>1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170</v>
      </c>
      <c r="B322" s="16" t="s">
        <v>306</v>
      </c>
      <c r="C322" s="37" t="n">
        <v>45554</v>
      </c>
      <c r="D322" s="38" t="n">
        <v>45565</v>
      </c>
      <c r="E322" s="17" t="n">
        <v>837.4175</v>
      </c>
      <c r="F322" s="17" t="n">
        <v>902.8768</v>
      </c>
      <c r="G322" s="17" t="n">
        <v>4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170</v>
      </c>
      <c r="B323" s="16" t="s">
        <v>306</v>
      </c>
      <c r="C323" s="37" t="n">
        <v>45554</v>
      </c>
      <c r="D323" s="38" t="n">
        <v>45565</v>
      </c>
      <c r="E323" s="17" t="n">
        <v>837.4183</v>
      </c>
      <c r="F323" s="17" t="n">
        <v>902.8768</v>
      </c>
      <c r="G323" s="17" t="n">
        <v>12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170</v>
      </c>
      <c r="B324" s="16" t="s">
        <v>306</v>
      </c>
      <c r="C324" s="37" t="n">
        <v>45565</v>
      </c>
      <c r="D324" s="38" t="n">
        <v>45847</v>
      </c>
      <c r="E324" s="17" t="n">
        <v>910.4277</v>
      </c>
      <c r="F324" s="17" t="n">
        <v>1034.3729</v>
      </c>
      <c r="G324" s="17" t="n">
        <v>7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170</v>
      </c>
      <c r="B325" s="16" t="s">
        <v>306</v>
      </c>
      <c r="C325" s="37" t="n">
        <v>45565</v>
      </c>
      <c r="D325" s="38" t="n">
        <v>45847</v>
      </c>
      <c r="E325" s="17" t="n">
        <v>910.4277</v>
      </c>
      <c r="F325" s="17" t="n">
        <v>1034.4725</v>
      </c>
      <c r="G325" s="17" t="n">
        <v>12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170</v>
      </c>
      <c r="B326" s="16" t="s">
        <v>306</v>
      </c>
      <c r="C326" s="37" t="n">
        <v>45565</v>
      </c>
      <c r="D326" s="38" t="n">
        <v>45847</v>
      </c>
      <c r="E326" s="17" t="n">
        <v>910.4277</v>
      </c>
      <c r="F326" s="17" t="n">
        <v>1034.4717</v>
      </c>
      <c r="G326" s="17" t="n">
        <v>59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170</v>
      </c>
      <c r="B327" s="16" t="s">
        <v>306</v>
      </c>
      <c r="C327" s="37" t="n">
        <v>45565</v>
      </c>
      <c r="D327" s="38" t="n">
        <v>45847</v>
      </c>
      <c r="E327" s="17" t="n">
        <v>910.4277</v>
      </c>
      <c r="F327" s="17" t="n">
        <v>1034.47</v>
      </c>
      <c r="G327" s="17" t="n">
        <v>1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170</v>
      </c>
      <c r="B328" s="16" t="s">
        <v>306</v>
      </c>
      <c r="C328" s="37" t="n">
        <v>45565</v>
      </c>
      <c r="D328" s="38" t="n">
        <v>45847</v>
      </c>
      <c r="E328" s="17" t="n">
        <v>910.4277</v>
      </c>
      <c r="F328" s="17" t="n">
        <v>1034.6825</v>
      </c>
      <c r="G328" s="17" t="n">
        <v>4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171</v>
      </c>
      <c r="B329" s="16" t="s">
        <v>370</v>
      </c>
      <c r="C329" s="37" t="n">
        <v>45460</v>
      </c>
      <c r="D329" s="38" t="n">
        <v>45527</v>
      </c>
      <c r="E329" s="17" t="n">
        <v>96.057</v>
      </c>
      <c r="F329" s="17" t="n">
        <v>76.15</v>
      </c>
      <c r="G329" s="17" t="n">
        <v>10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171</v>
      </c>
      <c r="B330" s="16" t="s">
        <v>370</v>
      </c>
      <c r="C330" s="37" t="n">
        <v>45460</v>
      </c>
      <c r="D330" s="38" t="n">
        <v>45527</v>
      </c>
      <c r="E330" s="17" t="n">
        <v>96.057</v>
      </c>
      <c r="F330" s="17" t="n">
        <v>76.15</v>
      </c>
      <c r="G330" s="17" t="n">
        <v>10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171</v>
      </c>
      <c r="B331" s="16" t="s">
        <v>370</v>
      </c>
      <c r="C331" s="37" t="n">
        <v>45460</v>
      </c>
      <c r="D331" s="38" t="n">
        <v>45527</v>
      </c>
      <c r="E331" s="17" t="n">
        <v>96.057</v>
      </c>
      <c r="F331" s="17" t="n">
        <v>76.162</v>
      </c>
      <c r="G331" s="17" t="n">
        <v>10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171</v>
      </c>
      <c r="B332" s="16" t="s">
        <v>370</v>
      </c>
      <c r="C332" s="37" t="n">
        <v>45460</v>
      </c>
      <c r="D332" s="38" t="n">
        <v>45527</v>
      </c>
      <c r="E332" s="17" t="n">
        <v>96.028</v>
      </c>
      <c r="F332" s="17" t="n">
        <v>76.162</v>
      </c>
      <c r="G332" s="17" t="n">
        <v>10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171</v>
      </c>
      <c r="B333" s="16" t="s">
        <v>370</v>
      </c>
      <c r="C333" s="37" t="n">
        <v>45460</v>
      </c>
      <c r="D333" s="38" t="n">
        <v>45527</v>
      </c>
      <c r="E333" s="17" t="n">
        <v>96.028</v>
      </c>
      <c r="F333" s="17" t="n">
        <v>76.162</v>
      </c>
      <c r="G333" s="17" t="n">
        <v>10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171</v>
      </c>
      <c r="B334" s="16" t="s">
        <v>370</v>
      </c>
      <c r="C334" s="37" t="n">
        <v>45504</v>
      </c>
      <c r="D334" s="38" t="n">
        <v>45527</v>
      </c>
      <c r="E334" s="17" t="n">
        <v>85.569</v>
      </c>
      <c r="F334" s="17" t="n">
        <v>76.162</v>
      </c>
      <c r="G334" s="17" t="n">
        <v>10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171</v>
      </c>
      <c r="B335" s="16" t="s">
        <v>370</v>
      </c>
      <c r="C335" s="37" t="n">
        <v>45504</v>
      </c>
      <c r="D335" s="38" t="n">
        <v>45527</v>
      </c>
      <c r="E335" s="17" t="n">
        <v>85.709</v>
      </c>
      <c r="F335" s="17" t="n">
        <v>76.162</v>
      </c>
      <c r="G335" s="17" t="n">
        <v>20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172</v>
      </c>
      <c r="B336" s="16" t="s">
        <v>371</v>
      </c>
      <c r="C336" s="37" t="n">
        <v>45539</v>
      </c>
      <c r="D336" s="38" t="n">
        <v>45548</v>
      </c>
      <c r="E336" s="17" t="n">
        <v>3725.86</v>
      </c>
      <c r="F336" s="17" t="n">
        <v>3906.38</v>
      </c>
      <c r="G336" s="17" t="n">
        <v>1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172</v>
      </c>
      <c r="B337" s="16" t="s">
        <v>371</v>
      </c>
      <c r="C337" s="37" t="n">
        <v>46009</v>
      </c>
      <c r="D337" s="38" t="n">
        <v>46125</v>
      </c>
      <c r="E337" s="17" t="n">
        <v>4399.02</v>
      </c>
      <c r="F337" s="17" t="n">
        <v>4076.24</v>
      </c>
      <c r="G337" s="17" t="n">
        <v>1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172</v>
      </c>
      <c r="B338" s="16" t="s">
        <v>371</v>
      </c>
      <c r="C338" s="37" t="n">
        <v>46114</v>
      </c>
      <c r="D338" s="38" t="n">
        <v>46129</v>
      </c>
      <c r="E338" s="17" t="n">
        <v>4237.39</v>
      </c>
      <c r="F338" s="17" t="n">
        <v>4284.07</v>
      </c>
      <c r="G338" s="17" t="n">
        <v>1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173</v>
      </c>
      <c r="B339" s="16" t="s">
        <v>372</v>
      </c>
      <c r="C339" s="37" t="n">
        <v>45540</v>
      </c>
      <c r="D339" s="38" t="n">
        <v>45554</v>
      </c>
      <c r="E339" s="17" t="n">
        <v>0.6691</v>
      </c>
      <c r="F339" s="17" t="n">
        <v>0.7034</v>
      </c>
      <c r="G339" s="17" t="n">
        <v>4000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173</v>
      </c>
      <c r="B340" s="16" t="s">
        <v>372</v>
      </c>
      <c r="C340" s="37" t="n">
        <v>45540</v>
      </c>
      <c r="D340" s="38" t="n">
        <v>45554</v>
      </c>
      <c r="E340" s="17" t="n">
        <v>0.6691</v>
      </c>
      <c r="F340" s="17" t="n">
        <v>0.7037</v>
      </c>
      <c r="G340" s="17" t="n">
        <v>1000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174</v>
      </c>
      <c r="B341" s="16" t="s">
        <v>373</v>
      </c>
      <c r="C341" s="37" t="n">
        <v>45772</v>
      </c>
      <c r="D341" s="38" t="n">
        <v>45844</v>
      </c>
      <c r="E341" s="17" t="n">
        <v>134.4267</v>
      </c>
      <c r="F341" s="17" t="n">
        <v>105.89</v>
      </c>
      <c r="G341" s="17" t="n">
        <v>2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174</v>
      </c>
      <c r="B342" s="16" t="s">
        <v>373</v>
      </c>
      <c r="C342" s="37" t="n">
        <v>45772</v>
      </c>
      <c r="D342" s="38" t="n">
        <v>45844</v>
      </c>
      <c r="E342" s="17" t="n">
        <v>134.4267</v>
      </c>
      <c r="F342" s="17" t="n">
        <v>105.896</v>
      </c>
      <c r="G342" s="17" t="n">
        <v>1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174</v>
      </c>
      <c r="B343" s="16" t="s">
        <v>373</v>
      </c>
      <c r="C343" s="37" t="n">
        <v>45804</v>
      </c>
      <c r="D343" s="38" t="n">
        <v>45844</v>
      </c>
      <c r="E343" s="17" t="n">
        <v>108.6307</v>
      </c>
      <c r="F343" s="17" t="n">
        <v>105.896</v>
      </c>
      <c r="G343" s="17" t="n">
        <v>4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174</v>
      </c>
      <c r="B344" s="16" t="s">
        <v>373</v>
      </c>
      <c r="C344" s="37" t="n">
        <v>45804</v>
      </c>
      <c r="D344" s="38" t="n">
        <v>45844</v>
      </c>
      <c r="E344" s="17" t="n">
        <v>108.6307</v>
      </c>
      <c r="F344" s="17" t="n">
        <v>105.896</v>
      </c>
      <c r="G344" s="17" t="n">
        <v>5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174</v>
      </c>
      <c r="B345" s="16" t="s">
        <v>373</v>
      </c>
      <c r="C345" s="37" t="n">
        <v>45804</v>
      </c>
      <c r="D345" s="38" t="n">
        <v>45844</v>
      </c>
      <c r="E345" s="17" t="n">
        <v>108.6307</v>
      </c>
      <c r="F345" s="17" t="n">
        <v>105.925</v>
      </c>
      <c r="G345" s="17" t="n">
        <v>2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174</v>
      </c>
      <c r="B346" s="16" t="s">
        <v>373</v>
      </c>
      <c r="C346" s="37" t="n">
        <v>45804</v>
      </c>
      <c r="D346" s="38" t="n">
        <v>45844</v>
      </c>
      <c r="E346" s="17" t="n">
        <v>108.6307</v>
      </c>
      <c r="F346" s="17" t="n">
        <v>105.9267</v>
      </c>
      <c r="G346" s="17" t="n">
        <v>3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16</v>
      </c>
      <c r="B347" s="16" t="s">
        <v>18</v>
      </c>
      <c r="C347" s="37" t="n">
        <v>45847</v>
      </c>
      <c r="D347" s="38" t="n">
        <v>46009</v>
      </c>
      <c r="E347" s="17" t="n">
        <v>594.1282</v>
      </c>
      <c r="F347" s="17" t="n">
        <v>625.479</v>
      </c>
      <c r="G347" s="17" t="n">
        <v>60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16</v>
      </c>
      <c r="B348" s="16" t="s">
        <v>18</v>
      </c>
      <c r="C348" s="37" t="n">
        <v>45847</v>
      </c>
      <c r="D348" s="38" t="n">
        <v>46009</v>
      </c>
      <c r="E348" s="17" t="n">
        <v>594.1282</v>
      </c>
      <c r="F348" s="17" t="n">
        <v>625.4788</v>
      </c>
      <c r="G348" s="17" t="n">
        <v>25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16</v>
      </c>
      <c r="B349" s="16" t="s">
        <v>18</v>
      </c>
      <c r="C349" s="37" t="n">
        <v>45847</v>
      </c>
      <c r="D349" s="38" t="n">
        <v>46009</v>
      </c>
      <c r="E349" s="17" t="n">
        <v>594.1282</v>
      </c>
      <c r="F349" s="17" t="n">
        <v>625.4789</v>
      </c>
      <c r="G349" s="17" t="n">
        <v>35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16</v>
      </c>
      <c r="B350" s="16" t="s">
        <v>18</v>
      </c>
      <c r="C350" s="37" t="n">
        <v>45847</v>
      </c>
      <c r="D350" s="38" t="n">
        <v>46009</v>
      </c>
      <c r="E350" s="17" t="n">
        <v>594.1282</v>
      </c>
      <c r="F350" s="17" t="n">
        <v>625.4788</v>
      </c>
      <c r="G350" s="17" t="n">
        <v>17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16</v>
      </c>
      <c r="B351" s="16" t="s">
        <v>18</v>
      </c>
      <c r="C351" s="37" t="n">
        <v>45847</v>
      </c>
      <c r="D351" s="38" t="n">
        <v>46009</v>
      </c>
      <c r="E351" s="17" t="n">
        <v>594.1282</v>
      </c>
      <c r="F351" s="17" t="n">
        <v>625.479</v>
      </c>
      <c r="G351" s="17" t="n">
        <v>1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16</v>
      </c>
      <c r="B352" s="16" t="s">
        <v>18</v>
      </c>
      <c r="C352" s="37" t="n">
        <v>45847</v>
      </c>
      <c r="D352" s="38" t="n">
        <v>46009</v>
      </c>
      <c r="E352" s="17" t="n">
        <v>594.1278</v>
      </c>
      <c r="F352" s="17" t="n">
        <v>625.479</v>
      </c>
      <c r="G352" s="17" t="n">
        <v>9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16</v>
      </c>
      <c r="B353" s="16" t="s">
        <v>18</v>
      </c>
      <c r="C353" s="37" t="n">
        <v>45868</v>
      </c>
      <c r="D353" s="38" t="n">
        <v>46009</v>
      </c>
      <c r="E353" s="17" t="n">
        <v>600.6814</v>
      </c>
      <c r="F353" s="17" t="n">
        <v>625.4786</v>
      </c>
      <c r="G353" s="17" t="n">
        <v>7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175</v>
      </c>
      <c r="B354" s="16" t="s">
        <v>312</v>
      </c>
      <c r="C354" s="37" t="n">
        <v>46009</v>
      </c>
      <c r="D354" s="38" t="n">
        <v>46010</v>
      </c>
      <c r="E354" s="17" t="n">
        <v>597.8771</v>
      </c>
      <c r="F354" s="17" t="n">
        <v>594.72</v>
      </c>
      <c r="G354" s="17" t="n">
        <v>1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175</v>
      </c>
      <c r="B355" s="16" t="s">
        <v>312</v>
      </c>
      <c r="C355" s="37" t="n">
        <v>46009</v>
      </c>
      <c r="D355" s="38" t="n">
        <v>46038</v>
      </c>
      <c r="E355" s="17" t="n">
        <v>597.8771</v>
      </c>
      <c r="F355" s="17" t="n">
        <v>558.45</v>
      </c>
      <c r="G355" s="17" t="n">
        <v>1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175</v>
      </c>
      <c r="B356" s="16" t="s">
        <v>312</v>
      </c>
      <c r="C356" s="37" t="n">
        <v>46009</v>
      </c>
      <c r="D356" s="38" t="n">
        <v>46114</v>
      </c>
      <c r="E356" s="17" t="n">
        <v>597.8771</v>
      </c>
      <c r="F356" s="17" t="n">
        <v>654.88</v>
      </c>
      <c r="G356" s="17" t="n">
        <v>1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175</v>
      </c>
      <c r="B357" s="16" t="s">
        <v>312</v>
      </c>
      <c r="C357" s="37" t="n">
        <v>46009</v>
      </c>
      <c r="D357" s="38" t="n">
        <v>46135</v>
      </c>
      <c r="E357" s="17" t="n">
        <v>597.8771</v>
      </c>
      <c r="F357" s="17" t="n">
        <v>601.4986</v>
      </c>
      <c r="G357" s="17" t="n">
        <v>4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175</v>
      </c>
      <c r="B358" s="16" t="s">
        <v>312</v>
      </c>
      <c r="C358" s="37" t="n">
        <v>46017</v>
      </c>
      <c r="D358" s="38" t="n">
        <v>46135</v>
      </c>
      <c r="E358" s="17" t="n">
        <v>575.36</v>
      </c>
      <c r="F358" s="17" t="n">
        <v>601.4986</v>
      </c>
      <c r="G358" s="17" t="n">
        <v>1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175</v>
      </c>
      <c r="B359" s="16" t="s">
        <v>312</v>
      </c>
      <c r="C359" s="37" t="n">
        <v>46044</v>
      </c>
      <c r="D359" s="38" t="n">
        <v>46135</v>
      </c>
      <c r="E359" s="17" t="n">
        <v>563.15</v>
      </c>
      <c r="F359" s="17" t="n">
        <v>601.4986</v>
      </c>
      <c r="G359" s="17" t="n">
        <v>1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175</v>
      </c>
      <c r="B360" s="16" t="s">
        <v>312</v>
      </c>
      <c r="C360" s="37" t="n">
        <v>46125</v>
      </c>
      <c r="D360" s="38" t="n">
        <v>46135</v>
      </c>
      <c r="E360" s="17" t="n">
        <v>627.2</v>
      </c>
      <c r="F360" s="17" t="n">
        <v>601.4986</v>
      </c>
      <c r="G360" s="17" t="n">
        <v>1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176</v>
      </c>
      <c r="B361" s="16" t="s">
        <v>308</v>
      </c>
      <c r="C361" s="37" t="n">
        <v>46009</v>
      </c>
      <c r="D361" s="38" t="n">
        <v>46010</v>
      </c>
      <c r="E361" s="17" t="n">
        <v>2298.84</v>
      </c>
      <c r="F361" s="17" t="n">
        <v>2306.36</v>
      </c>
      <c r="G361" s="17" t="n">
        <v>1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176</v>
      </c>
      <c r="B362" s="16" t="s">
        <v>308</v>
      </c>
      <c r="C362" s="37" t="n">
        <v>46009</v>
      </c>
      <c r="D362" s="38" t="n">
        <v>46140</v>
      </c>
      <c r="E362" s="17" t="n">
        <v>2298.84</v>
      </c>
      <c r="F362" s="17" t="n">
        <v>2161.3</v>
      </c>
      <c r="G362" s="17" t="n">
        <v>1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176</v>
      </c>
      <c r="B363" s="16" t="s">
        <v>308</v>
      </c>
      <c r="C363" s="37" t="n">
        <v>46086</v>
      </c>
      <c r="D363" s="38" t="n">
        <v>46140</v>
      </c>
      <c r="E363" s="17" t="n">
        <v>2478.59</v>
      </c>
      <c r="F363" s="17" t="n">
        <v>2161.3</v>
      </c>
      <c r="G363" s="17" t="n">
        <v>1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177</v>
      </c>
      <c r="B364" s="16" t="s">
        <v>374</v>
      </c>
      <c r="C364" s="37" t="n">
        <v>46009</v>
      </c>
      <c r="D364" s="38" t="n">
        <v>46010</v>
      </c>
      <c r="E364" s="17" t="n">
        <v>79.294</v>
      </c>
      <c r="F364" s="17" t="n">
        <v>78.4473</v>
      </c>
      <c r="G364" s="17" t="n">
        <v>10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177</v>
      </c>
      <c r="B365" s="16" t="s">
        <v>374</v>
      </c>
      <c r="C365" s="37" t="n">
        <v>46009</v>
      </c>
      <c r="D365" s="38" t="n">
        <v>46010</v>
      </c>
      <c r="E365" s="17" t="n">
        <v>79.284</v>
      </c>
      <c r="F365" s="17" t="n">
        <v>78.4473</v>
      </c>
      <c r="G365" s="17" t="n">
        <v>10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177</v>
      </c>
      <c r="B366" s="16" t="s">
        <v>374</v>
      </c>
      <c r="C366" s="37" t="n">
        <v>46009</v>
      </c>
      <c r="D366" s="38" t="n">
        <v>46010</v>
      </c>
      <c r="E366" s="17" t="n">
        <v>79.294</v>
      </c>
      <c r="F366" s="17" t="n">
        <v>78.4473</v>
      </c>
      <c r="G366" s="17" t="n">
        <v>10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177</v>
      </c>
      <c r="B367" s="16" t="s">
        <v>374</v>
      </c>
      <c r="C367" s="37" t="n">
        <v>46009</v>
      </c>
      <c r="D367" s="38" t="n">
        <v>46010</v>
      </c>
      <c r="E367" s="17" t="n">
        <v>79.304</v>
      </c>
      <c r="F367" s="17" t="n">
        <v>78.4473</v>
      </c>
      <c r="G367" s="17" t="n">
        <v>10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178</v>
      </c>
      <c r="B368" s="16" t="s">
        <v>375</v>
      </c>
      <c r="C368" s="37" t="n">
        <v>46009</v>
      </c>
      <c r="D368" s="38" t="n">
        <v>46140</v>
      </c>
      <c r="E368" s="17" t="n">
        <v>142.8943</v>
      </c>
      <c r="F368" s="17" t="n">
        <v>134.9567</v>
      </c>
      <c r="G368" s="17" t="n">
        <v>30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179</v>
      </c>
      <c r="B369" s="16" t="s">
        <v>376</v>
      </c>
      <c r="C369" s="37" t="n">
        <v>46009</v>
      </c>
      <c r="D369" s="38" t="n">
        <v>46086</v>
      </c>
      <c r="E369" s="17" t="n">
        <v>64.3214</v>
      </c>
      <c r="F369" s="17" t="n">
        <v>60.782</v>
      </c>
      <c r="G369" s="17" t="n">
        <v>10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179</v>
      </c>
      <c r="B370" s="16" t="s">
        <v>376</v>
      </c>
      <c r="C370" s="37" t="n">
        <v>46009</v>
      </c>
      <c r="D370" s="38" t="n">
        <v>46086</v>
      </c>
      <c r="E370" s="17" t="n">
        <v>64.3214</v>
      </c>
      <c r="F370" s="17" t="n">
        <v>60.7713</v>
      </c>
      <c r="G370" s="17" t="n">
        <v>40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179</v>
      </c>
      <c r="B371" s="16" t="s">
        <v>376</v>
      </c>
      <c r="C371" s="37" t="n">
        <v>46010</v>
      </c>
      <c r="D371" s="38" t="n">
        <v>46086</v>
      </c>
      <c r="E371" s="17" t="n">
        <v>64.751</v>
      </c>
      <c r="F371" s="17" t="n">
        <v>60.7713</v>
      </c>
      <c r="G371" s="17" t="n">
        <v>10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179</v>
      </c>
      <c r="B372" s="16" t="s">
        <v>376</v>
      </c>
      <c r="C372" s="37" t="n">
        <v>46017</v>
      </c>
      <c r="D372" s="38" t="n">
        <v>46086</v>
      </c>
      <c r="E372" s="17" t="n">
        <v>63.691</v>
      </c>
      <c r="F372" s="17" t="n">
        <v>60.7713</v>
      </c>
      <c r="G372" s="17" t="n">
        <v>10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180</v>
      </c>
      <c r="B373" s="16" t="s">
        <v>310</v>
      </c>
      <c r="C373" s="37" t="n">
        <v>46009</v>
      </c>
      <c r="D373" s="38" t="n">
        <v>46038</v>
      </c>
      <c r="E373" s="17" t="n">
        <v>2997.4</v>
      </c>
      <c r="F373" s="17" t="n">
        <v>2554.45</v>
      </c>
      <c r="G373" s="17" t="n">
        <v>1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180</v>
      </c>
      <c r="B374" s="16" t="s">
        <v>310</v>
      </c>
      <c r="C374" s="37" t="n">
        <v>46125</v>
      </c>
      <c r="D374" s="38" t="n">
        <v>46129</v>
      </c>
      <c r="E374" s="17" t="n">
        <v>2410.93</v>
      </c>
      <c r="F374" s="17" t="n">
        <v>2410.57</v>
      </c>
      <c r="G374" s="17" t="n">
        <v>1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180</v>
      </c>
      <c r="B375" s="16" t="s">
        <v>310</v>
      </c>
      <c r="C375" s="37" t="n">
        <v>46129</v>
      </c>
      <c r="D375" s="38" t="n">
        <v>46129</v>
      </c>
      <c r="E375" s="17" t="n">
        <v>2417.44</v>
      </c>
      <c r="F375" s="17" t="n">
        <v>2410.57</v>
      </c>
      <c r="G375" s="17" t="n">
        <v>1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181</v>
      </c>
      <c r="B376" s="16" t="s">
        <v>377</v>
      </c>
      <c r="C376" s="37" t="n">
        <v>46009</v>
      </c>
      <c r="D376" s="38" t="n">
        <v>46017</v>
      </c>
      <c r="E376" s="17" t="n">
        <v>141.5782</v>
      </c>
      <c r="F376" s="17" t="n">
        <v>140.122</v>
      </c>
      <c r="G376" s="17" t="n">
        <v>30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181</v>
      </c>
      <c r="B377" s="16" t="s">
        <v>377</v>
      </c>
      <c r="C377" s="37" t="n">
        <v>46009</v>
      </c>
      <c r="D377" s="38" t="n">
        <v>46057</v>
      </c>
      <c r="E377" s="17" t="n">
        <v>141.5782</v>
      </c>
      <c r="F377" s="17" t="n">
        <v>144.82</v>
      </c>
      <c r="G377" s="17" t="n">
        <v>2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181</v>
      </c>
      <c r="B378" s="16" t="s">
        <v>377</v>
      </c>
      <c r="C378" s="37" t="n">
        <v>46009</v>
      </c>
      <c r="D378" s="38" t="n">
        <v>46086</v>
      </c>
      <c r="E378" s="17" t="n">
        <v>141.5782</v>
      </c>
      <c r="F378" s="17" t="n">
        <v>145.821</v>
      </c>
      <c r="G378" s="17" t="n">
        <v>20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181</v>
      </c>
      <c r="B379" s="16" t="s">
        <v>377</v>
      </c>
      <c r="C379" s="37" t="n">
        <v>46009</v>
      </c>
      <c r="D379" s="38" t="n">
        <v>46114</v>
      </c>
      <c r="E379" s="17" t="n">
        <v>141.5782</v>
      </c>
      <c r="F379" s="17" t="n">
        <v>144.0207</v>
      </c>
      <c r="G379" s="17" t="n">
        <v>15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181</v>
      </c>
      <c r="B380" s="16" t="s">
        <v>377</v>
      </c>
      <c r="C380" s="37" t="n">
        <v>46009</v>
      </c>
      <c r="D380" s="38" t="n">
        <v>46129</v>
      </c>
      <c r="E380" s="17" t="n">
        <v>141.5782</v>
      </c>
      <c r="F380" s="17" t="n">
        <v>142.3715</v>
      </c>
      <c r="G380" s="17" t="n">
        <v>24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181</v>
      </c>
      <c r="B381" s="16" t="s">
        <v>377</v>
      </c>
      <c r="C381" s="37" t="n">
        <v>46010</v>
      </c>
      <c r="D381" s="38" t="n">
        <v>46129</v>
      </c>
      <c r="E381" s="17" t="n">
        <v>142.4788</v>
      </c>
      <c r="F381" s="17" t="n">
        <v>142.3715</v>
      </c>
      <c r="G381" s="17" t="n">
        <v>10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181</v>
      </c>
      <c r="B382" s="16" t="s">
        <v>377</v>
      </c>
      <c r="C382" s="37" t="n">
        <v>46010</v>
      </c>
      <c r="D382" s="38" t="n">
        <v>46129</v>
      </c>
      <c r="E382" s="17" t="n">
        <v>142.4788</v>
      </c>
      <c r="F382" s="17" t="n">
        <v>141.2716</v>
      </c>
      <c r="G382" s="17" t="n">
        <v>14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181</v>
      </c>
      <c r="B383" s="16" t="s">
        <v>377</v>
      </c>
      <c r="C383" s="37" t="n">
        <v>46038</v>
      </c>
      <c r="D383" s="38" t="n">
        <v>46129</v>
      </c>
      <c r="E383" s="17" t="n">
        <v>141.48</v>
      </c>
      <c r="F383" s="17" t="n">
        <v>141.2716</v>
      </c>
      <c r="G383" s="17" t="n">
        <v>1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181</v>
      </c>
      <c r="B384" s="16" t="s">
        <v>377</v>
      </c>
      <c r="C384" s="37" t="n">
        <v>46044</v>
      </c>
      <c r="D384" s="38" t="n">
        <v>46129</v>
      </c>
      <c r="E384" s="17" t="n">
        <v>143.578</v>
      </c>
      <c r="F384" s="17" t="n">
        <v>141.2716</v>
      </c>
      <c r="G384" s="17" t="n">
        <v>5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181</v>
      </c>
      <c r="B385" s="16" t="s">
        <v>377</v>
      </c>
      <c r="C385" s="37" t="n">
        <v>46125</v>
      </c>
      <c r="D385" s="38" t="n">
        <v>46129</v>
      </c>
      <c r="E385" s="17" t="n">
        <v>141.8783</v>
      </c>
      <c r="F385" s="17" t="n">
        <v>141.2716</v>
      </c>
      <c r="G385" s="17" t="n">
        <v>47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182</v>
      </c>
      <c r="B386" s="16" t="s">
        <v>309</v>
      </c>
      <c r="C386" s="37" t="n">
        <v>46010</v>
      </c>
      <c r="D386" s="38" t="n">
        <v>46129</v>
      </c>
      <c r="E386" s="17" t="n">
        <v>4238.89</v>
      </c>
      <c r="F386" s="17" t="n">
        <v>4365.82</v>
      </c>
      <c r="G386" s="17" t="n">
        <v>1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183</v>
      </c>
      <c r="B387" s="16" t="s">
        <v>378</v>
      </c>
      <c r="C387" s="37" t="n">
        <v>46010</v>
      </c>
      <c r="D387" s="38" t="n">
        <v>46129</v>
      </c>
      <c r="E387" s="17" t="n">
        <v>1805.44</v>
      </c>
      <c r="F387" s="17" t="n">
        <v>2250.89</v>
      </c>
      <c r="G387" s="17" t="n">
        <v>1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183</v>
      </c>
      <c r="B388" s="16" t="s">
        <v>378</v>
      </c>
      <c r="C388" s="37" t="n">
        <v>46010</v>
      </c>
      <c r="D388" s="38" t="n">
        <v>46129</v>
      </c>
      <c r="E388" s="17" t="n">
        <v>1805.44</v>
      </c>
      <c r="F388" s="17" t="n">
        <v>2250.89</v>
      </c>
      <c r="G388" s="17" t="n">
        <v>1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58</v>
      </c>
      <c r="B1" s="18" t="s">
        <v>9</v>
      </c>
      <c r="C1" s="18" t="s">
        <v>59</v>
      </c>
      <c r="D1" s="18" t="s">
        <v>60</v>
      </c>
      <c r="E1" s="18" t="s">
        <v>61</v>
      </c>
      <c r="F1" s="18" t="s">
        <v>62</v>
      </c>
      <c r="G1" s="18" t="s">
        <v>63</v>
      </c>
      <c r="H1" s="18" t="s">
        <v>64</v>
      </c>
    </row>
    <row collapsed="false" customFormat="false" customHeight="false" hidden="false" ht="12.1" outlineLevel="0" r="2">
      <c r="A2" s="13" t="n">
        <v>45096</v>
      </c>
      <c r="B2" s="6" t="n">
        <v>6400</v>
      </c>
      <c r="C2" s="16" t="s">
        <v>65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45111</v>
      </c>
      <c r="B3" s="6" t="n">
        <v>201.18</v>
      </c>
      <c r="C3" s="16" t="s">
        <v>65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45126</v>
      </c>
      <c r="B4" s="6" t="n">
        <v>1768.59</v>
      </c>
      <c r="C4" s="16" t="s">
        <v>65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45139</v>
      </c>
      <c r="B5" s="6" t="n">
        <v>1000</v>
      </c>
      <c r="C5" s="16" t="s">
        <v>65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45152</v>
      </c>
      <c r="B6" s="6" t="n">
        <v>1200</v>
      </c>
      <c r="C6" s="16" t="s">
        <v>65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45160</v>
      </c>
      <c r="B7" s="6" t="n">
        <v>1200</v>
      </c>
      <c r="C7" s="16" t="s">
        <v>65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45166</v>
      </c>
      <c r="B8" s="6" t="n">
        <v>2000</v>
      </c>
      <c r="C8" s="16" t="s">
        <v>65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45167</v>
      </c>
      <c r="B9" s="6" t="n">
        <v>328.59</v>
      </c>
      <c r="C9" s="16" t="s">
        <v>65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45168</v>
      </c>
      <c r="B10" s="6" t="n">
        <v>-1.17</v>
      </c>
      <c r="C10" s="16" t="s">
        <v>66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45168</v>
      </c>
      <c r="B11" s="6" t="n">
        <v>3000</v>
      </c>
      <c r="C11" s="16" t="s">
        <v>65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45168</v>
      </c>
      <c r="B12" s="6" t="n">
        <v>1.17</v>
      </c>
      <c r="C12" s="16" t="s">
        <v>67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45169</v>
      </c>
      <c r="B13" s="6" t="n">
        <v>10</v>
      </c>
      <c r="C13" s="16" t="s">
        <v>65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45187</v>
      </c>
      <c r="B14" s="6" t="n">
        <v>-3.56</v>
      </c>
      <c r="C14" s="16" t="s">
        <v>68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45188</v>
      </c>
      <c r="B15" s="6" t="n">
        <v>4.56</v>
      </c>
      <c r="C15" s="16" t="s">
        <v>69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45208</v>
      </c>
      <c r="B16" s="6" t="n">
        <v>1131.79</v>
      </c>
      <c r="C16" s="16" t="s">
        <v>65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45265</v>
      </c>
      <c r="B17" s="6" t="n">
        <v>-50</v>
      </c>
      <c r="C17" s="16" t="s">
        <v>70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45266</v>
      </c>
      <c r="B18" s="6" t="n">
        <v>-1.26</v>
      </c>
      <c r="C18" s="16" t="s">
        <v>71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45266</v>
      </c>
      <c r="B19" s="6" t="n">
        <v>3215.69</v>
      </c>
      <c r="C19" s="16" t="s">
        <v>65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45266</v>
      </c>
      <c r="B20" s="6" t="n">
        <v>32258.84</v>
      </c>
      <c r="C20" s="16" t="s">
        <v>65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45267</v>
      </c>
      <c r="B21" s="6" t="n">
        <v>1.26</v>
      </c>
      <c r="C21" s="16" t="s">
        <v>72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45267</v>
      </c>
      <c r="B22" s="6" t="n">
        <v>50</v>
      </c>
      <c r="C22" s="16" t="s">
        <v>73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45275</v>
      </c>
      <c r="B23" s="6" t="n">
        <v>7000.55</v>
      </c>
      <c r="C23" s="16" t="s">
        <v>65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45275</v>
      </c>
      <c r="B24" s="6" t="n">
        <v>2928</v>
      </c>
      <c r="C24" s="16" t="s">
        <v>65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45277</v>
      </c>
      <c r="B25" s="6" t="n">
        <v>-200</v>
      </c>
      <c r="C25" s="16" t="s">
        <v>74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45278</v>
      </c>
      <c r="B26" s="6" t="n">
        <v>-3.56</v>
      </c>
      <c r="C26" s="16" t="s">
        <v>68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45278</v>
      </c>
      <c r="B27" s="6" t="n">
        <v>200</v>
      </c>
      <c r="C27" s="16" t="s">
        <v>75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45278</v>
      </c>
      <c r="B28" s="6" t="n">
        <v>2291.19</v>
      </c>
      <c r="C28" s="16" t="s">
        <v>65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45282</v>
      </c>
      <c r="B29" s="6" t="n">
        <v>8200</v>
      </c>
      <c r="C29" s="16" t="s">
        <v>65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45286</v>
      </c>
      <c r="B30" s="6" t="n">
        <v>3215.61</v>
      </c>
      <c r="C30" s="16" t="s">
        <v>65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45287</v>
      </c>
      <c r="B31" s="6" t="n">
        <v>5954.76</v>
      </c>
      <c r="C31" s="16" t="s">
        <v>65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45308</v>
      </c>
      <c r="B32" s="6" t="n">
        <v>-610.1</v>
      </c>
      <c r="C32" s="16" t="s">
        <v>76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45309</v>
      </c>
      <c r="B33" s="6" t="n">
        <v>701.1</v>
      </c>
      <c r="C33" s="16" t="s">
        <v>77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45350</v>
      </c>
      <c r="B34" s="6" t="n">
        <v>-46.01</v>
      </c>
      <c r="C34" s="16" t="s">
        <v>78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45386</v>
      </c>
      <c r="B35" s="6" t="n">
        <v>48.01</v>
      </c>
      <c r="C35" s="16" t="s">
        <v>65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45461</v>
      </c>
      <c r="B36" s="6" t="n">
        <v>-499.5</v>
      </c>
      <c r="C36" s="16" t="s">
        <v>79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45461</v>
      </c>
      <c r="B37" s="6" t="n">
        <v>-2499.65</v>
      </c>
      <c r="C37" s="16" t="s">
        <v>80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45484</v>
      </c>
      <c r="B38" s="6" t="n">
        <v>-2897</v>
      </c>
      <c r="C38" s="16" t="s">
        <v>81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45504</v>
      </c>
      <c r="B39" s="6" t="n">
        <v>3000</v>
      </c>
      <c r="C39" s="16" t="s">
        <v>65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45544</v>
      </c>
      <c r="B40" s="6" t="n">
        <v>-96</v>
      </c>
      <c r="C40" s="16" t="s">
        <v>82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45562</v>
      </c>
      <c r="B41" s="6" t="n">
        <v>-685.8</v>
      </c>
      <c r="C41" s="16" t="s">
        <v>83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45625</v>
      </c>
      <c r="B42" s="6" t="n">
        <v>-1444</v>
      </c>
      <c r="C42" s="16" t="s">
        <v>84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45796</v>
      </c>
      <c r="B43" s="6" t="n">
        <v>-1589</v>
      </c>
      <c r="C43" s="16" t="s">
        <v>85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45804</v>
      </c>
      <c r="B44" s="6" t="n">
        <v>1589</v>
      </c>
      <c r="C44" s="16" t="s">
        <v>86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45868</v>
      </c>
      <c r="B45" s="6" t="n">
        <v>-3890.74</v>
      </c>
      <c r="C45" s="16" t="s">
        <v>87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45868</v>
      </c>
      <c r="B46" s="6" t="n">
        <v>4471.74</v>
      </c>
      <c r="C46" s="16" t="s">
        <v>88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46013</v>
      </c>
      <c r="B47" s="6" t="n">
        <v>-31</v>
      </c>
      <c r="C47" s="16" t="s">
        <v>89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46013</v>
      </c>
      <c r="B48" s="6" t="n">
        <v>-124.55</v>
      </c>
      <c r="C48" s="16" t="s">
        <v>90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46015</v>
      </c>
      <c r="B49" s="6" t="n">
        <v>31</v>
      </c>
      <c r="C49" s="16" t="s">
        <v>91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46016</v>
      </c>
      <c r="B50" s="6" t="n">
        <v>124.55</v>
      </c>
      <c r="C50" s="16" t="s">
        <v>92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46017</v>
      </c>
      <c r="B51" s="6" t="n">
        <v>5000</v>
      </c>
      <c r="C51" s="16" t="s">
        <v>93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46028</v>
      </c>
      <c r="B52" s="6" t="n">
        <v>-320</v>
      </c>
      <c r="C52" s="16" t="s">
        <v>94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46030</v>
      </c>
      <c r="B53" s="6" t="n">
        <v>-31</v>
      </c>
      <c r="C53" s="16" t="s">
        <v>95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46033</v>
      </c>
      <c r="B54" s="6" t="n">
        <v>-49.91</v>
      </c>
      <c r="C54" s="16" t="s">
        <v>96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46034</v>
      </c>
      <c r="B55" s="6" t="n">
        <v>-1036</v>
      </c>
      <c r="C55" s="16" t="s">
        <v>97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46041</v>
      </c>
      <c r="B56" s="6" t="n">
        <v>31</v>
      </c>
      <c r="C56" s="16" t="s">
        <v>98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46044</v>
      </c>
      <c r="B57" s="6" t="n">
        <v>1036</v>
      </c>
      <c r="C57" s="16" t="s">
        <v>99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46044</v>
      </c>
      <c r="B58" s="6" t="n">
        <v>320</v>
      </c>
      <c r="C58" s="16" t="s">
        <v>100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46048</v>
      </c>
      <c r="B59" s="6" t="n">
        <v>49.91</v>
      </c>
      <c r="C59" s="16" t="s">
        <v>101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46125</v>
      </c>
      <c r="B60" s="6" t="n">
        <v>-82.46</v>
      </c>
      <c r="C60" s="16" t="s">
        <v>102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46134</v>
      </c>
      <c r="B61" s="6" t="n">
        <v>-1127.4</v>
      </c>
      <c r="C61" s="16" t="s">
        <v>103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46134</v>
      </c>
      <c r="B62" s="6" t="n">
        <v>1296.4</v>
      </c>
      <c r="C62" s="16" t="s">
        <v>104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46141</v>
      </c>
      <c r="B63" s="6" t="n">
        <v>82.46</v>
      </c>
      <c r="C63" s="16" t="s">
        <v>105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46169</v>
      </c>
      <c r="B64" s="6" t="n">
        <v>-903.36</v>
      </c>
      <c r="C64" s="16" t="s">
        <v>106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46169</v>
      </c>
      <c r="B65" s="6" t="n">
        <v>1038.36</v>
      </c>
      <c r="C65" s="16" t="s">
        <v>107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46176</v>
      </c>
      <c r="B66" s="6" t="n">
        <v>-478.72</v>
      </c>
      <c r="C66" s="16" t="s">
        <v>108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46176</v>
      </c>
      <c r="B67" s="6" t="n">
        <v>549.72</v>
      </c>
      <c r="C67" s="16" t="s">
        <v>109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46197</v>
      </c>
      <c r="B68" s="6" t="n">
        <v>-468.56</v>
      </c>
      <c r="C68" s="16" t="s">
        <v>110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46197</v>
      </c>
      <c r="B69" s="6" t="n">
        <v>538.56</v>
      </c>
      <c r="C69" s="16" t="s">
        <v>111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46205</v>
      </c>
      <c r="B70" s="6" t="n">
        <v>60</v>
      </c>
      <c r="C70" s="16" t="s">
        <v>112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46232</v>
      </c>
      <c r="B71" s="6" t="n">
        <v>-953.12</v>
      </c>
      <c r="C71" s="16" t="s">
        <v>113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46232</v>
      </c>
      <c r="B72" s="6" t="n">
        <v>1095.12</v>
      </c>
      <c r="C72" s="16" t="s">
        <v>114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46246</v>
      </c>
      <c r="B73" s="6" t="n">
        <v>-1001.7</v>
      </c>
      <c r="C73" s="16" t="s">
        <v>115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46246</v>
      </c>
      <c r="B74" s="6" t="n">
        <v>1151.7</v>
      </c>
      <c r="C74" s="16" t="s">
        <v>116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2" t="n">
        <v>46274</v>
      </c>
      <c r="B75" s="5" t="n">
        <v>-100912.97</v>
      </c>
      <c r="C75" s="14" t="s">
        <v>117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/>
      <c r="B76" s="9" t="s">
        <f>=XIRR(B2:B75,A2:A75)</f>
      </c>
      <c r="C76" s="16" t="s">
        <v>118</v>
      </c>
      <c r="D76" s="16"/>
      <c r="E76" s="16"/>
      <c r="F76" s="7"/>
      <c r="G76" s="2" t="s">
        <v>119</v>
      </c>
      <c r="H76" s="6" t="s">
        <f>=SUM(I2:H75)/365</f>
      </c>
    </row>
    <row collapsed="false" customFormat="false" customHeight="false" hidden="false" ht="12.1" outlineLevel="0" r="77">
      <c r="A77" s="13"/>
      <c r="B77" s="5" t="s">
        <f>=-SUM(B2:B75)</f>
      </c>
      <c r="C77" s="16" t="s">
        <v>120</v>
      </c>
      <c r="D77" s="16"/>
      <c r="E77" s="16"/>
      <c r="F77" s="7"/>
      <c r="G77" s="14" t="s">
        <v>121</v>
      </c>
      <c r="H77" s="9" t="s">
        <f>=B77/H76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22</v>
      </c>
      <c r="F1" s="0"/>
      <c r="G1" s="0"/>
      <c r="H1" s="4" t="s">
        <v>26</v>
      </c>
      <c r="I1" s="0"/>
      <c r="J1" s="0"/>
      <c r="K1" s="4" t="s">
        <v>30</v>
      </c>
      <c r="L1" s="0"/>
      <c r="M1" s="0"/>
      <c r="N1" s="4" t="s">
        <v>34</v>
      </c>
      <c r="O1" s="0"/>
      <c r="P1" s="0"/>
      <c r="Q1" s="4" t="s">
        <v>38</v>
      </c>
      <c r="R1" s="0"/>
      <c r="S1" s="0"/>
      <c r="T1" s="4" t="s">
        <v>42</v>
      </c>
      <c r="U1" s="0"/>
    </row>
    <row collapsed="false" customFormat="false" customHeight="false" hidden="false" ht="12.1" outlineLevel="0" r="2">
      <c r="A2" s="11" t="n">
        <v>45847</v>
      </c>
      <c r="B2" s="6" t="s">
        <f>=81989.69</f>
      </c>
      <c r="C2" s="0" t="s">
        <v>122</v>
      </c>
      <c r="D2" s="11" t="n">
        <v>46140</v>
      </c>
      <c r="E2" s="6" t="s">
        <f>=10168.19</f>
      </c>
      <c r="F2" s="0" t="s">
        <v>122</v>
      </c>
      <c r="G2" s="11" t="n">
        <v>46129</v>
      </c>
      <c r="H2" s="6" t="s">
        <f>=20011.95</f>
      </c>
      <c r="I2" s="0" t="s">
        <v>122</v>
      </c>
      <c r="J2" s="11" t="n">
        <v>46129</v>
      </c>
      <c r="K2" s="6" t="s">
        <f>=6607.68</f>
      </c>
      <c r="L2" s="0" t="s">
        <v>122</v>
      </c>
      <c r="M2" s="11" t="n">
        <v>46140</v>
      </c>
      <c r="N2" s="6" t="s">
        <f>=10785.41</f>
      </c>
      <c r="O2" s="0" t="s">
        <v>122</v>
      </c>
      <c r="P2" s="11" t="n">
        <v>46129</v>
      </c>
      <c r="Q2" s="6" t="s">
        <f>=7529.15</f>
      </c>
      <c r="R2" s="0" t="s">
        <v>122</v>
      </c>
      <c r="S2" s="11" t="n">
        <v>46129</v>
      </c>
      <c r="T2" s="6" t="s">
        <f>=7375.02</f>
      </c>
      <c r="U2" s="0" t="s">
        <v>122</v>
      </c>
    </row>
    <row collapsed="false" customFormat="false" customHeight="false" hidden="false" ht="12.1" outlineLevel="0" r="3">
      <c r="A3" s="11" t="n">
        <v>45847</v>
      </c>
      <c r="B3" s="6" t="s">
        <f>=5347.15</f>
      </c>
      <c r="C3" s="0" t="s">
        <v>122</v>
      </c>
      <c r="D3" s="11" t="n">
        <v>46140</v>
      </c>
      <c r="E3" s="6" t="s">
        <f>=635.5</f>
      </c>
      <c r="F3" s="0" t="s">
        <v>122</v>
      </c>
      <c r="G3" s="11" t="n">
        <v>46134</v>
      </c>
      <c r="H3" s="6" t="s">
        <f>=-1127.4</f>
      </c>
      <c r="I3" s="0" t="s">
        <v>103</v>
      </c>
      <c r="J3" s="11" t="n">
        <v>46130</v>
      </c>
      <c r="K3" s="6" t="s">
        <f>=8510.7</f>
      </c>
      <c r="L3" s="0" t="s">
        <v>122</v>
      </c>
      <c r="M3" s="11" t="n">
        <v>46246</v>
      </c>
      <c r="N3" s="6" t="s">
        <f>=898.5</f>
      </c>
      <c r="O3" s="0" t="s">
        <v>122</v>
      </c>
      <c r="P3" s="11" t="n">
        <v>46169</v>
      </c>
      <c r="Q3" s="6" t="s">
        <f>=938.45</f>
      </c>
      <c r="R3" s="0" t="s">
        <v>122</v>
      </c>
      <c r="S3" s="11" t="n">
        <v>46130</v>
      </c>
      <c r="T3" s="6" t="s">
        <f>=923.7</f>
      </c>
      <c r="U3" s="0" t="s">
        <v>122</v>
      </c>
    </row>
    <row collapsed="false" customFormat="false" customHeight="false" hidden="false" ht="12.1" outlineLevel="0" r="4">
      <c r="A4" s="11" t="n">
        <v>45868</v>
      </c>
      <c r="B4" s="6" t="s">
        <f>=-3890.74</f>
      </c>
      <c r="C4" s="0" t="s">
        <v>87</v>
      </c>
      <c r="D4" s="11" t="n">
        <v>46140</v>
      </c>
      <c r="E4" s="6" t="s">
        <f>=9532.68</f>
      </c>
      <c r="F4" s="0" t="s">
        <v>122</v>
      </c>
      <c r="G4" s="11" t="n">
        <v>46494</v>
      </c>
      <c r="H4" s="8" t="s">
        <f>=-Портфель!J4</f>
      </c>
      <c r="I4" s="0" t="s">
        <v>123</v>
      </c>
      <c r="J4" s="11" t="n">
        <v>46130</v>
      </c>
      <c r="K4" s="6" t="s">
        <f>=945.63</f>
      </c>
      <c r="L4" s="0" t="s">
        <v>122</v>
      </c>
      <c r="M4" s="11" t="n">
        <v>46505</v>
      </c>
      <c r="N4" s="8" t="s">
        <f>=-Портфель!J6</f>
      </c>
      <c r="O4" s="0" t="s">
        <v>123</v>
      </c>
      <c r="P4" s="11" t="n">
        <v>46176</v>
      </c>
      <c r="Q4" s="6" t="s">
        <f>=-478.72</f>
      </c>
      <c r="R4" s="0" t="s">
        <v>108</v>
      </c>
      <c r="S4" s="11" t="n">
        <v>46197</v>
      </c>
      <c r="T4" s="6" t="s">
        <f>=-468.56</f>
      </c>
      <c r="U4" s="0" t="s">
        <v>110</v>
      </c>
    </row>
    <row collapsed="false" customFormat="false" customHeight="false" hidden="false" ht="12.1" outlineLevel="0" r="5">
      <c r="A5" s="11" t="n">
        <v>45868</v>
      </c>
      <c r="B5" s="6" t="s">
        <f>=4204.77</f>
      </c>
      <c r="C5" s="0" t="s">
        <v>122</v>
      </c>
      <c r="D5" s="11" t="n">
        <v>46232</v>
      </c>
      <c r="E5" s="6" t="s">
        <f>=628.45</f>
      </c>
      <c r="F5" s="0" t="s">
        <v>122</v>
      </c>
      <c r="G5" s="0"/>
      <c r="H5" s="10" t="s">
        <f>=XIRR(H2:H4,G2:G4)</f>
      </c>
      <c r="I5" s="0"/>
      <c r="J5" s="11" t="n">
        <v>46169</v>
      </c>
      <c r="K5" s="6" t="s">
        <f>=-903.36</f>
      </c>
      <c r="L5" s="0" t="s">
        <v>106</v>
      </c>
      <c r="M5" s="0"/>
      <c r="N5" s="10" t="s">
        <f>=XIRR(N2:N4,M2:M4)</f>
      </c>
      <c r="O5" s="0"/>
      <c r="P5" s="11" t="n">
        <v>46494</v>
      </c>
      <c r="Q5" s="8" t="s">
        <f>=-Портфель!J7</f>
      </c>
      <c r="R5" s="0" t="s">
        <v>123</v>
      </c>
      <c r="S5" s="11" t="n">
        <v>46494</v>
      </c>
      <c r="T5" s="8" t="s">
        <f>=-Портфель!J8</f>
      </c>
      <c r="U5" s="0" t="s">
        <v>123</v>
      </c>
    </row>
    <row collapsed="false" customFormat="false" customHeight="false" hidden="false" ht="12.1" outlineLevel="0" r="6">
      <c r="A6" s="11" t="n">
        <v>46009</v>
      </c>
      <c r="B6" s="6" t="s">
        <f>=-37528.74</f>
      </c>
      <c r="C6" s="0" t="s">
        <v>124</v>
      </c>
      <c r="D6" s="11" t="n">
        <v>46246</v>
      </c>
      <c r="E6" s="6" t="s">
        <f>=-1001.7</f>
      </c>
      <c r="F6" s="0" t="s">
        <v>115</v>
      </c>
      <c r="G6" s="0"/>
      <c r="H6" s="8" t="s">
        <f>=-SUM(H2:H4)</f>
      </c>
      <c r="I6" s="0" t="s">
        <v>125</v>
      </c>
      <c r="J6" s="11" t="n">
        <v>46265</v>
      </c>
      <c r="K6" s="6" t="s">
        <f>=855.41</f>
      </c>
      <c r="L6" s="0" t="s">
        <v>122</v>
      </c>
      <c r="M6" s="0"/>
      <c r="N6" s="8" t="s">
        <f>=-SUM(N2:N4)</f>
      </c>
      <c r="O6" s="0" t="s">
        <v>125</v>
      </c>
      <c r="P6" s="0"/>
      <c r="Q6" s="10" t="s">
        <f>=XIRR(Q2:Q5,P2:P5)</f>
      </c>
      <c r="R6" s="0"/>
      <c r="S6" s="0"/>
      <c r="T6" s="10" t="s">
        <f>=XIRR(T2:T5,S2:S5)</f>
      </c>
      <c r="U6" s="0"/>
    </row>
    <row collapsed="false" customFormat="false" customHeight="false" hidden="false" ht="12.1" outlineLevel="0" r="7">
      <c r="A7" s="11" t="n">
        <v>46009</v>
      </c>
      <c r="B7" s="6" t="s">
        <f>=-15636.97</f>
      </c>
      <c r="C7" s="0" t="s">
        <v>124</v>
      </c>
      <c r="D7" s="11" t="n">
        <v>46505</v>
      </c>
      <c r="E7" s="8" t="s">
        <f>=-Портфель!J3</f>
      </c>
      <c r="F7" s="0" t="s">
        <v>123</v>
      </c>
      <c r="G7" s="0"/>
      <c r="H7" s="0"/>
      <c r="I7" s="0"/>
      <c r="J7" s="11" t="n">
        <v>46494</v>
      </c>
      <c r="K7" s="8" t="s">
        <f>=-Портфель!J5</f>
      </c>
      <c r="L7" s="0" t="s">
        <v>123</v>
      </c>
      <c r="M7" s="0"/>
      <c r="N7" s="0"/>
      <c r="O7" s="0"/>
      <c r="P7" s="0"/>
      <c r="Q7" s="8" t="s">
        <f>=-SUM(Q2:Q5)</f>
      </c>
      <c r="R7" s="0" t="s">
        <v>125</v>
      </c>
      <c r="S7" s="0"/>
      <c r="T7" s="8" t="s">
        <f>=-SUM(T2:T5)</f>
      </c>
      <c r="U7" s="0" t="s">
        <v>125</v>
      </c>
    </row>
    <row collapsed="false" customFormat="false" customHeight="false" hidden="false" ht="12.1" outlineLevel="0" r="8">
      <c r="A8" s="11" t="n">
        <v>46009</v>
      </c>
      <c r="B8" s="6" t="s">
        <f>=-21891.76</f>
      </c>
      <c r="C8" s="0" t="s">
        <v>124</v>
      </c>
      <c r="D8" s="0"/>
      <c r="E8" s="10" t="s">
        <f>=XIRR(E2:E7,D2:D7)</f>
      </c>
      <c r="F8" s="0"/>
      <c r="G8" s="0"/>
      <c r="H8" s="0"/>
      <c r="I8" s="0"/>
      <c r="J8" s="0"/>
      <c r="K8" s="10" t="s">
        <f>=XIRR(K2:K7,J2:J7)</f>
      </c>
      <c r="L8" s="0"/>
    </row>
    <row collapsed="false" customFormat="false" customHeight="false" hidden="false" ht="12.1" outlineLevel="0" r="9">
      <c r="A9" s="11" t="n">
        <v>46009</v>
      </c>
      <c r="B9" s="6" t="s">
        <f>=-10633.14</f>
      </c>
      <c r="C9" s="0" t="s">
        <v>124</v>
      </c>
      <c r="D9" s="0"/>
      <c r="E9" s="8" t="s">
        <f>=-SUM(E2:E7)</f>
      </c>
      <c r="F9" s="0" t="s">
        <v>125</v>
      </c>
      <c r="G9" s="0"/>
      <c r="H9" s="0"/>
      <c r="I9" s="0"/>
      <c r="J9" s="0"/>
      <c r="K9" s="8" t="s">
        <f>=-SUM(K2:K7)</f>
      </c>
      <c r="L9" s="0" t="s">
        <v>125</v>
      </c>
    </row>
    <row collapsed="false" customFormat="false" customHeight="false" hidden="false" ht="12.1" outlineLevel="0" r="10">
      <c r="A10" s="11" t="n">
        <v>46009</v>
      </c>
      <c r="B10" s="6" t="s">
        <f>=-6254.79</f>
      </c>
      <c r="C10" s="0" t="s">
        <v>124</v>
      </c>
    </row>
    <row collapsed="false" customFormat="false" customHeight="false" hidden="false" ht="12.1" outlineLevel="0" r="11">
      <c r="A11" s="11" t="n">
        <v>46009</v>
      </c>
      <c r="B11" s="6" t="s">
        <f>=-4378.35</f>
      </c>
      <c r="C11" s="0" t="s">
        <v>124</v>
      </c>
    </row>
    <row collapsed="false" customFormat="false" customHeight="false" hidden="false" ht="12.1" outlineLevel="0" r="12">
      <c r="A12" s="11" t="n">
        <v>46134</v>
      </c>
      <c r="B12" s="6" t="s">
        <f>=1243.37</f>
      </c>
      <c r="C12" s="0" t="s">
        <v>122</v>
      </c>
    </row>
    <row collapsed="false" customFormat="false" customHeight="false" hidden="false" ht="12.1" outlineLevel="0" r="13">
      <c r="A13" s="11" t="n">
        <v>46135</v>
      </c>
      <c r="B13" s="6" t="s">
        <f>=4359.08</f>
      </c>
      <c r="C13" s="0" t="s">
        <v>122</v>
      </c>
    </row>
    <row collapsed="false" customFormat="false" customHeight="false" hidden="false" ht="12.1" outlineLevel="0" r="14">
      <c r="A14" s="11" t="n">
        <v>46135</v>
      </c>
      <c r="B14" s="6" t="s">
        <f>=2482.02</f>
      </c>
      <c r="C14" s="0" t="s">
        <v>122</v>
      </c>
    </row>
    <row collapsed="false" customFormat="false" customHeight="false" hidden="false" ht="12.1" outlineLevel="0" r="15">
      <c r="A15" s="11" t="n">
        <v>46140</v>
      </c>
      <c r="B15" s="6" t="s">
        <f>=1847.25</f>
      </c>
      <c r="C15" s="0" t="s">
        <v>122</v>
      </c>
    </row>
    <row collapsed="false" customFormat="false" customHeight="false" hidden="false" ht="12.1" outlineLevel="0" r="16">
      <c r="A16" s="11" t="n">
        <v>46140</v>
      </c>
      <c r="B16" s="6" t="s">
        <f>=3078.76</f>
      </c>
      <c r="C16" s="0" t="s">
        <v>122</v>
      </c>
    </row>
    <row collapsed="false" customFormat="false" customHeight="false" hidden="false" ht="12.1" outlineLevel="0" r="17">
      <c r="A17" s="11" t="n">
        <v>46140</v>
      </c>
      <c r="B17" s="6" t="s">
        <f>=4310.26</f>
      </c>
      <c r="C17" s="0" t="s">
        <v>122</v>
      </c>
    </row>
    <row collapsed="false" customFormat="false" customHeight="false" hidden="false" ht="12.1" outlineLevel="0" r="18">
      <c r="A18" s="11" t="n">
        <v>46140</v>
      </c>
      <c r="B18" s="6" t="s">
        <f>=3078.76</f>
      </c>
      <c r="C18" s="0" t="s">
        <v>122</v>
      </c>
    </row>
    <row collapsed="false" customFormat="false" customHeight="false" hidden="false" ht="12.1" outlineLevel="0" r="19">
      <c r="A19" s="11" t="n">
        <v>46140</v>
      </c>
      <c r="B19" s="6" t="s">
        <f>=616.03</f>
      </c>
      <c r="C19" s="0" t="s">
        <v>122</v>
      </c>
    </row>
    <row collapsed="false" customFormat="false" customHeight="false" hidden="false" ht="12.1" outlineLevel="0" r="20">
      <c r="A20" s="11" t="n">
        <v>46176</v>
      </c>
      <c r="B20" s="6" t="s">
        <f>=619.26</f>
      </c>
      <c r="C20" s="0" t="s">
        <v>122</v>
      </c>
    </row>
    <row collapsed="false" customFormat="false" customHeight="false" hidden="false" ht="12.1" outlineLevel="0" r="21">
      <c r="A21" s="11" t="n">
        <v>46205</v>
      </c>
      <c r="B21" s="6" t="s">
        <f>=583.13</f>
      </c>
      <c r="C21" s="0" t="s">
        <v>122</v>
      </c>
    </row>
    <row collapsed="false" customFormat="false" customHeight="false" hidden="false" ht="12.1" outlineLevel="0" r="22">
      <c r="A22" s="11" t="n">
        <v>46232</v>
      </c>
      <c r="B22" s="6" t="s">
        <f>=-953.12</f>
      </c>
      <c r="C22" s="0" t="s">
        <v>113</v>
      </c>
    </row>
    <row collapsed="false" customFormat="false" customHeight="false" hidden="false" ht="12.1" outlineLevel="0" r="23">
      <c r="A23" s="11" t="n">
        <v>46274</v>
      </c>
      <c r="B23" s="8" t="s">
        <f>=-Портфель!J2</f>
      </c>
      <c r="C23" s="0" t="s">
        <v>123</v>
      </c>
    </row>
    <row collapsed="false" customFormat="false" customHeight="false" hidden="false" ht="12.1" outlineLevel="0" r="24">
      <c r="A24" s="0"/>
      <c r="B24" s="10" t="s">
        <f>=XIRR(B2:B23,A2:A23)</f>
      </c>
      <c r="C24" s="0"/>
    </row>
    <row collapsed="false" customFormat="false" customHeight="false" hidden="false" ht="12.1" outlineLevel="0" r="25">
      <c r="A25" s="0"/>
      <c r="B25" s="8" t="s">
        <f>=-SUM(B2:B23)</f>
      </c>
      <c r="C25" s="0" t="s">
        <v>125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R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126</v>
      </c>
      <c r="C1" s="0"/>
      <c r="D1" s="0"/>
      <c r="E1" s="4" t="s">
        <v>127</v>
      </c>
      <c r="F1" s="0"/>
      <c r="G1" s="0"/>
      <c r="H1" s="4" t="s">
        <v>128</v>
      </c>
      <c r="I1" s="0"/>
      <c r="J1" s="0"/>
      <c r="K1" s="4" t="s">
        <v>129</v>
      </c>
      <c r="L1" s="0"/>
      <c r="M1" s="0"/>
      <c r="N1" s="4" t="s">
        <v>130</v>
      </c>
      <c r="O1" s="0"/>
      <c r="P1" s="0"/>
      <c r="Q1" s="4" t="s">
        <v>131</v>
      </c>
      <c r="R1" s="0"/>
      <c r="S1" s="0"/>
      <c r="T1" s="4" t="s">
        <v>132</v>
      </c>
      <c r="U1" s="0"/>
      <c r="V1" s="0"/>
      <c r="W1" s="4" t="s">
        <v>133</v>
      </c>
      <c r="X1" s="0"/>
      <c r="Y1" s="0"/>
      <c r="Z1" s="4" t="s">
        <v>134</v>
      </c>
      <c r="AA1" s="0"/>
      <c r="AB1" s="0"/>
      <c r="AC1" s="4" t="s">
        <v>135</v>
      </c>
      <c r="AD1" s="0"/>
      <c r="AE1" s="0"/>
      <c r="AF1" s="4" t="s">
        <v>136</v>
      </c>
      <c r="AG1" s="0"/>
      <c r="AH1" s="0"/>
      <c r="AI1" s="4" t="s">
        <v>137</v>
      </c>
      <c r="AJ1" s="0"/>
      <c r="AK1" s="0"/>
      <c r="AL1" s="4" t="s">
        <v>138</v>
      </c>
      <c r="AM1" s="0"/>
      <c r="AN1" s="0"/>
      <c r="AO1" s="4" t="s">
        <v>139</v>
      </c>
      <c r="AP1" s="0"/>
      <c r="AQ1" s="0"/>
      <c r="AR1" s="4" t="s">
        <v>140</v>
      </c>
      <c r="AS1" s="0"/>
      <c r="AT1" s="0"/>
      <c r="AU1" s="4" t="s">
        <v>141</v>
      </c>
      <c r="AV1" s="0"/>
      <c r="AW1" s="0"/>
      <c r="AX1" s="4" t="s">
        <v>142</v>
      </c>
      <c r="AY1" s="0"/>
      <c r="AZ1" s="0"/>
      <c r="BA1" s="4" t="s">
        <v>143</v>
      </c>
      <c r="BB1" s="0"/>
      <c r="BC1" s="0"/>
      <c r="BD1" s="4" t="s">
        <v>144</v>
      </c>
      <c r="BE1" s="0"/>
      <c r="BF1" s="0"/>
      <c r="BG1" s="4" t="s">
        <v>145</v>
      </c>
      <c r="BH1" s="0"/>
      <c r="BI1" s="0"/>
      <c r="BJ1" s="4" t="s">
        <v>146</v>
      </c>
      <c r="BK1" s="0"/>
      <c r="BL1" s="0"/>
      <c r="BM1" s="4" t="s">
        <v>147</v>
      </c>
      <c r="BN1" s="0"/>
      <c r="BO1" s="0"/>
      <c r="BP1" s="4" t="s">
        <v>148</v>
      </c>
      <c r="BQ1" s="0"/>
      <c r="BR1" s="0"/>
      <c r="BS1" s="4" t="s">
        <v>149</v>
      </c>
      <c r="BT1" s="0"/>
      <c r="BU1" s="0"/>
      <c r="BV1" s="4" t="s">
        <v>150</v>
      </c>
      <c r="BW1" s="0"/>
      <c r="BX1" s="0"/>
      <c r="BY1" s="4" t="s">
        <v>151</v>
      </c>
      <c r="BZ1" s="0"/>
      <c r="CA1" s="0"/>
      <c r="CB1" s="4" t="s">
        <v>152</v>
      </c>
      <c r="CC1" s="0"/>
      <c r="CD1" s="0"/>
      <c r="CE1" s="4" t="s">
        <v>153</v>
      </c>
      <c r="CF1" s="0"/>
      <c r="CG1" s="0"/>
      <c r="CH1" s="4" t="s">
        <v>154</v>
      </c>
      <c r="CI1" s="0"/>
      <c r="CJ1" s="0"/>
      <c r="CK1" s="4" t="s">
        <v>155</v>
      </c>
      <c r="CL1" s="0"/>
      <c r="CM1" s="0"/>
      <c r="CN1" s="4" t="s">
        <v>156</v>
      </c>
      <c r="CO1" s="0"/>
      <c r="CP1" s="0"/>
      <c r="CQ1" s="4" t="s">
        <v>157</v>
      </c>
      <c r="CR1" s="0"/>
      <c r="CS1" s="0"/>
      <c r="CT1" s="4" t="s">
        <v>158</v>
      </c>
      <c r="CU1" s="0"/>
      <c r="CV1" s="0"/>
      <c r="CW1" s="4" t="s">
        <v>159</v>
      </c>
      <c r="CX1" s="0"/>
      <c r="CY1" s="0"/>
      <c r="CZ1" s="4" t="s">
        <v>160</v>
      </c>
      <c r="DA1" s="0"/>
      <c r="DB1" s="0"/>
      <c r="DC1" s="4" t="s">
        <v>161</v>
      </c>
      <c r="DD1" s="0"/>
      <c r="DE1" s="0"/>
      <c r="DF1" s="4" t="s">
        <v>162</v>
      </c>
      <c r="DG1" s="0"/>
      <c r="DH1" s="0"/>
      <c r="DI1" s="4" t="s">
        <v>163</v>
      </c>
      <c r="DJ1" s="0"/>
      <c r="DK1" s="0"/>
      <c r="DL1" s="4" t="s">
        <v>164</v>
      </c>
      <c r="DM1" s="0"/>
      <c r="DN1" s="0"/>
      <c r="DO1" s="4" t="s">
        <v>165</v>
      </c>
      <c r="DP1" s="0"/>
      <c r="DQ1" s="0"/>
      <c r="DR1" s="4" t="s">
        <v>166</v>
      </c>
      <c r="DS1" s="0"/>
      <c r="DT1" s="0"/>
      <c r="DU1" s="4" t="s">
        <v>167</v>
      </c>
      <c r="DV1" s="0"/>
      <c r="DW1" s="0"/>
      <c r="DX1" s="4" t="s">
        <v>168</v>
      </c>
      <c r="DY1" s="0"/>
      <c r="DZ1" s="0"/>
      <c r="EA1" s="4" t="s">
        <v>169</v>
      </c>
      <c r="EB1" s="0"/>
      <c r="EC1" s="0"/>
      <c r="ED1" s="4" t="s">
        <v>170</v>
      </c>
      <c r="EE1" s="0"/>
      <c r="EF1" s="0"/>
      <c r="EG1" s="4" t="s">
        <v>171</v>
      </c>
      <c r="EH1" s="0"/>
      <c r="EI1" s="0"/>
      <c r="EJ1" s="4" t="s">
        <v>172</v>
      </c>
      <c r="EK1" s="0"/>
      <c r="EL1" s="0"/>
      <c r="EM1" s="4" t="s">
        <v>173</v>
      </c>
      <c r="EN1" s="0"/>
      <c r="EO1" s="0"/>
      <c r="EP1" s="4" t="s">
        <v>174</v>
      </c>
      <c r="EQ1" s="0"/>
      <c r="ER1" s="0"/>
      <c r="ES1" s="4" t="s">
        <v>175</v>
      </c>
      <c r="ET1" s="0"/>
      <c r="EU1" s="0"/>
      <c r="EV1" s="4" t="s">
        <v>176</v>
      </c>
      <c r="EW1" s="0"/>
      <c r="EX1" s="0"/>
      <c r="EY1" s="4" t="s">
        <v>177</v>
      </c>
      <c r="EZ1" s="0"/>
      <c r="FA1" s="0"/>
      <c r="FB1" s="4" t="s">
        <v>178</v>
      </c>
      <c r="FC1" s="0"/>
      <c r="FD1" s="0"/>
      <c r="FE1" s="4" t="s">
        <v>179</v>
      </c>
      <c r="FF1" s="0"/>
      <c r="FG1" s="0"/>
      <c r="FH1" s="4" t="s">
        <v>180</v>
      </c>
      <c r="FI1" s="0"/>
      <c r="FJ1" s="0"/>
      <c r="FK1" s="4" t="s">
        <v>181</v>
      </c>
      <c r="FL1" s="0"/>
      <c r="FM1" s="0"/>
      <c r="FN1" s="4" t="s">
        <v>182</v>
      </c>
      <c r="FO1" s="0"/>
      <c r="FP1" s="0"/>
      <c r="FQ1" s="4" t="s">
        <v>183</v>
      </c>
      <c r="FR1" s="0"/>
    </row>
    <row collapsed="false" customFormat="false" customHeight="false" hidden="false" ht="12.1" outlineLevel="0" r="2">
      <c r="A2" s="11" t="n">
        <v>45096</v>
      </c>
      <c r="B2" s="6" t="n">
        <v>1708.86</v>
      </c>
      <c r="C2" s="0" t="s">
        <v>122</v>
      </c>
      <c r="D2" s="11" t="n">
        <v>45096</v>
      </c>
      <c r="E2" s="6" t="n">
        <v>2423.74</v>
      </c>
      <c r="F2" s="0" t="s">
        <v>122</v>
      </c>
      <c r="G2" s="11" t="n">
        <v>45096</v>
      </c>
      <c r="H2" s="6" t="n">
        <v>1842.07</v>
      </c>
      <c r="I2" s="0" t="s">
        <v>122</v>
      </c>
      <c r="J2" s="11" t="n">
        <v>45096</v>
      </c>
      <c r="K2" s="6" t="n">
        <v>416.03</v>
      </c>
      <c r="L2" s="0" t="s">
        <v>122</v>
      </c>
      <c r="M2" s="11" t="n">
        <v>45128</v>
      </c>
      <c r="N2" s="6" t="n">
        <v>202.88</v>
      </c>
      <c r="O2" s="0" t="s">
        <v>122</v>
      </c>
      <c r="P2" s="11" t="n">
        <v>45128</v>
      </c>
      <c r="Q2" s="6" t="n">
        <v>51.19</v>
      </c>
      <c r="R2" s="0" t="s">
        <v>122</v>
      </c>
      <c r="S2" s="11" t="n">
        <v>45139</v>
      </c>
      <c r="T2" s="6" t="n">
        <v>879.54</v>
      </c>
      <c r="U2" s="0" t="s">
        <v>122</v>
      </c>
      <c r="V2" s="11" t="n">
        <v>45152</v>
      </c>
      <c r="W2" s="6" t="n">
        <v>795.14</v>
      </c>
      <c r="X2" s="0" t="s">
        <v>122</v>
      </c>
      <c r="Y2" s="11" t="n">
        <v>45160</v>
      </c>
      <c r="Z2" s="6" t="n">
        <v>851.09</v>
      </c>
      <c r="AA2" s="0" t="s">
        <v>122</v>
      </c>
      <c r="AB2" s="11" t="n">
        <v>45166</v>
      </c>
      <c r="AC2" s="6" t="n">
        <v>1710.86</v>
      </c>
      <c r="AD2" s="0" t="s">
        <v>122</v>
      </c>
      <c r="AE2" s="11" t="n">
        <v>45167</v>
      </c>
      <c r="AF2" s="6" t="n">
        <v>6746.89</v>
      </c>
      <c r="AG2" s="0" t="s">
        <v>122</v>
      </c>
      <c r="AH2" s="11" t="n">
        <v>45168</v>
      </c>
      <c r="AI2" s="6" t="n">
        <v>2778.72</v>
      </c>
      <c r="AJ2" s="0" t="s">
        <v>122</v>
      </c>
      <c r="AK2" s="11" t="n">
        <v>45211</v>
      </c>
      <c r="AL2" s="6" t="n">
        <v>18662.12</v>
      </c>
      <c r="AM2" s="0" t="s">
        <v>122</v>
      </c>
      <c r="AN2" s="11" t="n">
        <v>45215</v>
      </c>
      <c r="AO2" s="6" t="n">
        <v>18748.08</v>
      </c>
      <c r="AP2" s="0" t="s">
        <v>122</v>
      </c>
      <c r="AQ2" s="11" t="n">
        <v>45266</v>
      </c>
      <c r="AR2" s="6" t="n">
        <v>3774.02</v>
      </c>
      <c r="AS2" s="0" t="s">
        <v>122</v>
      </c>
      <c r="AT2" s="11" t="n">
        <v>45267</v>
      </c>
      <c r="AU2" s="6" t="n">
        <v>1564.48</v>
      </c>
      <c r="AV2" s="0" t="s">
        <v>122</v>
      </c>
      <c r="AW2" s="11" t="n">
        <v>45267</v>
      </c>
      <c r="AX2" s="6" t="n">
        <v>1066.85</v>
      </c>
      <c r="AY2" s="0" t="s">
        <v>122</v>
      </c>
      <c r="AZ2" s="11" t="n">
        <v>45267</v>
      </c>
      <c r="BA2" s="6" t="n">
        <v>1111.14</v>
      </c>
      <c r="BB2" s="0" t="s">
        <v>122</v>
      </c>
      <c r="BC2" s="11" t="n">
        <v>45267</v>
      </c>
      <c r="BD2" s="6" t="n">
        <v>389.01</v>
      </c>
      <c r="BE2" s="0" t="s">
        <v>122</v>
      </c>
      <c r="BF2" s="11" t="n">
        <v>45267</v>
      </c>
      <c r="BG2" s="6" t="n">
        <v>1382.89</v>
      </c>
      <c r="BH2" s="0" t="s">
        <v>122</v>
      </c>
      <c r="BI2" s="11" t="n">
        <v>45273</v>
      </c>
      <c r="BJ2" s="6" t="n">
        <v>708.96</v>
      </c>
      <c r="BK2" s="0" t="s">
        <v>122</v>
      </c>
      <c r="BL2" s="11" t="n">
        <v>45273</v>
      </c>
      <c r="BM2" s="6" t="n">
        <v>1310.8</v>
      </c>
      <c r="BN2" s="0" t="s">
        <v>122</v>
      </c>
      <c r="BO2" s="11" t="n">
        <v>45274</v>
      </c>
      <c r="BP2" s="6" t="n">
        <v>164.13</v>
      </c>
      <c r="BQ2" s="0" t="s">
        <v>122</v>
      </c>
      <c r="BR2" s="11" t="n">
        <v>45275</v>
      </c>
      <c r="BS2" s="6" t="n">
        <v>711.59</v>
      </c>
      <c r="BT2" s="0" t="s">
        <v>122</v>
      </c>
      <c r="BU2" s="11" t="n">
        <v>45285</v>
      </c>
      <c r="BV2" s="6" t="n">
        <v>4071.25</v>
      </c>
      <c r="BW2" s="0" t="s">
        <v>122</v>
      </c>
      <c r="BX2" s="11" t="n">
        <v>45285</v>
      </c>
      <c r="BY2" s="6" t="n">
        <v>1914.03</v>
      </c>
      <c r="BZ2" s="0" t="s">
        <v>122</v>
      </c>
      <c r="CA2" s="11" t="n">
        <v>45324</v>
      </c>
      <c r="CB2" s="6" t="n">
        <v>549.48</v>
      </c>
      <c r="CC2" s="0" t="s">
        <v>122</v>
      </c>
      <c r="CD2" s="11" t="n">
        <v>45324</v>
      </c>
      <c r="CE2" s="6" t="n">
        <v>3409.72</v>
      </c>
      <c r="CF2" s="0" t="s">
        <v>122</v>
      </c>
      <c r="CG2" s="11" t="n">
        <v>45358</v>
      </c>
      <c r="CH2" s="6" t="n">
        <v>6238.62</v>
      </c>
      <c r="CI2" s="0" t="s">
        <v>122</v>
      </c>
      <c r="CJ2" s="11" t="n">
        <v>45362</v>
      </c>
      <c r="CK2" s="6" t="n">
        <v>7770.88</v>
      </c>
      <c r="CL2" s="0" t="s">
        <v>122</v>
      </c>
      <c r="CM2" s="11" t="n">
        <v>45366</v>
      </c>
      <c r="CN2" s="6" t="n">
        <v>5855.69</v>
      </c>
      <c r="CO2" s="0" t="s">
        <v>122</v>
      </c>
      <c r="CP2" s="11" t="n">
        <v>45366</v>
      </c>
      <c r="CQ2" s="6" t="n">
        <v>3264.61</v>
      </c>
      <c r="CR2" s="0" t="s">
        <v>122</v>
      </c>
      <c r="CS2" s="11" t="n">
        <v>45366</v>
      </c>
      <c r="CT2" s="6" t="n">
        <v>6764.41</v>
      </c>
      <c r="CU2" s="0" t="s">
        <v>122</v>
      </c>
      <c r="CV2" s="11" t="n">
        <v>45366</v>
      </c>
      <c r="CW2" s="6" t="n">
        <v>5983.78</v>
      </c>
      <c r="CX2" s="0" t="s">
        <v>122</v>
      </c>
      <c r="CY2" s="11" t="n">
        <v>45369</v>
      </c>
      <c r="CZ2" s="6" t="n">
        <v>6078.04</v>
      </c>
      <c r="DA2" s="0" t="s">
        <v>122</v>
      </c>
      <c r="DB2" s="11" t="n">
        <v>45370</v>
      </c>
      <c r="DC2" s="6" t="n">
        <v>3747</v>
      </c>
      <c r="DD2" s="0" t="s">
        <v>122</v>
      </c>
      <c r="DE2" s="11" t="n">
        <v>45370</v>
      </c>
      <c r="DF2" s="6" t="n">
        <v>6198.6</v>
      </c>
      <c r="DG2" s="0" t="s">
        <v>122</v>
      </c>
      <c r="DH2" s="11" t="n">
        <v>45371</v>
      </c>
      <c r="DI2" s="6" t="n">
        <v>2496.1</v>
      </c>
      <c r="DJ2" s="0" t="s">
        <v>122</v>
      </c>
      <c r="DK2" s="11" t="n">
        <v>45372</v>
      </c>
      <c r="DL2" s="6" t="n">
        <v>9499.6</v>
      </c>
      <c r="DM2" s="0" t="s">
        <v>122</v>
      </c>
      <c r="DN2" s="11" t="n">
        <v>45373</v>
      </c>
      <c r="DO2" s="6" t="n">
        <v>162.98</v>
      </c>
      <c r="DP2" s="0" t="s">
        <v>122</v>
      </c>
      <c r="DQ2" s="11" t="n">
        <v>45383</v>
      </c>
      <c r="DR2" s="6" t="n">
        <v>1651.32</v>
      </c>
      <c r="DS2" s="0" t="s">
        <v>122</v>
      </c>
      <c r="DT2" s="11" t="n">
        <v>45384</v>
      </c>
      <c r="DU2" s="6" t="n">
        <v>1643.31</v>
      </c>
      <c r="DV2" s="0" t="s">
        <v>122</v>
      </c>
      <c r="DW2" s="11" t="n">
        <v>45407</v>
      </c>
      <c r="DX2" s="6" t="n">
        <v>30829.64</v>
      </c>
      <c r="DY2" s="0" t="s">
        <v>122</v>
      </c>
      <c r="DZ2" s="11" t="n">
        <v>45447</v>
      </c>
      <c r="EA2" s="6" t="n">
        <v>16938.54</v>
      </c>
      <c r="EB2" s="0" t="s">
        <v>122</v>
      </c>
      <c r="EC2" s="11" t="n">
        <v>45460</v>
      </c>
      <c r="ED2" s="6" t="n">
        <v>2145.71</v>
      </c>
      <c r="EE2" s="0" t="s">
        <v>122</v>
      </c>
      <c r="EF2" s="11" t="n">
        <v>45460</v>
      </c>
      <c r="EG2" s="6" t="n">
        <v>2881.71</v>
      </c>
      <c r="EH2" s="0" t="s">
        <v>122</v>
      </c>
      <c r="EI2" s="11" t="n">
        <v>45539</v>
      </c>
      <c r="EJ2" s="6" t="n">
        <v>3725.86</v>
      </c>
      <c r="EK2" s="0" t="s">
        <v>122</v>
      </c>
      <c r="EL2" s="11" t="n">
        <v>45540</v>
      </c>
      <c r="EM2" s="6" t="n">
        <v>3345.68</v>
      </c>
      <c r="EN2" s="0" t="s">
        <v>122</v>
      </c>
      <c r="EO2" s="11" t="n">
        <v>45772</v>
      </c>
      <c r="EP2" s="6" t="n">
        <v>403.28</v>
      </c>
      <c r="EQ2" s="0" t="s">
        <v>122</v>
      </c>
      <c r="ER2" s="11" t="n">
        <v>46009</v>
      </c>
      <c r="ES2" s="6" t="n">
        <v>4185.14</v>
      </c>
      <c r="ET2" s="0" t="s">
        <v>122</v>
      </c>
      <c r="EU2" s="11" t="n">
        <v>46009</v>
      </c>
      <c r="EV2" s="6" t="n">
        <v>4597.68</v>
      </c>
      <c r="EW2" s="0" t="s">
        <v>122</v>
      </c>
      <c r="EX2" s="11" t="n">
        <v>46009</v>
      </c>
      <c r="EY2" s="6" t="n">
        <v>792.94</v>
      </c>
      <c r="EZ2" s="0" t="s">
        <v>122</v>
      </c>
      <c r="FA2" s="11" t="n">
        <v>46009</v>
      </c>
      <c r="FB2" s="6" t="n">
        <v>4286.83</v>
      </c>
      <c r="FC2" s="0" t="s">
        <v>122</v>
      </c>
      <c r="FD2" s="11" t="n">
        <v>46009</v>
      </c>
      <c r="FE2" s="6" t="n">
        <v>3216.07</v>
      </c>
      <c r="FF2" s="0" t="s">
        <v>122</v>
      </c>
      <c r="FG2" s="11" t="n">
        <v>46009</v>
      </c>
      <c r="FH2" s="6" t="n">
        <v>2997.4</v>
      </c>
      <c r="FI2" s="0" t="s">
        <v>122</v>
      </c>
      <c r="FJ2" s="11" t="n">
        <v>46009</v>
      </c>
      <c r="FK2" s="6" t="n">
        <v>12883.62</v>
      </c>
      <c r="FL2" s="0" t="s">
        <v>122</v>
      </c>
      <c r="FM2" s="11" t="n">
        <v>46010</v>
      </c>
      <c r="FN2" s="6" t="n">
        <v>4238.89</v>
      </c>
      <c r="FO2" s="0" t="s">
        <v>122</v>
      </c>
      <c r="FP2" s="11" t="n">
        <v>46010</v>
      </c>
      <c r="FQ2" s="6" t="n">
        <v>3610.88</v>
      </c>
      <c r="FR2" s="0" t="s">
        <v>122</v>
      </c>
    </row>
    <row collapsed="false" customFormat="false" customHeight="false" hidden="false" ht="12.1" outlineLevel="0" r="3">
      <c r="A3" s="11" t="n">
        <v>45127</v>
      </c>
      <c r="B3" s="6" t="n">
        <v>1723.76</v>
      </c>
      <c r="C3" s="0" t="s">
        <v>122</v>
      </c>
      <c r="D3" s="11" t="n">
        <v>45210</v>
      </c>
      <c r="E3" s="6" t="n">
        <v>-2611.51</v>
      </c>
      <c r="F3" s="0" t="s">
        <v>124</v>
      </c>
      <c r="G3" s="11" t="n">
        <v>45167</v>
      </c>
      <c r="H3" s="6" t="n">
        <v>-1079.43</v>
      </c>
      <c r="I3" s="0" t="s">
        <v>124</v>
      </c>
      <c r="J3" s="11" t="n">
        <v>45210</v>
      </c>
      <c r="K3" s="6" t="n">
        <v>-435.73</v>
      </c>
      <c r="L3" s="0" t="s">
        <v>124</v>
      </c>
      <c r="M3" s="11" t="n">
        <v>45187</v>
      </c>
      <c r="N3" s="6" t="n">
        <v>-3.56</v>
      </c>
      <c r="O3" s="0" t="s">
        <v>68</v>
      </c>
      <c r="P3" s="11" t="n">
        <v>45168</v>
      </c>
      <c r="Q3" s="6" t="n">
        <v>-1.17</v>
      </c>
      <c r="R3" s="0" t="s">
        <v>66</v>
      </c>
      <c r="S3" s="11" t="n">
        <v>45167</v>
      </c>
      <c r="T3" s="6" t="n">
        <v>-829.63</v>
      </c>
      <c r="U3" s="0" t="s">
        <v>124</v>
      </c>
      <c r="V3" s="11" t="n">
        <v>45210</v>
      </c>
      <c r="W3" s="6" t="n">
        <v>-785.87</v>
      </c>
      <c r="X3" s="0" t="s">
        <v>124</v>
      </c>
      <c r="Y3" s="11" t="n">
        <v>45167</v>
      </c>
      <c r="Z3" s="6" t="n">
        <v>-827.84</v>
      </c>
      <c r="AA3" s="0" t="s">
        <v>124</v>
      </c>
      <c r="AB3" s="11" t="n">
        <v>45167</v>
      </c>
      <c r="AC3" s="6" t="n">
        <v>-2342.63</v>
      </c>
      <c r="AD3" s="0" t="s">
        <v>124</v>
      </c>
      <c r="AE3" s="11" t="n">
        <v>45210</v>
      </c>
      <c r="AF3" s="6" t="n">
        <v>-6922.54</v>
      </c>
      <c r="AG3" s="0" t="s">
        <v>124</v>
      </c>
      <c r="AH3" s="11" t="n">
        <v>45168</v>
      </c>
      <c r="AI3" s="6" t="n">
        <v>1111.39</v>
      </c>
      <c r="AJ3" s="0" t="s">
        <v>122</v>
      </c>
      <c r="AK3" s="11" t="n">
        <v>45211</v>
      </c>
      <c r="AL3" s="6" t="n">
        <v>-18692.85</v>
      </c>
      <c r="AM3" s="0" t="s">
        <v>124</v>
      </c>
      <c r="AN3" s="11" t="n">
        <v>45308</v>
      </c>
      <c r="AO3" s="6" t="n">
        <v>-610.1</v>
      </c>
      <c r="AP3" s="0" t="s">
        <v>76</v>
      </c>
      <c r="AQ3" s="11" t="n">
        <v>45324</v>
      </c>
      <c r="AR3" s="6" t="n">
        <v>-4899.27</v>
      </c>
      <c r="AS3" s="0" t="s">
        <v>124</v>
      </c>
      <c r="AT3" s="11" t="n">
        <v>45356</v>
      </c>
      <c r="AU3" s="6" t="n">
        <v>-1850.01</v>
      </c>
      <c r="AV3" s="0" t="s">
        <v>124</v>
      </c>
      <c r="AW3" s="11" t="n">
        <v>45267</v>
      </c>
      <c r="AX3" s="6" t="n">
        <v>990.8</v>
      </c>
      <c r="AY3" s="0" t="s">
        <v>122</v>
      </c>
      <c r="AZ3" s="11" t="n">
        <v>45317</v>
      </c>
      <c r="BA3" s="6" t="n">
        <v>-1222.77</v>
      </c>
      <c r="BB3" s="0" t="s">
        <v>124</v>
      </c>
      <c r="BC3" s="11" t="n">
        <v>45288</v>
      </c>
      <c r="BD3" s="6" t="n">
        <v>1130.36</v>
      </c>
      <c r="BE3" s="0" t="s">
        <v>122</v>
      </c>
      <c r="BF3" s="11" t="n">
        <v>45267</v>
      </c>
      <c r="BG3" s="6" t="n">
        <v>552.08</v>
      </c>
      <c r="BH3" s="0" t="s">
        <v>122</v>
      </c>
      <c r="BI3" s="11" t="n">
        <v>45278</v>
      </c>
      <c r="BJ3" s="6" t="n">
        <v>745.39</v>
      </c>
      <c r="BK3" s="0" t="s">
        <v>122</v>
      </c>
      <c r="BL3" s="11" t="n">
        <v>45315</v>
      </c>
      <c r="BM3" s="6" t="n">
        <v>61.37</v>
      </c>
      <c r="BN3" s="0" t="s">
        <v>122</v>
      </c>
      <c r="BO3" s="11" t="n">
        <v>45278</v>
      </c>
      <c r="BP3" s="6" t="n">
        <v>-168.42</v>
      </c>
      <c r="BQ3" s="0" t="s">
        <v>124</v>
      </c>
      <c r="BR3" s="11" t="n">
        <v>45275</v>
      </c>
      <c r="BS3" s="6" t="n">
        <v>1423.18</v>
      </c>
      <c r="BT3" s="0" t="s">
        <v>122</v>
      </c>
      <c r="BU3" s="11" t="n">
        <v>45288</v>
      </c>
      <c r="BV3" s="6" t="n">
        <v>1985.98</v>
      </c>
      <c r="BW3" s="0" t="s">
        <v>122</v>
      </c>
      <c r="BX3" s="11" t="n">
        <v>45356</v>
      </c>
      <c r="BY3" s="6" t="n">
        <v>-2360.61</v>
      </c>
      <c r="BZ3" s="0" t="s">
        <v>124</v>
      </c>
      <c r="CA3" s="11" t="n">
        <v>45324</v>
      </c>
      <c r="CB3" s="6" t="n">
        <v>549.48</v>
      </c>
      <c r="CC3" s="0" t="s">
        <v>122</v>
      </c>
      <c r="CD3" s="11" t="n">
        <v>45351</v>
      </c>
      <c r="CE3" s="6" t="n">
        <v>3261.61</v>
      </c>
      <c r="CF3" s="0" t="s">
        <v>122</v>
      </c>
      <c r="CG3" s="11" t="n">
        <v>45366</v>
      </c>
      <c r="CH3" s="6" t="n">
        <v>-6294.06</v>
      </c>
      <c r="CI3" s="0" t="s">
        <v>124</v>
      </c>
      <c r="CJ3" s="11" t="n">
        <v>45366</v>
      </c>
      <c r="CK3" s="6" t="n">
        <v>1500.55</v>
      </c>
      <c r="CL3" s="0" t="s">
        <v>122</v>
      </c>
      <c r="CM3" s="11" t="n">
        <v>45370</v>
      </c>
      <c r="CN3" s="6" t="n">
        <v>-5927.25</v>
      </c>
      <c r="CO3" s="0" t="s">
        <v>124</v>
      </c>
      <c r="CP3" s="11" t="n">
        <v>45366</v>
      </c>
      <c r="CQ3" s="6" t="n">
        <v>3264.61</v>
      </c>
      <c r="CR3" s="0" t="s">
        <v>122</v>
      </c>
      <c r="CS3" s="11" t="n">
        <v>45369</v>
      </c>
      <c r="CT3" s="6" t="n">
        <v>-6534.77</v>
      </c>
      <c r="CU3" s="0" t="s">
        <v>124</v>
      </c>
      <c r="CV3" s="11" t="n">
        <v>45371</v>
      </c>
      <c r="CW3" s="6" t="n">
        <v>2961.47</v>
      </c>
      <c r="CX3" s="0" t="s">
        <v>122</v>
      </c>
      <c r="CY3" s="11" t="n">
        <v>45369</v>
      </c>
      <c r="CZ3" s="6" t="n">
        <v>-3046.56</v>
      </c>
      <c r="DA3" s="0" t="s">
        <v>124</v>
      </c>
      <c r="DB3" s="11" t="n">
        <v>45370</v>
      </c>
      <c r="DC3" s="6" t="n">
        <v>-3710.14</v>
      </c>
      <c r="DD3" s="0" t="s">
        <v>124</v>
      </c>
      <c r="DE3" s="11" t="n">
        <v>45383</v>
      </c>
      <c r="DF3" s="6" t="n">
        <v>13377.69</v>
      </c>
      <c r="DG3" s="0" t="s">
        <v>122</v>
      </c>
      <c r="DH3" s="11" t="n">
        <v>45371</v>
      </c>
      <c r="DI3" s="6" t="n">
        <v>21854.45</v>
      </c>
      <c r="DJ3" s="0" t="s">
        <v>122</v>
      </c>
      <c r="DK3" s="11" t="n">
        <v>45372</v>
      </c>
      <c r="DL3" s="6" t="n">
        <v>-9134.68</v>
      </c>
      <c r="DM3" s="0" t="s">
        <v>124</v>
      </c>
      <c r="DN3" s="11" t="n">
        <v>45380</v>
      </c>
      <c r="DO3" s="6" t="n">
        <v>547.68</v>
      </c>
      <c r="DP3" s="0" t="s">
        <v>122</v>
      </c>
      <c r="DQ3" s="11" t="n">
        <v>45384</v>
      </c>
      <c r="DR3" s="6" t="n">
        <v>-1643.29</v>
      </c>
      <c r="DS3" s="0" t="s">
        <v>124</v>
      </c>
      <c r="DT3" s="11" t="n">
        <v>45385</v>
      </c>
      <c r="DU3" s="6" t="n">
        <v>-1632.19</v>
      </c>
      <c r="DV3" s="0" t="s">
        <v>124</v>
      </c>
      <c r="DW3" s="11" t="n">
        <v>45444</v>
      </c>
      <c r="DX3" s="6" t="n">
        <v>-2830.23</v>
      </c>
      <c r="DY3" s="0" t="s">
        <v>124</v>
      </c>
      <c r="DZ3" s="11" t="n">
        <v>45460</v>
      </c>
      <c r="EA3" s="6" t="n">
        <v>-677.86</v>
      </c>
      <c r="EB3" s="0" t="s">
        <v>124</v>
      </c>
      <c r="EC3" s="11" t="n">
        <v>45460</v>
      </c>
      <c r="ED3" s="6" t="n">
        <v>3218.57</v>
      </c>
      <c r="EE3" s="0" t="s">
        <v>122</v>
      </c>
      <c r="EF3" s="11" t="n">
        <v>45460</v>
      </c>
      <c r="EG3" s="6" t="n">
        <v>1920.56</v>
      </c>
      <c r="EH3" s="0" t="s">
        <v>122</v>
      </c>
      <c r="EI3" s="11" t="n">
        <v>45548</v>
      </c>
      <c r="EJ3" s="6" t="n">
        <v>-3906.38</v>
      </c>
      <c r="EK3" s="0" t="s">
        <v>124</v>
      </c>
      <c r="EL3" s="11" t="n">
        <v>45554</v>
      </c>
      <c r="EM3" s="6" t="n">
        <v>-2813.74</v>
      </c>
      <c r="EN3" s="0" t="s">
        <v>124</v>
      </c>
      <c r="EO3" s="11" t="n">
        <v>45804</v>
      </c>
      <c r="EP3" s="6" t="n">
        <v>1520.83</v>
      </c>
      <c r="EQ3" s="0" t="s">
        <v>122</v>
      </c>
      <c r="ER3" s="11" t="n">
        <v>46010</v>
      </c>
      <c r="ES3" s="6" t="n">
        <v>-594.72</v>
      </c>
      <c r="ET3" s="0" t="s">
        <v>124</v>
      </c>
      <c r="EU3" s="11" t="n">
        <v>46010</v>
      </c>
      <c r="EV3" s="6" t="n">
        <v>-2306.36</v>
      </c>
      <c r="EW3" s="0" t="s">
        <v>124</v>
      </c>
      <c r="EX3" s="11" t="n">
        <v>46009</v>
      </c>
      <c r="EY3" s="6" t="n">
        <v>792.84</v>
      </c>
      <c r="EZ3" s="0" t="s">
        <v>122</v>
      </c>
      <c r="FA3" s="11" t="n">
        <v>46140</v>
      </c>
      <c r="FB3" s="6" t="n">
        <v>-4048.7</v>
      </c>
      <c r="FC3" s="0" t="s">
        <v>124</v>
      </c>
      <c r="FD3" s="11" t="n">
        <v>46010</v>
      </c>
      <c r="FE3" s="6" t="n">
        <v>647.51</v>
      </c>
      <c r="FF3" s="0" t="s">
        <v>122</v>
      </c>
      <c r="FG3" s="11" t="n">
        <v>46028</v>
      </c>
      <c r="FH3" s="6" t="n">
        <v>-320</v>
      </c>
      <c r="FI3" s="0" t="s">
        <v>94</v>
      </c>
      <c r="FJ3" s="11" t="n">
        <v>46010</v>
      </c>
      <c r="FK3" s="6" t="n">
        <v>3419.49</v>
      </c>
      <c r="FL3" s="0" t="s">
        <v>122</v>
      </c>
      <c r="FM3" s="11" t="n">
        <v>46013</v>
      </c>
      <c r="FN3" s="6" t="n">
        <v>-124.55</v>
      </c>
      <c r="FO3" s="0" t="s">
        <v>90</v>
      </c>
      <c r="FP3" s="11" t="n">
        <v>46129</v>
      </c>
      <c r="FQ3" s="6" t="n">
        <v>-2250.89</v>
      </c>
      <c r="FR3" s="0" t="s">
        <v>124</v>
      </c>
    </row>
    <row collapsed="false" customFormat="false" customHeight="false" hidden="false" ht="12.1" outlineLevel="0" r="4">
      <c r="A4" s="11" t="n">
        <v>45210</v>
      </c>
      <c r="B4" s="6" t="n">
        <v>-3352.91</v>
      </c>
      <c r="C4" s="0" t="s">
        <v>124</v>
      </c>
      <c r="D4" s="11" t="n">
        <v>45267</v>
      </c>
      <c r="E4" s="6" t="n">
        <v>2706.16</v>
      </c>
      <c r="F4" s="0" t="s">
        <v>122</v>
      </c>
      <c r="G4" s="11" t="n">
        <v>45167</v>
      </c>
      <c r="H4" s="6" t="n">
        <v>-1079.43</v>
      </c>
      <c r="I4" s="0" t="s">
        <v>124</v>
      </c>
      <c r="J4" s="11" t="n">
        <v>45232</v>
      </c>
      <c r="K4" s="6" t="n">
        <v>425.13</v>
      </c>
      <c r="L4" s="0" t="s">
        <v>122</v>
      </c>
      <c r="M4" s="11" t="n">
        <v>45278</v>
      </c>
      <c r="N4" s="6" t="n">
        <v>-3.56</v>
      </c>
      <c r="O4" s="0" t="s">
        <v>68</v>
      </c>
      <c r="P4" s="11" t="n">
        <v>45266</v>
      </c>
      <c r="Q4" s="6" t="n">
        <v>-1.26</v>
      </c>
      <c r="R4" s="0" t="s">
        <v>71</v>
      </c>
      <c r="S4" s="11" t="n">
        <v>45273</v>
      </c>
      <c r="T4" s="6" t="n">
        <v>351.53</v>
      </c>
      <c r="U4" s="0" t="s">
        <v>122</v>
      </c>
      <c r="V4" s="0"/>
      <c r="W4" s="10" t="s">
        <f>=XIRR(W2:W3,V2:V3)</f>
      </c>
      <c r="X4" s="0"/>
      <c r="Y4" s="11" t="n">
        <v>45210</v>
      </c>
      <c r="Z4" s="6" t="n">
        <v>757.98</v>
      </c>
      <c r="AA4" s="0" t="s">
        <v>122</v>
      </c>
      <c r="AB4" s="11" t="n">
        <v>45539</v>
      </c>
      <c r="AC4" s="6" t="n">
        <v>3245.09</v>
      </c>
      <c r="AD4" s="0" t="s">
        <v>122</v>
      </c>
      <c r="AE4" s="11" t="n">
        <v>45210</v>
      </c>
      <c r="AF4" s="6" t="n">
        <v>6965.57</v>
      </c>
      <c r="AG4" s="0" t="s">
        <v>122</v>
      </c>
      <c r="AH4" s="11" t="n">
        <v>45208</v>
      </c>
      <c r="AI4" s="6" t="n">
        <v>1082.93</v>
      </c>
      <c r="AJ4" s="0" t="s">
        <v>122</v>
      </c>
      <c r="AK4" s="11" t="n">
        <v>45314</v>
      </c>
      <c r="AL4" s="6" t="n">
        <v>5784.63</v>
      </c>
      <c r="AM4" s="0" t="s">
        <v>122</v>
      </c>
      <c r="AN4" s="11" t="n">
        <v>45371</v>
      </c>
      <c r="AO4" s="6" t="n">
        <v>-18827.62</v>
      </c>
      <c r="AP4" s="0" t="s">
        <v>124</v>
      </c>
      <c r="AQ4" s="11" t="n">
        <v>45447</v>
      </c>
      <c r="AR4" s="6" t="n">
        <v>27375.89</v>
      </c>
      <c r="AS4" s="0" t="s">
        <v>122</v>
      </c>
      <c r="AT4" s="0"/>
      <c r="AU4" s="10" t="s">
        <f>=XIRR(AU2:AU3,AT2:AT3)</f>
      </c>
      <c r="AV4" s="0"/>
      <c r="AW4" s="11" t="n">
        <v>45308</v>
      </c>
      <c r="AX4" s="6" t="n">
        <v>-668.46</v>
      </c>
      <c r="AY4" s="0" t="s">
        <v>124</v>
      </c>
      <c r="AZ4" s="11" t="n">
        <v>45366</v>
      </c>
      <c r="BA4" s="6" t="n">
        <v>6957.48</v>
      </c>
      <c r="BB4" s="0" t="s">
        <v>122</v>
      </c>
      <c r="BC4" s="11" t="n">
        <v>45288</v>
      </c>
      <c r="BD4" s="6" t="n">
        <v>376.79</v>
      </c>
      <c r="BE4" s="0" t="s">
        <v>122</v>
      </c>
      <c r="BF4" s="11" t="n">
        <v>45268</v>
      </c>
      <c r="BG4" s="6" t="n">
        <v>274.9</v>
      </c>
      <c r="BH4" s="0" t="s">
        <v>122</v>
      </c>
      <c r="BI4" s="11" t="n">
        <v>45285</v>
      </c>
      <c r="BJ4" s="6" t="n">
        <v>1426.34</v>
      </c>
      <c r="BK4" s="0" t="s">
        <v>122</v>
      </c>
      <c r="BL4" s="11" t="n">
        <v>45327</v>
      </c>
      <c r="BM4" s="6" t="n">
        <v>495.91</v>
      </c>
      <c r="BN4" s="0" t="s">
        <v>122</v>
      </c>
      <c r="BO4" s="11" t="n">
        <v>45314</v>
      </c>
      <c r="BP4" s="6" t="n">
        <v>3253.4</v>
      </c>
      <c r="BQ4" s="0" t="s">
        <v>122</v>
      </c>
      <c r="BR4" s="11" t="n">
        <v>45350</v>
      </c>
      <c r="BS4" s="6" t="n">
        <v>-46.01</v>
      </c>
      <c r="BT4" s="0" t="s">
        <v>78</v>
      </c>
      <c r="BU4" s="11" t="n">
        <v>45288</v>
      </c>
      <c r="BV4" s="6" t="n">
        <v>1985.78</v>
      </c>
      <c r="BW4" s="0" t="s">
        <v>122</v>
      </c>
      <c r="BX4" s="11" t="n">
        <v>45370</v>
      </c>
      <c r="BY4" s="6" t="n">
        <v>775.62</v>
      </c>
      <c r="BZ4" s="0" t="s">
        <v>122</v>
      </c>
      <c r="CA4" s="11" t="n">
        <v>45327</v>
      </c>
      <c r="CB4" s="6" t="n">
        <v>4431.93</v>
      </c>
      <c r="CC4" s="0" t="s">
        <v>122</v>
      </c>
      <c r="CD4" s="11" t="n">
        <v>45370</v>
      </c>
      <c r="CE4" s="6" t="n">
        <v>-6454.84</v>
      </c>
      <c r="CF4" s="0" t="s">
        <v>124</v>
      </c>
      <c r="CG4" s="0"/>
      <c r="CH4" s="10" t="s">
        <f>=XIRR(CH2:CH3,CG2:CG3)</f>
      </c>
      <c r="CI4" s="0"/>
      <c r="CJ4" s="11" t="n">
        <v>45369</v>
      </c>
      <c r="CK4" s="6" t="n">
        <v>748.8</v>
      </c>
      <c r="CL4" s="0" t="s">
        <v>122</v>
      </c>
      <c r="CM4" s="0"/>
      <c r="CN4" s="10" t="s">
        <f>=XIRR(CN2:CN3,CM2:CM3)</f>
      </c>
      <c r="CO4" s="0"/>
      <c r="CP4" s="11" t="n">
        <v>45372</v>
      </c>
      <c r="CQ4" s="6" t="n">
        <v>19479.57</v>
      </c>
      <c r="CR4" s="0" t="s">
        <v>122</v>
      </c>
      <c r="CS4" s="0"/>
      <c r="CT4" s="10" t="s">
        <f>=XIRR(CT2:CT3,CS2:CS3)</f>
      </c>
      <c r="CU4" s="0"/>
      <c r="CV4" s="11" t="n">
        <v>45444</v>
      </c>
      <c r="CW4" s="6" t="n">
        <v>-3125.1</v>
      </c>
      <c r="CX4" s="0" t="s">
        <v>124</v>
      </c>
      <c r="CY4" s="11" t="n">
        <v>45369</v>
      </c>
      <c r="CZ4" s="6" t="n">
        <v>-3047.48</v>
      </c>
      <c r="DA4" s="0" t="s">
        <v>124</v>
      </c>
      <c r="DB4" s="0"/>
      <c r="DC4" s="10" t="s">
        <f>=XIRR(DC2:DC3,DB2:DB3)</f>
      </c>
      <c r="DD4" s="0"/>
      <c r="DE4" s="11" t="n">
        <v>45415</v>
      </c>
      <c r="DF4" s="6" t="n">
        <v>-20203.82</v>
      </c>
      <c r="DG4" s="0" t="s">
        <v>124</v>
      </c>
      <c r="DH4" s="11" t="n">
        <v>45372</v>
      </c>
      <c r="DI4" s="6" t="n">
        <v>-24269.22</v>
      </c>
      <c r="DJ4" s="0" t="s">
        <v>124</v>
      </c>
      <c r="DK4" s="0"/>
      <c r="DL4" s="10" t="s">
        <f>=XIRR(DL2:DL3,DK2:DK3)</f>
      </c>
      <c r="DM4" s="0"/>
      <c r="DN4" s="11" t="n">
        <v>45380</v>
      </c>
      <c r="DO4" s="6" t="n">
        <v>-714.36</v>
      </c>
      <c r="DP4" s="0" t="s">
        <v>124</v>
      </c>
      <c r="DQ4" s="0"/>
      <c r="DR4" s="10" t="s">
        <f>=XIRR(DR2:DR3,DQ2:DQ3)</f>
      </c>
      <c r="DS4" s="0"/>
      <c r="DT4" s="11" t="n">
        <v>46057</v>
      </c>
      <c r="DU4" s="6" t="n">
        <v>4254.4</v>
      </c>
      <c r="DV4" s="0" t="s">
        <v>122</v>
      </c>
      <c r="DW4" s="11" t="n">
        <v>45444</v>
      </c>
      <c r="DX4" s="6" t="n">
        <v>-25467.61</v>
      </c>
      <c r="DY4" s="0" t="s">
        <v>124</v>
      </c>
      <c r="DZ4" s="11" t="n">
        <v>45460</v>
      </c>
      <c r="EA4" s="6" t="n">
        <v>-16263.77</v>
      </c>
      <c r="EB4" s="0" t="s">
        <v>124</v>
      </c>
      <c r="EC4" s="11" t="n">
        <v>45460</v>
      </c>
      <c r="ED4" s="6" t="n">
        <v>6428.74</v>
      </c>
      <c r="EE4" s="0" t="s">
        <v>122</v>
      </c>
      <c r="EF4" s="11" t="n">
        <v>45504</v>
      </c>
      <c r="EG4" s="6" t="n">
        <v>855.69</v>
      </c>
      <c r="EH4" s="0" t="s">
        <v>122</v>
      </c>
      <c r="EI4" s="11" t="n">
        <v>46009</v>
      </c>
      <c r="EJ4" s="6" t="n">
        <v>4399.02</v>
      </c>
      <c r="EK4" s="0" t="s">
        <v>122</v>
      </c>
      <c r="EL4" s="11" t="n">
        <v>45554</v>
      </c>
      <c r="EM4" s="6" t="n">
        <v>-703.65</v>
      </c>
      <c r="EN4" s="0" t="s">
        <v>124</v>
      </c>
      <c r="EO4" s="11" t="n">
        <v>45844</v>
      </c>
      <c r="EP4" s="6" t="n">
        <v>-211.78</v>
      </c>
      <c r="EQ4" s="0" t="s">
        <v>124</v>
      </c>
      <c r="ER4" s="11" t="n">
        <v>46017</v>
      </c>
      <c r="ES4" s="6" t="n">
        <v>575.36</v>
      </c>
      <c r="ET4" s="0" t="s">
        <v>122</v>
      </c>
      <c r="EU4" s="11" t="n">
        <v>46013</v>
      </c>
      <c r="EV4" s="6" t="n">
        <v>-31</v>
      </c>
      <c r="EW4" s="0" t="s">
        <v>89</v>
      </c>
      <c r="EX4" s="11" t="n">
        <v>46009</v>
      </c>
      <c r="EY4" s="6" t="n">
        <v>792.94</v>
      </c>
      <c r="EZ4" s="0" t="s">
        <v>122</v>
      </c>
      <c r="FA4" s="0"/>
      <c r="FB4" s="10" t="s">
        <f>=XIRR(FB2:FB3,FA2:FA3)</f>
      </c>
      <c r="FC4" s="0"/>
      <c r="FD4" s="11" t="n">
        <v>46017</v>
      </c>
      <c r="FE4" s="6" t="n">
        <v>636.91</v>
      </c>
      <c r="FF4" s="0" t="s">
        <v>122</v>
      </c>
      <c r="FG4" s="11" t="n">
        <v>46038</v>
      </c>
      <c r="FH4" s="6" t="n">
        <v>-2554.45</v>
      </c>
      <c r="FI4" s="0" t="s">
        <v>124</v>
      </c>
      <c r="FJ4" s="11" t="n">
        <v>46017</v>
      </c>
      <c r="FK4" s="6" t="n">
        <v>-4203.66</v>
      </c>
      <c r="FL4" s="0" t="s">
        <v>124</v>
      </c>
      <c r="FM4" s="11" t="n">
        <v>46129</v>
      </c>
      <c r="FN4" s="6" t="n">
        <v>-4365.82</v>
      </c>
      <c r="FO4" s="0" t="s">
        <v>124</v>
      </c>
      <c r="FP4" s="11" t="n">
        <v>46129</v>
      </c>
      <c r="FQ4" s="6" t="n">
        <v>-2250.89</v>
      </c>
      <c r="FR4" s="0" t="s">
        <v>124</v>
      </c>
    </row>
    <row collapsed="false" customFormat="false" customHeight="false" hidden="false" ht="12.1" outlineLevel="0" r="5">
      <c r="A5" s="11" t="n">
        <v>45211</v>
      </c>
      <c r="B5" s="6" t="n">
        <v>18599.37</v>
      </c>
      <c r="C5" s="0" t="s">
        <v>122</v>
      </c>
      <c r="D5" s="11" t="n">
        <v>45267</v>
      </c>
      <c r="E5" s="6" t="n">
        <v>2645.52</v>
      </c>
      <c r="F5" s="0" t="s">
        <v>122</v>
      </c>
      <c r="G5" s="11" t="n">
        <v>45371</v>
      </c>
      <c r="H5" s="6" t="n">
        <v>545.98</v>
      </c>
      <c r="I5" s="0" t="s">
        <v>122</v>
      </c>
      <c r="J5" s="11" t="n">
        <v>45266</v>
      </c>
      <c r="K5" s="6" t="n">
        <v>789.03</v>
      </c>
      <c r="L5" s="0" t="s">
        <v>122</v>
      </c>
      <c r="M5" s="11" t="n">
        <v>45277</v>
      </c>
      <c r="N5" s="6" t="n">
        <v>-200</v>
      </c>
      <c r="O5" s="0" t="s">
        <v>74</v>
      </c>
      <c r="P5" s="11" t="n">
        <v>45265</v>
      </c>
      <c r="Q5" s="6" t="n">
        <v>-50</v>
      </c>
      <c r="R5" s="0" t="s">
        <v>70</v>
      </c>
      <c r="S5" s="11" t="n">
        <v>45279</v>
      </c>
      <c r="T5" s="6" t="n">
        <v>-353.26</v>
      </c>
      <c r="U5" s="0" t="s">
        <v>124</v>
      </c>
      <c r="V5" s="0"/>
      <c r="W5" s="8" t="s">
        <f>=-SUM(W2:W3)</f>
      </c>
      <c r="X5" s="0" t="s">
        <v>125</v>
      </c>
      <c r="Y5" s="11" t="n">
        <v>45210</v>
      </c>
      <c r="Z5" s="6" t="n">
        <v>2289.92</v>
      </c>
      <c r="AA5" s="0" t="s">
        <v>122</v>
      </c>
      <c r="AB5" s="11" t="n">
        <v>45539</v>
      </c>
      <c r="AC5" s="6" t="n">
        <v>1297.04</v>
      </c>
      <c r="AD5" s="0" t="s">
        <v>122</v>
      </c>
      <c r="AE5" s="11" t="n">
        <v>45210</v>
      </c>
      <c r="AF5" s="6" t="n">
        <v>-6904.55</v>
      </c>
      <c r="AG5" s="0" t="s">
        <v>124</v>
      </c>
      <c r="AH5" s="11" t="n">
        <v>45210</v>
      </c>
      <c r="AI5" s="6" t="n">
        <v>-4874.55</v>
      </c>
      <c r="AJ5" s="0" t="s">
        <v>124</v>
      </c>
      <c r="AK5" s="11" t="n">
        <v>45351</v>
      </c>
      <c r="AL5" s="6" t="n">
        <v>-5375.69</v>
      </c>
      <c r="AM5" s="0" t="s">
        <v>124</v>
      </c>
      <c r="AN5" s="0"/>
      <c r="AO5" s="10" t="s">
        <f>=XIRR(AO2:AO4,AN2:AN4)</f>
      </c>
      <c r="AP5" s="0"/>
      <c r="AQ5" s="11" t="n">
        <v>45461</v>
      </c>
      <c r="AR5" s="6" t="n">
        <v>-499.5</v>
      </c>
      <c r="AS5" s="0" t="s">
        <v>79</v>
      </c>
      <c r="AT5" s="0"/>
      <c r="AU5" s="8" t="s">
        <f>=-SUM(AU2:AU3)</f>
      </c>
      <c r="AV5" s="0" t="s">
        <v>125</v>
      </c>
      <c r="AW5" s="11" t="n">
        <v>45309</v>
      </c>
      <c r="AX5" s="6" t="n">
        <v>-2017.98</v>
      </c>
      <c r="AY5" s="0" t="s">
        <v>124</v>
      </c>
      <c r="AZ5" s="11" t="n">
        <v>45370</v>
      </c>
      <c r="BA5" s="6" t="n">
        <v>-6849.52</v>
      </c>
      <c r="BB5" s="0" t="s">
        <v>124</v>
      </c>
      <c r="BC5" s="11" t="n">
        <v>45288</v>
      </c>
      <c r="BD5" s="6" t="n">
        <v>1111.19</v>
      </c>
      <c r="BE5" s="0" t="s">
        <v>122</v>
      </c>
      <c r="BF5" s="11" t="n">
        <v>45314</v>
      </c>
      <c r="BG5" s="6" t="n">
        <v>-2464.61</v>
      </c>
      <c r="BH5" s="0" t="s">
        <v>124</v>
      </c>
      <c r="BI5" s="11" t="n">
        <v>45310</v>
      </c>
      <c r="BJ5" s="6" t="n">
        <v>-3002.4</v>
      </c>
      <c r="BK5" s="0" t="s">
        <v>124</v>
      </c>
      <c r="BL5" s="11" t="n">
        <v>45357</v>
      </c>
      <c r="BM5" s="6" t="n">
        <v>-1922.36</v>
      </c>
      <c r="BN5" s="0" t="s">
        <v>124</v>
      </c>
      <c r="BO5" s="11" t="n">
        <v>45327</v>
      </c>
      <c r="BP5" s="6" t="n">
        <v>-2917.37</v>
      </c>
      <c r="BQ5" s="0" t="s">
        <v>124</v>
      </c>
      <c r="BR5" s="11" t="n">
        <v>45383</v>
      </c>
      <c r="BS5" s="6" t="n">
        <v>-722.91</v>
      </c>
      <c r="BT5" s="0" t="s">
        <v>124</v>
      </c>
      <c r="BU5" s="11" t="n">
        <v>45352</v>
      </c>
      <c r="BV5" s="6" t="n">
        <v>-2180.05</v>
      </c>
      <c r="BW5" s="0" t="s">
        <v>124</v>
      </c>
      <c r="BX5" s="11" t="n">
        <v>45370</v>
      </c>
      <c r="BY5" s="6" t="n">
        <v>772.12</v>
      </c>
      <c r="BZ5" s="0" t="s">
        <v>122</v>
      </c>
      <c r="CA5" s="11" t="n">
        <v>45327</v>
      </c>
      <c r="CB5" s="6" t="n">
        <v>2786.98</v>
      </c>
      <c r="CC5" s="0" t="s">
        <v>122</v>
      </c>
      <c r="CD5" s="11" t="n">
        <v>45371</v>
      </c>
      <c r="CE5" s="6" t="n">
        <v>2511.66</v>
      </c>
      <c r="CF5" s="0" t="s">
        <v>122</v>
      </c>
      <c r="CG5" s="0"/>
      <c r="CH5" s="8" t="s">
        <f>=-SUM(CH2:CH3)</f>
      </c>
      <c r="CI5" s="0" t="s">
        <v>125</v>
      </c>
      <c r="CJ5" s="11" t="n">
        <v>45370</v>
      </c>
      <c r="CK5" s="6" t="n">
        <v>2230.47</v>
      </c>
      <c r="CL5" s="0" t="s">
        <v>122</v>
      </c>
      <c r="CM5" s="0"/>
      <c r="CN5" s="8" t="s">
        <f>=-SUM(CN2:CN3)</f>
      </c>
      <c r="CO5" s="0" t="s">
        <v>125</v>
      </c>
      <c r="CP5" s="11" t="n">
        <v>45372</v>
      </c>
      <c r="CQ5" s="6" t="n">
        <v>3245.62</v>
      </c>
      <c r="CR5" s="0" t="s">
        <v>122</v>
      </c>
      <c r="CS5" s="0"/>
      <c r="CT5" s="8" t="s">
        <f>=-SUM(CT2:CT3)</f>
      </c>
      <c r="CU5" s="0" t="s">
        <v>125</v>
      </c>
      <c r="CV5" s="11" t="n">
        <v>45444</v>
      </c>
      <c r="CW5" s="6" t="n">
        <v>-6252.07</v>
      </c>
      <c r="CX5" s="0" t="s">
        <v>124</v>
      </c>
      <c r="CY5" s="11" t="n">
        <v>45370</v>
      </c>
      <c r="CZ5" s="6" t="n">
        <v>3157.08</v>
      </c>
      <c r="DA5" s="0" t="s">
        <v>122</v>
      </c>
      <c r="DB5" s="0"/>
      <c r="DC5" s="8" t="s">
        <f>=-SUM(DC2:DC3)</f>
      </c>
      <c r="DD5" s="0" t="s">
        <v>125</v>
      </c>
      <c r="DE5" s="11" t="n">
        <v>46009</v>
      </c>
      <c r="DF5" s="6" t="n">
        <v>2869.84</v>
      </c>
      <c r="DG5" s="0" t="s">
        <v>122</v>
      </c>
      <c r="DH5" s="0"/>
      <c r="DI5" s="10" t="s">
        <f>=XIRR(DI2:DI4,DH2:DH4)</f>
      </c>
      <c r="DJ5" s="0"/>
      <c r="DK5" s="0"/>
      <c r="DL5" s="8" t="s">
        <f>=-SUM(DL2:DL3)</f>
      </c>
      <c r="DM5" s="0" t="s">
        <v>125</v>
      </c>
      <c r="DN5" s="11" t="n">
        <v>45867</v>
      </c>
      <c r="DO5" s="6" t="n">
        <v>442.24</v>
      </c>
      <c r="DP5" s="0" t="s">
        <v>122</v>
      </c>
      <c r="DQ5" s="0"/>
      <c r="DR5" s="8" t="s">
        <f>=-SUM(DR2:DR3)</f>
      </c>
      <c r="DS5" s="0" t="s">
        <v>125</v>
      </c>
      <c r="DT5" s="11" t="n">
        <v>46140</v>
      </c>
      <c r="DU5" s="6" t="n">
        <v>-1369.33</v>
      </c>
      <c r="DV5" s="0" t="s">
        <v>124</v>
      </c>
      <c r="DW5" s="11" t="n">
        <v>45447</v>
      </c>
      <c r="DX5" s="6" t="n">
        <v>29333.46</v>
      </c>
      <c r="DY5" s="0" t="s">
        <v>122</v>
      </c>
      <c r="DZ5" s="0"/>
      <c r="EA5" s="10" t="s">
        <f>=XIRR(EA2:EA4,DZ2:DZ4)</f>
      </c>
      <c r="EB5" s="0"/>
      <c r="EC5" s="11" t="n">
        <v>45460</v>
      </c>
      <c r="ED5" s="6" t="n">
        <v>-3170.86</v>
      </c>
      <c r="EE5" s="0" t="s">
        <v>124</v>
      </c>
      <c r="EF5" s="11" t="n">
        <v>45504</v>
      </c>
      <c r="EG5" s="6" t="n">
        <v>1714.18</v>
      </c>
      <c r="EH5" s="0" t="s">
        <v>122</v>
      </c>
      <c r="EI5" s="11" t="n">
        <v>46114</v>
      </c>
      <c r="EJ5" s="6" t="n">
        <v>4237.39</v>
      </c>
      <c r="EK5" s="0" t="s">
        <v>122</v>
      </c>
      <c r="EL5" s="0"/>
      <c r="EM5" s="10" t="s">
        <f>=XIRR(EM2:EM4,EL2:EL4)</f>
      </c>
      <c r="EN5" s="0"/>
      <c r="EO5" s="11" t="n">
        <v>45844</v>
      </c>
      <c r="EP5" s="6" t="n">
        <v>-529.48</v>
      </c>
      <c r="EQ5" s="0" t="s">
        <v>124</v>
      </c>
      <c r="ER5" s="11" t="n">
        <v>46033</v>
      </c>
      <c r="ES5" s="6" t="n">
        <v>-49.91</v>
      </c>
      <c r="ET5" s="0" t="s">
        <v>96</v>
      </c>
      <c r="EU5" s="11" t="n">
        <v>46086</v>
      </c>
      <c r="EV5" s="6" t="n">
        <v>2478.59</v>
      </c>
      <c r="EW5" s="0" t="s">
        <v>122</v>
      </c>
      <c r="EX5" s="11" t="n">
        <v>46009</v>
      </c>
      <c r="EY5" s="6" t="n">
        <v>793.04</v>
      </c>
      <c r="EZ5" s="0" t="s">
        <v>122</v>
      </c>
      <c r="FA5" s="0"/>
      <c r="FB5" s="8" t="s">
        <f>=-SUM(FB2:FB3)</f>
      </c>
      <c r="FC5" s="0" t="s">
        <v>125</v>
      </c>
      <c r="FD5" s="11" t="n">
        <v>46086</v>
      </c>
      <c r="FE5" s="6" t="n">
        <v>-607.82</v>
      </c>
      <c r="FF5" s="0" t="s">
        <v>124</v>
      </c>
      <c r="FG5" s="11" t="n">
        <v>46125</v>
      </c>
      <c r="FH5" s="6" t="n">
        <v>2410.93</v>
      </c>
      <c r="FI5" s="0" t="s">
        <v>122</v>
      </c>
      <c r="FJ5" s="11" t="n">
        <v>46038</v>
      </c>
      <c r="FK5" s="6" t="n">
        <v>141.48</v>
      </c>
      <c r="FL5" s="0" t="s">
        <v>122</v>
      </c>
      <c r="FM5" s="0"/>
      <c r="FN5" s="10" t="s">
        <f>=XIRR(FN2:FN4,FM2:FM4)</f>
      </c>
      <c r="FO5" s="0"/>
      <c r="FP5" s="0"/>
      <c r="FQ5" s="10" t="s">
        <f>=XIRR(FQ2:FQ4,FP2:FP4)</f>
      </c>
      <c r="FR5" s="0"/>
    </row>
    <row collapsed="false" customFormat="false" customHeight="false" hidden="false" ht="12.1" outlineLevel="0" r="6">
      <c r="A6" s="11" t="n">
        <v>45211</v>
      </c>
      <c r="B6" s="6" t="n">
        <v>-18588.4</v>
      </c>
      <c r="C6" s="0" t="s">
        <v>124</v>
      </c>
      <c r="D6" s="11" t="n">
        <v>45271</v>
      </c>
      <c r="E6" s="6" t="n">
        <v>5120.29</v>
      </c>
      <c r="F6" s="0" t="s">
        <v>122</v>
      </c>
      <c r="G6" s="11" t="n">
        <v>45376</v>
      </c>
      <c r="H6" s="6" t="n">
        <v>-555.6</v>
      </c>
      <c r="I6" s="0" t="s">
        <v>124</v>
      </c>
      <c r="J6" s="11" t="n">
        <v>45267</v>
      </c>
      <c r="K6" s="6" t="n">
        <v>389.16</v>
      </c>
      <c r="L6" s="0" t="s">
        <v>122</v>
      </c>
      <c r="M6" s="0"/>
      <c r="N6" s="10" t="s">
        <f>=XIRR(N2:N5,M2:M5)</f>
      </c>
      <c r="O6" s="0"/>
      <c r="P6" s="0"/>
      <c r="Q6" s="10" t="s">
        <f>=XIRR(Q2:Q5,P2:P5)</f>
      </c>
      <c r="R6" s="0"/>
      <c r="S6" s="11" t="n">
        <v>45317</v>
      </c>
      <c r="T6" s="6" t="n">
        <v>1047.68</v>
      </c>
      <c r="U6" s="0" t="s">
        <v>122</v>
      </c>
      <c r="V6" s="0"/>
      <c r="W6" s="0"/>
      <c r="X6" s="0"/>
      <c r="Y6" s="11" t="n">
        <v>45210</v>
      </c>
      <c r="Z6" s="6" t="n">
        <v>-3036.37</v>
      </c>
      <c r="AA6" s="0" t="s">
        <v>124</v>
      </c>
      <c r="AB6" s="11" t="n">
        <v>45540</v>
      </c>
      <c r="AC6" s="6" t="n">
        <v>9960.47</v>
      </c>
      <c r="AD6" s="0" t="s">
        <v>122</v>
      </c>
      <c r="AE6" s="11" t="n">
        <v>45275</v>
      </c>
      <c r="AF6" s="6" t="n">
        <v>6406.2</v>
      </c>
      <c r="AG6" s="0" t="s">
        <v>122</v>
      </c>
      <c r="AH6" s="11" t="n">
        <v>46009</v>
      </c>
      <c r="AI6" s="6" t="n">
        <v>2073.91</v>
      </c>
      <c r="AJ6" s="0" t="s">
        <v>122</v>
      </c>
      <c r="AK6" s="11" t="n">
        <v>45539</v>
      </c>
      <c r="AL6" s="6" t="n">
        <v>1936.35</v>
      </c>
      <c r="AM6" s="0" t="s">
        <v>122</v>
      </c>
      <c r="AN6" s="0"/>
      <c r="AO6" s="8" t="s">
        <f>=-SUM(AO2:AO4)</f>
      </c>
      <c r="AP6" s="0" t="s">
        <v>125</v>
      </c>
      <c r="AQ6" s="11" t="n">
        <v>45461</v>
      </c>
      <c r="AR6" s="6" t="n">
        <v>-2499.65</v>
      </c>
      <c r="AS6" s="0" t="s">
        <v>80</v>
      </c>
      <c r="AT6" s="0"/>
      <c r="AU6" s="0"/>
      <c r="AV6" s="0"/>
      <c r="AW6" s="0"/>
      <c r="AX6" s="10" t="s">
        <f>=XIRR(AX2:AX5,AW2:AW5)</f>
      </c>
      <c r="AY6" s="0"/>
      <c r="AZ6" s="11" t="n">
        <v>45476</v>
      </c>
      <c r="BA6" s="6" t="n">
        <v>205.27</v>
      </c>
      <c r="BB6" s="0" t="s">
        <v>122</v>
      </c>
      <c r="BC6" s="11" t="n">
        <v>45362</v>
      </c>
      <c r="BD6" s="6" t="n">
        <v>-3243.01</v>
      </c>
      <c r="BE6" s="0" t="s">
        <v>124</v>
      </c>
      <c r="BF6" s="0"/>
      <c r="BG6" s="10" t="s">
        <f>=XIRR(BG2:BG5,BF2:BF5)</f>
      </c>
      <c r="BH6" s="0"/>
      <c r="BI6" s="0"/>
      <c r="BJ6" s="10" t="s">
        <f>=XIRR(BJ2:BJ5,BI2:BI5)</f>
      </c>
      <c r="BK6" s="0"/>
      <c r="BL6" s="11" t="n">
        <v>45385</v>
      </c>
      <c r="BM6" s="6" t="n">
        <v>1854.36</v>
      </c>
      <c r="BN6" s="0" t="s">
        <v>122</v>
      </c>
      <c r="BO6" s="0"/>
      <c r="BP6" s="10" t="s">
        <f>=XIRR(BP2:BP5,BO2:BO5)</f>
      </c>
      <c r="BQ6" s="0"/>
      <c r="BR6" s="11" t="n">
        <v>45383</v>
      </c>
      <c r="BS6" s="6" t="n">
        <v>-1445.82</v>
      </c>
      <c r="BT6" s="0" t="s">
        <v>124</v>
      </c>
      <c r="BU6" s="11" t="n">
        <v>45352</v>
      </c>
      <c r="BV6" s="6" t="n">
        <v>-6540.33</v>
      </c>
      <c r="BW6" s="0" t="s">
        <v>124</v>
      </c>
      <c r="BX6" s="11" t="n">
        <v>45373</v>
      </c>
      <c r="BY6" s="6" t="n">
        <v>3150.51</v>
      </c>
      <c r="BZ6" s="0" t="s">
        <v>122</v>
      </c>
      <c r="CA6" s="11" t="n">
        <v>45384</v>
      </c>
      <c r="CB6" s="6" t="n">
        <v>-681.6</v>
      </c>
      <c r="CC6" s="0" t="s">
        <v>124</v>
      </c>
      <c r="CD6" s="11" t="n">
        <v>45372</v>
      </c>
      <c r="CE6" s="6" t="n">
        <v>-1258.97</v>
      </c>
      <c r="CF6" s="0" t="s">
        <v>124</v>
      </c>
      <c r="CG6" s="0"/>
      <c r="CH6" s="0"/>
      <c r="CI6" s="0"/>
      <c r="CJ6" s="11" t="n">
        <v>45371</v>
      </c>
      <c r="CK6" s="6" t="n">
        <v>-10869.29</v>
      </c>
      <c r="CL6" s="0" t="s">
        <v>124</v>
      </c>
      <c r="CM6" s="0"/>
      <c r="CN6" s="0"/>
      <c r="CO6" s="0"/>
      <c r="CP6" s="11" t="n">
        <v>45407</v>
      </c>
      <c r="CQ6" s="6" t="n">
        <v>-17925.65</v>
      </c>
      <c r="CR6" s="0" t="s">
        <v>124</v>
      </c>
      <c r="CS6" s="0"/>
      <c r="CT6" s="0"/>
      <c r="CU6" s="0"/>
      <c r="CV6" s="11" t="n">
        <v>45447</v>
      </c>
      <c r="CW6" s="6" t="n">
        <v>12584.06</v>
      </c>
      <c r="CX6" s="0" t="s">
        <v>122</v>
      </c>
      <c r="CY6" s="11" t="n">
        <v>45370</v>
      </c>
      <c r="CZ6" s="6" t="n">
        <v>6336.17</v>
      </c>
      <c r="DA6" s="0" t="s">
        <v>122</v>
      </c>
      <c r="DB6" s="0"/>
      <c r="DC6" s="0"/>
      <c r="DD6" s="0"/>
      <c r="DE6" s="11" t="n">
        <v>46010</v>
      </c>
      <c r="DF6" s="6" t="n">
        <v>-409.38</v>
      </c>
      <c r="DG6" s="0" t="s">
        <v>124</v>
      </c>
      <c r="DH6" s="0"/>
      <c r="DI6" s="8" t="s">
        <f>=-SUM(DI2:DI4)</f>
      </c>
      <c r="DJ6" s="0" t="s">
        <v>125</v>
      </c>
      <c r="DK6" s="0"/>
      <c r="DL6" s="0"/>
      <c r="DM6" s="0"/>
      <c r="DN6" s="11" t="n">
        <v>45868</v>
      </c>
      <c r="DO6" s="6" t="n">
        <v>266.57</v>
      </c>
      <c r="DP6" s="0" t="s">
        <v>122</v>
      </c>
      <c r="DQ6" s="0"/>
      <c r="DR6" s="0"/>
      <c r="DS6" s="0"/>
      <c r="DT6" s="11" t="n">
        <v>46140</v>
      </c>
      <c r="DU6" s="6" t="n">
        <v>-2738.66</v>
      </c>
      <c r="DV6" s="0" t="s">
        <v>124</v>
      </c>
      <c r="DW6" s="11" t="n">
        <v>45476</v>
      </c>
      <c r="DX6" s="6" t="n">
        <v>-20626.49</v>
      </c>
      <c r="DY6" s="0" t="s">
        <v>124</v>
      </c>
      <c r="DZ6" s="0"/>
      <c r="EA6" s="8" t="s">
        <f>=-SUM(EA2:EA4)</f>
      </c>
      <c r="EB6" s="0" t="s">
        <v>125</v>
      </c>
      <c r="EC6" s="11" t="n">
        <v>45460</v>
      </c>
      <c r="ED6" s="6" t="n">
        <v>-8455.63</v>
      </c>
      <c r="EE6" s="0" t="s">
        <v>124</v>
      </c>
      <c r="EF6" s="11" t="n">
        <v>45527</v>
      </c>
      <c r="EG6" s="6" t="n">
        <v>-761.5</v>
      </c>
      <c r="EH6" s="0" t="s">
        <v>124</v>
      </c>
      <c r="EI6" s="11" t="n">
        <v>46125</v>
      </c>
      <c r="EJ6" s="6" t="n">
        <v>-4076.24</v>
      </c>
      <c r="EK6" s="0" t="s">
        <v>124</v>
      </c>
      <c r="EL6" s="0"/>
      <c r="EM6" s="8" t="s">
        <f>=-SUM(EM2:EM4)</f>
      </c>
      <c r="EN6" s="0" t="s">
        <v>125</v>
      </c>
      <c r="EO6" s="11" t="n">
        <v>45844</v>
      </c>
      <c r="EP6" s="6" t="n">
        <v>-529.48</v>
      </c>
      <c r="EQ6" s="0" t="s">
        <v>124</v>
      </c>
      <c r="ER6" s="11" t="n">
        <v>46038</v>
      </c>
      <c r="ES6" s="6" t="n">
        <v>-558.45</v>
      </c>
      <c r="ET6" s="0" t="s">
        <v>124</v>
      </c>
      <c r="EU6" s="11" t="n">
        <v>46140</v>
      </c>
      <c r="EV6" s="6" t="n">
        <v>-4322.6</v>
      </c>
      <c r="EW6" s="0" t="s">
        <v>124</v>
      </c>
      <c r="EX6" s="11" t="n">
        <v>46010</v>
      </c>
      <c r="EY6" s="6" t="n">
        <v>-3137.89</v>
      </c>
      <c r="EZ6" s="0" t="s">
        <v>124</v>
      </c>
      <c r="FA6" s="0"/>
      <c r="FB6" s="0"/>
      <c r="FC6" s="0"/>
      <c r="FD6" s="11" t="n">
        <v>46086</v>
      </c>
      <c r="FE6" s="6" t="n">
        <v>-3646.28</v>
      </c>
      <c r="FF6" s="0" t="s">
        <v>124</v>
      </c>
      <c r="FG6" s="11" t="n">
        <v>46129</v>
      </c>
      <c r="FH6" s="6" t="n">
        <v>2417.44</v>
      </c>
      <c r="FI6" s="0" t="s">
        <v>122</v>
      </c>
      <c r="FJ6" s="11" t="n">
        <v>46044</v>
      </c>
      <c r="FK6" s="6" t="n">
        <v>717.89</v>
      </c>
      <c r="FL6" s="0" t="s">
        <v>122</v>
      </c>
      <c r="FM6" s="0"/>
      <c r="FN6" s="8" t="s">
        <f>=-SUM(FN2:FN4)</f>
      </c>
      <c r="FO6" s="0" t="s">
        <v>125</v>
      </c>
      <c r="FP6" s="0"/>
      <c r="FQ6" s="8" t="s">
        <f>=-SUM(FQ2:FQ4)</f>
      </c>
      <c r="FR6" s="0" t="s">
        <v>125</v>
      </c>
    </row>
    <row collapsed="false" customFormat="false" customHeight="false" hidden="false" ht="12.1" outlineLevel="0" r="7">
      <c r="A7" s="11" t="n">
        <v>45266</v>
      </c>
      <c r="B7" s="6" t="n">
        <v>3211.36</v>
      </c>
      <c r="C7" s="0" t="s">
        <v>122</v>
      </c>
      <c r="D7" s="11" t="n">
        <v>45351</v>
      </c>
      <c r="E7" s="6" t="n">
        <v>2929.43</v>
      </c>
      <c r="F7" s="0" t="s">
        <v>122</v>
      </c>
      <c r="G7" s="11" t="n">
        <v>45460</v>
      </c>
      <c r="H7" s="6" t="n">
        <v>551.75</v>
      </c>
      <c r="I7" s="0" t="s">
        <v>122</v>
      </c>
      <c r="J7" s="11" t="n">
        <v>45278</v>
      </c>
      <c r="K7" s="6" t="n">
        <v>797.64</v>
      </c>
      <c r="L7" s="0" t="s">
        <v>122</v>
      </c>
      <c r="M7" s="0"/>
      <c r="N7" s="8" t="s">
        <f>=-SUM(N2:N5)</f>
      </c>
      <c r="O7" s="0" t="s">
        <v>125</v>
      </c>
      <c r="P7" s="0"/>
      <c r="Q7" s="8" t="s">
        <f>=-SUM(Q2:Q5)</f>
      </c>
      <c r="R7" s="0" t="s">
        <v>125</v>
      </c>
      <c r="S7" s="11" t="n">
        <v>45351</v>
      </c>
      <c r="T7" s="6" t="n">
        <v>-1050.66</v>
      </c>
      <c r="U7" s="0" t="s">
        <v>124</v>
      </c>
      <c r="V7" s="0"/>
      <c r="W7" s="0"/>
      <c r="X7" s="0"/>
      <c r="Y7" s="11" t="n">
        <v>45211</v>
      </c>
      <c r="Z7" s="6" t="n">
        <v>18809.4</v>
      </c>
      <c r="AA7" s="0" t="s">
        <v>122</v>
      </c>
      <c r="AB7" s="11" t="n">
        <v>45540</v>
      </c>
      <c r="AC7" s="6" t="n">
        <v>11628.79</v>
      </c>
      <c r="AD7" s="0" t="s">
        <v>122</v>
      </c>
      <c r="AE7" s="11" t="n">
        <v>45357</v>
      </c>
      <c r="AF7" s="6" t="n">
        <v>-7522.74</v>
      </c>
      <c r="AG7" s="0" t="s">
        <v>124</v>
      </c>
      <c r="AH7" s="11" t="n">
        <v>46010</v>
      </c>
      <c r="AI7" s="6" t="n">
        <v>-2069.59</v>
      </c>
      <c r="AJ7" s="0" t="s">
        <v>124</v>
      </c>
      <c r="AK7" s="11" t="n">
        <v>45554</v>
      </c>
      <c r="AL7" s="6" t="n">
        <v>-2003.8</v>
      </c>
      <c r="AM7" s="0" t="s">
        <v>124</v>
      </c>
      <c r="AN7" s="0"/>
      <c r="AO7" s="0"/>
      <c r="AP7" s="0"/>
      <c r="AQ7" s="11" t="n">
        <v>45527</v>
      </c>
      <c r="AR7" s="6" t="n">
        <v>-18740.62</v>
      </c>
      <c r="AS7" s="0" t="s">
        <v>124</v>
      </c>
      <c r="AT7" s="0"/>
      <c r="AU7" s="0"/>
      <c r="AV7" s="0"/>
      <c r="AW7" s="0"/>
      <c r="AX7" s="8" t="s">
        <f>=-SUM(AX2:AX5)</f>
      </c>
      <c r="AY7" s="0" t="s">
        <v>125</v>
      </c>
      <c r="AZ7" s="11" t="n">
        <v>45527</v>
      </c>
      <c r="BA7" s="6" t="n">
        <v>-188.66</v>
      </c>
      <c r="BB7" s="0" t="s">
        <v>124</v>
      </c>
      <c r="BC7" s="11" t="n">
        <v>45373</v>
      </c>
      <c r="BD7" s="6" t="n">
        <v>755.21</v>
      </c>
      <c r="BE7" s="0" t="s">
        <v>122</v>
      </c>
      <c r="BF7" s="0"/>
      <c r="BG7" s="8" t="s">
        <f>=-SUM(BG2:BG5)</f>
      </c>
      <c r="BH7" s="0" t="s">
        <v>125</v>
      </c>
      <c r="BI7" s="0"/>
      <c r="BJ7" s="8" t="s">
        <f>=-SUM(BJ2:BJ5)</f>
      </c>
      <c r="BK7" s="0" t="s">
        <v>125</v>
      </c>
      <c r="BL7" s="11" t="n">
        <v>45386</v>
      </c>
      <c r="BM7" s="6" t="n">
        <v>98.94</v>
      </c>
      <c r="BN7" s="0" t="s">
        <v>122</v>
      </c>
      <c r="BO7" s="0"/>
      <c r="BP7" s="8" t="s">
        <f>=-SUM(BP2:BP5)</f>
      </c>
      <c r="BQ7" s="0" t="s">
        <v>125</v>
      </c>
      <c r="BR7" s="0"/>
      <c r="BS7" s="10" t="s">
        <f>=XIRR(BS2:BS6,BR2:BR6)</f>
      </c>
      <c r="BT7" s="0"/>
      <c r="BU7" s="11" t="n">
        <v>45366</v>
      </c>
      <c r="BV7" s="6" t="n">
        <v>4367.49</v>
      </c>
      <c r="BW7" s="0" t="s">
        <v>122</v>
      </c>
      <c r="BX7" s="11" t="n">
        <v>45384</v>
      </c>
      <c r="BY7" s="6" t="n">
        <v>856.19</v>
      </c>
      <c r="BZ7" s="0" t="s">
        <v>122</v>
      </c>
      <c r="CA7" s="11" t="n">
        <v>45384</v>
      </c>
      <c r="CB7" s="6" t="n">
        <v>-9541.76</v>
      </c>
      <c r="CC7" s="0" t="s">
        <v>124</v>
      </c>
      <c r="CD7" s="11" t="n">
        <v>45372</v>
      </c>
      <c r="CE7" s="6" t="n">
        <v>-1258.97</v>
      </c>
      <c r="CF7" s="0" t="s">
        <v>124</v>
      </c>
      <c r="CG7" s="0"/>
      <c r="CH7" s="0"/>
      <c r="CI7" s="0"/>
      <c r="CJ7" s="11" t="n">
        <v>45371</v>
      </c>
      <c r="CK7" s="6" t="n">
        <v>-724.62</v>
      </c>
      <c r="CL7" s="0" t="s">
        <v>124</v>
      </c>
      <c r="CM7" s="0"/>
      <c r="CN7" s="0"/>
      <c r="CO7" s="0"/>
      <c r="CP7" s="11" t="n">
        <v>45407</v>
      </c>
      <c r="CQ7" s="6" t="n">
        <v>-14344.82</v>
      </c>
      <c r="CR7" s="0" t="s">
        <v>124</v>
      </c>
      <c r="CS7" s="0"/>
      <c r="CT7" s="0"/>
      <c r="CU7" s="0"/>
      <c r="CV7" s="11" t="n">
        <v>45476</v>
      </c>
      <c r="CW7" s="6" t="n">
        <v>16486.18</v>
      </c>
      <c r="CX7" s="0" t="s">
        <v>122</v>
      </c>
      <c r="CY7" s="11" t="n">
        <v>45370</v>
      </c>
      <c r="CZ7" s="6" t="n">
        <v>-9499.25</v>
      </c>
      <c r="DA7" s="0" t="s">
        <v>124</v>
      </c>
      <c r="DB7" s="0"/>
      <c r="DC7" s="0"/>
      <c r="DD7" s="0"/>
      <c r="DE7" s="11" t="n">
        <v>46129</v>
      </c>
      <c r="DF7" s="6" t="n">
        <v>-2565.52</v>
      </c>
      <c r="DG7" s="0" t="s">
        <v>124</v>
      </c>
      <c r="DH7" s="0"/>
      <c r="DI7" s="0"/>
      <c r="DJ7" s="0"/>
      <c r="DK7" s="0"/>
      <c r="DL7" s="0"/>
      <c r="DM7" s="0"/>
      <c r="DN7" s="11" t="n">
        <v>46009</v>
      </c>
      <c r="DO7" s="6" t="n">
        <v>3984.5</v>
      </c>
      <c r="DP7" s="0" t="s">
        <v>122</v>
      </c>
      <c r="DQ7" s="0"/>
      <c r="DR7" s="0"/>
      <c r="DS7" s="0"/>
      <c r="DT7" s="0"/>
      <c r="DU7" s="10" t="s">
        <f>=XIRR(DU2:DU6,DT2:DT6)</f>
      </c>
      <c r="DV7" s="0"/>
      <c r="DW7" s="11" t="n">
        <v>45476</v>
      </c>
      <c r="DX7" s="6" t="n">
        <v>-5893.28</v>
      </c>
      <c r="DY7" s="0" t="s">
        <v>124</v>
      </c>
      <c r="DZ7" s="0"/>
      <c r="EA7" s="0"/>
      <c r="EB7" s="0"/>
      <c r="EC7" s="11" t="n">
        <v>45540</v>
      </c>
      <c r="ED7" s="6" t="n">
        <v>4149.57</v>
      </c>
      <c r="EE7" s="0" t="s">
        <v>122</v>
      </c>
      <c r="EF7" s="11" t="n">
        <v>45527</v>
      </c>
      <c r="EG7" s="6" t="n">
        <v>-761.5</v>
      </c>
      <c r="EH7" s="0" t="s">
        <v>124</v>
      </c>
      <c r="EI7" s="11" t="n">
        <v>46129</v>
      </c>
      <c r="EJ7" s="6" t="n">
        <v>-4284.07</v>
      </c>
      <c r="EK7" s="0" t="s">
        <v>124</v>
      </c>
      <c r="EL7" s="0"/>
      <c r="EM7" s="0"/>
      <c r="EN7" s="0"/>
      <c r="EO7" s="11" t="n">
        <v>45844</v>
      </c>
      <c r="EP7" s="6" t="n">
        <v>-211.85</v>
      </c>
      <c r="EQ7" s="0" t="s">
        <v>124</v>
      </c>
      <c r="ER7" s="11" t="n">
        <v>46044</v>
      </c>
      <c r="ES7" s="6" t="n">
        <v>563.15</v>
      </c>
      <c r="ET7" s="0" t="s">
        <v>122</v>
      </c>
      <c r="EU7" s="0"/>
      <c r="EV7" s="10" t="s">
        <f>=XIRR(EV2:EV6,EU2:EU6)</f>
      </c>
      <c r="EW7" s="0"/>
      <c r="EX7" s="0"/>
      <c r="EY7" s="10" t="s">
        <f>=XIRR(EY2:EY6,EX2:EX6)</f>
      </c>
      <c r="EZ7" s="0"/>
      <c r="FA7" s="0"/>
      <c r="FB7" s="0"/>
      <c r="FC7" s="0"/>
      <c r="FD7" s="0"/>
      <c r="FE7" s="10" t="s">
        <f>=XIRR(FE2:FE6,FD2:FD6)</f>
      </c>
      <c r="FF7" s="0"/>
      <c r="FG7" s="11" t="n">
        <v>46129</v>
      </c>
      <c r="FH7" s="6" t="n">
        <v>-4821.14</v>
      </c>
      <c r="FI7" s="0" t="s">
        <v>124</v>
      </c>
      <c r="FJ7" s="11" t="n">
        <v>46057</v>
      </c>
      <c r="FK7" s="6" t="n">
        <v>-289.64</v>
      </c>
      <c r="FL7" s="0" t="s">
        <v>124</v>
      </c>
    </row>
    <row collapsed="false" customFormat="false" customHeight="false" hidden="false" ht="12.1" outlineLevel="0" r="8">
      <c r="A8" s="11" t="n">
        <v>45266</v>
      </c>
      <c r="B8" s="6" t="n">
        <v>3177.14</v>
      </c>
      <c r="C8" s="0" t="s">
        <v>122</v>
      </c>
      <c r="D8" s="11" t="n">
        <v>45352</v>
      </c>
      <c r="E8" s="6" t="n">
        <v>8807.54</v>
      </c>
      <c r="F8" s="0" t="s">
        <v>122</v>
      </c>
      <c r="G8" s="11" t="n">
        <v>45460</v>
      </c>
      <c r="H8" s="6" t="n">
        <v>551.75</v>
      </c>
      <c r="I8" s="0" t="s">
        <v>122</v>
      </c>
      <c r="J8" s="11" t="n">
        <v>45281</v>
      </c>
      <c r="K8" s="6" t="n">
        <v>2796.29</v>
      </c>
      <c r="L8" s="0" t="s">
        <v>122</v>
      </c>
      <c r="M8" s="0"/>
      <c r="N8" s="0"/>
      <c r="O8" s="0"/>
      <c r="P8" s="0"/>
      <c r="Q8" s="0"/>
      <c r="R8" s="0"/>
      <c r="S8" s="11" t="n">
        <v>45371</v>
      </c>
      <c r="T8" s="6" t="n">
        <v>679.34</v>
      </c>
      <c r="U8" s="0" t="s">
        <v>122</v>
      </c>
      <c r="V8" s="0"/>
      <c r="W8" s="0"/>
      <c r="X8" s="0"/>
      <c r="Y8" s="11" t="n">
        <v>45211</v>
      </c>
      <c r="Z8" s="6" t="n">
        <v>-19099.7</v>
      </c>
      <c r="AA8" s="0" t="s">
        <v>124</v>
      </c>
      <c r="AB8" s="11" t="n">
        <v>45541</v>
      </c>
      <c r="AC8" s="6" t="n">
        <v>7205.26</v>
      </c>
      <c r="AD8" s="0" t="s">
        <v>122</v>
      </c>
      <c r="AE8" s="11" t="n">
        <v>46009</v>
      </c>
      <c r="AF8" s="6" t="n">
        <v>11512.2</v>
      </c>
      <c r="AG8" s="0" t="s">
        <v>122</v>
      </c>
      <c r="AH8" s="0"/>
      <c r="AI8" s="10" t="s">
        <f>=XIRR(AI2:AI7,AH2:AH7)</f>
      </c>
      <c r="AJ8" s="0"/>
      <c r="AK8" s="11" t="n">
        <v>46009</v>
      </c>
      <c r="AL8" s="6" t="n">
        <v>2418.34</v>
      </c>
      <c r="AM8" s="0" t="s">
        <v>122</v>
      </c>
      <c r="AN8" s="0"/>
      <c r="AO8" s="0"/>
      <c r="AP8" s="0"/>
      <c r="AQ8" s="0"/>
      <c r="AR8" s="10" t="s">
        <f>=XIRR(AR2:AR7,AQ2:AQ7)</f>
      </c>
      <c r="AS8" s="0"/>
      <c r="AT8" s="0"/>
      <c r="AU8" s="0"/>
      <c r="AV8" s="0"/>
      <c r="AW8" s="0"/>
      <c r="AX8" s="0"/>
      <c r="AY8" s="0"/>
      <c r="AZ8" s="11" t="n">
        <v>45849</v>
      </c>
      <c r="BA8" s="6" t="n">
        <v>448.62</v>
      </c>
      <c r="BB8" s="0" t="s">
        <v>122</v>
      </c>
      <c r="BC8" s="11" t="n">
        <v>45373</v>
      </c>
      <c r="BD8" s="6" t="n">
        <v>-762.22</v>
      </c>
      <c r="BE8" s="0" t="s">
        <v>124</v>
      </c>
      <c r="BF8" s="0"/>
      <c r="BG8" s="0"/>
      <c r="BH8" s="0"/>
      <c r="BI8" s="0"/>
      <c r="BJ8" s="0"/>
      <c r="BK8" s="0"/>
      <c r="BL8" s="11" t="n">
        <v>45387</v>
      </c>
      <c r="BM8" s="6" t="n">
        <v>2872.08</v>
      </c>
      <c r="BN8" s="0" t="s">
        <v>122</v>
      </c>
      <c r="BO8" s="0"/>
      <c r="BP8" s="0"/>
      <c r="BQ8" s="0"/>
      <c r="BR8" s="0"/>
      <c r="BS8" s="8" t="s">
        <f>=-SUM(BS2:BS6)</f>
      </c>
      <c r="BT8" s="0" t="s">
        <v>125</v>
      </c>
      <c r="BU8" s="11" t="n">
        <v>45372</v>
      </c>
      <c r="BV8" s="6" t="n">
        <v>2196.76</v>
      </c>
      <c r="BW8" s="0" t="s">
        <v>122</v>
      </c>
      <c r="BX8" s="11" t="n">
        <v>45384</v>
      </c>
      <c r="BY8" s="6" t="n">
        <v>10274.21</v>
      </c>
      <c r="BZ8" s="0" t="s">
        <v>122</v>
      </c>
      <c r="CA8" s="0"/>
      <c r="CB8" s="10" t="s">
        <f>=XIRR(CB2:CB7,CA2:CA7)</f>
      </c>
      <c r="CC8" s="0"/>
      <c r="CD8" s="0"/>
      <c r="CE8" s="10" t="s">
        <f>=XIRR(CE2:CE7,CD2:CD7)</f>
      </c>
      <c r="CF8" s="0"/>
      <c r="CG8" s="0"/>
      <c r="CH8" s="0"/>
      <c r="CI8" s="0"/>
      <c r="CJ8" s="11" t="n">
        <v>45371</v>
      </c>
      <c r="CK8" s="6" t="n">
        <v>728.38</v>
      </c>
      <c r="CL8" s="0" t="s">
        <v>122</v>
      </c>
      <c r="CM8" s="0"/>
      <c r="CN8" s="0"/>
      <c r="CO8" s="0"/>
      <c r="CP8" s="11" t="n">
        <v>45415</v>
      </c>
      <c r="CQ8" s="6" t="n">
        <v>18815.04</v>
      </c>
      <c r="CR8" s="0" t="s">
        <v>122</v>
      </c>
      <c r="CS8" s="0"/>
      <c r="CT8" s="0"/>
      <c r="CU8" s="0"/>
      <c r="CV8" s="11" t="n">
        <v>45476</v>
      </c>
      <c r="CW8" s="6" t="n">
        <v>3297.34</v>
      </c>
      <c r="CX8" s="0" t="s">
        <v>122</v>
      </c>
      <c r="CY8" s="11" t="n">
        <v>45370</v>
      </c>
      <c r="CZ8" s="6" t="n">
        <v>12860.29</v>
      </c>
      <c r="DA8" s="0" t="s">
        <v>122</v>
      </c>
      <c r="DB8" s="0"/>
      <c r="DC8" s="0"/>
      <c r="DD8" s="0"/>
      <c r="DE8" s="0"/>
      <c r="DF8" s="10" t="s">
        <f>=XIRR(DF2:DF7,DE2:DE7)</f>
      </c>
      <c r="DG8" s="0"/>
      <c r="DH8" s="0"/>
      <c r="DI8" s="0"/>
      <c r="DJ8" s="0"/>
      <c r="DK8" s="0"/>
      <c r="DL8" s="0"/>
      <c r="DM8" s="0"/>
      <c r="DN8" s="11" t="n">
        <v>46010</v>
      </c>
      <c r="DO8" s="6" t="n">
        <v>-8.18</v>
      </c>
      <c r="DP8" s="0" t="s">
        <v>124</v>
      </c>
      <c r="DQ8" s="0"/>
      <c r="DR8" s="0"/>
      <c r="DS8" s="0"/>
      <c r="DT8" s="0"/>
      <c r="DU8" s="8" t="s">
        <f>=-SUM(DU2:DU6)</f>
      </c>
      <c r="DV8" s="0" t="s">
        <v>125</v>
      </c>
      <c r="DW8" s="11" t="n">
        <v>45476</v>
      </c>
      <c r="DX8" s="6" t="n">
        <v>-2946.64</v>
      </c>
      <c r="DY8" s="0" t="s">
        <v>124</v>
      </c>
      <c r="DZ8" s="0"/>
      <c r="EA8" s="0"/>
      <c r="EB8" s="0"/>
      <c r="EC8" s="11" t="n">
        <v>45544</v>
      </c>
      <c r="ED8" s="6" t="n">
        <v>-96</v>
      </c>
      <c r="EE8" s="0" t="s">
        <v>82</v>
      </c>
      <c r="EF8" s="11" t="n">
        <v>45527</v>
      </c>
      <c r="EG8" s="6" t="n">
        <v>-1523.24</v>
      </c>
      <c r="EH8" s="0" t="s">
        <v>124</v>
      </c>
      <c r="EI8" s="0"/>
      <c r="EJ8" s="10" t="s">
        <f>=XIRR(EJ2:EJ7,EI2:EI7)</f>
      </c>
      <c r="EK8" s="0"/>
      <c r="EL8" s="0"/>
      <c r="EM8" s="0"/>
      <c r="EN8" s="0"/>
      <c r="EO8" s="11" t="n">
        <v>45844</v>
      </c>
      <c r="EP8" s="6" t="n">
        <v>-317.78</v>
      </c>
      <c r="EQ8" s="0" t="s">
        <v>124</v>
      </c>
      <c r="ER8" s="11" t="n">
        <v>46114</v>
      </c>
      <c r="ES8" s="6" t="n">
        <v>-654.88</v>
      </c>
      <c r="ET8" s="0" t="s">
        <v>124</v>
      </c>
      <c r="EU8" s="0"/>
      <c r="EV8" s="8" t="s">
        <f>=-SUM(EV2:EV6)</f>
      </c>
      <c r="EW8" s="0" t="s">
        <v>125</v>
      </c>
      <c r="EX8" s="0"/>
      <c r="EY8" s="8" t="s">
        <f>=-SUM(EY2:EY6)</f>
      </c>
      <c r="EZ8" s="0" t="s">
        <v>125</v>
      </c>
      <c r="FA8" s="0"/>
      <c r="FB8" s="0"/>
      <c r="FC8" s="0"/>
      <c r="FD8" s="0"/>
      <c r="FE8" s="8" t="s">
        <f>=-SUM(FE2:FE6)</f>
      </c>
      <c r="FF8" s="0" t="s">
        <v>125</v>
      </c>
      <c r="FG8" s="0"/>
      <c r="FH8" s="10" t="s">
        <f>=XIRR(FH2:FH7,FG2:FG7)</f>
      </c>
      <c r="FI8" s="0"/>
      <c r="FJ8" s="11" t="n">
        <v>46086</v>
      </c>
      <c r="FK8" s="6" t="n">
        <v>-2916.42</v>
      </c>
      <c r="FL8" s="0" t="s">
        <v>124</v>
      </c>
    </row>
    <row collapsed="false" customFormat="false" customHeight="false" hidden="false" ht="12.1" outlineLevel="0" r="9">
      <c r="A9" s="11" t="n">
        <v>45288</v>
      </c>
      <c r="B9" s="6" t="n">
        <v>3189.35</v>
      </c>
      <c r="C9" s="0" t="s">
        <v>122</v>
      </c>
      <c r="D9" s="11" t="n">
        <v>45356</v>
      </c>
      <c r="E9" s="6" t="n">
        <v>2984.39</v>
      </c>
      <c r="F9" s="0" t="s">
        <v>122</v>
      </c>
      <c r="G9" s="11" t="n">
        <v>45460</v>
      </c>
      <c r="H9" s="6" t="n">
        <v>1103.48</v>
      </c>
      <c r="I9" s="0" t="s">
        <v>122</v>
      </c>
      <c r="J9" s="11" t="n">
        <v>45366</v>
      </c>
      <c r="K9" s="6" t="n">
        <v>-5316.64</v>
      </c>
      <c r="L9" s="0" t="s">
        <v>124</v>
      </c>
      <c r="M9" s="0"/>
      <c r="N9" s="0"/>
      <c r="O9" s="0"/>
      <c r="P9" s="0"/>
      <c r="Q9" s="0"/>
      <c r="R9" s="0"/>
      <c r="S9" s="11" t="n">
        <v>45380</v>
      </c>
      <c r="T9" s="6" t="n">
        <v>-679.35</v>
      </c>
      <c r="U9" s="0" t="s">
        <v>124</v>
      </c>
      <c r="V9" s="0"/>
      <c r="W9" s="0"/>
      <c r="X9" s="0"/>
      <c r="Y9" s="11" t="n">
        <v>45266</v>
      </c>
      <c r="Z9" s="6" t="n">
        <v>656.63</v>
      </c>
      <c r="AA9" s="0" t="s">
        <v>122</v>
      </c>
      <c r="AB9" s="11" t="n">
        <v>45554</v>
      </c>
      <c r="AC9" s="6" t="n">
        <v>-35971.2</v>
      </c>
      <c r="AD9" s="0" t="s">
        <v>124</v>
      </c>
      <c r="AE9" s="11" t="n">
        <v>46017</v>
      </c>
      <c r="AF9" s="6" t="n">
        <v>5732.08</v>
      </c>
      <c r="AG9" s="0" t="s">
        <v>122</v>
      </c>
      <c r="AH9" s="0"/>
      <c r="AI9" s="8" t="s">
        <f>=-SUM(AI2:AI7)</f>
      </c>
      <c r="AJ9" s="0" t="s">
        <v>125</v>
      </c>
      <c r="AK9" s="11" t="n">
        <v>46125</v>
      </c>
      <c r="AL9" s="6" t="n">
        <v>-82.46</v>
      </c>
      <c r="AM9" s="0" t="s">
        <v>102</v>
      </c>
      <c r="AN9" s="0"/>
      <c r="AO9" s="0"/>
      <c r="AP9" s="0"/>
      <c r="AQ9" s="0"/>
      <c r="AR9" s="8" t="s">
        <f>=-SUM(AR2:AR7)</f>
      </c>
      <c r="AS9" s="0" t="s">
        <v>125</v>
      </c>
      <c r="AT9" s="0"/>
      <c r="AU9" s="0"/>
      <c r="AV9" s="0"/>
      <c r="AW9" s="0"/>
      <c r="AX9" s="0"/>
      <c r="AY9" s="0"/>
      <c r="AZ9" s="11" t="n">
        <v>45849</v>
      </c>
      <c r="BA9" s="6" t="n">
        <v>-436.98</v>
      </c>
      <c r="BB9" s="0" t="s">
        <v>124</v>
      </c>
      <c r="BC9" s="11" t="n">
        <v>45539</v>
      </c>
      <c r="BD9" s="6" t="n">
        <v>1286.83</v>
      </c>
      <c r="BE9" s="0" t="s">
        <v>122</v>
      </c>
      <c r="BF9" s="0"/>
      <c r="BG9" s="0"/>
      <c r="BH9" s="0"/>
      <c r="BI9" s="0"/>
      <c r="BJ9" s="0"/>
      <c r="BK9" s="0"/>
      <c r="BL9" s="11" t="n">
        <v>45387</v>
      </c>
      <c r="BM9" s="6" t="n">
        <v>-4831.81</v>
      </c>
      <c r="BN9" s="0" t="s">
        <v>124</v>
      </c>
      <c r="BO9" s="0"/>
      <c r="BP9" s="0"/>
      <c r="BQ9" s="0"/>
      <c r="BR9" s="0"/>
      <c r="BS9" s="0"/>
      <c r="BT9" s="0"/>
      <c r="BU9" s="11" t="n">
        <v>45383</v>
      </c>
      <c r="BV9" s="6" t="n">
        <v>6553.63</v>
      </c>
      <c r="BW9" s="0" t="s">
        <v>122</v>
      </c>
      <c r="BX9" s="11" t="n">
        <v>45407</v>
      </c>
      <c r="BY9" s="6" t="n">
        <v>1737.87</v>
      </c>
      <c r="BZ9" s="0" t="s">
        <v>122</v>
      </c>
      <c r="CA9" s="0"/>
      <c r="CB9" s="8" t="s">
        <f>=-SUM(CB2:CB7)</f>
      </c>
      <c r="CC9" s="0" t="s">
        <v>125</v>
      </c>
      <c r="CD9" s="0"/>
      <c r="CE9" s="8" t="s">
        <f>=-SUM(CE2:CE7)</f>
      </c>
      <c r="CF9" s="0" t="s">
        <v>125</v>
      </c>
      <c r="CG9" s="0"/>
      <c r="CH9" s="0"/>
      <c r="CI9" s="0"/>
      <c r="CJ9" s="11" t="n">
        <v>45380</v>
      </c>
      <c r="CK9" s="6" t="n">
        <v>2146.71</v>
      </c>
      <c r="CL9" s="0" t="s">
        <v>122</v>
      </c>
      <c r="CM9" s="0"/>
      <c r="CN9" s="0"/>
      <c r="CO9" s="0"/>
      <c r="CP9" s="11" t="n">
        <v>45420</v>
      </c>
      <c r="CQ9" s="6" t="n">
        <v>14843.87</v>
      </c>
      <c r="CR9" s="0" t="s">
        <v>122</v>
      </c>
      <c r="CS9" s="0"/>
      <c r="CT9" s="0"/>
      <c r="CU9" s="0"/>
      <c r="CV9" s="11" t="n">
        <v>45484</v>
      </c>
      <c r="CW9" s="6" t="n">
        <v>-2897</v>
      </c>
      <c r="CX9" s="0" t="s">
        <v>81</v>
      </c>
      <c r="CY9" s="11" t="n">
        <v>45371</v>
      </c>
      <c r="CZ9" s="6" t="n">
        <v>-12490</v>
      </c>
      <c r="DA9" s="0" t="s">
        <v>124</v>
      </c>
      <c r="DB9" s="0"/>
      <c r="DC9" s="0"/>
      <c r="DD9" s="0"/>
      <c r="DE9" s="0"/>
      <c r="DF9" s="8" t="s">
        <f>=-SUM(DF2:DF7)</f>
      </c>
      <c r="DG9" s="0" t="s">
        <v>125</v>
      </c>
      <c r="DH9" s="0"/>
      <c r="DI9" s="0"/>
      <c r="DJ9" s="0"/>
      <c r="DK9" s="0"/>
      <c r="DL9" s="0"/>
      <c r="DM9" s="0"/>
      <c r="DN9" s="11" t="n">
        <v>46017</v>
      </c>
      <c r="DO9" s="6" t="n">
        <v>178.85</v>
      </c>
      <c r="DP9" s="0" t="s">
        <v>122</v>
      </c>
      <c r="DQ9" s="0"/>
      <c r="DR9" s="0"/>
      <c r="DS9" s="0"/>
      <c r="DT9" s="0"/>
      <c r="DU9" s="0"/>
      <c r="DV9" s="0"/>
      <c r="DW9" s="11" t="n">
        <v>46038</v>
      </c>
      <c r="DX9" s="6" t="n">
        <v>4452.56</v>
      </c>
      <c r="DY9" s="0" t="s">
        <v>122</v>
      </c>
      <c r="DZ9" s="0"/>
      <c r="EA9" s="0"/>
      <c r="EB9" s="0"/>
      <c r="EC9" s="11" t="n">
        <v>45551</v>
      </c>
      <c r="ED9" s="6" t="n">
        <v>7478.68</v>
      </c>
      <c r="EE9" s="0" t="s">
        <v>122</v>
      </c>
      <c r="EF9" s="11" t="n">
        <v>45527</v>
      </c>
      <c r="EG9" s="6" t="n">
        <v>-3046.48</v>
      </c>
      <c r="EH9" s="0" t="s">
        <v>124</v>
      </c>
      <c r="EI9" s="0"/>
      <c r="EJ9" s="8" t="s">
        <f>=-SUM(EJ2:EJ7)</f>
      </c>
      <c r="EK9" s="0" t="s">
        <v>125</v>
      </c>
      <c r="EL9" s="0"/>
      <c r="EM9" s="0"/>
      <c r="EN9" s="0"/>
      <c r="EO9" s="0"/>
      <c r="EP9" s="10" t="s">
        <f>=XIRR(EP2:EP8,EO2:EO8)</f>
      </c>
      <c r="EQ9" s="0"/>
      <c r="ER9" s="11" t="n">
        <v>46125</v>
      </c>
      <c r="ES9" s="6" t="n">
        <v>627.2</v>
      </c>
      <c r="ET9" s="0" t="s">
        <v>122</v>
      </c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8" t="s">
        <f>=-SUM(FH2:FH7)</f>
      </c>
      <c r="FI9" s="0" t="s">
        <v>125</v>
      </c>
      <c r="FJ9" s="11" t="n">
        <v>46114</v>
      </c>
      <c r="FK9" s="6" t="n">
        <v>-2160.31</v>
      </c>
      <c r="FL9" s="0" t="s">
        <v>124</v>
      </c>
    </row>
    <row collapsed="false" customFormat="false" customHeight="false" hidden="false" ht="12.1" outlineLevel="0" r="10">
      <c r="A10" s="11" t="n">
        <v>45372</v>
      </c>
      <c r="B10" s="6" t="n">
        <v>9524.81</v>
      </c>
      <c r="C10" s="0" t="s">
        <v>122</v>
      </c>
      <c r="D10" s="11" t="n">
        <v>45366</v>
      </c>
      <c r="E10" s="6" t="n">
        <v>-26639.37</v>
      </c>
      <c r="F10" s="0" t="s">
        <v>124</v>
      </c>
      <c r="G10" s="11" t="n">
        <v>45460</v>
      </c>
      <c r="H10" s="6" t="n">
        <v>9376.79</v>
      </c>
      <c r="I10" s="0" t="s">
        <v>122</v>
      </c>
      <c r="J10" s="11" t="n">
        <v>45371</v>
      </c>
      <c r="K10" s="6" t="n">
        <v>406.92</v>
      </c>
      <c r="L10" s="0" t="s">
        <v>122</v>
      </c>
      <c r="M10" s="0"/>
      <c r="N10" s="0"/>
      <c r="O10" s="0"/>
      <c r="P10" s="0"/>
      <c r="Q10" s="0"/>
      <c r="R10" s="0"/>
      <c r="S10" s="11" t="n">
        <v>45504</v>
      </c>
      <c r="T10" s="6" t="n">
        <v>348.27</v>
      </c>
      <c r="U10" s="0" t="s">
        <v>122</v>
      </c>
      <c r="V10" s="0"/>
      <c r="W10" s="0"/>
      <c r="X10" s="0"/>
      <c r="Y10" s="11" t="n">
        <v>45266</v>
      </c>
      <c r="Z10" s="6" t="n">
        <v>3285.13</v>
      </c>
      <c r="AA10" s="0" t="s">
        <v>122</v>
      </c>
      <c r="AB10" s="0"/>
      <c r="AC10" s="10" t="s">
        <f>=XIRR(AC2:AC9,AB2:AB9)</f>
      </c>
      <c r="AD10" s="0"/>
      <c r="AE10" s="11" t="n">
        <v>46034</v>
      </c>
      <c r="AF10" s="6" t="n">
        <v>-1036</v>
      </c>
      <c r="AG10" s="0" t="s">
        <v>97</v>
      </c>
      <c r="AH10" s="0"/>
      <c r="AI10" s="0"/>
      <c r="AJ10" s="0"/>
      <c r="AK10" s="11" t="n">
        <v>46135</v>
      </c>
      <c r="AL10" s="6" t="n">
        <v>-2433.58</v>
      </c>
      <c r="AM10" s="0" t="s">
        <v>124</v>
      </c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11" t="n">
        <v>46129</v>
      </c>
      <c r="BA10" s="6" t="n">
        <v>9533.61</v>
      </c>
      <c r="BB10" s="0" t="s">
        <v>122</v>
      </c>
      <c r="BC10" s="11" t="n">
        <v>45539</v>
      </c>
      <c r="BD10" s="6" t="n">
        <v>1959.07</v>
      </c>
      <c r="BE10" s="0" t="s">
        <v>122</v>
      </c>
      <c r="BF10" s="0"/>
      <c r="BG10" s="0"/>
      <c r="BH10" s="0"/>
      <c r="BI10" s="0"/>
      <c r="BJ10" s="0"/>
      <c r="BK10" s="0"/>
      <c r="BL10" s="11" t="n">
        <v>45387</v>
      </c>
      <c r="BM10" s="6" t="n">
        <v>378.37</v>
      </c>
      <c r="BN10" s="0" t="s">
        <v>122</v>
      </c>
      <c r="BO10" s="0"/>
      <c r="BP10" s="0"/>
      <c r="BQ10" s="0"/>
      <c r="BR10" s="0"/>
      <c r="BS10" s="0"/>
      <c r="BT10" s="0"/>
      <c r="BU10" s="11" t="n">
        <v>45387</v>
      </c>
      <c r="BV10" s="6" t="n">
        <v>2246.8</v>
      </c>
      <c r="BW10" s="0" t="s">
        <v>122</v>
      </c>
      <c r="BX10" s="11" t="n">
        <v>45420</v>
      </c>
      <c r="BY10" s="6" t="n">
        <v>-18213.43</v>
      </c>
      <c r="BZ10" s="0" t="s">
        <v>124</v>
      </c>
      <c r="CA10" s="0"/>
      <c r="CB10" s="0"/>
      <c r="CC10" s="0"/>
      <c r="CD10" s="0"/>
      <c r="CE10" s="0"/>
      <c r="CF10" s="0"/>
      <c r="CG10" s="0"/>
      <c r="CH10" s="0"/>
      <c r="CI10" s="0"/>
      <c r="CJ10" s="11" t="n">
        <v>45387</v>
      </c>
      <c r="CK10" s="6" t="n">
        <v>-2928.45</v>
      </c>
      <c r="CL10" s="0" t="s">
        <v>124</v>
      </c>
      <c r="CM10" s="0"/>
      <c r="CN10" s="0"/>
      <c r="CO10" s="0"/>
      <c r="CP10" s="11" t="n">
        <v>45422</v>
      </c>
      <c r="CQ10" s="6" t="n">
        <v>3660.93</v>
      </c>
      <c r="CR10" s="0" t="s">
        <v>122</v>
      </c>
      <c r="CS10" s="0"/>
      <c r="CT10" s="0"/>
      <c r="CU10" s="0"/>
      <c r="CV10" s="11" t="n">
        <v>45527</v>
      </c>
      <c r="CW10" s="6" t="n">
        <v>-25672.44</v>
      </c>
      <c r="CX10" s="0" t="s">
        <v>124</v>
      </c>
      <c r="CY10" s="11" t="n">
        <v>45371</v>
      </c>
      <c r="CZ10" s="6" t="n">
        <v>3138.57</v>
      </c>
      <c r="DA10" s="0" t="s">
        <v>122</v>
      </c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11" t="n">
        <v>46038</v>
      </c>
      <c r="DO10" s="6" t="n">
        <v>-234.47</v>
      </c>
      <c r="DP10" s="0" t="s">
        <v>124</v>
      </c>
      <c r="DQ10" s="0"/>
      <c r="DR10" s="0"/>
      <c r="DS10" s="0"/>
      <c r="DT10" s="0"/>
      <c r="DU10" s="0"/>
      <c r="DV10" s="0"/>
      <c r="DW10" s="11" t="n">
        <v>46125</v>
      </c>
      <c r="DX10" s="6" t="n">
        <v>-2197.24</v>
      </c>
      <c r="DY10" s="0" t="s">
        <v>124</v>
      </c>
      <c r="DZ10" s="0"/>
      <c r="EA10" s="0"/>
      <c r="EB10" s="0"/>
      <c r="EC10" s="11" t="n">
        <v>45554</v>
      </c>
      <c r="ED10" s="6" t="n">
        <v>10052.03</v>
      </c>
      <c r="EE10" s="0" t="s">
        <v>122</v>
      </c>
      <c r="EF10" s="0"/>
      <c r="EG10" s="10" t="s">
        <f>=XIRR(EG2:EG9,EF2:EF9)</f>
      </c>
      <c r="EH10" s="0"/>
      <c r="EI10" s="0"/>
      <c r="EJ10" s="0"/>
      <c r="EK10" s="0"/>
      <c r="EL10" s="0"/>
      <c r="EM10" s="0"/>
      <c r="EN10" s="0"/>
      <c r="EO10" s="0"/>
      <c r="EP10" s="8" t="s">
        <f>=-SUM(EP2:EP8)</f>
      </c>
      <c r="EQ10" s="0" t="s">
        <v>125</v>
      </c>
      <c r="ER10" s="11" t="n">
        <v>46135</v>
      </c>
      <c r="ES10" s="6" t="n">
        <v>-4210.49</v>
      </c>
      <c r="ET10" s="0" t="s">
        <v>124</v>
      </c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11" t="n">
        <v>46125</v>
      </c>
      <c r="FK10" s="6" t="n">
        <v>6668.28</v>
      </c>
      <c r="FL10" s="0" t="s">
        <v>122</v>
      </c>
    </row>
    <row collapsed="false" customFormat="false" customHeight="false" hidden="false" ht="12.1" outlineLevel="0" r="11">
      <c r="A11" s="11" t="n">
        <v>45372</v>
      </c>
      <c r="B11" s="6" t="n">
        <v>1583.09</v>
      </c>
      <c r="C11" s="0" t="s">
        <v>122</v>
      </c>
      <c r="D11" s="11" t="n">
        <v>46009</v>
      </c>
      <c r="E11" s="6" t="n">
        <v>17832.25</v>
      </c>
      <c r="F11" s="0" t="s">
        <v>122</v>
      </c>
      <c r="G11" s="11" t="n">
        <v>45476</v>
      </c>
      <c r="H11" s="6" t="n">
        <v>9836.76</v>
      </c>
      <c r="I11" s="0" t="s">
        <v>122</v>
      </c>
      <c r="J11" s="11" t="n">
        <v>45371</v>
      </c>
      <c r="K11" s="6" t="n">
        <v>406.27</v>
      </c>
      <c r="L11" s="0" t="s">
        <v>122</v>
      </c>
      <c r="M11" s="0"/>
      <c r="N11" s="0"/>
      <c r="O11" s="0"/>
      <c r="P11" s="0"/>
      <c r="Q11" s="0"/>
      <c r="R11" s="0"/>
      <c r="S11" s="11" t="n">
        <v>45527</v>
      </c>
      <c r="T11" s="6" t="n">
        <v>-319.99</v>
      </c>
      <c r="U11" s="0" t="s">
        <v>124</v>
      </c>
      <c r="V11" s="0"/>
      <c r="W11" s="0"/>
      <c r="X11" s="0"/>
      <c r="Y11" s="11" t="n">
        <v>45324</v>
      </c>
      <c r="Z11" s="6" t="n">
        <v>-4238.01</v>
      </c>
      <c r="AA11" s="0" t="s">
        <v>124</v>
      </c>
      <c r="AB11" s="0"/>
      <c r="AC11" s="8" t="s">
        <f>=-SUM(AC2:AC9)</f>
      </c>
      <c r="AD11" s="0" t="s">
        <v>125</v>
      </c>
      <c r="AE11" s="11" t="n">
        <v>46057</v>
      </c>
      <c r="AF11" s="6" t="n">
        <v>-5206.83</v>
      </c>
      <c r="AG11" s="0" t="s">
        <v>124</v>
      </c>
      <c r="AH11" s="0"/>
      <c r="AI11" s="0"/>
      <c r="AJ11" s="0"/>
      <c r="AK11" s="0"/>
      <c r="AL11" s="10" t="s">
        <f>=XIRR(AL2:AL10,AK2:AK10)</f>
      </c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11" t="n">
        <v>46140</v>
      </c>
      <c r="BA11" s="6" t="n">
        <v>-9234.34</v>
      </c>
      <c r="BB11" s="0" t="s">
        <v>124</v>
      </c>
      <c r="BC11" s="11" t="n">
        <v>45540</v>
      </c>
      <c r="BD11" s="6" t="n">
        <v>7683.84</v>
      </c>
      <c r="BE11" s="0" t="s">
        <v>122</v>
      </c>
      <c r="BF11" s="0"/>
      <c r="BG11" s="0"/>
      <c r="BH11" s="0"/>
      <c r="BI11" s="0"/>
      <c r="BJ11" s="0"/>
      <c r="BK11" s="0"/>
      <c r="BL11" s="11" t="n">
        <v>45392</v>
      </c>
      <c r="BM11" s="6" t="n">
        <v>19.29</v>
      </c>
      <c r="BN11" s="0" t="s">
        <v>122</v>
      </c>
      <c r="BO11" s="0"/>
      <c r="BP11" s="0"/>
      <c r="BQ11" s="0"/>
      <c r="BR11" s="0"/>
      <c r="BS11" s="0"/>
      <c r="BT11" s="0"/>
      <c r="BU11" s="11" t="n">
        <v>45387</v>
      </c>
      <c r="BV11" s="6" t="n">
        <v>2247.4</v>
      </c>
      <c r="BW11" s="0" t="s">
        <v>122</v>
      </c>
      <c r="BX11" s="11" t="n">
        <v>45539</v>
      </c>
      <c r="BY11" s="6" t="n">
        <v>1371.1</v>
      </c>
      <c r="BZ11" s="0" t="s">
        <v>122</v>
      </c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10" t="s">
        <f>=XIRR(CK2:CK10,CJ2:CJ10)</f>
      </c>
      <c r="CL11" s="0"/>
      <c r="CM11" s="0"/>
      <c r="CN11" s="0"/>
      <c r="CO11" s="0"/>
      <c r="CP11" s="11" t="n">
        <v>45446</v>
      </c>
      <c r="CQ11" s="6" t="n">
        <v>-3274.37</v>
      </c>
      <c r="CR11" s="0" t="s">
        <v>124</v>
      </c>
      <c r="CS11" s="0"/>
      <c r="CT11" s="0"/>
      <c r="CU11" s="0"/>
      <c r="CV11" s="0"/>
      <c r="CW11" s="10" t="s">
        <f>=XIRR(CW2:CW10,CV2:CV10)</f>
      </c>
      <c r="CX11" s="0"/>
      <c r="CY11" s="11" t="n">
        <v>45371</v>
      </c>
      <c r="CZ11" s="6" t="n">
        <v>-3152.42</v>
      </c>
      <c r="DA11" s="0" t="s">
        <v>124</v>
      </c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11" t="n">
        <v>46044</v>
      </c>
      <c r="DO11" s="6" t="n">
        <v>35.13</v>
      </c>
      <c r="DP11" s="0" t="s">
        <v>122</v>
      </c>
      <c r="DQ11" s="0"/>
      <c r="DR11" s="0"/>
      <c r="DS11" s="0"/>
      <c r="DT11" s="0"/>
      <c r="DU11" s="0"/>
      <c r="DV11" s="0"/>
      <c r="DW11" s="11" t="n">
        <v>46125</v>
      </c>
      <c r="DX11" s="6" t="n">
        <v>-2197.24</v>
      </c>
      <c r="DY11" s="0" t="s">
        <v>124</v>
      </c>
      <c r="DZ11" s="0"/>
      <c r="EA11" s="0"/>
      <c r="EB11" s="0"/>
      <c r="EC11" s="11" t="n">
        <v>45554</v>
      </c>
      <c r="ED11" s="6" t="n">
        <v>11727.37</v>
      </c>
      <c r="EE11" s="0" t="s">
        <v>122</v>
      </c>
      <c r="EF11" s="0"/>
      <c r="EG11" s="8" t="s">
        <f>=-SUM(EG2:EG9)</f>
      </c>
      <c r="EH11" s="0" t="s">
        <v>125</v>
      </c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10" t="s">
        <f>=XIRR(ES2:ES10,ER2:ER10)</f>
      </c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11" t="n">
        <v>46129</v>
      </c>
      <c r="FK11" s="6" t="n">
        <v>-4840.63</v>
      </c>
      <c r="FL11" s="0" t="s">
        <v>124</v>
      </c>
    </row>
    <row collapsed="false" customFormat="false" customHeight="false" hidden="false" ht="12.1" outlineLevel="0" r="12">
      <c r="A12" s="11" t="n">
        <v>45383</v>
      </c>
      <c r="B12" s="6" t="n">
        <v>-17371.31</v>
      </c>
      <c r="C12" s="0" t="s">
        <v>124</v>
      </c>
      <c r="D12" s="11" t="n">
        <v>46010</v>
      </c>
      <c r="E12" s="6" t="n">
        <v>-2114.4</v>
      </c>
      <c r="F12" s="0" t="s">
        <v>124</v>
      </c>
      <c r="G12" s="11" t="n">
        <v>45527</v>
      </c>
      <c r="H12" s="6" t="n">
        <v>-6454.59</v>
      </c>
      <c r="I12" s="0" t="s">
        <v>124</v>
      </c>
      <c r="J12" s="11" t="n">
        <v>45380</v>
      </c>
      <c r="K12" s="6" t="n">
        <v>-811.99</v>
      </c>
      <c r="L12" s="0" t="s">
        <v>124</v>
      </c>
      <c r="M12" s="0"/>
      <c r="N12" s="0"/>
      <c r="O12" s="0"/>
      <c r="P12" s="0"/>
      <c r="Q12" s="0"/>
      <c r="R12" s="0"/>
      <c r="S12" s="11" t="n">
        <v>45539</v>
      </c>
      <c r="T12" s="6" t="n">
        <v>1542.5</v>
      </c>
      <c r="U12" s="0" t="s">
        <v>122</v>
      </c>
      <c r="V12" s="0"/>
      <c r="W12" s="0"/>
      <c r="X12" s="0"/>
      <c r="Y12" s="11" t="n">
        <v>45370</v>
      </c>
      <c r="Z12" s="6" t="n">
        <v>2230.77</v>
      </c>
      <c r="AA12" s="0" t="s">
        <v>122</v>
      </c>
      <c r="AB12" s="0"/>
      <c r="AC12" s="0"/>
      <c r="AD12" s="0"/>
      <c r="AE12" s="11" t="n">
        <v>46140</v>
      </c>
      <c r="AF12" s="6" t="n">
        <v>-11055.07</v>
      </c>
      <c r="AG12" s="0" t="s">
        <v>124</v>
      </c>
      <c r="AH12" s="0"/>
      <c r="AI12" s="0"/>
      <c r="AJ12" s="0"/>
      <c r="AK12" s="0"/>
      <c r="AL12" s="8" t="s">
        <f>=-SUM(AL2:AL10)</f>
      </c>
      <c r="AM12" s="0" t="s">
        <v>125</v>
      </c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10" t="s">
        <f>=XIRR(BA2:BA11,AZ2:AZ11)</f>
      </c>
      <c r="BB12" s="0"/>
      <c r="BC12" s="11" t="n">
        <v>45540</v>
      </c>
      <c r="BD12" s="6" t="n">
        <v>-4646.28</v>
      </c>
      <c r="BE12" s="0" t="s">
        <v>124</v>
      </c>
      <c r="BF12" s="0"/>
      <c r="BG12" s="0"/>
      <c r="BH12" s="0"/>
      <c r="BI12" s="0"/>
      <c r="BJ12" s="0"/>
      <c r="BK12" s="0"/>
      <c r="BL12" s="11" t="n">
        <v>45407</v>
      </c>
      <c r="BM12" s="6" t="n">
        <v>1371.84</v>
      </c>
      <c r="BN12" s="0" t="s">
        <v>122</v>
      </c>
      <c r="BO12" s="0"/>
      <c r="BP12" s="0"/>
      <c r="BQ12" s="0"/>
      <c r="BR12" s="0"/>
      <c r="BS12" s="0"/>
      <c r="BT12" s="0"/>
      <c r="BU12" s="11" t="n">
        <v>45444</v>
      </c>
      <c r="BV12" s="6" t="n">
        <v>-3667.86</v>
      </c>
      <c r="BW12" s="0" t="s">
        <v>124</v>
      </c>
      <c r="BX12" s="11" t="n">
        <v>45539</v>
      </c>
      <c r="BY12" s="6" t="n">
        <v>4113.29</v>
      </c>
      <c r="BZ12" s="0" t="s">
        <v>122</v>
      </c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8" t="s">
        <f>=-SUM(CK2:CK10)</f>
      </c>
      <c r="CL12" s="0" t="s">
        <v>125</v>
      </c>
      <c r="CM12" s="0"/>
      <c r="CN12" s="0"/>
      <c r="CO12" s="0"/>
      <c r="CP12" s="11" t="n">
        <v>45446</v>
      </c>
      <c r="CQ12" s="6" t="n">
        <v>-22927.53</v>
      </c>
      <c r="CR12" s="0" t="s">
        <v>124</v>
      </c>
      <c r="CS12" s="0"/>
      <c r="CT12" s="0"/>
      <c r="CU12" s="0"/>
      <c r="CV12" s="0"/>
      <c r="CW12" s="8" t="s">
        <f>=-SUM(CW2:CW10)</f>
      </c>
      <c r="CX12" s="0" t="s">
        <v>125</v>
      </c>
      <c r="CY12" s="11" t="n">
        <v>46009</v>
      </c>
      <c r="CZ12" s="6" t="n">
        <v>3257.61</v>
      </c>
      <c r="DA12" s="0" t="s">
        <v>122</v>
      </c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11" t="n">
        <v>46057</v>
      </c>
      <c r="DO12" s="6" t="n">
        <v>-292.84</v>
      </c>
      <c r="DP12" s="0" t="s">
        <v>124</v>
      </c>
      <c r="DQ12" s="0"/>
      <c r="DR12" s="0"/>
      <c r="DS12" s="0"/>
      <c r="DT12" s="0"/>
      <c r="DU12" s="0"/>
      <c r="DV12" s="0"/>
      <c r="DW12" s="0"/>
      <c r="DX12" s="10" t="s">
        <f>=XIRR(DX2:DX11,DW2:DW11)</f>
      </c>
      <c r="DY12" s="0"/>
      <c r="DZ12" s="0"/>
      <c r="EA12" s="0"/>
      <c r="EB12" s="0"/>
      <c r="EC12" s="11" t="n">
        <v>45554</v>
      </c>
      <c r="ED12" s="6" t="n">
        <v>837.42</v>
      </c>
      <c r="EE12" s="0" t="s">
        <v>122</v>
      </c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8" t="s">
        <f>=-SUM(ES2:ES10)</f>
      </c>
      <c r="ET12" s="0" t="s">
        <v>125</v>
      </c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11" t="n">
        <v>46129</v>
      </c>
      <c r="FK12" s="6" t="n">
        <v>-9465.2</v>
      </c>
      <c r="FL12" s="0" t="s">
        <v>124</v>
      </c>
    </row>
    <row collapsed="false" customFormat="false" customHeight="false" hidden="false" ht="12.1" outlineLevel="0" r="13">
      <c r="A13" s="11" t="n">
        <v>45383</v>
      </c>
      <c r="B13" s="6" t="n">
        <v>-3158.42</v>
      </c>
      <c r="C13" s="0" t="s">
        <v>124</v>
      </c>
      <c r="D13" s="11" t="n">
        <v>46017</v>
      </c>
      <c r="E13" s="6" t="n">
        <v>905.23</v>
      </c>
      <c r="F13" s="0" t="s">
        <v>122</v>
      </c>
      <c r="G13" s="11" t="n">
        <v>45527</v>
      </c>
      <c r="H13" s="6" t="n">
        <v>-1721.22</v>
      </c>
      <c r="I13" s="0" t="s">
        <v>124</v>
      </c>
      <c r="J13" s="0"/>
      <c r="K13" s="10" t="s">
        <f>=XIRR(K2:K12,J2:J12)</f>
      </c>
      <c r="L13" s="0"/>
      <c r="M13" s="0"/>
      <c r="N13" s="0"/>
      <c r="O13" s="0"/>
      <c r="P13" s="0"/>
      <c r="Q13" s="0"/>
      <c r="R13" s="0"/>
      <c r="S13" s="11" t="n">
        <v>45539</v>
      </c>
      <c r="T13" s="6" t="n">
        <v>310.95</v>
      </c>
      <c r="U13" s="0" t="s">
        <v>122</v>
      </c>
      <c r="V13" s="0"/>
      <c r="W13" s="0"/>
      <c r="X13" s="0"/>
      <c r="Y13" s="11" t="n">
        <v>45373</v>
      </c>
      <c r="Z13" s="6" t="n">
        <v>-2295.56</v>
      </c>
      <c r="AA13" s="0" t="s">
        <v>124</v>
      </c>
      <c r="AB13" s="0"/>
      <c r="AC13" s="0"/>
      <c r="AD13" s="0"/>
      <c r="AE13" s="0"/>
      <c r="AF13" s="10" t="s">
        <f>=XIRR(AF2:AF12,AE2:AE12)</f>
      </c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8" t="s">
        <f>=-SUM(BA2:BA11)</f>
      </c>
      <c r="BB13" s="0" t="s">
        <v>125</v>
      </c>
      <c r="BC13" s="11" t="n">
        <v>45540</v>
      </c>
      <c r="BD13" s="6" t="n">
        <v>-6969.42</v>
      </c>
      <c r="BE13" s="0" t="s">
        <v>124</v>
      </c>
      <c r="BF13" s="0"/>
      <c r="BG13" s="0"/>
      <c r="BH13" s="0"/>
      <c r="BI13" s="0"/>
      <c r="BJ13" s="0"/>
      <c r="BK13" s="0"/>
      <c r="BL13" s="11" t="n">
        <v>45407</v>
      </c>
      <c r="BM13" s="6" t="n">
        <v>-1772.18</v>
      </c>
      <c r="BN13" s="0" t="s">
        <v>124</v>
      </c>
      <c r="BO13" s="0"/>
      <c r="BP13" s="0"/>
      <c r="BQ13" s="0"/>
      <c r="BR13" s="0"/>
      <c r="BS13" s="0"/>
      <c r="BT13" s="0"/>
      <c r="BU13" s="11" t="n">
        <v>45444</v>
      </c>
      <c r="BV13" s="6" t="n">
        <v>-11002.39</v>
      </c>
      <c r="BW13" s="0" t="s">
        <v>124</v>
      </c>
      <c r="BX13" s="11" t="n">
        <v>45540</v>
      </c>
      <c r="BY13" s="6" t="n">
        <v>3462.77</v>
      </c>
      <c r="BZ13" s="0" t="s">
        <v>122</v>
      </c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11" t="n">
        <v>45446</v>
      </c>
      <c r="CQ13" s="6" t="n">
        <v>-6550.72</v>
      </c>
      <c r="CR13" s="0" t="s">
        <v>124</v>
      </c>
      <c r="CS13" s="0"/>
      <c r="CT13" s="0"/>
      <c r="CU13" s="0"/>
      <c r="CV13" s="0"/>
      <c r="CW13" s="0"/>
      <c r="CX13" s="0"/>
      <c r="CY13" s="11" t="n">
        <v>46030</v>
      </c>
      <c r="CZ13" s="6" t="n">
        <v>-31</v>
      </c>
      <c r="DA13" s="0" t="s">
        <v>95</v>
      </c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11" t="n">
        <v>46086</v>
      </c>
      <c r="DO13" s="6" t="n">
        <v>-89.62</v>
      </c>
      <c r="DP13" s="0" t="s">
        <v>124</v>
      </c>
      <c r="DQ13" s="0"/>
      <c r="DR13" s="0"/>
      <c r="DS13" s="0"/>
      <c r="DT13" s="0"/>
      <c r="DU13" s="0"/>
      <c r="DV13" s="0"/>
      <c r="DW13" s="0"/>
      <c r="DX13" s="8" t="s">
        <f>=-SUM(DX2:DX11)</f>
      </c>
      <c r="DY13" s="0" t="s">
        <v>125</v>
      </c>
      <c r="DZ13" s="0"/>
      <c r="EA13" s="0"/>
      <c r="EB13" s="0"/>
      <c r="EC13" s="11" t="n">
        <v>45554</v>
      </c>
      <c r="ED13" s="6" t="n">
        <v>3349.67</v>
      </c>
      <c r="EE13" s="0" t="s">
        <v>122</v>
      </c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10" t="s">
        <f>=XIRR(FK2:FK12,FJ2:FJ12)</f>
      </c>
      <c r="FL13" s="0"/>
    </row>
    <row collapsed="false" customFormat="false" customHeight="false" hidden="false" ht="12.1" outlineLevel="0" r="14">
      <c r="A14" s="11" t="n">
        <v>46009</v>
      </c>
      <c r="B14" s="6" t="n">
        <v>11612.98</v>
      </c>
      <c r="C14" s="0" t="s">
        <v>122</v>
      </c>
      <c r="D14" s="11" t="n">
        <v>46057</v>
      </c>
      <c r="E14" s="6" t="n">
        <v>305.17</v>
      </c>
      <c r="F14" s="0" t="s">
        <v>122</v>
      </c>
      <c r="G14" s="11" t="n">
        <v>45527</v>
      </c>
      <c r="H14" s="6" t="n">
        <v>-8604.1</v>
      </c>
      <c r="I14" s="0" t="s">
        <v>124</v>
      </c>
      <c r="J14" s="0"/>
      <c r="K14" s="8" t="s">
        <f>=-SUM(K2:K12)</f>
      </c>
      <c r="L14" s="0" t="s">
        <v>125</v>
      </c>
      <c r="M14" s="0"/>
      <c r="N14" s="0"/>
      <c r="O14" s="0"/>
      <c r="P14" s="0"/>
      <c r="Q14" s="0"/>
      <c r="R14" s="0"/>
      <c r="S14" s="11" t="n">
        <v>45539</v>
      </c>
      <c r="T14" s="6" t="n">
        <v>1873.2</v>
      </c>
      <c r="U14" s="0" t="s">
        <v>122</v>
      </c>
      <c r="V14" s="0"/>
      <c r="W14" s="0"/>
      <c r="X14" s="0"/>
      <c r="Y14" s="11" t="n">
        <v>45539</v>
      </c>
      <c r="Z14" s="6" t="n">
        <v>1474.56</v>
      </c>
      <c r="AA14" s="0" t="s">
        <v>122</v>
      </c>
      <c r="AB14" s="0"/>
      <c r="AC14" s="0"/>
      <c r="AD14" s="0"/>
      <c r="AE14" s="0"/>
      <c r="AF14" s="8" t="s">
        <f>=-SUM(AF2:AF12)</f>
      </c>
      <c r="AG14" s="0" t="s">
        <v>125</v>
      </c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11" t="n">
        <v>45540</v>
      </c>
      <c r="BD14" s="6" t="n">
        <v>158.03</v>
      </c>
      <c r="BE14" s="0" t="s">
        <v>122</v>
      </c>
      <c r="BF14" s="0"/>
      <c r="BG14" s="0"/>
      <c r="BH14" s="0"/>
      <c r="BI14" s="0"/>
      <c r="BJ14" s="0"/>
      <c r="BK14" s="0"/>
      <c r="BL14" s="11" t="n">
        <v>45415</v>
      </c>
      <c r="BM14" s="6" t="n">
        <v>1461.39</v>
      </c>
      <c r="BN14" s="0" t="s">
        <v>122</v>
      </c>
      <c r="BO14" s="0"/>
      <c r="BP14" s="0"/>
      <c r="BQ14" s="0"/>
      <c r="BR14" s="0"/>
      <c r="BS14" s="0"/>
      <c r="BT14" s="0"/>
      <c r="BU14" s="0"/>
      <c r="BV14" s="10" t="s">
        <f>=XIRR(BV2:BV13,BU2:BU13)</f>
      </c>
      <c r="BW14" s="0"/>
      <c r="BX14" s="11" t="n">
        <v>45562</v>
      </c>
      <c r="BY14" s="6" t="n">
        <v>-685.8</v>
      </c>
      <c r="BZ14" s="0" t="s">
        <v>83</v>
      </c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10" t="s">
        <f>=XIRR(CQ2:CQ13,CP2:CP13)</f>
      </c>
      <c r="CR14" s="0"/>
      <c r="CS14" s="0"/>
      <c r="CT14" s="0"/>
      <c r="CU14" s="0"/>
      <c r="CV14" s="0"/>
      <c r="CW14" s="0"/>
      <c r="CX14" s="0"/>
      <c r="CY14" s="11" t="n">
        <v>46129</v>
      </c>
      <c r="CZ14" s="6" t="n">
        <v>326.58</v>
      </c>
      <c r="DA14" s="0" t="s">
        <v>122</v>
      </c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11" t="n">
        <v>46114</v>
      </c>
      <c r="DO14" s="6" t="n">
        <v>17.82</v>
      </c>
      <c r="DP14" s="0" t="s">
        <v>122</v>
      </c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11" t="n">
        <v>45554</v>
      </c>
      <c r="ED14" s="6" t="n">
        <v>10049.02</v>
      </c>
      <c r="EE14" s="0" t="s">
        <v>122</v>
      </c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8" t="s">
        <f>=-SUM(FK2:FK12)</f>
      </c>
      <c r="FL14" s="0" t="s">
        <v>125</v>
      </c>
    </row>
    <row collapsed="false" customFormat="false" customHeight="false" hidden="false" ht="12.1" outlineLevel="0" r="15">
      <c r="A15" s="11" t="n">
        <v>46010</v>
      </c>
      <c r="B15" s="6" t="n">
        <v>-1297.06</v>
      </c>
      <c r="C15" s="0" t="s">
        <v>124</v>
      </c>
      <c r="D15" s="11" t="n">
        <v>46086</v>
      </c>
      <c r="E15" s="6" t="n">
        <v>-314.75</v>
      </c>
      <c r="F15" s="0" t="s">
        <v>124</v>
      </c>
      <c r="G15" s="11" t="n">
        <v>45539</v>
      </c>
      <c r="H15" s="6" t="n">
        <v>5007.85</v>
      </c>
      <c r="I15" s="0" t="s">
        <v>122</v>
      </c>
      <c r="J15" s="0"/>
      <c r="K15" s="0"/>
      <c r="L15" s="0"/>
      <c r="M15" s="0"/>
      <c r="N15" s="0"/>
      <c r="O15" s="0"/>
      <c r="P15" s="0"/>
      <c r="Q15" s="0"/>
      <c r="R15" s="0"/>
      <c r="S15" s="11" t="n">
        <v>45539</v>
      </c>
      <c r="T15" s="6" t="n">
        <v>311.71</v>
      </c>
      <c r="U15" s="0" t="s">
        <v>122</v>
      </c>
      <c r="V15" s="0"/>
      <c r="W15" s="0"/>
      <c r="X15" s="0"/>
      <c r="Y15" s="11" t="n">
        <v>45539</v>
      </c>
      <c r="Z15" s="6" t="n">
        <v>1986.38</v>
      </c>
      <c r="AA15" s="0" t="s">
        <v>122</v>
      </c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11" t="n">
        <v>45540</v>
      </c>
      <c r="BD15" s="6" t="n">
        <v>3194.08</v>
      </c>
      <c r="BE15" s="0" t="s">
        <v>122</v>
      </c>
      <c r="BF15" s="0"/>
      <c r="BG15" s="0"/>
      <c r="BH15" s="0"/>
      <c r="BI15" s="0"/>
      <c r="BJ15" s="0"/>
      <c r="BK15" s="0"/>
      <c r="BL15" s="11" t="n">
        <v>45422</v>
      </c>
      <c r="BM15" s="6" t="n">
        <v>-1465.8</v>
      </c>
      <c r="BN15" s="0" t="s">
        <v>124</v>
      </c>
      <c r="BO15" s="0"/>
      <c r="BP15" s="0"/>
      <c r="BQ15" s="0"/>
      <c r="BR15" s="0"/>
      <c r="BS15" s="0"/>
      <c r="BT15" s="0"/>
      <c r="BU15" s="0"/>
      <c r="BV15" s="8" t="s">
        <f>=-SUM(BV2:BV13)</f>
      </c>
      <c r="BW15" s="0" t="s">
        <v>125</v>
      </c>
      <c r="BX15" s="11" t="n">
        <v>45565</v>
      </c>
      <c r="BY15" s="6" t="n">
        <v>-5671.46</v>
      </c>
      <c r="BZ15" s="0" t="s">
        <v>124</v>
      </c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8" t="s">
        <f>=-SUM(CQ2:CQ13)</f>
      </c>
      <c r="CR15" s="0" t="s">
        <v>125</v>
      </c>
      <c r="CS15" s="0"/>
      <c r="CT15" s="0"/>
      <c r="CU15" s="0"/>
      <c r="CV15" s="0"/>
      <c r="CW15" s="0"/>
      <c r="CX15" s="0"/>
      <c r="CY15" s="11" t="n">
        <v>46129</v>
      </c>
      <c r="CZ15" s="6" t="n">
        <v>-3574.33</v>
      </c>
      <c r="DA15" s="0" t="s">
        <v>124</v>
      </c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11" t="n">
        <v>46114</v>
      </c>
      <c r="DO15" s="6" t="n">
        <v>270.14</v>
      </c>
      <c r="DP15" s="0" t="s">
        <v>122</v>
      </c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11" t="n">
        <v>45565</v>
      </c>
      <c r="ED15" s="6" t="n">
        <v>-903.77</v>
      </c>
      <c r="EE15" s="0" t="s">
        <v>124</v>
      </c>
    </row>
    <row collapsed="false" customFormat="false" customHeight="false" hidden="false" ht="12.1" outlineLevel="0" r="16">
      <c r="A16" s="11" t="n">
        <v>46017</v>
      </c>
      <c r="B16" s="6" t="n">
        <v>1262.41</v>
      </c>
      <c r="C16" s="0" t="s">
        <v>122</v>
      </c>
      <c r="D16" s="11" t="n">
        <v>46114</v>
      </c>
      <c r="E16" s="6" t="n">
        <v>-315.95</v>
      </c>
      <c r="F16" s="0" t="s">
        <v>124</v>
      </c>
      <c r="G16" s="11" t="n">
        <v>45554</v>
      </c>
      <c r="H16" s="6" t="n">
        <v>9392.41</v>
      </c>
      <c r="I16" s="0" t="s">
        <v>122</v>
      </c>
      <c r="J16" s="0"/>
      <c r="K16" s="0"/>
      <c r="L16" s="0"/>
      <c r="M16" s="0"/>
      <c r="N16" s="0"/>
      <c r="O16" s="0"/>
      <c r="P16" s="0"/>
      <c r="Q16" s="0"/>
      <c r="R16" s="0"/>
      <c r="S16" s="11" t="n">
        <v>45540</v>
      </c>
      <c r="T16" s="6" t="n">
        <v>-4035.22</v>
      </c>
      <c r="U16" s="0" t="s">
        <v>124</v>
      </c>
      <c r="V16" s="0"/>
      <c r="W16" s="0"/>
      <c r="X16" s="0"/>
      <c r="Y16" s="11" t="n">
        <v>45554</v>
      </c>
      <c r="Z16" s="6" t="n">
        <v>-3711.93</v>
      </c>
      <c r="AA16" s="0" t="s">
        <v>124</v>
      </c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11" t="n">
        <v>45540</v>
      </c>
      <c r="BD16" s="6" t="n">
        <v>1575.79</v>
      </c>
      <c r="BE16" s="0" t="s">
        <v>122</v>
      </c>
      <c r="BF16" s="0"/>
      <c r="BG16" s="0"/>
      <c r="BH16" s="0"/>
      <c r="BI16" s="0"/>
      <c r="BJ16" s="0"/>
      <c r="BK16" s="0"/>
      <c r="BL16" s="11" t="n">
        <v>45422</v>
      </c>
      <c r="BM16" s="6" t="n">
        <v>1186.69</v>
      </c>
      <c r="BN16" s="0" t="s">
        <v>122</v>
      </c>
      <c r="BO16" s="0"/>
      <c r="BP16" s="0"/>
      <c r="BQ16" s="0"/>
      <c r="BR16" s="0"/>
      <c r="BS16" s="0"/>
      <c r="BT16" s="0"/>
      <c r="BU16" s="0"/>
      <c r="BV16" s="0"/>
      <c r="BW16" s="0"/>
      <c r="BX16" s="11" t="n">
        <v>45565</v>
      </c>
      <c r="BY16" s="6" t="n">
        <v>-3544.67</v>
      </c>
      <c r="BZ16" s="0" t="s">
        <v>124</v>
      </c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10" t="s">
        <f>=XIRR(CZ2:CZ15,CY2:CY15)</f>
      </c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11" t="n">
        <v>46125</v>
      </c>
      <c r="DO16" s="6" t="n">
        <v>-182.42</v>
      </c>
      <c r="DP16" s="0" t="s">
        <v>124</v>
      </c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11" t="n">
        <v>45565</v>
      </c>
      <c r="ED16" s="6" t="n">
        <v>-903.37</v>
      </c>
      <c r="EE16" s="0" t="s">
        <v>124</v>
      </c>
    </row>
    <row collapsed="false" customFormat="false" customHeight="false" hidden="false" ht="12.1" outlineLevel="0" r="17">
      <c r="A17" s="11" t="n">
        <v>46038</v>
      </c>
      <c r="B17" s="6" t="n">
        <v>-1225.52</v>
      </c>
      <c r="C17" s="0" t="s">
        <v>124</v>
      </c>
      <c r="D17" s="11" t="n">
        <v>46125</v>
      </c>
      <c r="E17" s="6" t="n">
        <v>-316.86</v>
      </c>
      <c r="F17" s="0" t="s">
        <v>124</v>
      </c>
      <c r="G17" s="11" t="n">
        <v>45565</v>
      </c>
      <c r="H17" s="6" t="n">
        <v>-454.43</v>
      </c>
      <c r="I17" s="0" t="s">
        <v>124</v>
      </c>
      <c r="J17" s="0"/>
      <c r="K17" s="0"/>
      <c r="L17" s="0"/>
      <c r="M17" s="0"/>
      <c r="N17" s="0"/>
      <c r="O17" s="0"/>
      <c r="P17" s="0"/>
      <c r="Q17" s="0"/>
      <c r="R17" s="0"/>
      <c r="S17" s="11" t="n">
        <v>46086</v>
      </c>
      <c r="T17" s="6" t="n">
        <v>5065.05</v>
      </c>
      <c r="U17" s="0" t="s">
        <v>122</v>
      </c>
      <c r="V17" s="0"/>
      <c r="W17" s="0"/>
      <c r="X17" s="0"/>
      <c r="Y17" s="0"/>
      <c r="Z17" s="10" t="s">
        <f>=XIRR(Z2:Z16,Y2:Y16)</f>
      </c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11" t="n">
        <v>45540</v>
      </c>
      <c r="BD17" s="6" t="n">
        <v>6581.26</v>
      </c>
      <c r="BE17" s="0" t="s">
        <v>122</v>
      </c>
      <c r="BF17" s="0"/>
      <c r="BG17" s="0"/>
      <c r="BH17" s="0"/>
      <c r="BI17" s="0"/>
      <c r="BJ17" s="0"/>
      <c r="BK17" s="0"/>
      <c r="BL17" s="11" t="n">
        <v>45444</v>
      </c>
      <c r="BM17" s="6" t="n">
        <v>50706</v>
      </c>
      <c r="BN17" s="0" t="s">
        <v>122</v>
      </c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10" t="s">
        <f>=XIRR(BY2:BY16,BX2:BX16)</f>
      </c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8" t="s">
        <f>=-SUM(CZ2:CZ15)</f>
      </c>
      <c r="DA17" s="0" t="s">
        <v>125</v>
      </c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11" t="n">
        <v>46129</v>
      </c>
      <c r="DO17" s="6" t="n">
        <v>199.76</v>
      </c>
      <c r="DP17" s="0" t="s">
        <v>122</v>
      </c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11" t="n">
        <v>45565</v>
      </c>
      <c r="ED17" s="6" t="n">
        <v>-22581.92</v>
      </c>
      <c r="EE17" s="0" t="s">
        <v>124</v>
      </c>
    </row>
    <row collapsed="false" customFormat="false" customHeight="false" hidden="false" ht="12.1" outlineLevel="0" r="18">
      <c r="A18" s="11" t="n">
        <v>46057</v>
      </c>
      <c r="B18" s="6" t="n">
        <v>1282.22</v>
      </c>
      <c r="C18" s="0" t="s">
        <v>122</v>
      </c>
      <c r="D18" s="11" t="n">
        <v>46129</v>
      </c>
      <c r="E18" s="6" t="n">
        <v>323.6</v>
      </c>
      <c r="F18" s="0" t="s">
        <v>122</v>
      </c>
      <c r="G18" s="11" t="n">
        <v>45565</v>
      </c>
      <c r="H18" s="6" t="n">
        <v>-454.43</v>
      </c>
      <c r="I18" s="0" t="s">
        <v>124</v>
      </c>
      <c r="J18" s="0"/>
      <c r="K18" s="0"/>
      <c r="L18" s="0"/>
      <c r="M18" s="0"/>
      <c r="N18" s="0"/>
      <c r="O18" s="0"/>
      <c r="P18" s="0"/>
      <c r="Q18" s="0"/>
      <c r="R18" s="0"/>
      <c r="S18" s="11" t="n">
        <v>46125</v>
      </c>
      <c r="T18" s="6" t="n">
        <v>-858.61</v>
      </c>
      <c r="U18" s="0" t="s">
        <v>124</v>
      </c>
      <c r="V18" s="0"/>
      <c r="W18" s="0"/>
      <c r="X18" s="0"/>
      <c r="Y18" s="0"/>
      <c r="Z18" s="8" t="s">
        <f>=-SUM(Z2:Z16)</f>
      </c>
      <c r="AA18" s="0" t="s">
        <v>125</v>
      </c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11" t="n">
        <v>45540</v>
      </c>
      <c r="BD18" s="6" t="n">
        <v>491.19</v>
      </c>
      <c r="BE18" s="0" t="s">
        <v>122</v>
      </c>
      <c r="BF18" s="0"/>
      <c r="BG18" s="0"/>
      <c r="BH18" s="0"/>
      <c r="BI18" s="0"/>
      <c r="BJ18" s="0"/>
      <c r="BK18" s="0"/>
      <c r="BL18" s="11" t="n">
        <v>45444</v>
      </c>
      <c r="BM18" s="6" t="n">
        <v>1197.23</v>
      </c>
      <c r="BN18" s="0" t="s">
        <v>122</v>
      </c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8" t="s">
        <f>=-SUM(BY2:BY16)</f>
      </c>
      <c r="BZ18" s="0" t="s">
        <v>125</v>
      </c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11" t="n">
        <v>46129</v>
      </c>
      <c r="DO18" s="6" t="n">
        <v>-2.92</v>
      </c>
      <c r="DP18" s="0" t="s">
        <v>124</v>
      </c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11" t="n">
        <v>45565</v>
      </c>
      <c r="ED18" s="6" t="n">
        <v>-4514.88</v>
      </c>
      <c r="EE18" s="0" t="s">
        <v>124</v>
      </c>
    </row>
    <row collapsed="false" customFormat="false" customHeight="false" hidden="false" ht="12.1" outlineLevel="0" r="19">
      <c r="A19" s="11" t="n">
        <v>46114</v>
      </c>
      <c r="B19" s="6" t="n">
        <v>-1338.53</v>
      </c>
      <c r="C19" s="0" t="s">
        <v>124</v>
      </c>
      <c r="D19" s="11" t="n">
        <v>46129</v>
      </c>
      <c r="E19" s="6" t="n">
        <v>-323.62</v>
      </c>
      <c r="F19" s="0" t="s">
        <v>124</v>
      </c>
      <c r="G19" s="11" t="n">
        <v>45565</v>
      </c>
      <c r="H19" s="6" t="n">
        <v>-14089.32</v>
      </c>
      <c r="I19" s="0" t="s">
        <v>124</v>
      </c>
      <c r="J19" s="0"/>
      <c r="K19" s="0"/>
      <c r="L19" s="0"/>
      <c r="M19" s="0"/>
      <c r="N19" s="0"/>
      <c r="O19" s="0"/>
      <c r="P19" s="0"/>
      <c r="Q19" s="0"/>
      <c r="R19" s="0"/>
      <c r="S19" s="11" t="n">
        <v>46129</v>
      </c>
      <c r="T19" s="6" t="n">
        <v>430.08</v>
      </c>
      <c r="U19" s="0" t="s">
        <v>122</v>
      </c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11" t="n">
        <v>45540</v>
      </c>
      <c r="BD19" s="6" t="n">
        <v>163.53</v>
      </c>
      <c r="BE19" s="0" t="s">
        <v>122</v>
      </c>
      <c r="BF19" s="0"/>
      <c r="BG19" s="0"/>
      <c r="BH19" s="0"/>
      <c r="BI19" s="0"/>
      <c r="BJ19" s="0"/>
      <c r="BK19" s="0"/>
      <c r="BL19" s="11" t="n">
        <v>45446</v>
      </c>
      <c r="BM19" s="6" t="n">
        <v>33186.66</v>
      </c>
      <c r="BN19" s="0" t="s">
        <v>122</v>
      </c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11" t="n">
        <v>46130</v>
      </c>
      <c r="DO19" s="6" t="n">
        <v>-5134.12</v>
      </c>
      <c r="DP19" s="0" t="s">
        <v>124</v>
      </c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11" t="n">
        <v>45565</v>
      </c>
      <c r="ED19" s="6" t="n">
        <v>-22571.92</v>
      </c>
      <c r="EE19" s="0" t="s">
        <v>124</v>
      </c>
    </row>
    <row collapsed="false" customFormat="false" customHeight="false" hidden="false" ht="12.1" outlineLevel="0" r="20">
      <c r="A20" s="11" t="n">
        <v>46129</v>
      </c>
      <c r="B20" s="6" t="n">
        <v>1277.72</v>
      </c>
      <c r="C20" s="0" t="s">
        <v>122</v>
      </c>
      <c r="D20" s="11" t="n">
        <v>46129</v>
      </c>
      <c r="E20" s="6" t="n">
        <v>-323.62</v>
      </c>
      <c r="F20" s="0" t="s">
        <v>124</v>
      </c>
      <c r="G20" s="0"/>
      <c r="H20" s="10" t="s">
        <f>=XIRR(H2:H19,G2:G19)</f>
      </c>
      <c r="I20" s="0"/>
      <c r="J20" s="0"/>
      <c r="K20" s="0"/>
      <c r="L20" s="0"/>
      <c r="M20" s="0"/>
      <c r="N20" s="0"/>
      <c r="O20" s="0"/>
      <c r="P20" s="0"/>
      <c r="Q20" s="0"/>
      <c r="R20" s="0"/>
      <c r="S20" s="11" t="n">
        <v>46130</v>
      </c>
      <c r="T20" s="6" t="n">
        <v>-424.47</v>
      </c>
      <c r="U20" s="0" t="s">
        <v>124</v>
      </c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11" t="n">
        <v>45541</v>
      </c>
      <c r="BD20" s="6" t="n">
        <v>-11638.18</v>
      </c>
      <c r="BE20" s="0" t="s">
        <v>124</v>
      </c>
      <c r="BF20" s="0"/>
      <c r="BG20" s="0"/>
      <c r="BH20" s="0"/>
      <c r="BI20" s="0"/>
      <c r="BJ20" s="0"/>
      <c r="BK20" s="0"/>
      <c r="BL20" s="11" t="n">
        <v>45447</v>
      </c>
      <c r="BM20" s="6" t="n">
        <v>-86344.13</v>
      </c>
      <c r="BN20" s="0" t="s">
        <v>124</v>
      </c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10" t="s">
        <f>=XIRR(DO2:DO19,DN2:DN19)</f>
      </c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11" t="n">
        <v>45565</v>
      </c>
      <c r="ED20" s="6" t="n">
        <v>75565.5</v>
      </c>
      <c r="EE20" s="0" t="s">
        <v>122</v>
      </c>
    </row>
    <row collapsed="false" customFormat="false" customHeight="false" hidden="false" ht="12.1" outlineLevel="0" r="21">
      <c r="A21" s="11" t="n">
        <v>46140</v>
      </c>
      <c r="B21" s="6" t="n">
        <v>-10857.81</v>
      </c>
      <c r="C21" s="0" t="s">
        <v>124</v>
      </c>
      <c r="D21" s="11" t="n">
        <v>46129</v>
      </c>
      <c r="E21" s="6" t="n">
        <v>-3236.21</v>
      </c>
      <c r="F21" s="0" t="s">
        <v>124</v>
      </c>
      <c r="G21" s="0"/>
      <c r="H21" s="8" t="s">
        <f>=-SUM(H2:H19)</f>
      </c>
      <c r="I21" s="0" t="s">
        <v>125</v>
      </c>
      <c r="J21" s="0"/>
      <c r="K21" s="0"/>
      <c r="L21" s="0"/>
      <c r="M21" s="0"/>
      <c r="N21" s="0"/>
      <c r="O21" s="0"/>
      <c r="P21" s="0"/>
      <c r="Q21" s="0"/>
      <c r="R21" s="0"/>
      <c r="S21" s="11" t="n">
        <v>46130</v>
      </c>
      <c r="T21" s="6" t="n">
        <v>-424.59</v>
      </c>
      <c r="U21" s="0" t="s">
        <v>124</v>
      </c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11" t="n">
        <v>45541</v>
      </c>
      <c r="BD21" s="6" t="n">
        <v>154.63</v>
      </c>
      <c r="BE21" s="0" t="s">
        <v>122</v>
      </c>
      <c r="BF21" s="0"/>
      <c r="BG21" s="0"/>
      <c r="BH21" s="0"/>
      <c r="BI21" s="0"/>
      <c r="BJ21" s="0"/>
      <c r="BK21" s="0"/>
      <c r="BL21" s="11" t="n">
        <v>45447</v>
      </c>
      <c r="BM21" s="6" t="n">
        <v>133.93</v>
      </c>
      <c r="BN21" s="0" t="s">
        <v>122</v>
      </c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8" t="s">
        <f>=-SUM(DO2:DO19)</f>
      </c>
      <c r="DP21" s="0" t="s">
        <v>125</v>
      </c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11" t="n">
        <v>45625</v>
      </c>
      <c r="ED21" s="6" t="n">
        <v>-1444</v>
      </c>
      <c r="EE21" s="0" t="s">
        <v>84</v>
      </c>
    </row>
    <row collapsed="false" customFormat="false" customHeight="false" hidden="false" ht="12.1" outlineLevel="0" r="22">
      <c r="A22" s="0"/>
      <c r="B22" s="10" t="s">
        <f>=XIRR(B2:B21,A2:A21)</f>
      </c>
      <c r="C22" s="0"/>
      <c r="D22" s="11" t="n">
        <v>46129</v>
      </c>
      <c r="E22" s="6" t="n">
        <v>-2265.42</v>
      </c>
      <c r="F22" s="0" t="s">
        <v>124</v>
      </c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11" t="n">
        <v>46130</v>
      </c>
      <c r="T22" s="6" t="n">
        <v>-3821.29</v>
      </c>
      <c r="U22" s="0" t="s">
        <v>124</v>
      </c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11" t="n">
        <v>45541</v>
      </c>
      <c r="BD22" s="6" t="n">
        <v>4038.23</v>
      </c>
      <c r="BE22" s="0" t="s">
        <v>122</v>
      </c>
      <c r="BF22" s="0"/>
      <c r="BG22" s="0"/>
      <c r="BH22" s="0"/>
      <c r="BI22" s="0"/>
      <c r="BJ22" s="0"/>
      <c r="BK22" s="0"/>
      <c r="BL22" s="11" t="n">
        <v>45460</v>
      </c>
      <c r="BM22" s="6" t="n">
        <v>340.27</v>
      </c>
      <c r="BN22" s="0" t="s">
        <v>122</v>
      </c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11" t="n">
        <v>45796</v>
      </c>
      <c r="ED22" s="6" t="n">
        <v>-1589</v>
      </c>
      <c r="EE22" s="0" t="s">
        <v>85</v>
      </c>
    </row>
    <row collapsed="false" customFormat="false" customHeight="false" hidden="false" ht="12.1" outlineLevel="0" r="23">
      <c r="A23" s="0"/>
      <c r="B23" s="8" t="s">
        <f>=-SUM(B2:B21)</f>
      </c>
      <c r="C23" s="0" t="s">
        <v>125</v>
      </c>
      <c r="D23" s="11" t="n">
        <v>46129</v>
      </c>
      <c r="E23" s="6" t="n">
        <v>-323.62</v>
      </c>
      <c r="F23" s="0" t="s">
        <v>124</v>
      </c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10" t="s">
        <f>=XIRR(T2:T22,S2:S22)</f>
      </c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11" t="n">
        <v>45547</v>
      </c>
      <c r="BD23" s="6" t="n">
        <v>-3621.5</v>
      </c>
      <c r="BE23" s="0" t="s">
        <v>124</v>
      </c>
      <c r="BF23" s="0"/>
      <c r="BG23" s="0"/>
      <c r="BH23" s="0"/>
      <c r="BI23" s="0"/>
      <c r="BJ23" s="0"/>
      <c r="BK23" s="0"/>
      <c r="BL23" s="11" t="n">
        <v>45460</v>
      </c>
      <c r="BM23" s="6" t="n">
        <v>49.62</v>
      </c>
      <c r="BN23" s="0" t="s">
        <v>122</v>
      </c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11" t="n">
        <v>45847</v>
      </c>
      <c r="ED23" s="6" t="n">
        <v>-7240.61</v>
      </c>
      <c r="EE23" s="0" t="s">
        <v>124</v>
      </c>
    </row>
    <row collapsed="false" customFormat="false" customHeight="false" hidden="false" ht="12.1" outlineLevel="0" r="24">
      <c r="A24" s="0"/>
      <c r="B24" s="0"/>
      <c r="C24" s="0"/>
      <c r="D24" s="11" t="n">
        <v>46129</v>
      </c>
      <c r="E24" s="6" t="n">
        <v>-2912.59</v>
      </c>
      <c r="F24" s="0" t="s">
        <v>124</v>
      </c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8" t="s">
        <f>=-SUM(T2:T22)</f>
      </c>
      <c r="U24" s="0" t="s">
        <v>125</v>
      </c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10" t="s">
        <f>=XIRR(BD2:BD23,BC2:BC23)</f>
      </c>
      <c r="BE24" s="0"/>
      <c r="BF24" s="0"/>
      <c r="BG24" s="0"/>
      <c r="BH24" s="0"/>
      <c r="BI24" s="0"/>
      <c r="BJ24" s="0"/>
      <c r="BK24" s="0"/>
      <c r="BL24" s="11" t="n">
        <v>45467</v>
      </c>
      <c r="BM24" s="6" t="n">
        <v>5.69</v>
      </c>
      <c r="BN24" s="0" t="s">
        <v>122</v>
      </c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11" t="n">
        <v>45847</v>
      </c>
      <c r="ED24" s="6" t="n">
        <v>-12413.67</v>
      </c>
      <c r="EE24" s="0" t="s">
        <v>124</v>
      </c>
    </row>
    <row collapsed="false" customFormat="false" customHeight="false" hidden="false" ht="12.1" outlineLevel="0" r="25">
      <c r="A25" s="0"/>
      <c r="B25" s="0"/>
      <c r="C25" s="0"/>
      <c r="D25" s="11" t="n">
        <v>46129</v>
      </c>
      <c r="E25" s="6" t="n">
        <v>-7766.9</v>
      </c>
      <c r="F25" s="0" t="s">
        <v>124</v>
      </c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8" t="s">
        <f>=-SUM(BD2:BD23)</f>
      </c>
      <c r="BE25" s="0" t="s">
        <v>125</v>
      </c>
      <c r="BF25" s="0"/>
      <c r="BG25" s="0"/>
      <c r="BH25" s="0"/>
      <c r="BI25" s="0"/>
      <c r="BJ25" s="0"/>
      <c r="BK25" s="0"/>
      <c r="BL25" s="11" t="n">
        <v>45476</v>
      </c>
      <c r="BM25" s="6" t="n">
        <v>-533.81</v>
      </c>
      <c r="BN25" s="0" t="s">
        <v>124</v>
      </c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11" t="n">
        <v>45847</v>
      </c>
      <c r="ED25" s="6" t="n">
        <v>-61033.83</v>
      </c>
      <c r="EE25" s="0" t="s">
        <v>124</v>
      </c>
    </row>
    <row collapsed="false" customFormat="false" customHeight="false" hidden="false" ht="12.1" outlineLevel="0" r="26">
      <c r="A26" s="0"/>
      <c r="B26" s="0"/>
      <c r="C26" s="0"/>
      <c r="D26" s="11" t="n">
        <v>46129</v>
      </c>
      <c r="E26" s="6" t="n">
        <v>-323.62</v>
      </c>
      <c r="F26" s="0" t="s">
        <v>124</v>
      </c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11" t="n">
        <v>45476</v>
      </c>
      <c r="BM26" s="6" t="n">
        <v>168.43</v>
      </c>
      <c r="BN26" s="0" t="s">
        <v>122</v>
      </c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11" t="n">
        <v>45847</v>
      </c>
      <c r="ED26" s="6" t="n">
        <v>-1034.47</v>
      </c>
      <c r="EE26" s="0" t="s">
        <v>124</v>
      </c>
    </row>
    <row collapsed="false" customFormat="false" customHeight="false" hidden="false" ht="12.1" outlineLevel="0" r="27">
      <c r="A27" s="0"/>
      <c r="B27" s="0"/>
      <c r="C27" s="0"/>
      <c r="D27" s="0"/>
      <c r="E27" s="10" t="s">
        <f>=XIRR(E2:E26,D2:D26)</f>
      </c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11" t="n">
        <v>45485</v>
      </c>
      <c r="BM27" s="6" t="n">
        <v>5.74</v>
      </c>
      <c r="BN27" s="0" t="s">
        <v>122</v>
      </c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11" t="n">
        <v>45847</v>
      </c>
      <c r="ED27" s="6" t="n">
        <v>-4138.73</v>
      </c>
      <c r="EE27" s="0" t="s">
        <v>124</v>
      </c>
    </row>
    <row collapsed="false" customFormat="false" customHeight="false" hidden="false" ht="12.1" outlineLevel="0" r="28">
      <c r="A28" s="0"/>
      <c r="B28" s="0"/>
      <c r="C28" s="0"/>
      <c r="D28" s="0"/>
      <c r="E28" s="8" t="s">
        <f>=-SUM(E2:E26)</f>
      </c>
      <c r="F28" s="0" t="s">
        <v>125</v>
      </c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11" t="n">
        <v>45504</v>
      </c>
      <c r="BM28" s="6" t="n">
        <v>79.45</v>
      </c>
      <c r="BN28" s="0" t="s">
        <v>122</v>
      </c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10" t="s">
        <f>=XIRR(ED2:ED27,EC2:EC27)</f>
      </c>
      <c r="EE28" s="0"/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11" t="n">
        <v>45504</v>
      </c>
      <c r="BM29" s="6" t="n">
        <v>2.89</v>
      </c>
      <c r="BN29" s="0" t="s">
        <v>122</v>
      </c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8" t="s">
        <f>=-SUM(ED2:ED27)</f>
      </c>
      <c r="EE29" s="0" t="s">
        <v>125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11" t="n">
        <v>45527</v>
      </c>
      <c r="BM30" s="6" t="n">
        <v>-261.61</v>
      </c>
      <c r="BN30" s="0" t="s">
        <v>124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11" t="n">
        <v>45527</v>
      </c>
      <c r="BM31" s="6" t="n">
        <v>61387.2</v>
      </c>
      <c r="BN31" s="0" t="s">
        <v>122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11" t="n">
        <v>45527</v>
      </c>
      <c r="BM32" s="6" t="n">
        <v>6138.72</v>
      </c>
      <c r="BN32" s="0" t="s">
        <v>122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11" t="n">
        <v>45527</v>
      </c>
      <c r="BM33" s="6" t="n">
        <v>438.48</v>
      </c>
      <c r="BN33" s="0" t="s">
        <v>122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11" t="n">
        <v>45527</v>
      </c>
      <c r="BM34" s="6" t="n">
        <v>86.23</v>
      </c>
      <c r="BN34" s="0" t="s">
        <v>122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11" t="n">
        <v>45527</v>
      </c>
      <c r="BM35" s="6" t="n">
        <v>4.38</v>
      </c>
      <c r="BN35" s="0" t="s">
        <v>122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11" t="n">
        <v>45539</v>
      </c>
      <c r="BM36" s="6" t="n">
        <v>-9634.33</v>
      </c>
      <c r="BN36" s="0" t="s">
        <v>124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11" t="n">
        <v>45539</v>
      </c>
      <c r="BM37" s="6" t="n">
        <v>-14.68</v>
      </c>
      <c r="BN37" s="0" t="s">
        <v>124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11" t="n">
        <v>45539</v>
      </c>
      <c r="BM38" s="6" t="n">
        <v>-4404.9</v>
      </c>
      <c r="BN38" s="0" t="s">
        <v>124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11" t="n">
        <v>45539</v>
      </c>
      <c r="BM39" s="6" t="n">
        <v>-10263.42</v>
      </c>
      <c r="BN39" s="0" t="s">
        <v>124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11" t="n">
        <v>45539</v>
      </c>
      <c r="BM40" s="6" t="n">
        <v>-7340.5</v>
      </c>
      <c r="BN40" s="0" t="s">
        <v>124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11" t="n">
        <v>45539</v>
      </c>
      <c r="BM41" s="6" t="n">
        <v>190.87</v>
      </c>
      <c r="BN41" s="0" t="s">
        <v>122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11" t="n">
        <v>45540</v>
      </c>
      <c r="BM42" s="6" t="n">
        <v>-36913.46</v>
      </c>
      <c r="BN42" s="0" t="s">
        <v>124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11" t="n">
        <v>45540</v>
      </c>
      <c r="BM43" s="6" t="n">
        <v>183.63</v>
      </c>
      <c r="BN43" s="0" t="s">
        <v>122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11" t="n">
        <v>45541</v>
      </c>
      <c r="BM44" s="6" t="n">
        <v>248.67</v>
      </c>
      <c r="BN44" s="0" t="s">
        <v>122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11" t="n">
        <v>45548</v>
      </c>
      <c r="BM45" s="6" t="n">
        <v>7273.73</v>
      </c>
      <c r="BN45" s="0" t="s">
        <v>122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11" t="n">
        <v>45548</v>
      </c>
      <c r="BM46" s="6" t="n">
        <v>217.1</v>
      </c>
      <c r="BN46" s="0" t="s">
        <v>122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11" t="n">
        <v>45548</v>
      </c>
      <c r="BM47" s="6" t="n">
        <v>38.4</v>
      </c>
      <c r="BN47" s="0" t="s">
        <v>122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11" t="n">
        <v>45551</v>
      </c>
      <c r="BM48" s="6" t="n">
        <v>-7966.68</v>
      </c>
      <c r="BN48" s="0" t="s">
        <v>124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11" t="n">
        <v>45559</v>
      </c>
      <c r="BM49" s="6" t="n">
        <v>277.4</v>
      </c>
      <c r="BN49" s="0" t="s">
        <v>122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11" t="n">
        <v>45559</v>
      </c>
      <c r="BM50" s="6" t="n">
        <v>8.9</v>
      </c>
      <c r="BN50" s="0" t="s">
        <v>122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11" t="n">
        <v>45565</v>
      </c>
      <c r="BM51" s="6" t="n">
        <v>122</v>
      </c>
      <c r="BN51" s="0" t="s">
        <v>122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11" t="n">
        <v>45582</v>
      </c>
      <c r="BM52" s="6" t="n">
        <v>3</v>
      </c>
      <c r="BN52" s="0" t="s">
        <v>122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11" t="n">
        <v>45772</v>
      </c>
      <c r="BM53" s="6" t="n">
        <v>-462.4</v>
      </c>
      <c r="BN53" s="0" t="s">
        <v>124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11" t="n">
        <v>45801</v>
      </c>
      <c r="BM54" s="6" t="n">
        <v>57.66</v>
      </c>
      <c r="BN54" s="0" t="s">
        <v>122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11" t="n">
        <v>45804</v>
      </c>
      <c r="BM55" s="6" t="n">
        <v>69.61</v>
      </c>
      <c r="BN55" s="0" t="s">
        <v>122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11" t="n">
        <v>45847</v>
      </c>
      <c r="BM56" s="6" t="n">
        <v>1797.71</v>
      </c>
      <c r="BN56" s="0" t="s">
        <v>122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11" t="n">
        <v>45847</v>
      </c>
      <c r="BM57" s="6" t="n">
        <v>-1928</v>
      </c>
      <c r="BN57" s="0" t="s">
        <v>124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11" t="n">
        <v>46009</v>
      </c>
      <c r="BM58" s="6" t="n">
        <v>140.6</v>
      </c>
      <c r="BN58" s="0" t="s">
        <v>122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11" t="n">
        <v>46010</v>
      </c>
      <c r="BM59" s="6" t="n">
        <v>-60.06</v>
      </c>
      <c r="BN59" s="0" t="s">
        <v>124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11" t="n">
        <v>46017</v>
      </c>
      <c r="BM60" s="6" t="n">
        <v>15.06</v>
      </c>
      <c r="BN60" s="0" t="s">
        <v>122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11" t="n">
        <v>46038</v>
      </c>
      <c r="BM61" s="6" t="n">
        <v>-18.99</v>
      </c>
      <c r="BN61" s="0" t="s">
        <v>124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11" t="n">
        <v>46044</v>
      </c>
      <c r="BM62" s="6" t="n">
        <v>34.25</v>
      </c>
      <c r="BN62" s="0" t="s">
        <v>122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11" t="n">
        <v>46057</v>
      </c>
      <c r="BM63" s="6" t="n">
        <v>-1.91</v>
      </c>
      <c r="BN63" s="0" t="s">
        <v>124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11" t="n">
        <v>46086</v>
      </c>
      <c r="BM64" s="6" t="n">
        <v>19.36</v>
      </c>
      <c r="BN64" s="0" t="s">
        <v>122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11" t="n">
        <v>46087</v>
      </c>
      <c r="BM65" s="6" t="n">
        <v>1064.35</v>
      </c>
      <c r="BN65" s="0" t="s">
        <v>122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11" t="n">
        <v>46114</v>
      </c>
      <c r="BM66" s="6" t="n">
        <v>-1096.59</v>
      </c>
      <c r="BN66" s="0" t="s">
        <v>124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11" t="n">
        <v>46125</v>
      </c>
      <c r="BM67" s="6" t="n">
        <v>41.3</v>
      </c>
      <c r="BN67" s="0" t="s">
        <v>122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11" t="n">
        <v>46129</v>
      </c>
      <c r="BM68" s="6" t="n">
        <v>1121.73</v>
      </c>
      <c r="BN68" s="0" t="s">
        <v>122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11" t="n">
        <v>46129</v>
      </c>
      <c r="BM69" s="6" t="n">
        <v>-1170.95</v>
      </c>
      <c r="BN69" s="0" t="s">
        <v>124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11" t="n">
        <v>46129</v>
      </c>
      <c r="BM70" s="6" t="n">
        <v>1.97</v>
      </c>
      <c r="BN70" s="0" t="s">
        <v>122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11" t="n">
        <v>46129</v>
      </c>
      <c r="BM71" s="6" t="n">
        <v>-106.45</v>
      </c>
      <c r="BN71" s="0" t="s">
        <v>124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11" t="n">
        <v>46140</v>
      </c>
      <c r="BM72" s="6" t="n">
        <v>98.91</v>
      </c>
      <c r="BN72" s="0" t="s">
        <v>122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11" t="n">
        <v>46142</v>
      </c>
      <c r="BM73" s="6" t="n">
        <v>-23.78</v>
      </c>
      <c r="BN73" s="0" t="s">
        <v>124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11" t="n">
        <v>46176</v>
      </c>
      <c r="BM74" s="6" t="n">
        <v>32.09</v>
      </c>
      <c r="BN74" s="0" t="s">
        <v>122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11" t="n">
        <v>46211</v>
      </c>
      <c r="BM75" s="6" t="n">
        <v>16.26</v>
      </c>
      <c r="BN75" s="0" t="s">
        <v>122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11" t="n">
        <v>46232</v>
      </c>
      <c r="BM76" s="6" t="n">
        <v>465.08</v>
      </c>
      <c r="BN76" s="0" t="s">
        <v>122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11" t="n">
        <v>46246</v>
      </c>
      <c r="BM77" s="6" t="n">
        <v>253.33</v>
      </c>
      <c r="BN77" s="0" t="s">
        <v>122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11" t="n">
        <v>46265</v>
      </c>
      <c r="BM78" s="6" t="n">
        <v>-839.97</v>
      </c>
      <c r="BN78" s="0" t="s">
        <v>124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11" t="n">
        <v>46265</v>
      </c>
      <c r="BM79" s="6" t="n">
        <v>-14.52</v>
      </c>
      <c r="BN79" s="0" t="s">
        <v>124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10" t="s">
        <f>=XIRR(BM2:BM79,BL2:BL79)</f>
      </c>
      <c r="BN80" s="0"/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8" t="s">
        <f>=-SUM(BM2:BM79)</f>
      </c>
      <c r="BN81" s="0" t="s">
        <v>125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184</v>
      </c>
      <c r="C1" s="0"/>
      <c r="D1" s="0"/>
      <c r="E1" s="3" t="s">
        <v>185</v>
      </c>
      <c r="F1" s="0"/>
      <c r="G1" s="0"/>
      <c r="H1" s="3" t="s">
        <v>186</v>
      </c>
      <c r="I1" s="0"/>
      <c r="J1" s="0"/>
      <c r="K1" s="3" t="s">
        <v>187</v>
      </c>
      <c r="L1" s="0"/>
      <c r="M1" s="0"/>
      <c r="N1" s="3" t="s">
        <v>188</v>
      </c>
      <c r="O1" s="0"/>
      <c r="P1" s="0"/>
      <c r="Q1" s="3" t="s">
        <v>189</v>
      </c>
      <c r="R1" s="0"/>
      <c r="S1" s="0"/>
      <c r="T1" s="3" t="s">
        <v>190</v>
      </c>
      <c r="U1" s="0"/>
    </row>
    <row collapsed="false" customFormat="false" customHeight="false" hidden="false" ht="12.1" outlineLevel="0" r="2">
      <c r="A2" s="11" t="n">
        <v>45847</v>
      </c>
      <c r="B2" s="6" t="n">
        <v>2</v>
      </c>
      <c r="C2" s="6" t="n">
        <v>1243.37</v>
      </c>
      <c r="D2" s="11" t="n">
        <v>46140</v>
      </c>
      <c r="E2" s="6" t="n">
        <v>16</v>
      </c>
      <c r="F2" s="6" t="n">
        <v>10168.19</v>
      </c>
      <c r="G2" s="11" t="n">
        <v>46129</v>
      </c>
      <c r="H2" s="6" t="n">
        <v>20</v>
      </c>
      <c r="I2" s="6" t="n">
        <v>20011.95</v>
      </c>
      <c r="J2" s="11" t="n">
        <v>46129</v>
      </c>
      <c r="K2" s="6" t="n">
        <v>7</v>
      </c>
      <c r="L2" s="6" t="n">
        <v>6607.68</v>
      </c>
      <c r="M2" s="11" t="n">
        <v>46140</v>
      </c>
      <c r="N2" s="6" t="n">
        <v>12</v>
      </c>
      <c r="O2" s="6" t="n">
        <v>10785.41</v>
      </c>
      <c r="P2" s="11" t="n">
        <v>46129</v>
      </c>
      <c r="Q2" s="6" t="n">
        <v>8</v>
      </c>
      <c r="R2" s="6" t="n">
        <v>7529.15</v>
      </c>
      <c r="S2" s="11" t="n">
        <v>46129</v>
      </c>
      <c r="T2" s="6" t="n">
        <v>8</v>
      </c>
      <c r="U2" s="6" t="n">
        <v>7375.02</v>
      </c>
    </row>
    <row collapsed="false" customFormat="false" customHeight="false" hidden="false" ht="12.1" outlineLevel="0" r="3">
      <c r="A3" s="11" t="n">
        <v>45847</v>
      </c>
      <c r="B3" s="6" t="n">
        <v>7</v>
      </c>
      <c r="C3" s="6" t="n">
        <v>4359.08</v>
      </c>
      <c r="D3" s="11" t="n">
        <v>46140</v>
      </c>
      <c r="E3" s="6" t="n">
        <v>1</v>
      </c>
      <c r="F3" s="6" t="n">
        <v>635.5</v>
      </c>
      <c r="G3" s="0"/>
      <c r="H3" s="5" t="s">
        <f>=SUM(I2:I2)/SUM(H2:H2)</f>
      </c>
      <c r="I3" s="0" t="s">
        <v>11</v>
      </c>
      <c r="J3" s="11" t="n">
        <v>46130</v>
      </c>
      <c r="K3" s="6" t="n">
        <v>9</v>
      </c>
      <c r="L3" s="6" t="n">
        <v>8510.7</v>
      </c>
      <c r="M3" s="11" t="n">
        <v>46246</v>
      </c>
      <c r="N3" s="6" t="n">
        <v>1</v>
      </c>
      <c r="O3" s="6" t="n">
        <v>898.5</v>
      </c>
      <c r="P3" s="11" t="n">
        <v>46169</v>
      </c>
      <c r="Q3" s="6" t="n">
        <v>1</v>
      </c>
      <c r="R3" s="6" t="n">
        <v>938.45</v>
      </c>
      <c r="S3" s="11" t="n">
        <v>46130</v>
      </c>
      <c r="T3" s="6" t="n">
        <v>1</v>
      </c>
      <c r="U3" s="6" t="n">
        <v>923.7</v>
      </c>
    </row>
    <row collapsed="false" customFormat="false" customHeight="false" hidden="false" ht="12.1" outlineLevel="0" r="4">
      <c r="A4" s="11" t="n">
        <v>45868</v>
      </c>
      <c r="B4" s="6" t="n">
        <v>4</v>
      </c>
      <c r="C4" s="6" t="n">
        <v>2482.02</v>
      </c>
      <c r="D4" s="11" t="n">
        <v>46140</v>
      </c>
      <c r="E4" s="6" t="n">
        <v>15</v>
      </c>
      <c r="F4" s="6" t="n">
        <v>9532.68</v>
      </c>
      <c r="G4" s="0"/>
      <c r="H4" s="6" t="n">
        <v>86.562</v>
      </c>
      <c r="I4" s="0" t="s">
        <v>191</v>
      </c>
      <c r="J4" s="11" t="n">
        <v>46130</v>
      </c>
      <c r="K4" s="6" t="n">
        <v>1</v>
      </c>
      <c r="L4" s="6" t="n">
        <v>945.63</v>
      </c>
      <c r="M4" s="0"/>
      <c r="N4" s="5" t="s">
        <f>=SUM(O2:O3)/SUM(N2:N3)</f>
      </c>
      <c r="O4" s="0" t="s">
        <v>11</v>
      </c>
      <c r="P4" s="0"/>
      <c r="Q4" s="5" t="s">
        <f>=SUM(R2:R3)/SUM(Q2:Q3)</f>
      </c>
      <c r="R4" s="0" t="s">
        <v>11</v>
      </c>
      <c r="S4" s="0"/>
      <c r="T4" s="5" t="s">
        <f>=SUM(U2:U3)/SUM(T2:T3)</f>
      </c>
      <c r="U4" s="0" t="s">
        <v>11</v>
      </c>
    </row>
    <row collapsed="false" customFormat="false" customHeight="false" hidden="false" ht="12.1" outlineLevel="0" r="5">
      <c r="A5" s="11" t="n">
        <v>45868</v>
      </c>
      <c r="B5" s="6" t="n">
        <v>3</v>
      </c>
      <c r="C5" s="6" t="n">
        <v>1847.25</v>
      </c>
      <c r="D5" s="11" t="n">
        <v>46232</v>
      </c>
      <c r="E5" s="6" t="n">
        <v>1</v>
      </c>
      <c r="F5" s="6" t="n">
        <v>628.45</v>
      </c>
      <c r="G5" s="0"/>
      <c r="H5" s="6" t="n">
        <v>20</v>
      </c>
      <c r="I5" s="0" t="s">
        <v>192</v>
      </c>
      <c r="J5" s="11" t="n">
        <v>46169</v>
      </c>
      <c r="K5" s="6" t="n">
        <v>1</v>
      </c>
      <c r="L5" s="6" t="n">
        <v>855.41</v>
      </c>
      <c r="M5" s="0"/>
      <c r="N5" s="6" t="n">
        <v>83.1</v>
      </c>
      <c r="O5" s="0" t="s">
        <v>191</v>
      </c>
      <c r="P5" s="0"/>
      <c r="Q5" s="6" t="n">
        <v>82.077</v>
      </c>
      <c r="R5" s="0" t="s">
        <v>191</v>
      </c>
      <c r="S5" s="0"/>
      <c r="T5" s="6" t="n">
        <v>82</v>
      </c>
      <c r="U5" s="0" t="s">
        <v>191</v>
      </c>
    </row>
    <row collapsed="false" customFormat="false" customHeight="false" hidden="false" ht="12.1" outlineLevel="0" r="6">
      <c r="A6" s="11" t="n">
        <v>46009</v>
      </c>
      <c r="B6" s="6" t="n">
        <v>5</v>
      </c>
      <c r="C6" s="6" t="n">
        <v>3078.76</v>
      </c>
      <c r="D6" s="0"/>
      <c r="E6" s="5" t="s">
        <f>=SUM(F2:F5)/SUM(E2:E5)</f>
      </c>
      <c r="F6" s="0" t="s">
        <v>11</v>
      </c>
      <c r="G6" s="0"/>
      <c r="H6" s="6" t="s">
        <f>=Портфель!G4*Портфель!$Q$13</f>
      </c>
      <c r="I6" s="0" t="s">
        <v>6</v>
      </c>
      <c r="J6" s="0"/>
      <c r="K6" s="5" t="s">
        <f>=SUM(L2:L5)/SUM(K2:K5)</f>
      </c>
      <c r="L6" s="0" t="s">
        <v>11</v>
      </c>
      <c r="M6" s="0"/>
      <c r="N6" s="6" t="n">
        <v>13</v>
      </c>
      <c r="O6" s="0" t="s">
        <v>192</v>
      </c>
      <c r="P6" s="0"/>
      <c r="Q6" s="6" t="n">
        <v>9</v>
      </c>
      <c r="R6" s="0" t="s">
        <v>192</v>
      </c>
      <c r="S6" s="0"/>
      <c r="T6" s="6" t="n">
        <v>9</v>
      </c>
      <c r="U6" s="0" t="s">
        <v>192</v>
      </c>
    </row>
    <row collapsed="false" customFormat="false" customHeight="false" hidden="false" ht="12.1" outlineLevel="0" r="7">
      <c r="A7" s="11" t="n">
        <v>46009</v>
      </c>
      <c r="B7" s="6" t="n">
        <v>7</v>
      </c>
      <c r="C7" s="6" t="n">
        <v>4310.26</v>
      </c>
      <c r="D7" s="0"/>
      <c r="E7" s="6" t="n">
        <v>58.837</v>
      </c>
      <c r="F7" s="0" t="s">
        <v>191</v>
      </c>
      <c r="G7" s="0"/>
      <c r="H7" s="6" t="s">
        <f>=Портфель!H4*Портфель!$Q$13</f>
      </c>
      <c r="I7" s="0" t="s">
        <v>7</v>
      </c>
      <c r="J7" s="0"/>
      <c r="K7" s="6" t="n">
        <v>82.32</v>
      </c>
      <c r="L7" s="0" t="s">
        <v>191</v>
      </c>
      <c r="M7" s="0"/>
      <c r="N7" s="6" t="s">
        <f>=Портфель!G6*Портфель!$Q$13</f>
      </c>
      <c r="O7" s="0" t="s">
        <v>6</v>
      </c>
      <c r="P7" s="0"/>
      <c r="Q7" s="6" t="s">
        <f>=Портфель!G7*Портфель!$Q$13</f>
      </c>
      <c r="R7" s="0" t="s">
        <v>6</v>
      </c>
      <c r="S7" s="0"/>
      <c r="T7" s="6" t="s">
        <f>=Портфель!G8*Портфель!$Q$13</f>
      </c>
      <c r="U7" s="0" t="s">
        <v>6</v>
      </c>
    </row>
    <row collapsed="false" customFormat="false" customHeight="false" hidden="false" ht="12.1" outlineLevel="0" r="8">
      <c r="A8" s="11" t="n">
        <v>46009</v>
      </c>
      <c r="B8" s="6" t="n">
        <v>5</v>
      </c>
      <c r="C8" s="6" t="n">
        <v>3078.76</v>
      </c>
      <c r="D8" s="0"/>
      <c r="E8" s="6" t="n">
        <v>33</v>
      </c>
      <c r="F8" s="0" t="s">
        <v>192</v>
      </c>
      <c r="G8" s="0"/>
      <c r="H8" s="5" t="s">
        <f>=H5*(H6*H4/100-H3+H7)</f>
      </c>
      <c r="I8" s="0" t="s">
        <v>193</v>
      </c>
      <c r="J8" s="0"/>
      <c r="K8" s="6" t="n">
        <v>18</v>
      </c>
      <c r="L8" s="0" t="s">
        <v>192</v>
      </c>
      <c r="M8" s="0"/>
      <c r="N8" s="6" t="s">
        <f>=Портфель!H6*Портфель!$Q$13</f>
      </c>
      <c r="O8" s="0" t="s">
        <v>7</v>
      </c>
      <c r="P8" s="0"/>
      <c r="Q8" s="6" t="s">
        <f>=Портфель!H7*Портфель!$Q$13</f>
      </c>
      <c r="R8" s="0" t="s">
        <v>7</v>
      </c>
      <c r="S8" s="0"/>
      <c r="T8" s="6" t="s">
        <f>=Портфель!H8*Портфель!$Q$13</f>
      </c>
      <c r="U8" s="0" t="s">
        <v>7</v>
      </c>
    </row>
    <row collapsed="false" customFormat="false" customHeight="false" hidden="false" ht="12.1" outlineLevel="0" r="9">
      <c r="A9" s="11" t="n">
        <v>46009</v>
      </c>
      <c r="B9" s="6" t="n">
        <v>1</v>
      </c>
      <c r="C9" s="6" t="n">
        <v>616.03</v>
      </c>
      <c r="D9" s="0"/>
      <c r="E9" s="6" t="s">
        <f>=Портфель!G3*Портфель!$Q$13</f>
      </c>
      <c r="F9" s="0" t="s">
        <v>6</v>
      </c>
      <c r="G9" s="0"/>
      <c r="H9" s="0"/>
      <c r="I9" s="0"/>
      <c r="J9" s="0"/>
      <c r="K9" s="6" t="s">
        <f>=Портфель!G5*Портфель!$Q$13</f>
      </c>
      <c r="L9" s="0" t="s">
        <v>6</v>
      </c>
      <c r="M9" s="0"/>
      <c r="N9" s="5" t="s">
        <f>=N6*(N7*N5/100-N4+N8)</f>
      </c>
      <c r="O9" s="0" t="s">
        <v>193</v>
      </c>
      <c r="P9" s="0"/>
      <c r="Q9" s="5" t="s">
        <f>=Q6*(Q7*Q5/100-Q4+Q8)</f>
      </c>
      <c r="R9" s="0" t="s">
        <v>193</v>
      </c>
      <c r="S9" s="0"/>
      <c r="T9" s="5" t="s">
        <f>=T6*(T7*T5/100-T4+T8)</f>
      </c>
      <c r="U9" s="0" t="s">
        <v>193</v>
      </c>
    </row>
    <row collapsed="false" customFormat="false" customHeight="false" hidden="false" ht="12.1" outlineLevel="0" r="10">
      <c r="A10" s="11" t="n">
        <v>46009</v>
      </c>
      <c r="B10" s="6" t="n">
        <v>1</v>
      </c>
      <c r="C10" s="6" t="n">
        <v>619.26</v>
      </c>
      <c r="D10" s="0"/>
      <c r="E10" s="6" t="s">
        <f>=Портфель!H3*Портфель!$Q$13</f>
      </c>
      <c r="F10" s="0" t="s">
        <v>7</v>
      </c>
      <c r="G10" s="0"/>
      <c r="H10" s="0"/>
      <c r="I10" s="0"/>
      <c r="J10" s="0"/>
      <c r="K10" s="6" t="s">
        <f>=Портфель!H5*Портфель!$Q$13</f>
      </c>
      <c r="L10" s="0" t="s">
        <v>7</v>
      </c>
    </row>
    <row collapsed="false" customFormat="false" customHeight="false" hidden="false" ht="12.1" outlineLevel="0" r="11">
      <c r="A11" s="11" t="n">
        <v>46009</v>
      </c>
      <c r="B11" s="6" t="n">
        <v>1</v>
      </c>
      <c r="C11" s="6" t="n">
        <v>583.13</v>
      </c>
      <c r="D11" s="0"/>
      <c r="E11" s="5" t="s">
        <f>=E8*(E9*E7/100-E6+E10)</f>
      </c>
      <c r="F11" s="0" t="s">
        <v>193</v>
      </c>
      <c r="G11" s="0"/>
      <c r="H11" s="0"/>
      <c r="I11" s="0"/>
      <c r="J11" s="0"/>
      <c r="K11" s="5" t="s">
        <f>=K8*(K9*K7/100-K6+K10)</f>
      </c>
      <c r="L11" s="0" t="s">
        <v>193</v>
      </c>
    </row>
    <row collapsed="false" customFormat="false" customHeight="false" hidden="false" ht="12.1" outlineLevel="0" r="12">
      <c r="A12" s="0"/>
      <c r="B12" s="5" t="s">
        <f>=SUM(C2:C11)/SUM(B2:B11)</f>
      </c>
      <c r="C12" s="0" t="s">
        <v>11</v>
      </c>
    </row>
    <row collapsed="false" customFormat="false" customHeight="false" hidden="false" ht="12.1" outlineLevel="0" r="13">
      <c r="A13" s="0"/>
      <c r="B13" s="6" t="n">
        <v>56.825</v>
      </c>
      <c r="C13" s="0" t="s">
        <v>191</v>
      </c>
    </row>
    <row collapsed="false" customFormat="false" customHeight="false" hidden="false" ht="12.1" outlineLevel="0" r="14">
      <c r="A14" s="0"/>
      <c r="B14" s="6" t="n">
        <v>36</v>
      </c>
      <c r="C14" s="0" t="s">
        <v>192</v>
      </c>
    </row>
    <row collapsed="false" customFormat="false" customHeight="false" hidden="false" ht="12.1" outlineLevel="0" r="15">
      <c r="A15" s="0"/>
      <c r="B15" s="6" t="s">
        <f>=Портфель!G2*Портфель!$Q$13</f>
      </c>
      <c r="C15" s="0" t="s">
        <v>6</v>
      </c>
    </row>
    <row collapsed="false" customFormat="false" customHeight="false" hidden="false" ht="12.1" outlineLevel="0" r="16">
      <c r="A16" s="0"/>
      <c r="B16" s="6" t="s">
        <f>=Портфель!H2*Портфель!$Q$13</f>
      </c>
      <c r="C16" s="0" t="s">
        <v>7</v>
      </c>
    </row>
    <row collapsed="false" customFormat="false" customHeight="false" hidden="false" ht="12.1" outlineLevel="0" r="17">
      <c r="A17" s="0"/>
      <c r="B17" s="5" t="s">
        <f>=B14*(B15*B13/100-B12+B16)</f>
      </c>
      <c r="C17" s="0" t="s">
        <v>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0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58</v>
      </c>
      <c r="B1" s="18" t="s">
        <v>0</v>
      </c>
      <c r="C1" s="18" t="s">
        <v>2</v>
      </c>
      <c r="D1" s="18" t="s">
        <v>194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195</v>
      </c>
      <c r="L1" s="18" t="s">
        <v>196</v>
      </c>
      <c r="M1" s="18" t="s">
        <v>19</v>
      </c>
      <c r="N1" s="18" t="s">
        <v>197</v>
      </c>
    </row>
    <row collapsed="false" customFormat="false" customHeight="false" hidden="false" ht="12.1" outlineLevel="0" r="2">
      <c r="A2" s="21" t="n">
        <v>45096.020636574</v>
      </c>
      <c r="B2" s="22" t="s">
        <v>198</v>
      </c>
      <c r="C2" s="22" t="s">
        <v>65</v>
      </c>
      <c r="D2" s="22" t="s">
        <v>198</v>
      </c>
      <c r="E2" s="22" t="s">
        <v>198</v>
      </c>
      <c r="F2" s="22" t="s">
        <v>19</v>
      </c>
      <c r="G2" s="23" t="n">
        <v>1</v>
      </c>
      <c r="H2" s="24" t="n">
        <v>6400</v>
      </c>
      <c r="I2" s="24" t="n">
        <v>6400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45096.593761574</v>
      </c>
      <c r="B3" s="16" t="s">
        <v>126</v>
      </c>
      <c r="C3" s="16" t="s">
        <v>199</v>
      </c>
      <c r="D3" s="16" t="s">
        <v>122</v>
      </c>
      <c r="E3" s="16" t="s">
        <v>200</v>
      </c>
      <c r="F3" s="16" t="s">
        <v>19</v>
      </c>
      <c r="G3" s="7" t="n">
        <v>10</v>
      </c>
      <c r="H3" s="6" t="n">
        <v>170.75</v>
      </c>
      <c r="I3" s="6" t="n">
        <v>-1707.5</v>
      </c>
      <c r="J3" s="6" t="n">
        <v>-0</v>
      </c>
      <c r="K3" s="6" t="n">
        <v>-1.36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45096.595532407</v>
      </c>
      <c r="B4" s="16" t="s">
        <v>127</v>
      </c>
      <c r="C4" s="16" t="s">
        <v>201</v>
      </c>
      <c r="D4" s="16" t="s">
        <v>122</v>
      </c>
      <c r="E4" s="16" t="s">
        <v>200</v>
      </c>
      <c r="F4" s="16" t="s">
        <v>19</v>
      </c>
      <c r="G4" s="7" t="n">
        <v>10</v>
      </c>
      <c r="H4" s="6" t="n">
        <v>242.18</v>
      </c>
      <c r="I4" s="6" t="n">
        <v>-2421.8</v>
      </c>
      <c r="J4" s="6" t="n">
        <v>-0</v>
      </c>
      <c r="K4" s="6" t="n">
        <v>-1.94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45096.797465278</v>
      </c>
      <c r="B5" s="16" t="s">
        <v>128</v>
      </c>
      <c r="C5" s="16" t="s">
        <v>202</v>
      </c>
      <c r="D5" s="16" t="s">
        <v>122</v>
      </c>
      <c r="E5" s="16" t="s">
        <v>200</v>
      </c>
      <c r="F5" s="16" t="s">
        <v>19</v>
      </c>
      <c r="G5" s="7" t="n">
        <v>40</v>
      </c>
      <c r="H5" s="6" t="n">
        <v>46.015</v>
      </c>
      <c r="I5" s="6" t="n">
        <v>-1840.6</v>
      </c>
      <c r="J5" s="6" t="n">
        <v>-0</v>
      </c>
      <c r="K5" s="6" t="n">
        <v>-1.47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45096.933738426</v>
      </c>
      <c r="B6" s="16" t="s">
        <v>129</v>
      </c>
      <c r="C6" s="16" t="s">
        <v>203</v>
      </c>
      <c r="D6" s="16" t="s">
        <v>122</v>
      </c>
      <c r="E6" s="16" t="s">
        <v>200</v>
      </c>
      <c r="F6" s="16" t="s">
        <v>19</v>
      </c>
      <c r="G6" s="7" t="n">
        <v>100</v>
      </c>
      <c r="H6" s="6" t="n">
        <v>4.157</v>
      </c>
      <c r="I6" s="6" t="n">
        <v>-415.7</v>
      </c>
      <c r="J6" s="6" t="n">
        <v>-0</v>
      </c>
      <c r="K6" s="6" t="n">
        <v>-0.33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1" t="n">
        <v>45111.020636574</v>
      </c>
      <c r="B7" s="22" t="s">
        <v>198</v>
      </c>
      <c r="C7" s="22" t="s">
        <v>65</v>
      </c>
      <c r="D7" s="22" t="s">
        <v>198</v>
      </c>
      <c r="E7" s="22" t="s">
        <v>198</v>
      </c>
      <c r="F7" s="22" t="s">
        <v>19</v>
      </c>
      <c r="G7" s="23" t="n">
        <v>1</v>
      </c>
      <c r="H7" s="24" t="n">
        <v>201.18</v>
      </c>
      <c r="I7" s="24" t="n">
        <v>201.18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</row>
    <row collapsed="false" customFormat="false" customHeight="false" hidden="false" ht="12.1" outlineLevel="0" r="8">
      <c r="A8" s="21" t="n">
        <v>45126.020636574</v>
      </c>
      <c r="B8" s="22" t="s">
        <v>198</v>
      </c>
      <c r="C8" s="22" t="s">
        <v>65</v>
      </c>
      <c r="D8" s="22" t="s">
        <v>198</v>
      </c>
      <c r="E8" s="22" t="s">
        <v>198</v>
      </c>
      <c r="F8" s="22" t="s">
        <v>19</v>
      </c>
      <c r="G8" s="23" t="n">
        <v>1</v>
      </c>
      <c r="H8" s="24" t="n">
        <v>1768.59</v>
      </c>
      <c r="I8" s="24" t="n">
        <v>1768.59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0" t="n">
        <v>45127.734594907</v>
      </c>
      <c r="B9" s="16" t="s">
        <v>126</v>
      </c>
      <c r="C9" s="16" t="s">
        <v>199</v>
      </c>
      <c r="D9" s="16" t="s">
        <v>122</v>
      </c>
      <c r="E9" s="16" t="s">
        <v>200</v>
      </c>
      <c r="F9" s="16" t="s">
        <v>19</v>
      </c>
      <c r="G9" s="7" t="n">
        <v>10</v>
      </c>
      <c r="H9" s="6" t="n">
        <v>172.29</v>
      </c>
      <c r="I9" s="6" t="n">
        <v>-1722.9</v>
      </c>
      <c r="J9" s="6" t="n">
        <v>-0</v>
      </c>
      <c r="K9" s="6" t="n">
        <v>-0.86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45128.565127315</v>
      </c>
      <c r="B10" s="16" t="s">
        <v>130</v>
      </c>
      <c r="C10" s="16" t="s">
        <v>204</v>
      </c>
      <c r="D10" s="16" t="s">
        <v>122</v>
      </c>
      <c r="E10" s="16" t="s">
        <v>17</v>
      </c>
      <c r="F10" s="16" t="s">
        <v>19</v>
      </c>
      <c r="G10" s="7" t="n">
        <v>2</v>
      </c>
      <c r="H10" s="6" t="n">
        <v>100.5</v>
      </c>
      <c r="I10" s="6" t="n">
        <v>-201</v>
      </c>
      <c r="J10" s="6" t="n">
        <v>-1.76</v>
      </c>
      <c r="K10" s="6" t="n">
        <v>-0.12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45128.566157407</v>
      </c>
      <c r="B11" s="16" t="s">
        <v>131</v>
      </c>
      <c r="C11" s="16" t="s">
        <v>205</v>
      </c>
      <c r="D11" s="16" t="s">
        <v>122</v>
      </c>
      <c r="E11" s="16" t="s">
        <v>17</v>
      </c>
      <c r="F11" s="16" t="s">
        <v>19</v>
      </c>
      <c r="G11" s="7" t="n">
        <v>1</v>
      </c>
      <c r="H11" s="6" t="n">
        <v>100.89</v>
      </c>
      <c r="I11" s="6" t="n">
        <v>-50.45</v>
      </c>
      <c r="J11" s="6" t="n">
        <v>-0.69</v>
      </c>
      <c r="K11" s="6" t="n">
        <v>-0.05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1" t="n">
        <v>45139.020636574</v>
      </c>
      <c r="B12" s="22" t="s">
        <v>198</v>
      </c>
      <c r="C12" s="22" t="s">
        <v>65</v>
      </c>
      <c r="D12" s="22" t="s">
        <v>198</v>
      </c>
      <c r="E12" s="22" t="s">
        <v>198</v>
      </c>
      <c r="F12" s="22" t="s">
        <v>19</v>
      </c>
      <c r="G12" s="23" t="n">
        <v>1</v>
      </c>
      <c r="H12" s="24" t="n">
        <v>1000</v>
      </c>
      <c r="I12" s="24" t="n">
        <v>1000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</row>
    <row collapsed="false" customFormat="false" customHeight="false" hidden="false" ht="12.1" outlineLevel="0" r="13">
      <c r="A13" s="20" t="n">
        <v>45139.848425926</v>
      </c>
      <c r="B13" s="16" t="s">
        <v>132</v>
      </c>
      <c r="C13" s="16" t="s">
        <v>206</v>
      </c>
      <c r="D13" s="16" t="s">
        <v>122</v>
      </c>
      <c r="E13" s="16" t="s">
        <v>200</v>
      </c>
      <c r="F13" s="16" t="s">
        <v>19</v>
      </c>
      <c r="G13" s="7" t="n">
        <v>20</v>
      </c>
      <c r="H13" s="6" t="n">
        <v>43.955</v>
      </c>
      <c r="I13" s="6" t="n">
        <v>-879.1</v>
      </c>
      <c r="J13" s="6" t="n">
        <v>-0</v>
      </c>
      <c r="K13" s="6" t="n">
        <v>-0.44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5" t="n">
        <v>45145.580972222</v>
      </c>
      <c r="B14" s="26" t="s">
        <v>37</v>
      </c>
      <c r="C14" s="26" t="s">
        <v>207</v>
      </c>
      <c r="D14" s="26" t="s">
        <v>122</v>
      </c>
      <c r="E14" s="26" t="s">
        <v>122</v>
      </c>
      <c r="F14" s="26" t="s">
        <v>19</v>
      </c>
      <c r="G14" s="27" t="n">
        <v>8</v>
      </c>
      <c r="H14" s="28" t="n">
        <v>13.459</v>
      </c>
      <c r="I14" s="28" t="n">
        <v>-107.67</v>
      </c>
      <c r="J14" s="28" t="n">
        <v>-0</v>
      </c>
      <c r="K14" s="28" t="n">
        <v>-0.05</v>
      </c>
      <c r="L14" s="28" t="n">
        <v>-0</v>
      </c>
      <c r="M14" s="6" t="s">
        <f>=I14+J14+K14+L14</f>
      </c>
      <c r="N14" s="26"/>
    </row>
    <row collapsed="false" customFormat="false" customHeight="false" hidden="false" ht="12.1" outlineLevel="0" r="15">
      <c r="A15" s="25" t="n">
        <v>45145.639803241</v>
      </c>
      <c r="B15" s="26" t="s">
        <v>37</v>
      </c>
      <c r="C15" s="26" t="s">
        <v>207</v>
      </c>
      <c r="D15" s="26" t="s">
        <v>122</v>
      </c>
      <c r="E15" s="26" t="s">
        <v>122</v>
      </c>
      <c r="F15" s="26" t="s">
        <v>19</v>
      </c>
      <c r="G15" s="27" t="n">
        <v>1</v>
      </c>
      <c r="H15" s="28" t="n">
        <v>13.4205</v>
      </c>
      <c r="I15" s="28" t="n">
        <v>-13.42</v>
      </c>
      <c r="J15" s="28" t="n">
        <v>-0</v>
      </c>
      <c r="K15" s="28" t="n">
        <v>-0.01</v>
      </c>
      <c r="L15" s="28" t="n">
        <v>-0</v>
      </c>
      <c r="M15" s="6" t="s">
        <f>=I15+J15+K15+L15</f>
      </c>
      <c r="N15" s="26"/>
    </row>
    <row collapsed="false" customFormat="false" customHeight="false" hidden="false" ht="12.1" outlineLevel="0" r="16">
      <c r="A16" s="21" t="n">
        <v>45152.020636574</v>
      </c>
      <c r="B16" s="22" t="s">
        <v>198</v>
      </c>
      <c r="C16" s="22" t="s">
        <v>65</v>
      </c>
      <c r="D16" s="22" t="s">
        <v>198</v>
      </c>
      <c r="E16" s="22" t="s">
        <v>198</v>
      </c>
      <c r="F16" s="22" t="s">
        <v>19</v>
      </c>
      <c r="G16" s="23" t="n">
        <v>1</v>
      </c>
      <c r="H16" s="24" t="n">
        <v>1200</v>
      </c>
      <c r="I16" s="24" t="n">
        <v>1200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0" t="n">
        <v>45152.496446759</v>
      </c>
      <c r="B17" s="16" t="s">
        <v>133</v>
      </c>
      <c r="C17" s="16" t="s">
        <v>208</v>
      </c>
      <c r="D17" s="16" t="s">
        <v>122</v>
      </c>
      <c r="E17" s="16" t="s">
        <v>200</v>
      </c>
      <c r="F17" s="16" t="s">
        <v>19</v>
      </c>
      <c r="G17" s="7" t="n">
        <v>10</v>
      </c>
      <c r="H17" s="6" t="n">
        <v>79.45</v>
      </c>
      <c r="I17" s="6" t="n">
        <v>-794.5</v>
      </c>
      <c r="J17" s="6" t="n">
        <v>-0</v>
      </c>
      <c r="K17" s="6" t="n">
        <v>-0.64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5" t="n">
        <v>45152.497453704</v>
      </c>
      <c r="B18" s="26" t="s">
        <v>37</v>
      </c>
      <c r="C18" s="26" t="s">
        <v>207</v>
      </c>
      <c r="D18" s="26" t="s">
        <v>122</v>
      </c>
      <c r="E18" s="26" t="s">
        <v>122</v>
      </c>
      <c r="F18" s="26" t="s">
        <v>19</v>
      </c>
      <c r="G18" s="27" t="n">
        <v>28</v>
      </c>
      <c r="H18" s="28" t="n">
        <v>13.919</v>
      </c>
      <c r="I18" s="28" t="n">
        <v>-389.73</v>
      </c>
      <c r="J18" s="28" t="n">
        <v>-0</v>
      </c>
      <c r="K18" s="28" t="n">
        <v>-0.19</v>
      </c>
      <c r="L18" s="28" t="n">
        <v>-0</v>
      </c>
      <c r="M18" s="6" t="s">
        <f>=I18+J18+K18+L18</f>
      </c>
      <c r="N18" s="26"/>
    </row>
    <row collapsed="false" customFormat="false" customHeight="false" hidden="false" ht="12.1" outlineLevel="0" r="19">
      <c r="A19" s="25" t="n">
        <v>45153.563796296</v>
      </c>
      <c r="B19" s="26" t="s">
        <v>37</v>
      </c>
      <c r="C19" s="26" t="s">
        <v>207</v>
      </c>
      <c r="D19" s="26" t="s">
        <v>122</v>
      </c>
      <c r="E19" s="26" t="s">
        <v>122</v>
      </c>
      <c r="F19" s="26" t="s">
        <v>19</v>
      </c>
      <c r="G19" s="27" t="n">
        <v>1</v>
      </c>
      <c r="H19" s="28" t="n">
        <v>13.4455</v>
      </c>
      <c r="I19" s="28" t="n">
        <v>-13.45</v>
      </c>
      <c r="J19" s="28" t="n">
        <v>-0</v>
      </c>
      <c r="K19" s="28" t="n">
        <v>-0.01</v>
      </c>
      <c r="L19" s="28" t="n">
        <v>-0</v>
      </c>
      <c r="M19" s="6" t="s">
        <f>=I19+J19+K19+L19</f>
      </c>
      <c r="N19" s="26"/>
    </row>
    <row collapsed="false" customFormat="false" customHeight="false" hidden="false" ht="12.1" outlineLevel="0" r="20">
      <c r="A20" s="21" t="n">
        <v>45160.020636574</v>
      </c>
      <c r="B20" s="22" t="s">
        <v>198</v>
      </c>
      <c r="C20" s="22" t="s">
        <v>65</v>
      </c>
      <c r="D20" s="22" t="s">
        <v>198</v>
      </c>
      <c r="E20" s="22" t="s">
        <v>198</v>
      </c>
      <c r="F20" s="22" t="s">
        <v>19</v>
      </c>
      <c r="G20" s="23" t="n">
        <v>1</v>
      </c>
      <c r="H20" s="24" t="n">
        <v>1200</v>
      </c>
      <c r="I20" s="24" t="n">
        <v>1200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2"/>
    </row>
    <row collapsed="false" customFormat="false" customHeight="false" hidden="false" ht="12.1" outlineLevel="0" r="21">
      <c r="A21" s="20" t="n">
        <v>45160.652372685</v>
      </c>
      <c r="B21" s="16" t="s">
        <v>134</v>
      </c>
      <c r="C21" s="16" t="s">
        <v>209</v>
      </c>
      <c r="D21" s="16" t="s">
        <v>122</v>
      </c>
      <c r="E21" s="16" t="s">
        <v>200</v>
      </c>
      <c r="F21" s="16" t="s">
        <v>19</v>
      </c>
      <c r="G21" s="7" t="n">
        <v>10</v>
      </c>
      <c r="H21" s="6" t="n">
        <v>85.04</v>
      </c>
      <c r="I21" s="6" t="n">
        <v>-850.4</v>
      </c>
      <c r="J21" s="6" t="n">
        <v>-0</v>
      </c>
      <c r="K21" s="6" t="n">
        <v>-0.69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5" t="n">
        <v>45163.448657407</v>
      </c>
      <c r="B22" s="26" t="s">
        <v>37</v>
      </c>
      <c r="C22" s="26" t="s">
        <v>207</v>
      </c>
      <c r="D22" s="26" t="s">
        <v>122</v>
      </c>
      <c r="E22" s="26" t="s">
        <v>122</v>
      </c>
      <c r="F22" s="26" t="s">
        <v>19</v>
      </c>
      <c r="G22" s="27" t="n">
        <v>26</v>
      </c>
      <c r="H22" s="28" t="n">
        <v>13.0185</v>
      </c>
      <c r="I22" s="28" t="n">
        <v>-338.48</v>
      </c>
      <c r="J22" s="28" t="n">
        <v>-0</v>
      </c>
      <c r="K22" s="28" t="n">
        <v>-0.17</v>
      </c>
      <c r="L22" s="28" t="n">
        <v>-0</v>
      </c>
      <c r="M22" s="6" t="s">
        <f>=I22+J22+K22+L22</f>
      </c>
      <c r="N22" s="26"/>
    </row>
    <row collapsed="false" customFormat="false" customHeight="false" hidden="false" ht="12.1" outlineLevel="0" r="23">
      <c r="A23" s="21" t="n">
        <v>45166.020636574</v>
      </c>
      <c r="B23" s="22" t="s">
        <v>198</v>
      </c>
      <c r="C23" s="22" t="s">
        <v>65</v>
      </c>
      <c r="D23" s="22" t="s">
        <v>198</v>
      </c>
      <c r="E23" s="22" t="s">
        <v>198</v>
      </c>
      <c r="F23" s="22" t="s">
        <v>19</v>
      </c>
      <c r="G23" s="23" t="n">
        <v>1</v>
      </c>
      <c r="H23" s="24" t="n">
        <v>2000</v>
      </c>
      <c r="I23" s="24" t="n">
        <v>2000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/>
    </row>
    <row collapsed="false" customFormat="false" customHeight="false" hidden="false" ht="12.1" outlineLevel="0" r="24">
      <c r="A24" s="20" t="n">
        <v>45166.727407407</v>
      </c>
      <c r="B24" s="16" t="s">
        <v>135</v>
      </c>
      <c r="C24" s="16" t="s">
        <v>210</v>
      </c>
      <c r="D24" s="16" t="s">
        <v>122</v>
      </c>
      <c r="E24" s="16" t="s">
        <v>200</v>
      </c>
      <c r="F24" s="16" t="s">
        <v>19</v>
      </c>
      <c r="G24" s="7" t="n">
        <v>1000</v>
      </c>
      <c r="H24" s="6" t="n">
        <v>1.7095</v>
      </c>
      <c r="I24" s="6" t="n">
        <v>-1709.5</v>
      </c>
      <c r="J24" s="6" t="n">
        <v>-0</v>
      </c>
      <c r="K24" s="6" t="n">
        <v>-1.36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21" t="n">
        <v>45167.020636574</v>
      </c>
      <c r="B25" s="22" t="s">
        <v>198</v>
      </c>
      <c r="C25" s="22" t="s">
        <v>65</v>
      </c>
      <c r="D25" s="22" t="s">
        <v>198</v>
      </c>
      <c r="E25" s="22" t="s">
        <v>198</v>
      </c>
      <c r="F25" s="22" t="s">
        <v>19</v>
      </c>
      <c r="G25" s="23" t="n">
        <v>1</v>
      </c>
      <c r="H25" s="24" t="n">
        <v>328.59</v>
      </c>
      <c r="I25" s="24" t="n">
        <v>328.59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2"/>
    </row>
    <row collapsed="false" customFormat="false" customHeight="false" hidden="false" ht="12.1" outlineLevel="0" r="26">
      <c r="A26" s="29" t="n">
        <v>45167.48818287</v>
      </c>
      <c r="B26" s="30" t="s">
        <v>135</v>
      </c>
      <c r="C26" s="30" t="s">
        <v>210</v>
      </c>
      <c r="D26" s="30" t="s">
        <v>124</v>
      </c>
      <c r="E26" s="30" t="s">
        <v>200</v>
      </c>
      <c r="F26" s="30" t="s">
        <v>19</v>
      </c>
      <c r="G26" s="31" t="n">
        <v>-1000</v>
      </c>
      <c r="H26" s="32" t="n">
        <v>2.3445</v>
      </c>
      <c r="I26" s="32" t="n">
        <v>2344.5</v>
      </c>
      <c r="J26" s="32" t="n">
        <v>0</v>
      </c>
      <c r="K26" s="32" t="n">
        <v>-1.87</v>
      </c>
      <c r="L26" s="32" t="n">
        <v>-0</v>
      </c>
      <c r="M26" s="6" t="s">
        <f>=I26+J26+K26+L26</f>
      </c>
      <c r="N26" s="30"/>
    </row>
    <row collapsed="false" customFormat="false" customHeight="false" hidden="false" ht="12.1" outlineLevel="0" r="27">
      <c r="A27" s="29" t="n">
        <v>45167.898032407</v>
      </c>
      <c r="B27" s="30" t="s">
        <v>128</v>
      </c>
      <c r="C27" s="30" t="s">
        <v>202</v>
      </c>
      <c r="D27" s="30" t="s">
        <v>124</v>
      </c>
      <c r="E27" s="30" t="s">
        <v>200</v>
      </c>
      <c r="F27" s="30" t="s">
        <v>19</v>
      </c>
      <c r="G27" s="31" t="n">
        <v>-20</v>
      </c>
      <c r="H27" s="32" t="n">
        <v>54.015</v>
      </c>
      <c r="I27" s="32" t="n">
        <v>1080.3</v>
      </c>
      <c r="J27" s="32" t="n">
        <v>0</v>
      </c>
      <c r="K27" s="32" t="n">
        <v>-0.87</v>
      </c>
      <c r="L27" s="32" t="n">
        <v>-0</v>
      </c>
      <c r="M27" s="6" t="s">
        <f>=I27+J27+K27+L27</f>
      </c>
      <c r="N27" s="30"/>
    </row>
    <row collapsed="false" customFormat="false" customHeight="false" hidden="false" ht="12.1" outlineLevel="0" r="28">
      <c r="A28" s="29" t="n">
        <v>45167.898032407</v>
      </c>
      <c r="B28" s="30" t="s">
        <v>128</v>
      </c>
      <c r="C28" s="30" t="s">
        <v>202</v>
      </c>
      <c r="D28" s="30" t="s">
        <v>124</v>
      </c>
      <c r="E28" s="30" t="s">
        <v>200</v>
      </c>
      <c r="F28" s="30" t="s">
        <v>19</v>
      </c>
      <c r="G28" s="31" t="n">
        <v>-20</v>
      </c>
      <c r="H28" s="32" t="n">
        <v>54.015</v>
      </c>
      <c r="I28" s="32" t="n">
        <v>1080.3</v>
      </c>
      <c r="J28" s="32" t="n">
        <v>0</v>
      </c>
      <c r="K28" s="32" t="n">
        <v>-0.87</v>
      </c>
      <c r="L28" s="32" t="n">
        <v>-0</v>
      </c>
      <c r="M28" s="6" t="s">
        <f>=I28+J28+K28+L28</f>
      </c>
      <c r="N28" s="30"/>
    </row>
    <row collapsed="false" customFormat="false" customHeight="false" hidden="false" ht="12.1" outlineLevel="0" r="29">
      <c r="A29" s="29" t="n">
        <v>45167.898842593</v>
      </c>
      <c r="B29" s="30" t="s">
        <v>134</v>
      </c>
      <c r="C29" s="30" t="s">
        <v>209</v>
      </c>
      <c r="D29" s="30" t="s">
        <v>124</v>
      </c>
      <c r="E29" s="30" t="s">
        <v>200</v>
      </c>
      <c r="F29" s="30" t="s">
        <v>19</v>
      </c>
      <c r="G29" s="31" t="n">
        <v>-10</v>
      </c>
      <c r="H29" s="32" t="n">
        <v>82.85</v>
      </c>
      <c r="I29" s="32" t="n">
        <v>828.5</v>
      </c>
      <c r="J29" s="32" t="n">
        <v>0</v>
      </c>
      <c r="K29" s="32" t="n">
        <v>-0.66</v>
      </c>
      <c r="L29" s="32" t="n">
        <v>-0</v>
      </c>
      <c r="M29" s="6" t="s">
        <f>=I29+J29+K29+L29</f>
      </c>
      <c r="N29" s="30"/>
    </row>
    <row collapsed="false" customFormat="false" customHeight="false" hidden="false" ht="12.1" outlineLevel="0" r="30">
      <c r="A30" s="29" t="n">
        <v>45167.899189815</v>
      </c>
      <c r="B30" s="30" t="s">
        <v>132</v>
      </c>
      <c r="C30" s="30" t="s">
        <v>206</v>
      </c>
      <c r="D30" s="30" t="s">
        <v>124</v>
      </c>
      <c r="E30" s="30" t="s">
        <v>200</v>
      </c>
      <c r="F30" s="30" t="s">
        <v>19</v>
      </c>
      <c r="G30" s="31" t="n">
        <v>-20</v>
      </c>
      <c r="H30" s="32" t="n">
        <v>41.515</v>
      </c>
      <c r="I30" s="32" t="n">
        <v>830.3</v>
      </c>
      <c r="J30" s="32" t="n">
        <v>0</v>
      </c>
      <c r="K30" s="32" t="n">
        <v>-0.67</v>
      </c>
      <c r="L30" s="32" t="n">
        <v>-0</v>
      </c>
      <c r="M30" s="6" t="s">
        <f>=I30+J30+K30+L30</f>
      </c>
      <c r="N30" s="30"/>
    </row>
    <row collapsed="false" customFormat="false" customHeight="false" hidden="false" ht="12.1" outlineLevel="0" r="31">
      <c r="A31" s="20" t="n">
        <v>45167.901770833</v>
      </c>
      <c r="B31" s="16" t="s">
        <v>136</v>
      </c>
      <c r="C31" s="16" t="s">
        <v>211</v>
      </c>
      <c r="D31" s="16" t="s">
        <v>122</v>
      </c>
      <c r="E31" s="16" t="s">
        <v>200</v>
      </c>
      <c r="F31" s="16" t="s">
        <v>19</v>
      </c>
      <c r="G31" s="7" t="n">
        <v>1</v>
      </c>
      <c r="H31" s="6" t="n">
        <v>6741.5</v>
      </c>
      <c r="I31" s="6" t="n">
        <v>-6741.5</v>
      </c>
      <c r="J31" s="6" t="n">
        <v>-0</v>
      </c>
      <c r="K31" s="6" t="n">
        <v>-5.39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1" t="n">
        <v>45168.020636574</v>
      </c>
      <c r="B32" s="22" t="s">
        <v>198</v>
      </c>
      <c r="C32" s="22" t="s">
        <v>65</v>
      </c>
      <c r="D32" s="22" t="s">
        <v>198</v>
      </c>
      <c r="E32" s="22" t="s">
        <v>198</v>
      </c>
      <c r="F32" s="22" t="s">
        <v>19</v>
      </c>
      <c r="G32" s="23" t="n">
        <v>1</v>
      </c>
      <c r="H32" s="24" t="n">
        <v>3000</v>
      </c>
      <c r="I32" s="24" t="n">
        <v>3000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2"/>
    </row>
    <row collapsed="false" customFormat="false" customHeight="false" hidden="false" ht="12.1" outlineLevel="0" r="33">
      <c r="A33" s="21" t="n">
        <v>45168.020636574</v>
      </c>
      <c r="B33" s="22" t="s">
        <v>212</v>
      </c>
      <c r="C33" s="22" t="s">
        <v>213</v>
      </c>
      <c r="D33" s="22" t="s">
        <v>212</v>
      </c>
      <c r="E33" s="22" t="s">
        <v>212</v>
      </c>
      <c r="F33" s="22" t="s">
        <v>19</v>
      </c>
      <c r="G33" s="23" t="n">
        <v>1</v>
      </c>
      <c r="H33" s="24" t="n">
        <v>1.17</v>
      </c>
      <c r="I33" s="24" t="n">
        <v>1.17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</row>
    <row collapsed="false" customFormat="false" customHeight="false" hidden="false" ht="12.1" outlineLevel="0" r="34">
      <c r="A34" s="20" t="n">
        <v>45168.5565625</v>
      </c>
      <c r="B34" s="16" t="s">
        <v>137</v>
      </c>
      <c r="C34" s="16" t="s">
        <v>214</v>
      </c>
      <c r="D34" s="16" t="s">
        <v>122</v>
      </c>
      <c r="E34" s="16" t="s">
        <v>200</v>
      </c>
      <c r="F34" s="16" t="s">
        <v>19</v>
      </c>
      <c r="G34" s="7" t="n">
        <v>5</v>
      </c>
      <c r="H34" s="6" t="n">
        <v>555.3</v>
      </c>
      <c r="I34" s="6" t="n">
        <v>-2776.5</v>
      </c>
      <c r="J34" s="6" t="n">
        <v>-0</v>
      </c>
      <c r="K34" s="6" t="n">
        <v>-2.22</v>
      </c>
      <c r="L34" s="6" t="n">
        <v>-0</v>
      </c>
      <c r="M34" s="6" t="s">
        <f>=I34+J34+K34+L34</f>
      </c>
      <c r="N34" s="16"/>
    </row>
    <row collapsed="false" customFormat="false" customHeight="false" hidden="false" ht="12.1" outlineLevel="0" r="35">
      <c r="A35" s="25" t="n">
        <v>45168.647071759</v>
      </c>
      <c r="B35" s="26" t="s">
        <v>37</v>
      </c>
      <c r="C35" s="26" t="s">
        <v>207</v>
      </c>
      <c r="D35" s="26" t="s">
        <v>124</v>
      </c>
      <c r="E35" s="26" t="s">
        <v>124</v>
      </c>
      <c r="F35" s="26" t="s">
        <v>19</v>
      </c>
      <c r="G35" s="27" t="n">
        <v>-64</v>
      </c>
      <c r="H35" s="28" t="n">
        <v>13.1035</v>
      </c>
      <c r="I35" s="28" t="n">
        <v>838.62</v>
      </c>
      <c r="J35" s="28" t="n">
        <v>0</v>
      </c>
      <c r="K35" s="28" t="n">
        <v>-0.42</v>
      </c>
      <c r="L35" s="28" t="n">
        <v>-0</v>
      </c>
      <c r="M35" s="6" t="s">
        <f>=I35+J35+K35+L35</f>
      </c>
      <c r="N35" s="26"/>
    </row>
    <row collapsed="false" customFormat="false" customHeight="false" hidden="false" ht="12.1" outlineLevel="0" r="36">
      <c r="A36" s="20" t="n">
        <v>45168.648229167</v>
      </c>
      <c r="B36" s="16" t="s">
        <v>137</v>
      </c>
      <c r="C36" s="16" t="s">
        <v>214</v>
      </c>
      <c r="D36" s="16" t="s">
        <v>122</v>
      </c>
      <c r="E36" s="16" t="s">
        <v>200</v>
      </c>
      <c r="F36" s="16" t="s">
        <v>19</v>
      </c>
      <c r="G36" s="7" t="n">
        <v>2</v>
      </c>
      <c r="H36" s="6" t="n">
        <v>555.25</v>
      </c>
      <c r="I36" s="6" t="n">
        <v>-1110.5</v>
      </c>
      <c r="J36" s="6" t="n">
        <v>-0</v>
      </c>
      <c r="K36" s="6" t="n">
        <v>-0.89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1" t="n">
        <v>45169.020636574</v>
      </c>
      <c r="B37" s="22" t="s">
        <v>198</v>
      </c>
      <c r="C37" s="22" t="s">
        <v>65</v>
      </c>
      <c r="D37" s="22" t="s">
        <v>198</v>
      </c>
      <c r="E37" s="22" t="s">
        <v>198</v>
      </c>
      <c r="F37" s="22" t="s">
        <v>19</v>
      </c>
      <c r="G37" s="23" t="n">
        <v>1</v>
      </c>
      <c r="H37" s="24" t="n">
        <v>10</v>
      </c>
      <c r="I37" s="24" t="n">
        <v>10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2"/>
    </row>
    <row collapsed="false" customFormat="false" customHeight="false" hidden="false" ht="12.1" outlineLevel="0" r="38">
      <c r="A38" s="21" t="n">
        <v>45188.020636574</v>
      </c>
      <c r="B38" s="22" t="s">
        <v>212</v>
      </c>
      <c r="C38" s="22" t="s">
        <v>215</v>
      </c>
      <c r="D38" s="22" t="s">
        <v>212</v>
      </c>
      <c r="E38" s="22" t="s">
        <v>212</v>
      </c>
      <c r="F38" s="22" t="s">
        <v>19</v>
      </c>
      <c r="G38" s="23" t="n">
        <v>1</v>
      </c>
      <c r="H38" s="24" t="n">
        <v>4.56</v>
      </c>
      <c r="I38" s="24" t="n">
        <v>4.56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1" t="n">
        <v>45208.020636574</v>
      </c>
      <c r="B39" s="22" t="s">
        <v>198</v>
      </c>
      <c r="C39" s="22" t="s">
        <v>65</v>
      </c>
      <c r="D39" s="22" t="s">
        <v>198</v>
      </c>
      <c r="E39" s="22" t="s">
        <v>198</v>
      </c>
      <c r="F39" s="22" t="s">
        <v>19</v>
      </c>
      <c r="G39" s="23" t="n">
        <v>1</v>
      </c>
      <c r="H39" s="24" t="n">
        <v>1131.79</v>
      </c>
      <c r="I39" s="24" t="n">
        <v>1131.79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</row>
    <row collapsed="false" customFormat="false" customHeight="false" hidden="false" ht="12.1" outlineLevel="0" r="40">
      <c r="A40" s="20" t="n">
        <v>45208.437175926</v>
      </c>
      <c r="B40" s="16" t="s">
        <v>137</v>
      </c>
      <c r="C40" s="16" t="s">
        <v>214</v>
      </c>
      <c r="D40" s="16" t="s">
        <v>122</v>
      </c>
      <c r="E40" s="16" t="s">
        <v>200</v>
      </c>
      <c r="F40" s="16" t="s">
        <v>19</v>
      </c>
      <c r="G40" s="7" t="n">
        <v>2</v>
      </c>
      <c r="H40" s="6" t="n">
        <v>541.1</v>
      </c>
      <c r="I40" s="6" t="n">
        <v>-1082.2</v>
      </c>
      <c r="J40" s="6" t="n">
        <v>-0</v>
      </c>
      <c r="K40" s="6" t="n">
        <v>-0.73</v>
      </c>
      <c r="L40" s="6" t="n">
        <v>-0</v>
      </c>
      <c r="M40" s="6" t="s">
        <f>=I40+J40+K40+L40</f>
      </c>
      <c r="N40" s="16"/>
    </row>
    <row collapsed="false" customFormat="false" customHeight="false" hidden="false" ht="12.1" outlineLevel="0" r="41">
      <c r="A41" s="29" t="n">
        <v>45210.971180556</v>
      </c>
      <c r="B41" s="30" t="s">
        <v>129</v>
      </c>
      <c r="C41" s="30" t="s">
        <v>203</v>
      </c>
      <c r="D41" s="30" t="s">
        <v>124</v>
      </c>
      <c r="E41" s="30" t="s">
        <v>200</v>
      </c>
      <c r="F41" s="30" t="s">
        <v>19</v>
      </c>
      <c r="G41" s="31" t="n">
        <v>-100</v>
      </c>
      <c r="H41" s="32" t="n">
        <v>4.3595</v>
      </c>
      <c r="I41" s="32" t="n">
        <v>435.95</v>
      </c>
      <c r="J41" s="32" t="n">
        <v>0</v>
      </c>
      <c r="K41" s="32" t="n">
        <v>-0.22</v>
      </c>
      <c r="L41" s="32" t="n">
        <v>-0</v>
      </c>
      <c r="M41" s="6" t="s">
        <f>=I41+J41+K41+L41</f>
      </c>
      <c r="N41" s="30"/>
    </row>
    <row collapsed="false" customFormat="false" customHeight="false" hidden="false" ht="12.1" outlineLevel="0" r="42">
      <c r="A42" s="29" t="n">
        <v>45210.971412037</v>
      </c>
      <c r="B42" s="30" t="s">
        <v>136</v>
      </c>
      <c r="C42" s="30" t="s">
        <v>211</v>
      </c>
      <c r="D42" s="30" t="s">
        <v>124</v>
      </c>
      <c r="E42" s="30" t="s">
        <v>200</v>
      </c>
      <c r="F42" s="30" t="s">
        <v>19</v>
      </c>
      <c r="G42" s="31" t="n">
        <v>-1</v>
      </c>
      <c r="H42" s="32" t="n">
        <v>6926</v>
      </c>
      <c r="I42" s="32" t="n">
        <v>6926</v>
      </c>
      <c r="J42" s="32" t="n">
        <v>0</v>
      </c>
      <c r="K42" s="32" t="n">
        <v>-3.46</v>
      </c>
      <c r="L42" s="32" t="n">
        <v>-0</v>
      </c>
      <c r="M42" s="6" t="s">
        <f>=I42+J42+K42+L42</f>
      </c>
      <c r="N42" s="30"/>
    </row>
    <row collapsed="false" customFormat="false" customHeight="false" hidden="false" ht="12.1" outlineLevel="0" r="43">
      <c r="A43" s="29" t="n">
        <v>45210.971736111</v>
      </c>
      <c r="B43" s="30" t="s">
        <v>127</v>
      </c>
      <c r="C43" s="30" t="s">
        <v>201</v>
      </c>
      <c r="D43" s="30" t="s">
        <v>124</v>
      </c>
      <c r="E43" s="30" t="s">
        <v>200</v>
      </c>
      <c r="F43" s="30" t="s">
        <v>19</v>
      </c>
      <c r="G43" s="31" t="n">
        <v>-10</v>
      </c>
      <c r="H43" s="32" t="n">
        <v>261.36</v>
      </c>
      <c r="I43" s="32" t="n">
        <v>2613.6</v>
      </c>
      <c r="J43" s="32" t="n">
        <v>0</v>
      </c>
      <c r="K43" s="32" t="n">
        <v>-2.09</v>
      </c>
      <c r="L43" s="32" t="n">
        <v>-0</v>
      </c>
      <c r="M43" s="6" t="s">
        <f>=I43+J43+K43+L43</f>
      </c>
      <c r="N43" s="30"/>
    </row>
    <row collapsed="false" customFormat="false" customHeight="false" hidden="false" ht="12.1" outlineLevel="0" r="44">
      <c r="A44" s="20" t="n">
        <v>45210.974594907</v>
      </c>
      <c r="B44" s="16" t="s">
        <v>134</v>
      </c>
      <c r="C44" s="16" t="s">
        <v>209</v>
      </c>
      <c r="D44" s="16" t="s">
        <v>122</v>
      </c>
      <c r="E44" s="16" t="s">
        <v>200</v>
      </c>
      <c r="F44" s="16" t="s">
        <v>19</v>
      </c>
      <c r="G44" s="7" t="n">
        <v>10</v>
      </c>
      <c r="H44" s="6" t="n">
        <v>75.76</v>
      </c>
      <c r="I44" s="6" t="n">
        <v>-757.6</v>
      </c>
      <c r="J44" s="6" t="n">
        <v>-0</v>
      </c>
      <c r="K44" s="6" t="n">
        <v>-0.38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45210.9771875</v>
      </c>
      <c r="B45" s="16" t="s">
        <v>136</v>
      </c>
      <c r="C45" s="16" t="s">
        <v>211</v>
      </c>
      <c r="D45" s="16" t="s">
        <v>122</v>
      </c>
      <c r="E45" s="16" t="s">
        <v>200</v>
      </c>
      <c r="F45" s="16" t="s">
        <v>19</v>
      </c>
      <c r="G45" s="7" t="n">
        <v>1</v>
      </c>
      <c r="H45" s="6" t="n">
        <v>6960</v>
      </c>
      <c r="I45" s="6" t="n">
        <v>-6960</v>
      </c>
      <c r="J45" s="6" t="n">
        <v>-0</v>
      </c>
      <c r="K45" s="6" t="n">
        <v>-5.57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45210.982395833</v>
      </c>
      <c r="B46" s="16" t="s">
        <v>134</v>
      </c>
      <c r="C46" s="16" t="s">
        <v>209</v>
      </c>
      <c r="D46" s="16" t="s">
        <v>122</v>
      </c>
      <c r="E46" s="16" t="s">
        <v>200</v>
      </c>
      <c r="F46" s="16" t="s">
        <v>19</v>
      </c>
      <c r="G46" s="7" t="n">
        <v>30</v>
      </c>
      <c r="H46" s="6" t="n">
        <v>76.27</v>
      </c>
      <c r="I46" s="6" t="n">
        <v>-2288.1</v>
      </c>
      <c r="J46" s="6" t="n">
        <v>-0</v>
      </c>
      <c r="K46" s="6" t="n">
        <v>-1.82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9" t="n">
        <v>45210.992233796</v>
      </c>
      <c r="B47" s="30" t="s">
        <v>137</v>
      </c>
      <c r="C47" s="30" t="s">
        <v>214</v>
      </c>
      <c r="D47" s="30" t="s">
        <v>124</v>
      </c>
      <c r="E47" s="30" t="s">
        <v>200</v>
      </c>
      <c r="F47" s="30" t="s">
        <v>19</v>
      </c>
      <c r="G47" s="31" t="n">
        <v>-9</v>
      </c>
      <c r="H47" s="32" t="n">
        <v>542.05</v>
      </c>
      <c r="I47" s="32" t="n">
        <v>4878.45</v>
      </c>
      <c r="J47" s="32" t="n">
        <v>0</v>
      </c>
      <c r="K47" s="32" t="n">
        <v>-3.9</v>
      </c>
      <c r="L47" s="32" t="n">
        <v>-0</v>
      </c>
      <c r="M47" s="6" t="s">
        <f>=I47+J47+K47+L47</f>
      </c>
      <c r="N47" s="30"/>
    </row>
    <row collapsed="false" customFormat="false" customHeight="false" hidden="false" ht="12.1" outlineLevel="0" r="48">
      <c r="A48" s="29" t="n">
        <v>45210.992488426</v>
      </c>
      <c r="B48" s="30" t="s">
        <v>133</v>
      </c>
      <c r="C48" s="30" t="s">
        <v>208</v>
      </c>
      <c r="D48" s="30" t="s">
        <v>124</v>
      </c>
      <c r="E48" s="30" t="s">
        <v>200</v>
      </c>
      <c r="F48" s="30" t="s">
        <v>19</v>
      </c>
      <c r="G48" s="31" t="n">
        <v>-10</v>
      </c>
      <c r="H48" s="32" t="n">
        <v>78.65</v>
      </c>
      <c r="I48" s="32" t="n">
        <v>786.5</v>
      </c>
      <c r="J48" s="32" t="n">
        <v>0</v>
      </c>
      <c r="K48" s="32" t="n">
        <v>-0.63</v>
      </c>
      <c r="L48" s="32" t="n">
        <v>-0</v>
      </c>
      <c r="M48" s="6" t="s">
        <f>=I48+J48+K48+L48</f>
      </c>
      <c r="N48" s="30"/>
    </row>
    <row collapsed="false" customFormat="false" customHeight="false" hidden="false" ht="12.1" outlineLevel="0" r="49">
      <c r="A49" s="29" t="n">
        <v>45210.992939815</v>
      </c>
      <c r="B49" s="30" t="s">
        <v>134</v>
      </c>
      <c r="C49" s="30" t="s">
        <v>209</v>
      </c>
      <c r="D49" s="30" t="s">
        <v>124</v>
      </c>
      <c r="E49" s="30" t="s">
        <v>200</v>
      </c>
      <c r="F49" s="30" t="s">
        <v>19</v>
      </c>
      <c r="G49" s="31" t="n">
        <v>-40</v>
      </c>
      <c r="H49" s="32" t="n">
        <v>75.97</v>
      </c>
      <c r="I49" s="32" t="n">
        <v>3038.8</v>
      </c>
      <c r="J49" s="32" t="n">
        <v>0</v>
      </c>
      <c r="K49" s="32" t="n">
        <v>-2.43</v>
      </c>
      <c r="L49" s="32" t="n">
        <v>-0</v>
      </c>
      <c r="M49" s="6" t="s">
        <f>=I49+J49+K49+L49</f>
      </c>
      <c r="N49" s="30"/>
    </row>
    <row collapsed="false" customFormat="false" customHeight="false" hidden="false" ht="12.1" outlineLevel="0" r="50">
      <c r="A50" s="29" t="n">
        <v>45210.993391204</v>
      </c>
      <c r="B50" s="30" t="s">
        <v>126</v>
      </c>
      <c r="C50" s="30" t="s">
        <v>199</v>
      </c>
      <c r="D50" s="30" t="s">
        <v>124</v>
      </c>
      <c r="E50" s="30" t="s">
        <v>200</v>
      </c>
      <c r="F50" s="30" t="s">
        <v>19</v>
      </c>
      <c r="G50" s="31" t="n">
        <v>-20</v>
      </c>
      <c r="H50" s="32" t="n">
        <v>167.78</v>
      </c>
      <c r="I50" s="32" t="n">
        <v>3355.6</v>
      </c>
      <c r="J50" s="32" t="n">
        <v>0</v>
      </c>
      <c r="K50" s="32" t="n">
        <v>-2.69</v>
      </c>
      <c r="L50" s="32" t="n">
        <v>-0</v>
      </c>
      <c r="M50" s="6" t="s">
        <f>=I50+J50+K50+L50</f>
      </c>
      <c r="N50" s="30"/>
    </row>
    <row collapsed="false" customFormat="false" customHeight="false" hidden="false" ht="12.1" outlineLevel="0" r="51">
      <c r="A51" s="29" t="n">
        <v>45210.994016204</v>
      </c>
      <c r="B51" s="30" t="s">
        <v>136</v>
      </c>
      <c r="C51" s="30" t="s">
        <v>211</v>
      </c>
      <c r="D51" s="30" t="s">
        <v>124</v>
      </c>
      <c r="E51" s="30" t="s">
        <v>200</v>
      </c>
      <c r="F51" s="30" t="s">
        <v>19</v>
      </c>
      <c r="G51" s="31" t="n">
        <v>-1</v>
      </c>
      <c r="H51" s="32" t="n">
        <v>6908</v>
      </c>
      <c r="I51" s="32" t="n">
        <v>6908</v>
      </c>
      <c r="J51" s="32" t="n">
        <v>0</v>
      </c>
      <c r="K51" s="32" t="n">
        <v>-3.45</v>
      </c>
      <c r="L51" s="32" t="n">
        <v>-0</v>
      </c>
      <c r="M51" s="6" t="s">
        <f>=I51+J51+K51+L51</f>
      </c>
      <c r="N51" s="30"/>
    </row>
    <row collapsed="false" customFormat="false" customHeight="false" hidden="false" ht="12.1" outlineLevel="0" r="52">
      <c r="A52" s="20" t="n">
        <v>45211.437673611</v>
      </c>
      <c r="B52" s="16" t="s">
        <v>134</v>
      </c>
      <c r="C52" s="16" t="s">
        <v>209</v>
      </c>
      <c r="D52" s="16" t="s">
        <v>122</v>
      </c>
      <c r="E52" s="16" t="s">
        <v>200</v>
      </c>
      <c r="F52" s="16" t="s">
        <v>19</v>
      </c>
      <c r="G52" s="7" t="n">
        <v>250</v>
      </c>
      <c r="H52" s="6" t="n">
        <v>75.2</v>
      </c>
      <c r="I52" s="6" t="n">
        <v>-18800</v>
      </c>
      <c r="J52" s="6" t="n">
        <v>-0</v>
      </c>
      <c r="K52" s="6" t="n">
        <v>-9.4</v>
      </c>
      <c r="L52" s="6" t="n">
        <v>-0</v>
      </c>
      <c r="M52" s="6" t="s">
        <f>=I52+J52+K52+L52</f>
      </c>
      <c r="N52" s="16"/>
    </row>
    <row collapsed="false" customFormat="false" customHeight="false" hidden="false" ht="12.1" outlineLevel="0" r="53">
      <c r="A53" s="29" t="n">
        <v>45211.463310185</v>
      </c>
      <c r="B53" s="30" t="s">
        <v>134</v>
      </c>
      <c r="C53" s="30" t="s">
        <v>209</v>
      </c>
      <c r="D53" s="30" t="s">
        <v>124</v>
      </c>
      <c r="E53" s="30" t="s">
        <v>200</v>
      </c>
      <c r="F53" s="30" t="s">
        <v>19</v>
      </c>
      <c r="G53" s="31" t="n">
        <v>-250</v>
      </c>
      <c r="H53" s="32" t="n">
        <v>76.46</v>
      </c>
      <c r="I53" s="32" t="n">
        <v>19115</v>
      </c>
      <c r="J53" s="32" t="n">
        <v>0</v>
      </c>
      <c r="K53" s="32" t="n">
        <v>-15.3</v>
      </c>
      <c r="L53" s="32" t="n">
        <v>-0</v>
      </c>
      <c r="M53" s="6" t="s">
        <f>=I53+J53+K53+L53</f>
      </c>
      <c r="N53" s="30"/>
    </row>
    <row collapsed="false" customFormat="false" customHeight="false" hidden="false" ht="12.1" outlineLevel="0" r="54">
      <c r="A54" s="20" t="n">
        <v>45211.46744213</v>
      </c>
      <c r="B54" s="16" t="s">
        <v>126</v>
      </c>
      <c r="C54" s="16" t="s">
        <v>199</v>
      </c>
      <c r="D54" s="16" t="s">
        <v>122</v>
      </c>
      <c r="E54" s="16" t="s">
        <v>200</v>
      </c>
      <c r="F54" s="16" t="s">
        <v>19</v>
      </c>
      <c r="G54" s="7" t="n">
        <v>110</v>
      </c>
      <c r="H54" s="6" t="n">
        <v>168.95</v>
      </c>
      <c r="I54" s="6" t="n">
        <v>-18584.5</v>
      </c>
      <c r="J54" s="6" t="n">
        <v>-0</v>
      </c>
      <c r="K54" s="6" t="n">
        <v>-14.87</v>
      </c>
      <c r="L54" s="6" t="n">
        <v>-0</v>
      </c>
      <c r="M54" s="6" t="s">
        <f>=I54+J54+K54+L54</f>
      </c>
      <c r="N54" s="16"/>
    </row>
    <row collapsed="false" customFormat="false" customHeight="false" hidden="false" ht="12.1" outlineLevel="0" r="55">
      <c r="A55" s="29" t="n">
        <v>45211.509710648</v>
      </c>
      <c r="B55" s="30" t="s">
        <v>126</v>
      </c>
      <c r="C55" s="30" t="s">
        <v>199</v>
      </c>
      <c r="D55" s="30" t="s">
        <v>124</v>
      </c>
      <c r="E55" s="30" t="s">
        <v>200</v>
      </c>
      <c r="F55" s="30" t="s">
        <v>19</v>
      </c>
      <c r="G55" s="31" t="n">
        <v>-110</v>
      </c>
      <c r="H55" s="32" t="n">
        <v>169.07</v>
      </c>
      <c r="I55" s="32" t="n">
        <v>18597.7</v>
      </c>
      <c r="J55" s="32" t="n">
        <v>0</v>
      </c>
      <c r="K55" s="32" t="n">
        <v>-9.3</v>
      </c>
      <c r="L55" s="32" t="n">
        <v>-0</v>
      </c>
      <c r="M55" s="6" t="s">
        <f>=I55+J55+K55+L55</f>
      </c>
      <c r="N55" s="30"/>
    </row>
    <row collapsed="false" customFormat="false" customHeight="false" hidden="false" ht="12.1" outlineLevel="0" r="56">
      <c r="A56" s="20" t="n">
        <v>45211.599768519</v>
      </c>
      <c r="B56" s="16" t="s">
        <v>138</v>
      </c>
      <c r="C56" s="16" t="s">
        <v>216</v>
      </c>
      <c r="D56" s="16" t="s">
        <v>122</v>
      </c>
      <c r="E56" s="16" t="s">
        <v>200</v>
      </c>
      <c r="F56" s="16" t="s">
        <v>19</v>
      </c>
      <c r="G56" s="7" t="n">
        <v>11</v>
      </c>
      <c r="H56" s="6" t="n">
        <v>1695.2</v>
      </c>
      <c r="I56" s="6" t="n">
        <v>-18647.2</v>
      </c>
      <c r="J56" s="6" t="n">
        <v>-0</v>
      </c>
      <c r="K56" s="6" t="n">
        <v>-14.92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9" t="n">
        <v>45211.66306713</v>
      </c>
      <c r="B57" s="30" t="s">
        <v>138</v>
      </c>
      <c r="C57" s="30" t="s">
        <v>216</v>
      </c>
      <c r="D57" s="30" t="s">
        <v>124</v>
      </c>
      <c r="E57" s="30" t="s">
        <v>200</v>
      </c>
      <c r="F57" s="30" t="s">
        <v>19</v>
      </c>
      <c r="G57" s="31" t="n">
        <v>-11</v>
      </c>
      <c r="H57" s="32" t="n">
        <v>1700.2</v>
      </c>
      <c r="I57" s="32" t="n">
        <v>18702.2</v>
      </c>
      <c r="J57" s="32" t="n">
        <v>0</v>
      </c>
      <c r="K57" s="32" t="n">
        <v>-9.35</v>
      </c>
      <c r="L57" s="32" t="n">
        <v>-0</v>
      </c>
      <c r="M57" s="6" t="s">
        <f>=I57+J57+K57+L57</f>
      </c>
      <c r="N57" s="30"/>
    </row>
    <row collapsed="false" customFormat="false" customHeight="false" hidden="false" ht="12.1" outlineLevel="0" r="58">
      <c r="A58" s="20" t="n">
        <v>45215.853321759</v>
      </c>
      <c r="B58" s="16" t="s">
        <v>139</v>
      </c>
      <c r="C58" s="16" t="s">
        <v>217</v>
      </c>
      <c r="D58" s="16" t="s">
        <v>122</v>
      </c>
      <c r="E58" s="16" t="s">
        <v>17</v>
      </c>
      <c r="F58" s="16" t="s">
        <v>19</v>
      </c>
      <c r="G58" s="7" t="n">
        <v>19</v>
      </c>
      <c r="H58" s="6" t="n">
        <v>96.791</v>
      </c>
      <c r="I58" s="6" t="n">
        <v>-18390.29</v>
      </c>
      <c r="J58" s="6" t="n">
        <v>-346.75</v>
      </c>
      <c r="K58" s="6" t="n">
        <v>-11.04</v>
      </c>
      <c r="L58" s="6" t="n">
        <v>-0</v>
      </c>
      <c r="M58" s="6" t="s">
        <f>=I58+J58+K58+L58</f>
      </c>
      <c r="N58" s="16"/>
    </row>
    <row collapsed="false" customFormat="false" customHeight="false" hidden="false" ht="12.1" outlineLevel="0" r="59">
      <c r="A59" s="20" t="n">
        <v>45232.85525463</v>
      </c>
      <c r="B59" s="16" t="s">
        <v>129</v>
      </c>
      <c r="C59" s="16" t="s">
        <v>203</v>
      </c>
      <c r="D59" s="16" t="s">
        <v>122</v>
      </c>
      <c r="E59" s="16" t="s">
        <v>200</v>
      </c>
      <c r="F59" s="16" t="s">
        <v>19</v>
      </c>
      <c r="G59" s="7" t="n">
        <v>100</v>
      </c>
      <c r="H59" s="6" t="n">
        <v>4.248</v>
      </c>
      <c r="I59" s="6" t="n">
        <v>-424.8</v>
      </c>
      <c r="J59" s="6" t="n">
        <v>-0</v>
      </c>
      <c r="K59" s="6" t="n">
        <v>-0.33</v>
      </c>
      <c r="L59" s="6" t="n">
        <v>-0</v>
      </c>
      <c r="M59" s="6" t="s">
        <f>=I59+J59+K59+L59</f>
      </c>
      <c r="N59" s="16"/>
    </row>
    <row collapsed="false" customFormat="false" customHeight="false" hidden="false" ht="12.1" outlineLevel="0" r="60">
      <c r="A60" s="21" t="n">
        <v>45266.020636574</v>
      </c>
      <c r="B60" s="22" t="s">
        <v>198</v>
      </c>
      <c r="C60" s="22" t="s">
        <v>65</v>
      </c>
      <c r="D60" s="22" t="s">
        <v>198</v>
      </c>
      <c r="E60" s="22" t="s">
        <v>198</v>
      </c>
      <c r="F60" s="22" t="s">
        <v>19</v>
      </c>
      <c r="G60" s="23" t="n">
        <v>1</v>
      </c>
      <c r="H60" s="24" t="n">
        <v>3215.69</v>
      </c>
      <c r="I60" s="24" t="n">
        <v>3215.69</v>
      </c>
      <c r="J60" s="24" t="n">
        <v>0</v>
      </c>
      <c r="K60" s="24" t="n">
        <v>-0</v>
      </c>
      <c r="L60" s="24" t="n">
        <v>-0</v>
      </c>
      <c r="M60" s="6" t="s">
        <f>=I60+J60+K60+L60</f>
      </c>
      <c r="N60" s="22"/>
    </row>
    <row collapsed="false" customFormat="false" customHeight="false" hidden="false" ht="12.1" outlineLevel="0" r="61">
      <c r="A61" s="21" t="n">
        <v>45266.020636574</v>
      </c>
      <c r="B61" s="22" t="s">
        <v>198</v>
      </c>
      <c r="C61" s="22" t="s">
        <v>65</v>
      </c>
      <c r="D61" s="22" t="s">
        <v>198</v>
      </c>
      <c r="E61" s="22" t="s">
        <v>198</v>
      </c>
      <c r="F61" s="22" t="s">
        <v>19</v>
      </c>
      <c r="G61" s="23" t="n">
        <v>1</v>
      </c>
      <c r="H61" s="24" t="n">
        <v>32258.84</v>
      </c>
      <c r="I61" s="24" t="n">
        <v>32258.84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</row>
    <row collapsed="false" customFormat="false" customHeight="false" hidden="false" ht="12.1" outlineLevel="0" r="62">
      <c r="A62" s="20" t="n">
        <v>45266.613668981</v>
      </c>
      <c r="B62" s="16" t="s">
        <v>126</v>
      </c>
      <c r="C62" s="16" t="s">
        <v>199</v>
      </c>
      <c r="D62" s="16" t="s">
        <v>122</v>
      </c>
      <c r="E62" s="16" t="s">
        <v>200</v>
      </c>
      <c r="F62" s="16" t="s">
        <v>19</v>
      </c>
      <c r="G62" s="7" t="n">
        <v>20</v>
      </c>
      <c r="H62" s="6" t="n">
        <v>160.44</v>
      </c>
      <c r="I62" s="6" t="n">
        <v>-3208.8</v>
      </c>
      <c r="J62" s="6" t="n">
        <v>-0</v>
      </c>
      <c r="K62" s="6" t="n">
        <v>-2.56</v>
      </c>
      <c r="L62" s="6" t="n">
        <v>-0</v>
      </c>
      <c r="M62" s="6" t="s">
        <f>=I62+J62+K62+L62</f>
      </c>
      <c r="N62" s="16"/>
    </row>
    <row collapsed="false" customFormat="false" customHeight="false" hidden="false" ht="12.1" outlineLevel="0" r="63">
      <c r="A63" s="20" t="n">
        <v>45266.940497685</v>
      </c>
      <c r="B63" s="16" t="s">
        <v>126</v>
      </c>
      <c r="C63" s="16" t="s">
        <v>199</v>
      </c>
      <c r="D63" s="16" t="s">
        <v>122</v>
      </c>
      <c r="E63" s="16" t="s">
        <v>200</v>
      </c>
      <c r="F63" s="16" t="s">
        <v>19</v>
      </c>
      <c r="G63" s="7" t="n">
        <v>20</v>
      </c>
      <c r="H63" s="6" t="n">
        <v>158.73</v>
      </c>
      <c r="I63" s="6" t="n">
        <v>-3174.6</v>
      </c>
      <c r="J63" s="6" t="n">
        <v>-0</v>
      </c>
      <c r="K63" s="6" t="n">
        <v>-2.54</v>
      </c>
      <c r="L63" s="6" t="n">
        <v>-0</v>
      </c>
      <c r="M63" s="6" t="s">
        <f>=I63+J63+K63+L63</f>
      </c>
      <c r="N63" s="16"/>
    </row>
    <row collapsed="false" customFormat="false" customHeight="false" hidden="false" ht="12.1" outlineLevel="0" r="64">
      <c r="A64" s="20" t="n">
        <v>45266.945393519</v>
      </c>
      <c r="B64" s="16" t="s">
        <v>140</v>
      </c>
      <c r="C64" s="16" t="s">
        <v>218</v>
      </c>
      <c r="D64" s="16" t="s">
        <v>122</v>
      </c>
      <c r="E64" s="16" t="s">
        <v>200</v>
      </c>
      <c r="F64" s="16" t="s">
        <v>19</v>
      </c>
      <c r="G64" s="7" t="n">
        <v>3</v>
      </c>
      <c r="H64" s="6" t="n">
        <v>1257</v>
      </c>
      <c r="I64" s="6" t="n">
        <v>-3771</v>
      </c>
      <c r="J64" s="6" t="n">
        <v>-0</v>
      </c>
      <c r="K64" s="6" t="n">
        <v>-3.02</v>
      </c>
      <c r="L64" s="6" t="n">
        <v>-0</v>
      </c>
      <c r="M64" s="6" t="s">
        <f>=I64+J64+K64+L64</f>
      </c>
      <c r="N64" s="16"/>
    </row>
    <row collapsed="false" customFormat="false" customHeight="false" hidden="false" ht="12.1" outlineLevel="0" r="65">
      <c r="A65" s="20" t="n">
        <v>45266.946724537</v>
      </c>
      <c r="B65" s="16" t="s">
        <v>129</v>
      </c>
      <c r="C65" s="16" t="s">
        <v>203</v>
      </c>
      <c r="D65" s="16" t="s">
        <v>122</v>
      </c>
      <c r="E65" s="16" t="s">
        <v>200</v>
      </c>
      <c r="F65" s="16" t="s">
        <v>19</v>
      </c>
      <c r="G65" s="7" t="n">
        <v>200</v>
      </c>
      <c r="H65" s="6" t="n">
        <v>3.942</v>
      </c>
      <c r="I65" s="6" t="n">
        <v>-788.4</v>
      </c>
      <c r="J65" s="6" t="n">
        <v>-0</v>
      </c>
      <c r="K65" s="6" t="n">
        <v>-0.63</v>
      </c>
      <c r="L65" s="6" t="n">
        <v>-0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45266.955868056</v>
      </c>
      <c r="B66" s="16" t="s">
        <v>134</v>
      </c>
      <c r="C66" s="16" t="s">
        <v>209</v>
      </c>
      <c r="D66" s="16" t="s">
        <v>122</v>
      </c>
      <c r="E66" s="16" t="s">
        <v>200</v>
      </c>
      <c r="F66" s="16" t="s">
        <v>19</v>
      </c>
      <c r="G66" s="7" t="n">
        <v>10</v>
      </c>
      <c r="H66" s="6" t="n">
        <v>65.63</v>
      </c>
      <c r="I66" s="6" t="n">
        <v>-656.3</v>
      </c>
      <c r="J66" s="6" t="n">
        <v>-0</v>
      </c>
      <c r="K66" s="6" t="n">
        <v>-0.33</v>
      </c>
      <c r="L66" s="6" t="n">
        <v>-0</v>
      </c>
      <c r="M66" s="6" t="s">
        <f>=I66+J66+K66+L66</f>
      </c>
      <c r="N66" s="16"/>
    </row>
    <row collapsed="false" customFormat="false" customHeight="false" hidden="false" ht="12.1" outlineLevel="0" r="67">
      <c r="A67" s="20" t="n">
        <v>45266.956585648</v>
      </c>
      <c r="B67" s="16" t="s">
        <v>134</v>
      </c>
      <c r="C67" s="16" t="s">
        <v>209</v>
      </c>
      <c r="D67" s="16" t="s">
        <v>122</v>
      </c>
      <c r="E67" s="16" t="s">
        <v>200</v>
      </c>
      <c r="F67" s="16" t="s">
        <v>19</v>
      </c>
      <c r="G67" s="7" t="n">
        <v>50</v>
      </c>
      <c r="H67" s="6" t="n">
        <v>65.65</v>
      </c>
      <c r="I67" s="6" t="n">
        <v>-3282.5</v>
      </c>
      <c r="J67" s="6" t="n">
        <v>-0</v>
      </c>
      <c r="K67" s="6" t="n">
        <v>-2.63</v>
      </c>
      <c r="L67" s="6" t="n">
        <v>-0</v>
      </c>
      <c r="M67" s="6" t="s">
        <f>=I67+J67+K67+L67</f>
      </c>
      <c r="N67" s="16"/>
    </row>
    <row collapsed="false" customFormat="false" customHeight="false" hidden="false" ht="12.1" outlineLevel="0" r="68">
      <c r="A68" s="21" t="n">
        <v>45267.020636574</v>
      </c>
      <c r="B68" s="22" t="s">
        <v>212</v>
      </c>
      <c r="C68" s="22" t="s">
        <v>219</v>
      </c>
      <c r="D68" s="22" t="s">
        <v>212</v>
      </c>
      <c r="E68" s="22" t="s">
        <v>212</v>
      </c>
      <c r="F68" s="22" t="s">
        <v>19</v>
      </c>
      <c r="G68" s="23" t="n">
        <v>1</v>
      </c>
      <c r="H68" s="24" t="n">
        <v>1.26</v>
      </c>
      <c r="I68" s="24" t="n">
        <v>1.26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</row>
    <row collapsed="false" customFormat="false" customHeight="false" hidden="false" ht="12.1" outlineLevel="0" r="69">
      <c r="A69" s="21" t="n">
        <v>45267.020636574</v>
      </c>
      <c r="B69" s="22" t="s">
        <v>220</v>
      </c>
      <c r="C69" s="22" t="s">
        <v>221</v>
      </c>
      <c r="D69" s="22" t="s">
        <v>220</v>
      </c>
      <c r="E69" s="22" t="s">
        <v>220</v>
      </c>
      <c r="F69" s="22" t="s">
        <v>19</v>
      </c>
      <c r="G69" s="23" t="n">
        <v>1</v>
      </c>
      <c r="H69" s="24" t="n">
        <v>50</v>
      </c>
      <c r="I69" s="24" t="n">
        <v>50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/>
    </row>
    <row collapsed="false" customFormat="false" customHeight="false" hidden="false" ht="12.1" outlineLevel="0" r="70">
      <c r="A70" s="20" t="n">
        <v>45267.462881944</v>
      </c>
      <c r="B70" s="16" t="s">
        <v>127</v>
      </c>
      <c r="C70" s="16" t="s">
        <v>201</v>
      </c>
      <c r="D70" s="16" t="s">
        <v>122</v>
      </c>
      <c r="E70" s="16" t="s">
        <v>200</v>
      </c>
      <c r="F70" s="16" t="s">
        <v>19</v>
      </c>
      <c r="G70" s="7" t="n">
        <v>10</v>
      </c>
      <c r="H70" s="6" t="n">
        <v>270.4</v>
      </c>
      <c r="I70" s="6" t="n">
        <v>-2704</v>
      </c>
      <c r="J70" s="6" t="n">
        <v>-0</v>
      </c>
      <c r="K70" s="6" t="n">
        <v>-2.16</v>
      </c>
      <c r="L70" s="6" t="n">
        <v>-0</v>
      </c>
      <c r="M70" s="6" t="s">
        <f>=I70+J70+K70+L70</f>
      </c>
      <c r="N70" s="16"/>
    </row>
    <row collapsed="false" customFormat="false" customHeight="false" hidden="false" ht="12.1" outlineLevel="0" r="71">
      <c r="A71" s="20" t="n">
        <v>45267.463981481</v>
      </c>
      <c r="B71" s="16" t="s">
        <v>141</v>
      </c>
      <c r="C71" s="16" t="s">
        <v>222</v>
      </c>
      <c r="D71" s="16" t="s">
        <v>122</v>
      </c>
      <c r="E71" s="16" t="s">
        <v>200</v>
      </c>
      <c r="F71" s="16" t="s">
        <v>19</v>
      </c>
      <c r="G71" s="7" t="n">
        <v>100</v>
      </c>
      <c r="H71" s="6" t="n">
        <v>15.637</v>
      </c>
      <c r="I71" s="6" t="n">
        <v>-1563.7</v>
      </c>
      <c r="J71" s="6" t="n">
        <v>-0</v>
      </c>
      <c r="K71" s="6" t="n">
        <v>-0.78</v>
      </c>
      <c r="L71" s="6" t="n">
        <v>-0</v>
      </c>
      <c r="M71" s="6" t="s">
        <f>=I71+J71+K71+L71</f>
      </c>
      <c r="N71" s="16"/>
    </row>
    <row collapsed="false" customFormat="false" customHeight="false" hidden="false" ht="12.1" outlineLevel="0" r="72">
      <c r="A72" s="20" t="n">
        <v>45267.465775463</v>
      </c>
      <c r="B72" s="16" t="s">
        <v>142</v>
      </c>
      <c r="C72" s="16" t="s">
        <v>223</v>
      </c>
      <c r="D72" s="16" t="s">
        <v>122</v>
      </c>
      <c r="E72" s="16" t="s">
        <v>200</v>
      </c>
      <c r="F72" s="16" t="s">
        <v>19</v>
      </c>
      <c r="G72" s="7" t="n">
        <v>200</v>
      </c>
      <c r="H72" s="6" t="n">
        <v>5.33</v>
      </c>
      <c r="I72" s="6" t="n">
        <v>-1066</v>
      </c>
      <c r="J72" s="6" t="n">
        <v>-0</v>
      </c>
      <c r="K72" s="6" t="n">
        <v>-0.85</v>
      </c>
      <c r="L72" s="6" t="n">
        <v>-0</v>
      </c>
      <c r="M72" s="6" t="s">
        <f>=I72+J72+K72+L72</f>
      </c>
      <c r="N72" s="16"/>
    </row>
    <row collapsed="false" customFormat="false" customHeight="false" hidden="false" ht="12.1" outlineLevel="0" r="73">
      <c r="A73" s="20" t="n">
        <v>45267.466319444</v>
      </c>
      <c r="B73" s="16" t="s">
        <v>143</v>
      </c>
      <c r="C73" s="16" t="s">
        <v>224</v>
      </c>
      <c r="D73" s="16" t="s">
        <v>122</v>
      </c>
      <c r="E73" s="16" t="s">
        <v>200</v>
      </c>
      <c r="F73" s="16" t="s">
        <v>19</v>
      </c>
      <c r="G73" s="7" t="n">
        <v>50000</v>
      </c>
      <c r="H73" s="6" t="n">
        <v>0.022205</v>
      </c>
      <c r="I73" s="6" t="n">
        <v>-1110.25</v>
      </c>
      <c r="J73" s="6" t="n">
        <v>-0</v>
      </c>
      <c r="K73" s="6" t="n">
        <v>-0.89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0" t="n">
        <v>45267.498298611</v>
      </c>
      <c r="B74" s="16" t="s">
        <v>144</v>
      </c>
      <c r="C74" s="16" t="s">
        <v>225</v>
      </c>
      <c r="D74" s="16" t="s">
        <v>122</v>
      </c>
      <c r="E74" s="16" t="s">
        <v>200</v>
      </c>
      <c r="F74" s="16" t="s">
        <v>19</v>
      </c>
      <c r="G74" s="7" t="n">
        <v>100</v>
      </c>
      <c r="H74" s="6" t="n">
        <v>3.887</v>
      </c>
      <c r="I74" s="6" t="n">
        <v>-388.7</v>
      </c>
      <c r="J74" s="6" t="n">
        <v>-0</v>
      </c>
      <c r="K74" s="6" t="n">
        <v>-0.31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0" t="n">
        <v>45267.501770833</v>
      </c>
      <c r="B75" s="16" t="s">
        <v>129</v>
      </c>
      <c r="C75" s="16" t="s">
        <v>203</v>
      </c>
      <c r="D75" s="16" t="s">
        <v>122</v>
      </c>
      <c r="E75" s="16" t="s">
        <v>200</v>
      </c>
      <c r="F75" s="16" t="s">
        <v>19</v>
      </c>
      <c r="G75" s="7" t="n">
        <v>100</v>
      </c>
      <c r="H75" s="6" t="n">
        <v>3.8885</v>
      </c>
      <c r="I75" s="6" t="n">
        <v>-388.85</v>
      </c>
      <c r="J75" s="6" t="n">
        <v>-0</v>
      </c>
      <c r="K75" s="6" t="n">
        <v>-0.31</v>
      </c>
      <c r="L75" s="6" t="n">
        <v>-0</v>
      </c>
      <c r="M75" s="6" t="s">
        <f>=I75+J75+K75+L75</f>
      </c>
      <c r="N75" s="16"/>
    </row>
    <row collapsed="false" customFormat="false" customHeight="false" hidden="false" ht="12.1" outlineLevel="0" r="76">
      <c r="A76" s="20" t="n">
        <v>45267.512939815</v>
      </c>
      <c r="B76" s="16" t="s">
        <v>127</v>
      </c>
      <c r="C76" s="16" t="s">
        <v>201</v>
      </c>
      <c r="D76" s="16" t="s">
        <v>122</v>
      </c>
      <c r="E76" s="16" t="s">
        <v>200</v>
      </c>
      <c r="F76" s="16" t="s">
        <v>19</v>
      </c>
      <c r="G76" s="7" t="n">
        <v>10</v>
      </c>
      <c r="H76" s="6" t="n">
        <v>264.34</v>
      </c>
      <c r="I76" s="6" t="n">
        <v>-2643.4</v>
      </c>
      <c r="J76" s="6" t="n">
        <v>-0</v>
      </c>
      <c r="K76" s="6" t="n">
        <v>-2.12</v>
      </c>
      <c r="L76" s="6" t="n">
        <v>-0</v>
      </c>
      <c r="M76" s="6" t="s">
        <f>=I76+J76+K76+L76</f>
      </c>
      <c r="N76" s="16"/>
    </row>
    <row collapsed="false" customFormat="false" customHeight="false" hidden="false" ht="12.1" outlineLevel="0" r="77">
      <c r="A77" s="20" t="n">
        <v>45267.519733796</v>
      </c>
      <c r="B77" s="16" t="s">
        <v>142</v>
      </c>
      <c r="C77" s="16" t="s">
        <v>223</v>
      </c>
      <c r="D77" s="16" t="s">
        <v>122</v>
      </c>
      <c r="E77" s="16" t="s">
        <v>200</v>
      </c>
      <c r="F77" s="16" t="s">
        <v>19</v>
      </c>
      <c r="G77" s="7" t="n">
        <v>200</v>
      </c>
      <c r="H77" s="6" t="n">
        <v>4.95</v>
      </c>
      <c r="I77" s="6" t="n">
        <v>-990</v>
      </c>
      <c r="J77" s="6" t="n">
        <v>-0</v>
      </c>
      <c r="K77" s="6" t="n">
        <v>-0.8</v>
      </c>
      <c r="L77" s="6" t="n">
        <v>-0</v>
      </c>
      <c r="M77" s="6" t="s">
        <f>=I77+J77+K77+L77</f>
      </c>
      <c r="N77" s="16"/>
    </row>
    <row collapsed="false" customFormat="false" customHeight="false" hidden="false" ht="12.1" outlineLevel="0" r="78">
      <c r="A78" s="20" t="n">
        <v>45267.740625</v>
      </c>
      <c r="B78" s="16" t="s">
        <v>145</v>
      </c>
      <c r="C78" s="16" t="s">
        <v>226</v>
      </c>
      <c r="D78" s="16" t="s">
        <v>122</v>
      </c>
      <c r="E78" s="16" t="s">
        <v>200</v>
      </c>
      <c r="F78" s="16" t="s">
        <v>19</v>
      </c>
      <c r="G78" s="7" t="n">
        <v>5</v>
      </c>
      <c r="H78" s="6" t="n">
        <v>276.44</v>
      </c>
      <c r="I78" s="6" t="n">
        <v>-1382.2</v>
      </c>
      <c r="J78" s="6" t="n">
        <v>-0</v>
      </c>
      <c r="K78" s="6" t="n">
        <v>-0.69</v>
      </c>
      <c r="L78" s="6" t="n">
        <v>-0</v>
      </c>
      <c r="M78" s="6" t="s">
        <f>=I78+J78+K78+L78</f>
      </c>
      <c r="N78" s="16"/>
    </row>
    <row collapsed="false" customFormat="false" customHeight="false" hidden="false" ht="12.1" outlineLevel="0" r="79">
      <c r="A79" s="20" t="n">
        <v>45267.748657407</v>
      </c>
      <c r="B79" s="16" t="s">
        <v>145</v>
      </c>
      <c r="C79" s="16" t="s">
        <v>226</v>
      </c>
      <c r="D79" s="16" t="s">
        <v>122</v>
      </c>
      <c r="E79" s="16" t="s">
        <v>200</v>
      </c>
      <c r="F79" s="16" t="s">
        <v>19</v>
      </c>
      <c r="G79" s="7" t="n">
        <v>2</v>
      </c>
      <c r="H79" s="6" t="n">
        <v>275.9</v>
      </c>
      <c r="I79" s="6" t="n">
        <v>-551.8</v>
      </c>
      <c r="J79" s="6" t="n">
        <v>-0</v>
      </c>
      <c r="K79" s="6" t="n">
        <v>-0.28</v>
      </c>
      <c r="L79" s="6" t="n">
        <v>-0</v>
      </c>
      <c r="M79" s="6" t="s">
        <f>=I79+J79+K79+L79</f>
      </c>
      <c r="N79" s="16"/>
    </row>
    <row collapsed="false" customFormat="false" customHeight="false" hidden="false" ht="12.1" outlineLevel="0" r="80">
      <c r="A80" s="20" t="n">
        <v>45268.889652778</v>
      </c>
      <c r="B80" s="16" t="s">
        <v>145</v>
      </c>
      <c r="C80" s="16" t="s">
        <v>226</v>
      </c>
      <c r="D80" s="16" t="s">
        <v>122</v>
      </c>
      <c r="E80" s="16" t="s">
        <v>200</v>
      </c>
      <c r="F80" s="16" t="s">
        <v>19</v>
      </c>
      <c r="G80" s="7" t="n">
        <v>1</v>
      </c>
      <c r="H80" s="6" t="n">
        <v>274.67</v>
      </c>
      <c r="I80" s="6" t="n">
        <v>-274.67</v>
      </c>
      <c r="J80" s="6" t="n">
        <v>-0</v>
      </c>
      <c r="K80" s="6" t="n">
        <v>-0.23</v>
      </c>
      <c r="L80" s="6" t="n">
        <v>-0</v>
      </c>
      <c r="M80" s="6" t="s">
        <f>=I80+J80+K80+L80</f>
      </c>
      <c r="N80" s="16"/>
    </row>
    <row collapsed="false" customFormat="false" customHeight="false" hidden="false" ht="12.1" outlineLevel="0" r="81">
      <c r="A81" s="20" t="n">
        <v>45271.83224537</v>
      </c>
      <c r="B81" s="16" t="s">
        <v>127</v>
      </c>
      <c r="C81" s="16" t="s">
        <v>201</v>
      </c>
      <c r="D81" s="16" t="s">
        <v>122</v>
      </c>
      <c r="E81" s="16" t="s">
        <v>200</v>
      </c>
      <c r="F81" s="16" t="s">
        <v>19</v>
      </c>
      <c r="G81" s="7" t="n">
        <v>20</v>
      </c>
      <c r="H81" s="6" t="n">
        <v>255.81</v>
      </c>
      <c r="I81" s="6" t="n">
        <v>-5116.2</v>
      </c>
      <c r="J81" s="6" t="n">
        <v>-0</v>
      </c>
      <c r="K81" s="6" t="n">
        <v>-4.09</v>
      </c>
      <c r="L81" s="6" t="n">
        <v>-0</v>
      </c>
      <c r="M81" s="6" t="s">
        <f>=I81+J81+K81+L81</f>
      </c>
      <c r="N81" s="16"/>
    </row>
    <row collapsed="false" customFormat="false" customHeight="false" hidden="false" ht="12.1" outlineLevel="0" r="82">
      <c r="A82" s="20" t="n">
        <v>45273.833865741</v>
      </c>
      <c r="B82" s="16" t="s">
        <v>146</v>
      </c>
      <c r="C82" s="16" t="s">
        <v>227</v>
      </c>
      <c r="D82" s="16" t="s">
        <v>122</v>
      </c>
      <c r="E82" s="16" t="s">
        <v>200</v>
      </c>
      <c r="F82" s="16" t="s">
        <v>19</v>
      </c>
      <c r="G82" s="7" t="n">
        <v>20</v>
      </c>
      <c r="H82" s="6" t="n">
        <v>35.42</v>
      </c>
      <c r="I82" s="6" t="n">
        <v>-708.4</v>
      </c>
      <c r="J82" s="6" t="n">
        <v>-0</v>
      </c>
      <c r="K82" s="6" t="n">
        <v>-0.56</v>
      </c>
      <c r="L82" s="6" t="n">
        <v>-0</v>
      </c>
      <c r="M82" s="6" t="s">
        <f>=I82+J82+K82+L82</f>
      </c>
      <c r="N82" s="16"/>
    </row>
    <row collapsed="false" customFormat="false" customHeight="false" hidden="false" ht="12.1" outlineLevel="0" r="83">
      <c r="A83" s="20" t="n">
        <v>45273.949733796</v>
      </c>
      <c r="B83" s="16" t="s">
        <v>147</v>
      </c>
      <c r="C83" s="16" t="s">
        <v>228</v>
      </c>
      <c r="D83" s="16" t="s">
        <v>122</v>
      </c>
      <c r="E83" s="16" t="s">
        <v>229</v>
      </c>
      <c r="F83" s="16" t="s">
        <v>19</v>
      </c>
      <c r="G83" s="7" t="n">
        <v>1000</v>
      </c>
      <c r="H83" s="6" t="n">
        <v>1.3108</v>
      </c>
      <c r="I83" s="6" t="n">
        <v>-1310.8</v>
      </c>
      <c r="J83" s="6" t="n">
        <v>-0</v>
      </c>
      <c r="K83" s="6" t="n">
        <v>-0</v>
      </c>
      <c r="L83" s="6" t="n">
        <v>-0</v>
      </c>
      <c r="M83" s="6" t="s">
        <f>=I83+J83+K83+L83</f>
      </c>
      <c r="N83" s="16"/>
    </row>
    <row collapsed="false" customFormat="false" customHeight="false" hidden="false" ht="12.1" outlineLevel="0" r="84">
      <c r="A84" s="20" t="n">
        <v>45273.967905093</v>
      </c>
      <c r="B84" s="16" t="s">
        <v>132</v>
      </c>
      <c r="C84" s="16" t="s">
        <v>206</v>
      </c>
      <c r="D84" s="16" t="s">
        <v>122</v>
      </c>
      <c r="E84" s="16" t="s">
        <v>200</v>
      </c>
      <c r="F84" s="16" t="s">
        <v>19</v>
      </c>
      <c r="G84" s="7" t="n">
        <v>10</v>
      </c>
      <c r="H84" s="6" t="n">
        <v>35.125</v>
      </c>
      <c r="I84" s="6" t="n">
        <v>-351.25</v>
      </c>
      <c r="J84" s="6" t="n">
        <v>-0</v>
      </c>
      <c r="K84" s="6" t="n">
        <v>-0.28</v>
      </c>
      <c r="L84" s="6" t="n">
        <v>-0</v>
      </c>
      <c r="M84" s="6" t="s">
        <f>=I84+J84+K84+L84</f>
      </c>
      <c r="N84" s="16"/>
    </row>
    <row collapsed="false" customFormat="false" customHeight="false" hidden="false" ht="12.1" outlineLevel="0" r="85">
      <c r="A85" s="20" t="n">
        <v>45274.484722222</v>
      </c>
      <c r="B85" s="16" t="s">
        <v>148</v>
      </c>
      <c r="C85" s="16" t="s">
        <v>230</v>
      </c>
      <c r="D85" s="16" t="s">
        <v>122</v>
      </c>
      <c r="E85" s="16" t="s">
        <v>200</v>
      </c>
      <c r="F85" s="16" t="s">
        <v>19</v>
      </c>
      <c r="G85" s="7" t="n">
        <v>5</v>
      </c>
      <c r="H85" s="6" t="n">
        <v>32.8</v>
      </c>
      <c r="I85" s="6" t="n">
        <v>-164</v>
      </c>
      <c r="J85" s="6" t="n">
        <v>-0</v>
      </c>
      <c r="K85" s="6" t="n">
        <v>-0.13</v>
      </c>
      <c r="L85" s="6" t="n">
        <v>-0</v>
      </c>
      <c r="M85" s="6" t="s">
        <f>=I85+J85+K85+L85</f>
      </c>
      <c r="N85" s="16"/>
    </row>
    <row collapsed="false" customFormat="false" customHeight="false" hidden="false" ht="12.1" outlineLevel="0" r="86">
      <c r="A86" s="21" t="n">
        <v>45275.020636574</v>
      </c>
      <c r="B86" s="22" t="s">
        <v>198</v>
      </c>
      <c r="C86" s="22" t="s">
        <v>65</v>
      </c>
      <c r="D86" s="22" t="s">
        <v>198</v>
      </c>
      <c r="E86" s="22" t="s">
        <v>198</v>
      </c>
      <c r="F86" s="22" t="s">
        <v>19</v>
      </c>
      <c r="G86" s="23" t="n">
        <v>1</v>
      </c>
      <c r="H86" s="24" t="n">
        <v>7000.55</v>
      </c>
      <c r="I86" s="24" t="n">
        <v>7000.55</v>
      </c>
      <c r="J86" s="24" t="n">
        <v>0</v>
      </c>
      <c r="K86" s="24" t="n">
        <v>-0</v>
      </c>
      <c r="L86" s="24" t="n">
        <v>-0</v>
      </c>
      <c r="M86" s="6" t="s">
        <f>=I86+J86+K86+L86</f>
      </c>
      <c r="N86" s="22"/>
    </row>
    <row collapsed="false" customFormat="false" customHeight="false" hidden="false" ht="12.1" outlineLevel="0" r="87">
      <c r="A87" s="21" t="n">
        <v>45275.020636574</v>
      </c>
      <c r="B87" s="22" t="s">
        <v>198</v>
      </c>
      <c r="C87" s="22" t="s">
        <v>65</v>
      </c>
      <c r="D87" s="22" t="s">
        <v>198</v>
      </c>
      <c r="E87" s="22" t="s">
        <v>198</v>
      </c>
      <c r="F87" s="22" t="s">
        <v>19</v>
      </c>
      <c r="G87" s="23" t="n">
        <v>1</v>
      </c>
      <c r="H87" s="24" t="n">
        <v>2928</v>
      </c>
      <c r="I87" s="24" t="n">
        <v>2928</v>
      </c>
      <c r="J87" s="24" t="n">
        <v>0</v>
      </c>
      <c r="K87" s="24" t="n">
        <v>-0</v>
      </c>
      <c r="L87" s="24" t="n">
        <v>-0</v>
      </c>
      <c r="M87" s="6" t="s">
        <f>=I87+J87+K87+L87</f>
      </c>
      <c r="N87" s="22"/>
    </row>
    <row collapsed="false" customFormat="false" customHeight="false" hidden="false" ht="12.1" outlineLevel="0" r="88">
      <c r="A88" s="20" t="n">
        <v>45275.528587963</v>
      </c>
      <c r="B88" s="16" t="s">
        <v>149</v>
      </c>
      <c r="C88" s="16" t="s">
        <v>231</v>
      </c>
      <c r="D88" s="16" t="s">
        <v>122</v>
      </c>
      <c r="E88" s="16" t="s">
        <v>17</v>
      </c>
      <c r="F88" s="16" t="s">
        <v>19</v>
      </c>
      <c r="G88" s="7" t="n">
        <v>1</v>
      </c>
      <c r="H88" s="6" t="n">
        <v>94.33</v>
      </c>
      <c r="I88" s="6" t="n">
        <v>-707.48</v>
      </c>
      <c r="J88" s="6" t="n">
        <v>-3.69</v>
      </c>
      <c r="K88" s="6" t="n">
        <v>-0.42</v>
      </c>
      <c r="L88" s="6" t="n">
        <v>-0</v>
      </c>
      <c r="M88" s="6" t="s">
        <f>=I88+J88+K88+L88</f>
      </c>
      <c r="N88" s="16"/>
    </row>
    <row collapsed="false" customFormat="false" customHeight="false" hidden="false" ht="12.1" outlineLevel="0" r="89">
      <c r="A89" s="20" t="n">
        <v>45275.529178241</v>
      </c>
      <c r="B89" s="16" t="s">
        <v>149</v>
      </c>
      <c r="C89" s="16" t="s">
        <v>231</v>
      </c>
      <c r="D89" s="16" t="s">
        <v>122</v>
      </c>
      <c r="E89" s="16" t="s">
        <v>17</v>
      </c>
      <c r="F89" s="16" t="s">
        <v>19</v>
      </c>
      <c r="G89" s="7" t="n">
        <v>2</v>
      </c>
      <c r="H89" s="6" t="n">
        <v>94.33</v>
      </c>
      <c r="I89" s="6" t="n">
        <v>-1414.95</v>
      </c>
      <c r="J89" s="6" t="n">
        <v>-7.38</v>
      </c>
      <c r="K89" s="6" t="n">
        <v>-0.85</v>
      </c>
      <c r="L89" s="6" t="n">
        <v>-0</v>
      </c>
      <c r="M89" s="6" t="s">
        <f>=I89+J89+K89+L89</f>
      </c>
      <c r="N89" s="16"/>
    </row>
    <row collapsed="false" customFormat="false" customHeight="false" hidden="false" ht="12.1" outlineLevel="0" r="90">
      <c r="A90" s="20" t="n">
        <v>45275.539641204</v>
      </c>
      <c r="B90" s="16" t="s">
        <v>136</v>
      </c>
      <c r="C90" s="16" t="s">
        <v>211</v>
      </c>
      <c r="D90" s="16" t="s">
        <v>122</v>
      </c>
      <c r="E90" s="16" t="s">
        <v>200</v>
      </c>
      <c r="F90" s="16" t="s">
        <v>19</v>
      </c>
      <c r="G90" s="7" t="n">
        <v>1</v>
      </c>
      <c r="H90" s="6" t="n">
        <v>6403</v>
      </c>
      <c r="I90" s="6" t="n">
        <v>-6403</v>
      </c>
      <c r="J90" s="6" t="n">
        <v>-0</v>
      </c>
      <c r="K90" s="6" t="n">
        <v>-3.2</v>
      </c>
      <c r="L90" s="6" t="n">
        <v>-0</v>
      </c>
      <c r="M90" s="6" t="s">
        <f>=I90+J90+K90+L90</f>
      </c>
      <c r="N90" s="16"/>
    </row>
    <row collapsed="false" customFormat="false" customHeight="false" hidden="false" ht="12.1" outlineLevel="0" r="91">
      <c r="A91" s="21" t="n">
        <v>45278.020636574</v>
      </c>
      <c r="B91" s="22" t="s">
        <v>220</v>
      </c>
      <c r="C91" s="22" t="s">
        <v>232</v>
      </c>
      <c r="D91" s="22" t="s">
        <v>220</v>
      </c>
      <c r="E91" s="22" t="s">
        <v>220</v>
      </c>
      <c r="F91" s="22" t="s">
        <v>19</v>
      </c>
      <c r="G91" s="23" t="n">
        <v>1</v>
      </c>
      <c r="H91" s="24" t="n">
        <v>200</v>
      </c>
      <c r="I91" s="24" t="n">
        <v>200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</row>
    <row collapsed="false" customFormat="false" customHeight="false" hidden="false" ht="12.1" outlineLevel="0" r="92">
      <c r="A92" s="21" t="n">
        <v>45278.020636574</v>
      </c>
      <c r="B92" s="22" t="s">
        <v>198</v>
      </c>
      <c r="C92" s="22" t="s">
        <v>65</v>
      </c>
      <c r="D92" s="22" t="s">
        <v>198</v>
      </c>
      <c r="E92" s="22" t="s">
        <v>198</v>
      </c>
      <c r="F92" s="22" t="s">
        <v>19</v>
      </c>
      <c r="G92" s="23" t="n">
        <v>1</v>
      </c>
      <c r="H92" s="24" t="n">
        <v>2291.19</v>
      </c>
      <c r="I92" s="24" t="n">
        <v>2291.19</v>
      </c>
      <c r="J92" s="24" t="n">
        <v>0</v>
      </c>
      <c r="K92" s="24" t="n">
        <v>-0</v>
      </c>
      <c r="L92" s="24" t="n">
        <v>-0</v>
      </c>
      <c r="M92" s="6" t="s">
        <f>=I92+J92+K92+L92</f>
      </c>
      <c r="N92" s="22"/>
    </row>
    <row collapsed="false" customFormat="false" customHeight="false" hidden="false" ht="12.1" outlineLevel="0" r="93">
      <c r="A93" s="29" t="n">
        <v>45278.471319444</v>
      </c>
      <c r="B93" s="30" t="s">
        <v>148</v>
      </c>
      <c r="C93" s="30" t="s">
        <v>230</v>
      </c>
      <c r="D93" s="30" t="s">
        <v>124</v>
      </c>
      <c r="E93" s="30" t="s">
        <v>200</v>
      </c>
      <c r="F93" s="30" t="s">
        <v>19</v>
      </c>
      <c r="G93" s="31" t="n">
        <v>-5</v>
      </c>
      <c r="H93" s="32" t="n">
        <v>33.7</v>
      </c>
      <c r="I93" s="32" t="n">
        <v>168.5</v>
      </c>
      <c r="J93" s="32" t="n">
        <v>0</v>
      </c>
      <c r="K93" s="32" t="n">
        <v>-0.08</v>
      </c>
      <c r="L93" s="32" t="n">
        <v>-0</v>
      </c>
      <c r="M93" s="6" t="s">
        <f>=I93+J93+K93+L93</f>
      </c>
      <c r="N93" s="30"/>
    </row>
    <row collapsed="false" customFormat="false" customHeight="false" hidden="false" ht="12.1" outlineLevel="0" r="94">
      <c r="A94" s="20" t="n">
        <v>45278.847337963</v>
      </c>
      <c r="B94" s="16" t="s">
        <v>129</v>
      </c>
      <c r="C94" s="16" t="s">
        <v>203</v>
      </c>
      <c r="D94" s="16" t="s">
        <v>122</v>
      </c>
      <c r="E94" s="16" t="s">
        <v>200</v>
      </c>
      <c r="F94" s="16" t="s">
        <v>19</v>
      </c>
      <c r="G94" s="7" t="n">
        <v>200</v>
      </c>
      <c r="H94" s="6" t="n">
        <v>3.985</v>
      </c>
      <c r="I94" s="6" t="n">
        <v>-797</v>
      </c>
      <c r="J94" s="6" t="n">
        <v>-0</v>
      </c>
      <c r="K94" s="6" t="n">
        <v>-0.64</v>
      </c>
      <c r="L94" s="6" t="n">
        <v>-0</v>
      </c>
      <c r="M94" s="6" t="s">
        <f>=I94+J94+K94+L94</f>
      </c>
      <c r="N94" s="16"/>
    </row>
    <row collapsed="false" customFormat="false" customHeight="false" hidden="false" ht="12.1" outlineLevel="0" r="95">
      <c r="A95" s="20" t="n">
        <v>45278.977013889</v>
      </c>
      <c r="B95" s="16" t="s">
        <v>146</v>
      </c>
      <c r="C95" s="16" t="s">
        <v>227</v>
      </c>
      <c r="D95" s="16" t="s">
        <v>122</v>
      </c>
      <c r="E95" s="16" t="s">
        <v>200</v>
      </c>
      <c r="F95" s="16" t="s">
        <v>19</v>
      </c>
      <c r="G95" s="7" t="n">
        <v>20</v>
      </c>
      <c r="H95" s="6" t="n">
        <v>37.24</v>
      </c>
      <c r="I95" s="6" t="n">
        <v>-744.8</v>
      </c>
      <c r="J95" s="6" t="n">
        <v>-0</v>
      </c>
      <c r="K95" s="6" t="n">
        <v>-0.59</v>
      </c>
      <c r="L95" s="6" t="n">
        <v>-0</v>
      </c>
      <c r="M95" s="6" t="s">
        <f>=I95+J95+K95+L95</f>
      </c>
      <c r="N95" s="16"/>
    </row>
    <row collapsed="false" customFormat="false" customHeight="false" hidden="false" ht="12.1" outlineLevel="0" r="96">
      <c r="A96" s="29" t="n">
        <v>45279.857025463</v>
      </c>
      <c r="B96" s="30" t="s">
        <v>132</v>
      </c>
      <c r="C96" s="30" t="s">
        <v>206</v>
      </c>
      <c r="D96" s="30" t="s">
        <v>124</v>
      </c>
      <c r="E96" s="30" t="s">
        <v>200</v>
      </c>
      <c r="F96" s="30" t="s">
        <v>19</v>
      </c>
      <c r="G96" s="31" t="n">
        <v>-10</v>
      </c>
      <c r="H96" s="32" t="n">
        <v>35.355</v>
      </c>
      <c r="I96" s="32" t="n">
        <v>353.55</v>
      </c>
      <c r="J96" s="32" t="n">
        <v>0</v>
      </c>
      <c r="K96" s="32" t="n">
        <v>-0.29</v>
      </c>
      <c r="L96" s="32" t="n">
        <v>-0</v>
      </c>
      <c r="M96" s="6" t="s">
        <f>=I96+J96+K96+L96</f>
      </c>
      <c r="N96" s="30"/>
    </row>
    <row collapsed="false" customFormat="false" customHeight="false" hidden="false" ht="12.1" outlineLevel="0" r="97">
      <c r="A97" s="20" t="n">
        <v>45281.978935185</v>
      </c>
      <c r="B97" s="16" t="s">
        <v>129</v>
      </c>
      <c r="C97" s="16" t="s">
        <v>203</v>
      </c>
      <c r="D97" s="16" t="s">
        <v>122</v>
      </c>
      <c r="E97" s="16" t="s">
        <v>200</v>
      </c>
      <c r="F97" s="16" t="s">
        <v>19</v>
      </c>
      <c r="G97" s="7" t="n">
        <v>700</v>
      </c>
      <c r="H97" s="6" t="n">
        <v>3.9915</v>
      </c>
      <c r="I97" s="6" t="n">
        <v>-2794.05</v>
      </c>
      <c r="J97" s="6" t="n">
        <v>-0</v>
      </c>
      <c r="K97" s="6" t="n">
        <v>-2.24</v>
      </c>
      <c r="L97" s="6" t="n">
        <v>-0</v>
      </c>
      <c r="M97" s="6" t="s">
        <f>=I97+J97+K97+L97</f>
      </c>
      <c r="N97" s="16"/>
    </row>
    <row collapsed="false" customFormat="false" customHeight="false" hidden="false" ht="12.1" outlineLevel="0" r="98">
      <c r="A98" s="21" t="n">
        <v>45282.020636574</v>
      </c>
      <c r="B98" s="22" t="s">
        <v>198</v>
      </c>
      <c r="C98" s="22" t="s">
        <v>65</v>
      </c>
      <c r="D98" s="22" t="s">
        <v>198</v>
      </c>
      <c r="E98" s="22" t="s">
        <v>198</v>
      </c>
      <c r="F98" s="22" t="s">
        <v>19</v>
      </c>
      <c r="G98" s="23" t="n">
        <v>1</v>
      </c>
      <c r="H98" s="24" t="n">
        <v>8200</v>
      </c>
      <c r="I98" s="24" t="n">
        <v>8200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2"/>
    </row>
    <row collapsed="false" customFormat="false" customHeight="false" hidden="false" ht="12.1" outlineLevel="0" r="99">
      <c r="A99" s="20" t="n">
        <v>45285.556111111</v>
      </c>
      <c r="B99" s="16" t="s">
        <v>150</v>
      </c>
      <c r="C99" s="16" t="s">
        <v>233</v>
      </c>
      <c r="D99" s="16" t="s">
        <v>122</v>
      </c>
      <c r="E99" s="16" t="s">
        <v>200</v>
      </c>
      <c r="F99" s="16" t="s">
        <v>19</v>
      </c>
      <c r="G99" s="7" t="n">
        <v>20</v>
      </c>
      <c r="H99" s="6" t="n">
        <v>203.4</v>
      </c>
      <c r="I99" s="6" t="n">
        <v>-4068</v>
      </c>
      <c r="J99" s="6" t="n">
        <v>-0</v>
      </c>
      <c r="K99" s="6" t="n">
        <v>-3.25</v>
      </c>
      <c r="L99" s="6" t="n">
        <v>-0</v>
      </c>
      <c r="M99" s="6" t="s">
        <f>=I99+J99+K99+L99</f>
      </c>
      <c r="N99" s="16"/>
    </row>
    <row collapsed="false" customFormat="false" customHeight="false" hidden="false" ht="12.1" outlineLevel="0" r="100">
      <c r="A100" s="20" t="n">
        <v>45285.5575</v>
      </c>
      <c r="B100" s="16" t="s">
        <v>151</v>
      </c>
      <c r="C100" s="16" t="s">
        <v>234</v>
      </c>
      <c r="D100" s="16" t="s">
        <v>122</v>
      </c>
      <c r="E100" s="16" t="s">
        <v>200</v>
      </c>
      <c r="F100" s="16" t="s">
        <v>19</v>
      </c>
      <c r="G100" s="7" t="n">
        <v>30</v>
      </c>
      <c r="H100" s="6" t="n">
        <v>63.75</v>
      </c>
      <c r="I100" s="6" t="n">
        <v>-1912.5</v>
      </c>
      <c r="J100" s="6" t="n">
        <v>-0</v>
      </c>
      <c r="K100" s="6" t="n">
        <v>-1.53</v>
      </c>
      <c r="L100" s="6" t="n">
        <v>-0</v>
      </c>
      <c r="M100" s="6" t="s">
        <f>=I100+J100+K100+L100</f>
      </c>
      <c r="N100" s="16"/>
    </row>
    <row collapsed="false" customFormat="false" customHeight="false" hidden="false" ht="12.1" outlineLevel="0" r="101">
      <c r="A101" s="20" t="n">
        <v>45285.678391204</v>
      </c>
      <c r="B101" s="16" t="s">
        <v>146</v>
      </c>
      <c r="C101" s="16" t="s">
        <v>227</v>
      </c>
      <c r="D101" s="16" t="s">
        <v>122</v>
      </c>
      <c r="E101" s="16" t="s">
        <v>200</v>
      </c>
      <c r="F101" s="16" t="s">
        <v>19</v>
      </c>
      <c r="G101" s="7" t="n">
        <v>40</v>
      </c>
      <c r="H101" s="6" t="n">
        <v>35.63</v>
      </c>
      <c r="I101" s="6" t="n">
        <v>-1425.2</v>
      </c>
      <c r="J101" s="6" t="n">
        <v>-0</v>
      </c>
      <c r="K101" s="6" t="n">
        <v>-1.14</v>
      </c>
      <c r="L101" s="6" t="n">
        <v>-0</v>
      </c>
      <c r="M101" s="6" t="s">
        <f>=I101+J101+K101+L101</f>
      </c>
      <c r="N101" s="16"/>
    </row>
    <row collapsed="false" customFormat="false" customHeight="false" hidden="false" ht="12.1" outlineLevel="0" r="102">
      <c r="A102" s="21" t="n">
        <v>45286.020636574</v>
      </c>
      <c r="B102" s="22" t="s">
        <v>198</v>
      </c>
      <c r="C102" s="22" t="s">
        <v>65</v>
      </c>
      <c r="D102" s="22" t="s">
        <v>198</v>
      </c>
      <c r="E102" s="22" t="s">
        <v>198</v>
      </c>
      <c r="F102" s="22" t="s">
        <v>19</v>
      </c>
      <c r="G102" s="23" t="n">
        <v>1</v>
      </c>
      <c r="H102" s="24" t="n">
        <v>3215.61</v>
      </c>
      <c r="I102" s="24" t="n">
        <v>3215.61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2"/>
    </row>
    <row collapsed="false" customFormat="false" customHeight="false" hidden="false" ht="12.1" outlineLevel="0" r="103">
      <c r="A103" s="21" t="n">
        <v>45287.020636574</v>
      </c>
      <c r="B103" s="22" t="s">
        <v>198</v>
      </c>
      <c r="C103" s="22" t="s">
        <v>65</v>
      </c>
      <c r="D103" s="22" t="s">
        <v>198</v>
      </c>
      <c r="E103" s="22" t="s">
        <v>198</v>
      </c>
      <c r="F103" s="22" t="s">
        <v>19</v>
      </c>
      <c r="G103" s="23" t="n">
        <v>1</v>
      </c>
      <c r="H103" s="24" t="n">
        <v>5954.76</v>
      </c>
      <c r="I103" s="24" t="n">
        <v>5954.76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</row>
    <row collapsed="false" customFormat="false" customHeight="false" hidden="false" ht="12.1" outlineLevel="0" r="104">
      <c r="A104" s="20" t="n">
        <v>45288.631469907</v>
      </c>
      <c r="B104" s="16" t="s">
        <v>150</v>
      </c>
      <c r="C104" s="16" t="s">
        <v>233</v>
      </c>
      <c r="D104" s="16" t="s">
        <v>122</v>
      </c>
      <c r="E104" s="16" t="s">
        <v>200</v>
      </c>
      <c r="F104" s="16" t="s">
        <v>19</v>
      </c>
      <c r="G104" s="7" t="n">
        <v>10</v>
      </c>
      <c r="H104" s="6" t="n">
        <v>198.44</v>
      </c>
      <c r="I104" s="6" t="n">
        <v>-1984.4</v>
      </c>
      <c r="J104" s="6" t="n">
        <v>-0</v>
      </c>
      <c r="K104" s="6" t="n">
        <v>-1.58</v>
      </c>
      <c r="L104" s="6" t="n">
        <v>-0</v>
      </c>
      <c r="M104" s="6" t="s">
        <f>=I104+J104+K104+L104</f>
      </c>
      <c r="N104" s="16"/>
    </row>
    <row collapsed="false" customFormat="false" customHeight="false" hidden="false" ht="12.1" outlineLevel="0" r="105">
      <c r="A105" s="20" t="n">
        <v>45288.631469907</v>
      </c>
      <c r="B105" s="16" t="s">
        <v>150</v>
      </c>
      <c r="C105" s="16" t="s">
        <v>233</v>
      </c>
      <c r="D105" s="16" t="s">
        <v>122</v>
      </c>
      <c r="E105" s="16" t="s">
        <v>200</v>
      </c>
      <c r="F105" s="16" t="s">
        <v>19</v>
      </c>
      <c r="G105" s="7" t="n">
        <v>10</v>
      </c>
      <c r="H105" s="6" t="n">
        <v>198.42</v>
      </c>
      <c r="I105" s="6" t="n">
        <v>-1984.2</v>
      </c>
      <c r="J105" s="6" t="n">
        <v>-0</v>
      </c>
      <c r="K105" s="6" t="n">
        <v>-1.58</v>
      </c>
      <c r="L105" s="6" t="n">
        <v>-0</v>
      </c>
      <c r="M105" s="6" t="s">
        <f>=I105+J105+K105+L105</f>
      </c>
      <c r="N105" s="16"/>
    </row>
    <row collapsed="false" customFormat="false" customHeight="false" hidden="false" ht="12.1" outlineLevel="0" r="106">
      <c r="A106" s="20" t="n">
        <v>45288.631851852</v>
      </c>
      <c r="B106" s="16" t="s">
        <v>144</v>
      </c>
      <c r="C106" s="16" t="s">
        <v>225</v>
      </c>
      <c r="D106" s="16" t="s">
        <v>122</v>
      </c>
      <c r="E106" s="16" t="s">
        <v>200</v>
      </c>
      <c r="F106" s="16" t="s">
        <v>19</v>
      </c>
      <c r="G106" s="7" t="n">
        <v>300</v>
      </c>
      <c r="H106" s="6" t="n">
        <v>3.766</v>
      </c>
      <c r="I106" s="6" t="n">
        <v>-1129.8</v>
      </c>
      <c r="J106" s="6" t="n">
        <v>-0</v>
      </c>
      <c r="K106" s="6" t="n">
        <v>-0.56</v>
      </c>
      <c r="L106" s="6" t="n">
        <v>-0</v>
      </c>
      <c r="M106" s="6" t="s">
        <f>=I106+J106+K106+L106</f>
      </c>
      <c r="N106" s="16"/>
    </row>
    <row collapsed="false" customFormat="false" customHeight="false" hidden="false" ht="12.1" outlineLevel="0" r="107">
      <c r="A107" s="20" t="n">
        <v>45288.631863426</v>
      </c>
      <c r="B107" s="16" t="s">
        <v>144</v>
      </c>
      <c r="C107" s="16" t="s">
        <v>225</v>
      </c>
      <c r="D107" s="16" t="s">
        <v>122</v>
      </c>
      <c r="E107" s="16" t="s">
        <v>200</v>
      </c>
      <c r="F107" s="16" t="s">
        <v>19</v>
      </c>
      <c r="G107" s="7" t="n">
        <v>100</v>
      </c>
      <c r="H107" s="6" t="n">
        <v>3.766</v>
      </c>
      <c r="I107" s="6" t="n">
        <v>-376.6</v>
      </c>
      <c r="J107" s="6" t="n">
        <v>-0</v>
      </c>
      <c r="K107" s="6" t="n">
        <v>-0.19</v>
      </c>
      <c r="L107" s="6" t="n">
        <v>-0</v>
      </c>
      <c r="M107" s="6" t="s">
        <f>=I107+J107+K107+L107</f>
      </c>
      <c r="N107" s="16"/>
    </row>
    <row collapsed="false" customFormat="false" customHeight="false" hidden="false" ht="12.1" outlineLevel="0" r="108">
      <c r="A108" s="20" t="n">
        <v>45288.710196759</v>
      </c>
      <c r="B108" s="16" t="s">
        <v>126</v>
      </c>
      <c r="C108" s="16" t="s">
        <v>199</v>
      </c>
      <c r="D108" s="16" t="s">
        <v>122</v>
      </c>
      <c r="E108" s="16" t="s">
        <v>200</v>
      </c>
      <c r="F108" s="16" t="s">
        <v>19</v>
      </c>
      <c r="G108" s="7" t="n">
        <v>20</v>
      </c>
      <c r="H108" s="6" t="n">
        <v>159.34</v>
      </c>
      <c r="I108" s="6" t="n">
        <v>-3186.8</v>
      </c>
      <c r="J108" s="6" t="n">
        <v>-0</v>
      </c>
      <c r="K108" s="6" t="n">
        <v>-2.55</v>
      </c>
      <c r="L108" s="6" t="n">
        <v>-0</v>
      </c>
      <c r="M108" s="6" t="s">
        <f>=I108+J108+K108+L108</f>
      </c>
      <c r="N108" s="16"/>
    </row>
    <row collapsed="false" customFormat="false" customHeight="false" hidden="false" ht="12.1" outlineLevel="0" r="109">
      <c r="A109" s="20" t="n">
        <v>45288.940162037</v>
      </c>
      <c r="B109" s="16" t="s">
        <v>144</v>
      </c>
      <c r="C109" s="16" t="s">
        <v>225</v>
      </c>
      <c r="D109" s="16" t="s">
        <v>122</v>
      </c>
      <c r="E109" s="16" t="s">
        <v>200</v>
      </c>
      <c r="F109" s="16" t="s">
        <v>19</v>
      </c>
      <c r="G109" s="7" t="n">
        <v>300</v>
      </c>
      <c r="H109" s="6" t="n">
        <v>3.701</v>
      </c>
      <c r="I109" s="6" t="n">
        <v>-1110.3</v>
      </c>
      <c r="J109" s="6" t="n">
        <v>-0</v>
      </c>
      <c r="K109" s="6" t="n">
        <v>-0.89</v>
      </c>
      <c r="L109" s="6" t="n">
        <v>-0</v>
      </c>
      <c r="M109" s="6" t="s">
        <f>=I109+J109+K109+L109</f>
      </c>
      <c r="N109" s="16"/>
    </row>
    <row collapsed="false" customFormat="false" customHeight="false" hidden="false" ht="12.1" outlineLevel="0" r="110">
      <c r="A110" s="29" t="n">
        <v>45308.780555556</v>
      </c>
      <c r="B110" s="30" t="s">
        <v>142</v>
      </c>
      <c r="C110" s="30" t="s">
        <v>223</v>
      </c>
      <c r="D110" s="30" t="s">
        <v>124</v>
      </c>
      <c r="E110" s="30" t="s">
        <v>200</v>
      </c>
      <c r="F110" s="30" t="s">
        <v>19</v>
      </c>
      <c r="G110" s="31" t="n">
        <v>-100</v>
      </c>
      <c r="H110" s="32" t="n">
        <v>6.69</v>
      </c>
      <c r="I110" s="32" t="n">
        <v>669</v>
      </c>
      <c r="J110" s="32" t="n">
        <v>0</v>
      </c>
      <c r="K110" s="32" t="n">
        <v>-0.54</v>
      </c>
      <c r="L110" s="32" t="n">
        <v>-0</v>
      </c>
      <c r="M110" s="6" t="s">
        <f>=I110+J110+K110+L110</f>
      </c>
      <c r="N110" s="30"/>
    </row>
    <row collapsed="false" customFormat="false" customHeight="false" hidden="false" ht="12.1" outlineLevel="0" r="111">
      <c r="A111" s="21" t="n">
        <v>45309.020636574</v>
      </c>
      <c r="B111" s="22" t="s">
        <v>212</v>
      </c>
      <c r="C111" s="22" t="s">
        <v>235</v>
      </c>
      <c r="D111" s="22" t="s">
        <v>212</v>
      </c>
      <c r="E111" s="22" t="s">
        <v>212</v>
      </c>
      <c r="F111" s="22" t="s">
        <v>19</v>
      </c>
      <c r="G111" s="23" t="n">
        <v>1</v>
      </c>
      <c r="H111" s="24" t="n">
        <v>701.1</v>
      </c>
      <c r="I111" s="24" t="n">
        <v>701.1</v>
      </c>
      <c r="J111" s="24" t="n">
        <v>0</v>
      </c>
      <c r="K111" s="24" t="n">
        <v>-0</v>
      </c>
      <c r="L111" s="24" t="n">
        <v>-0</v>
      </c>
      <c r="M111" s="6" t="s">
        <f>=I111+J111+K111+L111</f>
      </c>
      <c r="N111" s="22"/>
    </row>
    <row collapsed="false" customFormat="false" customHeight="false" hidden="false" ht="12.1" outlineLevel="0" r="112">
      <c r="A112" s="29" t="n">
        <v>45309.438587963</v>
      </c>
      <c r="B112" s="30" t="s">
        <v>142</v>
      </c>
      <c r="C112" s="30" t="s">
        <v>223</v>
      </c>
      <c r="D112" s="30" t="s">
        <v>124</v>
      </c>
      <c r="E112" s="30" t="s">
        <v>200</v>
      </c>
      <c r="F112" s="30" t="s">
        <v>19</v>
      </c>
      <c r="G112" s="31" t="n">
        <v>-300</v>
      </c>
      <c r="H112" s="32" t="n">
        <v>6.732</v>
      </c>
      <c r="I112" s="32" t="n">
        <v>2019.6</v>
      </c>
      <c r="J112" s="32" t="n">
        <v>0</v>
      </c>
      <c r="K112" s="32" t="n">
        <v>-1.62</v>
      </c>
      <c r="L112" s="32" t="n">
        <v>-0</v>
      </c>
      <c r="M112" s="6" t="s">
        <f>=I112+J112+K112+L112</f>
      </c>
      <c r="N112" s="30"/>
    </row>
    <row collapsed="false" customFormat="false" customHeight="false" hidden="false" ht="12.1" outlineLevel="0" r="113">
      <c r="A113" s="29" t="n">
        <v>45310.471377315</v>
      </c>
      <c r="B113" s="30" t="s">
        <v>146</v>
      </c>
      <c r="C113" s="30" t="s">
        <v>227</v>
      </c>
      <c r="D113" s="30" t="s">
        <v>124</v>
      </c>
      <c r="E113" s="30" t="s">
        <v>200</v>
      </c>
      <c r="F113" s="30" t="s">
        <v>19</v>
      </c>
      <c r="G113" s="31" t="n">
        <v>-80</v>
      </c>
      <c r="H113" s="32" t="n">
        <v>37.56</v>
      </c>
      <c r="I113" s="32" t="n">
        <v>3004.8</v>
      </c>
      <c r="J113" s="32" t="n">
        <v>0</v>
      </c>
      <c r="K113" s="32" t="n">
        <v>-2.4</v>
      </c>
      <c r="L113" s="32" t="n">
        <v>-0</v>
      </c>
      <c r="M113" s="6" t="s">
        <f>=I113+J113+K113+L113</f>
      </c>
      <c r="N113" s="30"/>
    </row>
    <row collapsed="false" customFormat="false" customHeight="false" hidden="false" ht="12.1" outlineLevel="0" r="114">
      <c r="A114" s="20" t="n">
        <v>45314.007881944</v>
      </c>
      <c r="B114" s="16" t="s">
        <v>138</v>
      </c>
      <c r="C114" s="16" t="s">
        <v>216</v>
      </c>
      <c r="D114" s="16" t="s">
        <v>122</v>
      </c>
      <c r="E114" s="16" t="s">
        <v>200</v>
      </c>
      <c r="F114" s="16" t="s">
        <v>19</v>
      </c>
      <c r="G114" s="7" t="n">
        <v>4</v>
      </c>
      <c r="H114" s="6" t="n">
        <v>1445</v>
      </c>
      <c r="I114" s="6" t="n">
        <v>-5780</v>
      </c>
      <c r="J114" s="6" t="n">
        <v>-0</v>
      </c>
      <c r="K114" s="6" t="n">
        <v>-4.63</v>
      </c>
      <c r="L114" s="6" t="n">
        <v>-0</v>
      </c>
      <c r="M114" s="6" t="s">
        <f>=I114+J114+K114+L114</f>
      </c>
      <c r="N114" s="16"/>
    </row>
    <row collapsed="false" customFormat="false" customHeight="false" hidden="false" ht="12.1" outlineLevel="0" r="115">
      <c r="A115" s="29" t="n">
        <v>45314.441979167</v>
      </c>
      <c r="B115" s="30" t="s">
        <v>145</v>
      </c>
      <c r="C115" s="30" t="s">
        <v>226</v>
      </c>
      <c r="D115" s="30" t="s">
        <v>124</v>
      </c>
      <c r="E115" s="30" t="s">
        <v>200</v>
      </c>
      <c r="F115" s="30" t="s">
        <v>19</v>
      </c>
      <c r="G115" s="31" t="n">
        <v>-8</v>
      </c>
      <c r="H115" s="32" t="n">
        <v>308.23</v>
      </c>
      <c r="I115" s="32" t="n">
        <v>2465.84</v>
      </c>
      <c r="J115" s="32" t="n">
        <v>0</v>
      </c>
      <c r="K115" s="32" t="n">
        <v>-1.23</v>
      </c>
      <c r="L115" s="32" t="n">
        <v>-0</v>
      </c>
      <c r="M115" s="6" t="s">
        <f>=I115+J115+K115+L115</f>
      </c>
      <c r="N115" s="30"/>
    </row>
    <row collapsed="false" customFormat="false" customHeight="false" hidden="false" ht="12.1" outlineLevel="0" r="116">
      <c r="A116" s="20" t="n">
        <v>45314.515034722</v>
      </c>
      <c r="B116" s="16" t="s">
        <v>148</v>
      </c>
      <c r="C116" s="16" t="s">
        <v>230</v>
      </c>
      <c r="D116" s="16" t="s">
        <v>122</v>
      </c>
      <c r="E116" s="16" t="s">
        <v>200</v>
      </c>
      <c r="F116" s="16" t="s">
        <v>19</v>
      </c>
      <c r="G116" s="7" t="n">
        <v>43</v>
      </c>
      <c r="H116" s="6" t="n">
        <v>75.6</v>
      </c>
      <c r="I116" s="6" t="n">
        <v>-3250.8</v>
      </c>
      <c r="J116" s="6" t="n">
        <v>-0</v>
      </c>
      <c r="K116" s="6" t="n">
        <v>-2.6</v>
      </c>
      <c r="L116" s="6" t="n">
        <v>-0</v>
      </c>
      <c r="M116" s="6" t="s">
        <f>=I116+J116+K116+L116</f>
      </c>
      <c r="N116" s="16"/>
    </row>
    <row collapsed="false" customFormat="false" customHeight="false" hidden="false" ht="12.1" outlineLevel="0" r="117">
      <c r="A117" s="20" t="n">
        <v>45315.870821759</v>
      </c>
      <c r="B117" s="16" t="s">
        <v>147</v>
      </c>
      <c r="C117" s="16" t="s">
        <v>228</v>
      </c>
      <c r="D117" s="16" t="s">
        <v>122</v>
      </c>
      <c r="E117" s="16" t="s">
        <v>229</v>
      </c>
      <c r="F117" s="16" t="s">
        <v>19</v>
      </c>
      <c r="G117" s="7" t="n">
        <v>46</v>
      </c>
      <c r="H117" s="6" t="n">
        <v>1.3341</v>
      </c>
      <c r="I117" s="6" t="n">
        <v>-61.37</v>
      </c>
      <c r="J117" s="6" t="n">
        <v>-0</v>
      </c>
      <c r="K117" s="6" t="n">
        <v>-0</v>
      </c>
      <c r="L117" s="6" t="n">
        <v>-0</v>
      </c>
      <c r="M117" s="6" t="s">
        <f>=I117+J117+K117+L117</f>
      </c>
      <c r="N117" s="16"/>
    </row>
    <row collapsed="false" customFormat="false" customHeight="false" hidden="false" ht="12.1" outlineLevel="0" r="118">
      <c r="A118" s="29" t="n">
        <v>45317.515925926</v>
      </c>
      <c r="B118" s="30" t="s">
        <v>143</v>
      </c>
      <c r="C118" s="30" t="s">
        <v>224</v>
      </c>
      <c r="D118" s="30" t="s">
        <v>124</v>
      </c>
      <c r="E118" s="30" t="s">
        <v>200</v>
      </c>
      <c r="F118" s="30" t="s">
        <v>19</v>
      </c>
      <c r="G118" s="31" t="n">
        <v>-50000</v>
      </c>
      <c r="H118" s="32" t="n">
        <v>0.024475</v>
      </c>
      <c r="I118" s="32" t="n">
        <v>1223.75</v>
      </c>
      <c r="J118" s="32" t="n">
        <v>0</v>
      </c>
      <c r="K118" s="32" t="n">
        <v>-0.98</v>
      </c>
      <c r="L118" s="32" t="n">
        <v>-0</v>
      </c>
      <c r="M118" s="6" t="s">
        <f>=I118+J118+K118+L118</f>
      </c>
      <c r="N118" s="30"/>
    </row>
    <row collapsed="false" customFormat="false" customHeight="false" hidden="false" ht="12.1" outlineLevel="0" r="119">
      <c r="A119" s="20" t="n">
        <v>45317.521643519</v>
      </c>
      <c r="B119" s="16" t="s">
        <v>132</v>
      </c>
      <c r="C119" s="16" t="s">
        <v>206</v>
      </c>
      <c r="D119" s="16" t="s">
        <v>122</v>
      </c>
      <c r="E119" s="16" t="s">
        <v>200</v>
      </c>
      <c r="F119" s="16" t="s">
        <v>19</v>
      </c>
      <c r="G119" s="7" t="n">
        <v>30</v>
      </c>
      <c r="H119" s="6" t="n">
        <v>34.895</v>
      </c>
      <c r="I119" s="6" t="n">
        <v>-1046.85</v>
      </c>
      <c r="J119" s="6" t="n">
        <v>-0</v>
      </c>
      <c r="K119" s="6" t="n">
        <v>-0.83</v>
      </c>
      <c r="L119" s="6" t="n">
        <v>-0</v>
      </c>
      <c r="M119" s="6" t="s">
        <f>=I119+J119+K119+L119</f>
      </c>
      <c r="N119" s="16"/>
    </row>
    <row collapsed="false" customFormat="false" customHeight="false" hidden="false" ht="12.1" outlineLevel="0" r="120">
      <c r="A120" s="29" t="n">
        <v>45324.621354167</v>
      </c>
      <c r="B120" s="30" t="s">
        <v>140</v>
      </c>
      <c r="C120" s="30" t="s">
        <v>218</v>
      </c>
      <c r="D120" s="30" t="s">
        <v>124</v>
      </c>
      <c r="E120" s="30" t="s">
        <v>200</v>
      </c>
      <c r="F120" s="30" t="s">
        <v>19</v>
      </c>
      <c r="G120" s="31" t="n">
        <v>-3</v>
      </c>
      <c r="H120" s="32" t="n">
        <v>1634.4</v>
      </c>
      <c r="I120" s="32" t="n">
        <v>4903.2</v>
      </c>
      <c r="J120" s="32" t="n">
        <v>0</v>
      </c>
      <c r="K120" s="32" t="n">
        <v>-3.93</v>
      </c>
      <c r="L120" s="32" t="n">
        <v>-0</v>
      </c>
      <c r="M120" s="6" t="s">
        <f>=I120+J120+K120+L120</f>
      </c>
      <c r="N120" s="30"/>
    </row>
    <row collapsed="false" customFormat="false" customHeight="false" hidden="false" ht="12.1" outlineLevel="0" r="121">
      <c r="A121" s="20" t="n">
        <v>45324.623761574</v>
      </c>
      <c r="B121" s="16" t="s">
        <v>152</v>
      </c>
      <c r="C121" s="16" t="s">
        <v>236</v>
      </c>
      <c r="D121" s="16" t="s">
        <v>122</v>
      </c>
      <c r="E121" s="16" t="s">
        <v>200</v>
      </c>
      <c r="F121" s="16" t="s">
        <v>19</v>
      </c>
      <c r="G121" s="7" t="n">
        <v>1</v>
      </c>
      <c r="H121" s="6" t="n">
        <v>549.05</v>
      </c>
      <c r="I121" s="6" t="n">
        <v>-549.05</v>
      </c>
      <c r="J121" s="6" t="n">
        <v>-0</v>
      </c>
      <c r="K121" s="6" t="n">
        <v>-0.43</v>
      </c>
      <c r="L121" s="6" t="n">
        <v>-0</v>
      </c>
      <c r="M121" s="6" t="s">
        <f>=I121+J121+K121+L121</f>
      </c>
      <c r="N121" s="16"/>
    </row>
    <row collapsed="false" customFormat="false" customHeight="false" hidden="false" ht="12.1" outlineLevel="0" r="122">
      <c r="A122" s="20" t="n">
        <v>45324.623761574</v>
      </c>
      <c r="B122" s="16" t="s">
        <v>152</v>
      </c>
      <c r="C122" s="16" t="s">
        <v>236</v>
      </c>
      <c r="D122" s="16" t="s">
        <v>122</v>
      </c>
      <c r="E122" s="16" t="s">
        <v>200</v>
      </c>
      <c r="F122" s="16" t="s">
        <v>19</v>
      </c>
      <c r="G122" s="7" t="n">
        <v>1</v>
      </c>
      <c r="H122" s="6" t="n">
        <v>549.05</v>
      </c>
      <c r="I122" s="6" t="n">
        <v>-549.05</v>
      </c>
      <c r="J122" s="6" t="n">
        <v>-0</v>
      </c>
      <c r="K122" s="6" t="n">
        <v>-0.43</v>
      </c>
      <c r="L122" s="6" t="n">
        <v>-0</v>
      </c>
      <c r="M122" s="6" t="s">
        <f>=I122+J122+K122+L122</f>
      </c>
      <c r="N122" s="16"/>
    </row>
    <row collapsed="false" customFormat="false" customHeight="false" hidden="false" ht="12.1" outlineLevel="0" r="123">
      <c r="A123" s="20" t="n">
        <v>45324.624097222</v>
      </c>
      <c r="B123" s="16" t="s">
        <v>153</v>
      </c>
      <c r="C123" s="16" t="s">
        <v>237</v>
      </c>
      <c r="D123" s="16" t="s">
        <v>122</v>
      </c>
      <c r="E123" s="16" t="s">
        <v>200</v>
      </c>
      <c r="F123" s="16" t="s">
        <v>19</v>
      </c>
      <c r="G123" s="7" t="n">
        <v>5</v>
      </c>
      <c r="H123" s="6" t="n">
        <v>681.4</v>
      </c>
      <c r="I123" s="6" t="n">
        <v>-3407</v>
      </c>
      <c r="J123" s="6" t="n">
        <v>-0</v>
      </c>
      <c r="K123" s="6" t="n">
        <v>-2.72</v>
      </c>
      <c r="L123" s="6" t="n">
        <v>-0</v>
      </c>
      <c r="M123" s="6" t="s">
        <f>=I123+J123+K123+L123</f>
      </c>
      <c r="N123" s="16"/>
    </row>
    <row collapsed="false" customFormat="false" customHeight="false" hidden="false" ht="12.1" outlineLevel="0" r="124">
      <c r="A124" s="29" t="n">
        <v>45324.625138889</v>
      </c>
      <c r="B124" s="30" t="s">
        <v>134</v>
      </c>
      <c r="C124" s="30" t="s">
        <v>209</v>
      </c>
      <c r="D124" s="30" t="s">
        <v>124</v>
      </c>
      <c r="E124" s="30" t="s">
        <v>200</v>
      </c>
      <c r="F124" s="30" t="s">
        <v>19</v>
      </c>
      <c r="G124" s="31" t="n">
        <v>-60</v>
      </c>
      <c r="H124" s="32" t="n">
        <v>70.69</v>
      </c>
      <c r="I124" s="32" t="n">
        <v>4241.4</v>
      </c>
      <c r="J124" s="32" t="n">
        <v>0</v>
      </c>
      <c r="K124" s="32" t="n">
        <v>-3.39</v>
      </c>
      <c r="L124" s="32" t="n">
        <v>-0</v>
      </c>
      <c r="M124" s="6" t="s">
        <f>=I124+J124+K124+L124</f>
      </c>
      <c r="N124" s="30"/>
    </row>
    <row collapsed="false" customFormat="false" customHeight="false" hidden="false" ht="12.1" outlineLevel="0" r="125">
      <c r="A125" s="20" t="n">
        <v>45327.448761574</v>
      </c>
      <c r="B125" s="16" t="s">
        <v>152</v>
      </c>
      <c r="C125" s="16" t="s">
        <v>236</v>
      </c>
      <c r="D125" s="16" t="s">
        <v>122</v>
      </c>
      <c r="E125" s="16" t="s">
        <v>200</v>
      </c>
      <c r="F125" s="16" t="s">
        <v>19</v>
      </c>
      <c r="G125" s="7" t="n">
        <v>8</v>
      </c>
      <c r="H125" s="6" t="n">
        <v>553.55</v>
      </c>
      <c r="I125" s="6" t="n">
        <v>-4428.4</v>
      </c>
      <c r="J125" s="6" t="n">
        <v>-0</v>
      </c>
      <c r="K125" s="6" t="n">
        <v>-3.53</v>
      </c>
      <c r="L125" s="6" t="n">
        <v>-0</v>
      </c>
      <c r="M125" s="6" t="s">
        <f>=I125+J125+K125+L125</f>
      </c>
      <c r="N125" s="16"/>
    </row>
    <row collapsed="false" customFormat="false" customHeight="false" hidden="false" ht="12.1" outlineLevel="0" r="126">
      <c r="A126" s="29" t="n">
        <v>45327.476076389</v>
      </c>
      <c r="B126" s="30" t="s">
        <v>148</v>
      </c>
      <c r="C126" s="30" t="s">
        <v>230</v>
      </c>
      <c r="D126" s="30" t="s">
        <v>124</v>
      </c>
      <c r="E126" s="30" t="s">
        <v>200</v>
      </c>
      <c r="F126" s="30" t="s">
        <v>19</v>
      </c>
      <c r="G126" s="31" t="n">
        <v>-43</v>
      </c>
      <c r="H126" s="32" t="n">
        <v>67.9</v>
      </c>
      <c r="I126" s="32" t="n">
        <v>2919.7</v>
      </c>
      <c r="J126" s="32" t="n">
        <v>0</v>
      </c>
      <c r="K126" s="32" t="n">
        <v>-2.33</v>
      </c>
      <c r="L126" s="32" t="n">
        <v>-0</v>
      </c>
      <c r="M126" s="6" t="s">
        <f>=I126+J126+K126+L126</f>
      </c>
      <c r="N126" s="30"/>
    </row>
    <row collapsed="false" customFormat="false" customHeight="false" hidden="false" ht="12.1" outlineLevel="0" r="127">
      <c r="A127" s="20" t="n">
        <v>45327.476597222</v>
      </c>
      <c r="B127" s="16" t="s">
        <v>152</v>
      </c>
      <c r="C127" s="16" t="s">
        <v>236</v>
      </c>
      <c r="D127" s="16" t="s">
        <v>122</v>
      </c>
      <c r="E127" s="16" t="s">
        <v>200</v>
      </c>
      <c r="F127" s="16" t="s">
        <v>19</v>
      </c>
      <c r="G127" s="7" t="n">
        <v>5</v>
      </c>
      <c r="H127" s="6" t="n">
        <v>556.95</v>
      </c>
      <c r="I127" s="6" t="n">
        <v>-2784.75</v>
      </c>
      <c r="J127" s="6" t="n">
        <v>-0</v>
      </c>
      <c r="K127" s="6" t="n">
        <v>-2.23</v>
      </c>
      <c r="L127" s="6" t="n">
        <v>-0</v>
      </c>
      <c r="M127" s="6" t="s">
        <f>=I127+J127+K127+L127</f>
      </c>
      <c r="N127" s="16"/>
    </row>
    <row collapsed="false" customFormat="false" customHeight="false" hidden="false" ht="12.1" outlineLevel="0" r="128">
      <c r="A128" s="20" t="n">
        <v>45327.478101852</v>
      </c>
      <c r="B128" s="16" t="s">
        <v>147</v>
      </c>
      <c r="C128" s="16" t="s">
        <v>228</v>
      </c>
      <c r="D128" s="16" t="s">
        <v>122</v>
      </c>
      <c r="E128" s="16" t="s">
        <v>229</v>
      </c>
      <c r="F128" s="16" t="s">
        <v>19</v>
      </c>
      <c r="G128" s="7" t="n">
        <v>370</v>
      </c>
      <c r="H128" s="6" t="n">
        <v>1.3403</v>
      </c>
      <c r="I128" s="6" t="n">
        <v>-495.91</v>
      </c>
      <c r="J128" s="6" t="n">
        <v>-0</v>
      </c>
      <c r="K128" s="6" t="n">
        <v>-0</v>
      </c>
      <c r="L128" s="6" t="n">
        <v>-0</v>
      </c>
      <c r="M128" s="6" t="s">
        <f>=I128+J128+K128+L128</f>
      </c>
      <c r="N128" s="16"/>
    </row>
    <row collapsed="false" customFormat="false" customHeight="false" hidden="false" ht="12.1" outlineLevel="0" r="129">
      <c r="A129" s="21" t="n">
        <v>45351.020636574</v>
      </c>
      <c r="B129" s="22" t="s">
        <v>238</v>
      </c>
      <c r="C129" s="22" t="s">
        <v>239</v>
      </c>
      <c r="D129" s="22" t="s">
        <v>212</v>
      </c>
      <c r="E129" s="22" t="s">
        <v>212</v>
      </c>
      <c r="F129" s="22" t="s">
        <v>19</v>
      </c>
      <c r="G129" s="23" t="n">
        <v>1</v>
      </c>
      <c r="H129" s="24" t="n">
        <v>0.01</v>
      </c>
      <c r="I129" s="24" t="n">
        <v>0.01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2"/>
    </row>
    <row collapsed="false" customFormat="false" customHeight="false" hidden="false" ht="12.1" outlineLevel="0" r="130">
      <c r="A130" s="29" t="n">
        <v>45351.64587963</v>
      </c>
      <c r="B130" s="30" t="s">
        <v>138</v>
      </c>
      <c r="C130" s="30" t="s">
        <v>216</v>
      </c>
      <c r="D130" s="30" t="s">
        <v>124</v>
      </c>
      <c r="E130" s="30" t="s">
        <v>200</v>
      </c>
      <c r="F130" s="30" t="s">
        <v>19</v>
      </c>
      <c r="G130" s="31" t="n">
        <v>-4</v>
      </c>
      <c r="H130" s="32" t="n">
        <v>1345</v>
      </c>
      <c r="I130" s="32" t="n">
        <v>5380</v>
      </c>
      <c r="J130" s="32" t="n">
        <v>0</v>
      </c>
      <c r="K130" s="32" t="n">
        <v>-4.31</v>
      </c>
      <c r="L130" s="32" t="n">
        <v>-0</v>
      </c>
      <c r="M130" s="6" t="s">
        <f>=I130+J130+K130+L130</f>
      </c>
      <c r="N130" s="30"/>
    </row>
    <row collapsed="false" customFormat="false" customHeight="false" hidden="false" ht="12.1" outlineLevel="0" r="131">
      <c r="A131" s="20" t="n">
        <v>45351.647696759</v>
      </c>
      <c r="B131" s="16" t="s">
        <v>127</v>
      </c>
      <c r="C131" s="16" t="s">
        <v>201</v>
      </c>
      <c r="D131" s="16" t="s">
        <v>122</v>
      </c>
      <c r="E131" s="16" t="s">
        <v>200</v>
      </c>
      <c r="F131" s="16" t="s">
        <v>19</v>
      </c>
      <c r="G131" s="7" t="n">
        <v>10</v>
      </c>
      <c r="H131" s="6" t="n">
        <v>292.71</v>
      </c>
      <c r="I131" s="6" t="n">
        <v>-2927.1</v>
      </c>
      <c r="J131" s="6" t="n">
        <v>-0</v>
      </c>
      <c r="K131" s="6" t="n">
        <v>-2.33</v>
      </c>
      <c r="L131" s="6" t="n">
        <v>-0</v>
      </c>
      <c r="M131" s="6" t="s">
        <f>=I131+J131+K131+L131</f>
      </c>
      <c r="N131" s="16"/>
    </row>
    <row collapsed="false" customFormat="false" customHeight="false" hidden="false" ht="12.1" outlineLevel="0" r="132">
      <c r="A132" s="29" t="n">
        <v>45351.920775463</v>
      </c>
      <c r="B132" s="30" t="s">
        <v>132</v>
      </c>
      <c r="C132" s="30" t="s">
        <v>206</v>
      </c>
      <c r="D132" s="30" t="s">
        <v>124</v>
      </c>
      <c r="E132" s="30" t="s">
        <v>200</v>
      </c>
      <c r="F132" s="30" t="s">
        <v>19</v>
      </c>
      <c r="G132" s="31" t="n">
        <v>-30</v>
      </c>
      <c r="H132" s="32" t="n">
        <v>35.05</v>
      </c>
      <c r="I132" s="32" t="n">
        <v>1051.5</v>
      </c>
      <c r="J132" s="32" t="n">
        <v>0</v>
      </c>
      <c r="K132" s="32" t="n">
        <v>-0.84</v>
      </c>
      <c r="L132" s="32" t="n">
        <v>-0</v>
      </c>
      <c r="M132" s="6" t="s">
        <f>=I132+J132+K132+L132</f>
      </c>
      <c r="N132" s="30"/>
    </row>
    <row collapsed="false" customFormat="false" customHeight="false" hidden="false" ht="12.1" outlineLevel="0" r="133">
      <c r="A133" s="20" t="n">
        <v>45351.921909722</v>
      </c>
      <c r="B133" s="16" t="s">
        <v>153</v>
      </c>
      <c r="C133" s="16" t="s">
        <v>237</v>
      </c>
      <c r="D133" s="16" t="s">
        <v>122</v>
      </c>
      <c r="E133" s="16" t="s">
        <v>200</v>
      </c>
      <c r="F133" s="16" t="s">
        <v>19</v>
      </c>
      <c r="G133" s="7" t="n">
        <v>5</v>
      </c>
      <c r="H133" s="6" t="n">
        <v>651.8</v>
      </c>
      <c r="I133" s="6" t="n">
        <v>-3259</v>
      </c>
      <c r="J133" s="6" t="n">
        <v>-0</v>
      </c>
      <c r="K133" s="6" t="n">
        <v>-2.61</v>
      </c>
      <c r="L133" s="6" t="n">
        <v>-0</v>
      </c>
      <c r="M133" s="6" t="s">
        <f>=I133+J133+K133+L133</f>
      </c>
      <c r="N133" s="16"/>
    </row>
    <row collapsed="false" customFormat="false" customHeight="false" hidden="false" ht="12.1" outlineLevel="0" r="134">
      <c r="A134" s="29" t="n">
        <v>45352.456342593</v>
      </c>
      <c r="B134" s="30" t="s">
        <v>150</v>
      </c>
      <c r="C134" s="30" t="s">
        <v>233</v>
      </c>
      <c r="D134" s="30" t="s">
        <v>124</v>
      </c>
      <c r="E134" s="30" t="s">
        <v>200</v>
      </c>
      <c r="F134" s="30" t="s">
        <v>19</v>
      </c>
      <c r="G134" s="31" t="n">
        <v>-10</v>
      </c>
      <c r="H134" s="32" t="n">
        <v>218.18</v>
      </c>
      <c r="I134" s="32" t="n">
        <v>2181.8</v>
      </c>
      <c r="J134" s="32" t="n">
        <v>0</v>
      </c>
      <c r="K134" s="32" t="n">
        <v>-1.75</v>
      </c>
      <c r="L134" s="32" t="n">
        <v>-0</v>
      </c>
      <c r="M134" s="6" t="s">
        <f>=I134+J134+K134+L134</f>
      </c>
      <c r="N134" s="30"/>
    </row>
    <row collapsed="false" customFormat="false" customHeight="false" hidden="false" ht="12.1" outlineLevel="0" r="135">
      <c r="A135" s="29" t="n">
        <v>45352.456354167</v>
      </c>
      <c r="B135" s="30" t="s">
        <v>150</v>
      </c>
      <c r="C135" s="30" t="s">
        <v>233</v>
      </c>
      <c r="D135" s="30" t="s">
        <v>124</v>
      </c>
      <c r="E135" s="30" t="s">
        <v>200</v>
      </c>
      <c r="F135" s="30" t="s">
        <v>19</v>
      </c>
      <c r="G135" s="31" t="n">
        <v>-30</v>
      </c>
      <c r="H135" s="32" t="n">
        <v>218.12</v>
      </c>
      <c r="I135" s="32" t="n">
        <v>6543.6</v>
      </c>
      <c r="J135" s="32" t="n">
        <v>0</v>
      </c>
      <c r="K135" s="32" t="n">
        <v>-3.27</v>
      </c>
      <c r="L135" s="32" t="n">
        <v>-0</v>
      </c>
      <c r="M135" s="6" t="s">
        <f>=I135+J135+K135+L135</f>
      </c>
      <c r="N135" s="30"/>
    </row>
    <row collapsed="false" customFormat="false" customHeight="false" hidden="false" ht="12.1" outlineLevel="0" r="136">
      <c r="A136" s="20" t="n">
        <v>45352.4571875</v>
      </c>
      <c r="B136" s="16" t="s">
        <v>127</v>
      </c>
      <c r="C136" s="16" t="s">
        <v>201</v>
      </c>
      <c r="D136" s="16" t="s">
        <v>122</v>
      </c>
      <c r="E136" s="16" t="s">
        <v>200</v>
      </c>
      <c r="F136" s="16" t="s">
        <v>19</v>
      </c>
      <c r="G136" s="7" t="n">
        <v>30</v>
      </c>
      <c r="H136" s="6" t="n">
        <v>293.35</v>
      </c>
      <c r="I136" s="6" t="n">
        <v>-8800.5</v>
      </c>
      <c r="J136" s="6" t="n">
        <v>-0</v>
      </c>
      <c r="K136" s="6" t="n">
        <v>-7.04</v>
      </c>
      <c r="L136" s="6" t="n">
        <v>-0</v>
      </c>
      <c r="M136" s="6" t="s">
        <f>=I136+J136+K136+L136</f>
      </c>
      <c r="N136" s="16"/>
    </row>
    <row collapsed="false" customFormat="false" customHeight="false" hidden="false" ht="12.1" outlineLevel="0" r="137">
      <c r="A137" s="29" t="n">
        <v>45356.5428125</v>
      </c>
      <c r="B137" s="30" t="s">
        <v>141</v>
      </c>
      <c r="C137" s="30" t="s">
        <v>222</v>
      </c>
      <c r="D137" s="30" t="s">
        <v>124</v>
      </c>
      <c r="E137" s="30" t="s">
        <v>200</v>
      </c>
      <c r="F137" s="30" t="s">
        <v>19</v>
      </c>
      <c r="G137" s="31" t="n">
        <v>-100</v>
      </c>
      <c r="H137" s="32" t="n">
        <v>18.515</v>
      </c>
      <c r="I137" s="32" t="n">
        <v>1851.5</v>
      </c>
      <c r="J137" s="32" t="n">
        <v>0</v>
      </c>
      <c r="K137" s="32" t="n">
        <v>-1.49</v>
      </c>
      <c r="L137" s="32" t="n">
        <v>-0</v>
      </c>
      <c r="M137" s="6" t="s">
        <f>=I137+J137+K137+L137</f>
      </c>
      <c r="N137" s="30"/>
    </row>
    <row collapsed="false" customFormat="false" customHeight="false" hidden="false" ht="12.1" outlineLevel="0" r="138">
      <c r="A138" s="29" t="n">
        <v>45356.543125</v>
      </c>
      <c r="B138" s="30" t="s">
        <v>151</v>
      </c>
      <c r="C138" s="30" t="s">
        <v>234</v>
      </c>
      <c r="D138" s="30" t="s">
        <v>124</v>
      </c>
      <c r="E138" s="30" t="s">
        <v>200</v>
      </c>
      <c r="F138" s="30" t="s">
        <v>19</v>
      </c>
      <c r="G138" s="31" t="n">
        <v>-30</v>
      </c>
      <c r="H138" s="32" t="n">
        <v>78.75</v>
      </c>
      <c r="I138" s="32" t="n">
        <v>2362.5</v>
      </c>
      <c r="J138" s="32" t="n">
        <v>0</v>
      </c>
      <c r="K138" s="32" t="n">
        <v>-1.89</v>
      </c>
      <c r="L138" s="32" t="n">
        <v>-0</v>
      </c>
      <c r="M138" s="6" t="s">
        <f>=I138+J138+K138+L138</f>
      </c>
      <c r="N138" s="30"/>
    </row>
    <row collapsed="false" customFormat="false" customHeight="false" hidden="false" ht="12.1" outlineLevel="0" r="139">
      <c r="A139" s="20" t="n">
        <v>45356.544409722</v>
      </c>
      <c r="B139" s="16" t="s">
        <v>127</v>
      </c>
      <c r="C139" s="16" t="s">
        <v>201</v>
      </c>
      <c r="D139" s="16" t="s">
        <v>122</v>
      </c>
      <c r="E139" s="16" t="s">
        <v>200</v>
      </c>
      <c r="F139" s="16" t="s">
        <v>19</v>
      </c>
      <c r="G139" s="7" t="n">
        <v>10</v>
      </c>
      <c r="H139" s="6" t="n">
        <v>298.29</v>
      </c>
      <c r="I139" s="6" t="n">
        <v>-2982.9</v>
      </c>
      <c r="J139" s="6" t="n">
        <v>-0</v>
      </c>
      <c r="K139" s="6" t="n">
        <v>-1.49</v>
      </c>
      <c r="L139" s="6" t="n">
        <v>-0</v>
      </c>
      <c r="M139" s="6" t="s">
        <f>=I139+J139+K139+L139</f>
      </c>
      <c r="N139" s="16"/>
    </row>
    <row collapsed="false" customFormat="false" customHeight="false" hidden="false" ht="12.1" outlineLevel="0" r="140">
      <c r="A140" s="29" t="n">
        <v>45357.568090278</v>
      </c>
      <c r="B140" s="30" t="s">
        <v>147</v>
      </c>
      <c r="C140" s="30" t="s">
        <v>228</v>
      </c>
      <c r="D140" s="30" t="s">
        <v>124</v>
      </c>
      <c r="E140" s="30" t="s">
        <v>229</v>
      </c>
      <c r="F140" s="30" t="s">
        <v>19</v>
      </c>
      <c r="G140" s="31" t="n">
        <v>-1416</v>
      </c>
      <c r="H140" s="32" t="n">
        <v>1.3576</v>
      </c>
      <c r="I140" s="32" t="n">
        <v>1922.36</v>
      </c>
      <c r="J140" s="32" t="n">
        <v>0</v>
      </c>
      <c r="K140" s="32" t="n">
        <v>-0</v>
      </c>
      <c r="L140" s="32" t="n">
        <v>-0</v>
      </c>
      <c r="M140" s="6" t="s">
        <f>=I140+J140+K140+L140</f>
      </c>
      <c r="N140" s="30"/>
    </row>
    <row collapsed="false" customFormat="false" customHeight="false" hidden="false" ht="12.1" outlineLevel="0" r="141">
      <c r="A141" s="29" t="n">
        <v>45357.600856481</v>
      </c>
      <c r="B141" s="30" t="s">
        <v>136</v>
      </c>
      <c r="C141" s="30" t="s">
        <v>211</v>
      </c>
      <c r="D141" s="30" t="s">
        <v>124</v>
      </c>
      <c r="E141" s="30" t="s">
        <v>200</v>
      </c>
      <c r="F141" s="30" t="s">
        <v>19</v>
      </c>
      <c r="G141" s="31" t="n">
        <v>-1</v>
      </c>
      <c r="H141" s="32" t="n">
        <v>7526.5</v>
      </c>
      <c r="I141" s="32" t="n">
        <v>7526.5</v>
      </c>
      <c r="J141" s="32" t="n">
        <v>0</v>
      </c>
      <c r="K141" s="32" t="n">
        <v>-3.76</v>
      </c>
      <c r="L141" s="32" t="n">
        <v>-0</v>
      </c>
      <c r="M141" s="6" t="s">
        <f>=I141+J141+K141+L141</f>
      </c>
      <c r="N141" s="30"/>
    </row>
    <row collapsed="false" customFormat="false" customHeight="false" hidden="false" ht="12.1" outlineLevel="0" r="142">
      <c r="A142" s="20" t="n">
        <v>45358.760486111</v>
      </c>
      <c r="B142" s="16" t="s">
        <v>154</v>
      </c>
      <c r="C142" s="16" t="s">
        <v>240</v>
      </c>
      <c r="D142" s="16" t="s">
        <v>122</v>
      </c>
      <c r="E142" s="16" t="s">
        <v>200</v>
      </c>
      <c r="F142" s="16" t="s">
        <v>19</v>
      </c>
      <c r="G142" s="7" t="n">
        <v>30</v>
      </c>
      <c r="H142" s="6" t="n">
        <v>207.85</v>
      </c>
      <c r="I142" s="6" t="n">
        <v>-6235.5</v>
      </c>
      <c r="J142" s="6" t="n">
        <v>-0</v>
      </c>
      <c r="K142" s="6" t="n">
        <v>-3.12</v>
      </c>
      <c r="L142" s="6" t="n">
        <v>-0</v>
      </c>
      <c r="M142" s="6" t="s">
        <f>=I142+J142+K142+L142</f>
      </c>
      <c r="N142" s="16"/>
    </row>
    <row collapsed="false" customFormat="false" customHeight="false" hidden="false" ht="12.1" outlineLevel="0" r="143">
      <c r="A143" s="29" t="n">
        <v>45362.67375</v>
      </c>
      <c r="B143" s="30" t="s">
        <v>144</v>
      </c>
      <c r="C143" s="30" t="s">
        <v>225</v>
      </c>
      <c r="D143" s="30" t="s">
        <v>124</v>
      </c>
      <c r="E143" s="30" t="s">
        <v>200</v>
      </c>
      <c r="F143" s="30" t="s">
        <v>19</v>
      </c>
      <c r="G143" s="31" t="n">
        <v>-800</v>
      </c>
      <c r="H143" s="32" t="n">
        <v>4.057</v>
      </c>
      <c r="I143" s="32" t="n">
        <v>3245.6</v>
      </c>
      <c r="J143" s="32" t="n">
        <v>0</v>
      </c>
      <c r="K143" s="32" t="n">
        <v>-2.59</v>
      </c>
      <c r="L143" s="32" t="n">
        <v>-0</v>
      </c>
      <c r="M143" s="6" t="s">
        <f>=I143+J143+K143+L143</f>
      </c>
      <c r="N143" s="30"/>
    </row>
    <row collapsed="false" customFormat="false" customHeight="false" hidden="false" ht="12.1" outlineLevel="0" r="144">
      <c r="A144" s="20" t="n">
        <v>45362.677314815</v>
      </c>
      <c r="B144" s="16" t="s">
        <v>155</v>
      </c>
      <c r="C144" s="16" t="s">
        <v>241</v>
      </c>
      <c r="D144" s="16" t="s">
        <v>122</v>
      </c>
      <c r="E144" s="16" t="s">
        <v>200</v>
      </c>
      <c r="F144" s="16" t="s">
        <v>19</v>
      </c>
      <c r="G144" s="7" t="n">
        <v>10000</v>
      </c>
      <c r="H144" s="6" t="n">
        <v>0.7767</v>
      </c>
      <c r="I144" s="6" t="n">
        <v>-7767</v>
      </c>
      <c r="J144" s="6" t="n">
        <v>-0</v>
      </c>
      <c r="K144" s="6" t="n">
        <v>-3.88</v>
      </c>
      <c r="L144" s="6" t="n">
        <v>-0</v>
      </c>
      <c r="M144" s="6" t="s">
        <f>=I144+J144+K144+L144</f>
      </c>
      <c r="N144" s="16"/>
    </row>
    <row collapsed="false" customFormat="false" customHeight="false" hidden="false" ht="12.1" outlineLevel="0" r="145">
      <c r="A145" s="29" t="n">
        <v>45366.466284722</v>
      </c>
      <c r="B145" s="30" t="s">
        <v>127</v>
      </c>
      <c r="C145" s="30" t="s">
        <v>201</v>
      </c>
      <c r="D145" s="30" t="s">
        <v>124</v>
      </c>
      <c r="E145" s="30" t="s">
        <v>200</v>
      </c>
      <c r="F145" s="30" t="s">
        <v>19</v>
      </c>
      <c r="G145" s="31" t="n">
        <v>-90</v>
      </c>
      <c r="H145" s="32" t="n">
        <v>296.23</v>
      </c>
      <c r="I145" s="32" t="n">
        <v>26660.7</v>
      </c>
      <c r="J145" s="32" t="n">
        <v>0</v>
      </c>
      <c r="K145" s="32" t="n">
        <v>-21.33</v>
      </c>
      <c r="L145" s="32" t="n">
        <v>-0</v>
      </c>
      <c r="M145" s="6" t="s">
        <f>=I145+J145+K145+L145</f>
      </c>
      <c r="N145" s="30"/>
    </row>
    <row collapsed="false" customFormat="false" customHeight="false" hidden="false" ht="12.1" outlineLevel="0" r="146">
      <c r="A146" s="20" t="n">
        <v>45366.477407407</v>
      </c>
      <c r="B146" s="16" t="s">
        <v>156</v>
      </c>
      <c r="C146" s="16" t="s">
        <v>242</v>
      </c>
      <c r="D146" s="16" t="s">
        <v>122</v>
      </c>
      <c r="E146" s="16" t="s">
        <v>200</v>
      </c>
      <c r="F146" s="16" t="s">
        <v>19</v>
      </c>
      <c r="G146" s="7" t="n">
        <v>200</v>
      </c>
      <c r="H146" s="6" t="n">
        <v>29.255</v>
      </c>
      <c r="I146" s="6" t="n">
        <v>-5851</v>
      </c>
      <c r="J146" s="6" t="n">
        <v>-0</v>
      </c>
      <c r="K146" s="6" t="n">
        <v>-4.69</v>
      </c>
      <c r="L146" s="6" t="n">
        <v>-0</v>
      </c>
      <c r="M146" s="6" t="s">
        <f>=I146+J146+K146+L146</f>
      </c>
      <c r="N146" s="16"/>
    </row>
    <row collapsed="false" customFormat="false" customHeight="false" hidden="false" ht="12.1" outlineLevel="0" r="147">
      <c r="A147" s="20" t="n">
        <v>45366.478009259</v>
      </c>
      <c r="B147" s="16" t="s">
        <v>143</v>
      </c>
      <c r="C147" s="16" t="s">
        <v>224</v>
      </c>
      <c r="D147" s="16" t="s">
        <v>122</v>
      </c>
      <c r="E147" s="16" t="s">
        <v>200</v>
      </c>
      <c r="F147" s="16" t="s">
        <v>19</v>
      </c>
      <c r="G147" s="7" t="n">
        <v>300000</v>
      </c>
      <c r="H147" s="6" t="n">
        <v>0.02318</v>
      </c>
      <c r="I147" s="6" t="n">
        <v>-6954</v>
      </c>
      <c r="J147" s="6" t="n">
        <v>-0</v>
      </c>
      <c r="K147" s="6" t="n">
        <v>-3.48</v>
      </c>
      <c r="L147" s="6" t="n">
        <v>-0</v>
      </c>
      <c r="M147" s="6" t="s">
        <f>=I147+J147+K147+L147</f>
      </c>
      <c r="N147" s="16"/>
    </row>
    <row collapsed="false" customFormat="false" customHeight="false" hidden="false" ht="12.1" outlineLevel="0" r="148">
      <c r="A148" s="20" t="n">
        <v>45366.478611111</v>
      </c>
      <c r="B148" s="16" t="s">
        <v>157</v>
      </c>
      <c r="C148" s="16" t="s">
        <v>243</v>
      </c>
      <c r="D148" s="16" t="s">
        <v>122</v>
      </c>
      <c r="E148" s="16" t="s">
        <v>200</v>
      </c>
      <c r="F148" s="16" t="s">
        <v>19</v>
      </c>
      <c r="G148" s="7" t="n">
        <v>10000</v>
      </c>
      <c r="H148" s="6" t="n">
        <v>0.3262</v>
      </c>
      <c r="I148" s="6" t="n">
        <v>-3262</v>
      </c>
      <c r="J148" s="6" t="n">
        <v>-0</v>
      </c>
      <c r="K148" s="6" t="n">
        <v>-2.61</v>
      </c>
      <c r="L148" s="6" t="n">
        <v>-0</v>
      </c>
      <c r="M148" s="6" t="s">
        <f>=I148+J148+K148+L148</f>
      </c>
      <c r="N148" s="16"/>
    </row>
    <row collapsed="false" customFormat="false" customHeight="false" hidden="false" ht="12.1" outlineLevel="0" r="149">
      <c r="A149" s="20" t="n">
        <v>45366.478611111</v>
      </c>
      <c r="B149" s="16" t="s">
        <v>157</v>
      </c>
      <c r="C149" s="16" t="s">
        <v>243</v>
      </c>
      <c r="D149" s="16" t="s">
        <v>122</v>
      </c>
      <c r="E149" s="16" t="s">
        <v>200</v>
      </c>
      <c r="F149" s="16" t="s">
        <v>19</v>
      </c>
      <c r="G149" s="7" t="n">
        <v>10000</v>
      </c>
      <c r="H149" s="6" t="n">
        <v>0.3262</v>
      </c>
      <c r="I149" s="6" t="n">
        <v>-3262</v>
      </c>
      <c r="J149" s="6" t="n">
        <v>-0</v>
      </c>
      <c r="K149" s="6" t="n">
        <v>-2.61</v>
      </c>
      <c r="L149" s="6" t="n">
        <v>-0</v>
      </c>
      <c r="M149" s="6" t="s">
        <f>=I149+J149+K149+L149</f>
      </c>
      <c r="N149" s="16"/>
    </row>
    <row collapsed="false" customFormat="false" customHeight="false" hidden="false" ht="12.1" outlineLevel="0" r="150">
      <c r="A150" s="20" t="n">
        <v>45366.479108796</v>
      </c>
      <c r="B150" s="16" t="s">
        <v>158</v>
      </c>
      <c r="C150" s="16" t="s">
        <v>244</v>
      </c>
      <c r="D150" s="16" t="s">
        <v>122</v>
      </c>
      <c r="E150" s="16" t="s">
        <v>200</v>
      </c>
      <c r="F150" s="16" t="s">
        <v>19</v>
      </c>
      <c r="G150" s="7" t="n">
        <v>20</v>
      </c>
      <c r="H150" s="6" t="n">
        <v>337.95</v>
      </c>
      <c r="I150" s="6" t="n">
        <v>-6759</v>
      </c>
      <c r="J150" s="6" t="n">
        <v>-0</v>
      </c>
      <c r="K150" s="6" t="n">
        <v>-5.41</v>
      </c>
      <c r="L150" s="6" t="n">
        <v>-0</v>
      </c>
      <c r="M150" s="6" t="s">
        <f>=I150+J150+K150+L150</f>
      </c>
      <c r="N150" s="16"/>
    </row>
    <row collapsed="false" customFormat="false" customHeight="false" hidden="false" ht="12.1" outlineLevel="0" r="151">
      <c r="A151" s="29" t="n">
        <v>45366.572974537</v>
      </c>
      <c r="B151" s="30" t="s">
        <v>129</v>
      </c>
      <c r="C151" s="30" t="s">
        <v>203</v>
      </c>
      <c r="D151" s="30" t="s">
        <v>124</v>
      </c>
      <c r="E151" s="30" t="s">
        <v>200</v>
      </c>
      <c r="F151" s="30" t="s">
        <v>19</v>
      </c>
      <c r="G151" s="31" t="n">
        <v>-1300</v>
      </c>
      <c r="H151" s="32" t="n">
        <v>4.093</v>
      </c>
      <c r="I151" s="32" t="n">
        <v>5320.9</v>
      </c>
      <c r="J151" s="32" t="n">
        <v>0</v>
      </c>
      <c r="K151" s="32" t="n">
        <v>-4.26</v>
      </c>
      <c r="L151" s="32" t="n">
        <v>-0</v>
      </c>
      <c r="M151" s="6" t="s">
        <f>=I151+J151+K151+L151</f>
      </c>
      <c r="N151" s="30"/>
    </row>
    <row collapsed="false" customFormat="false" customHeight="false" hidden="false" ht="12.1" outlineLevel="0" r="152">
      <c r="A152" s="20" t="n">
        <v>45366.575462963</v>
      </c>
      <c r="B152" s="16" t="s">
        <v>150</v>
      </c>
      <c r="C152" s="16" t="s">
        <v>233</v>
      </c>
      <c r="D152" s="16" t="s">
        <v>122</v>
      </c>
      <c r="E152" s="16" t="s">
        <v>200</v>
      </c>
      <c r="F152" s="16" t="s">
        <v>19</v>
      </c>
      <c r="G152" s="7" t="n">
        <v>20</v>
      </c>
      <c r="H152" s="6" t="n">
        <v>218.2</v>
      </c>
      <c r="I152" s="6" t="n">
        <v>-4364</v>
      </c>
      <c r="J152" s="6" t="n">
        <v>-0</v>
      </c>
      <c r="K152" s="6" t="n">
        <v>-3.49</v>
      </c>
      <c r="L152" s="6" t="n">
        <v>-0</v>
      </c>
      <c r="M152" s="6" t="s">
        <f>=I152+J152+K152+L152</f>
      </c>
      <c r="N152" s="16"/>
    </row>
    <row collapsed="false" customFormat="false" customHeight="false" hidden="false" ht="12.1" outlineLevel="0" r="153">
      <c r="A153" s="20" t="n">
        <v>45366.890069444</v>
      </c>
      <c r="B153" s="16" t="s">
        <v>155</v>
      </c>
      <c r="C153" s="16" t="s">
        <v>241</v>
      </c>
      <c r="D153" s="16" t="s">
        <v>122</v>
      </c>
      <c r="E153" s="16" t="s">
        <v>200</v>
      </c>
      <c r="F153" s="16" t="s">
        <v>19</v>
      </c>
      <c r="G153" s="7" t="n">
        <v>2000</v>
      </c>
      <c r="H153" s="6" t="n">
        <v>0.7499</v>
      </c>
      <c r="I153" s="6" t="n">
        <v>-1499.8</v>
      </c>
      <c r="J153" s="6" t="n">
        <v>-0</v>
      </c>
      <c r="K153" s="6" t="n">
        <v>-0.75</v>
      </c>
      <c r="L153" s="6" t="n">
        <v>-0</v>
      </c>
      <c r="M153" s="6" t="s">
        <f>=I153+J153+K153+L153</f>
      </c>
      <c r="N153" s="16"/>
    </row>
    <row collapsed="false" customFormat="false" customHeight="false" hidden="false" ht="12.1" outlineLevel="0" r="154">
      <c r="A154" s="29" t="n">
        <v>45366.968043981</v>
      </c>
      <c r="B154" s="30" t="s">
        <v>154</v>
      </c>
      <c r="C154" s="30" t="s">
        <v>240</v>
      </c>
      <c r="D154" s="30" t="s">
        <v>124</v>
      </c>
      <c r="E154" s="30" t="s">
        <v>200</v>
      </c>
      <c r="F154" s="30" t="s">
        <v>19</v>
      </c>
      <c r="G154" s="31" t="n">
        <v>-30</v>
      </c>
      <c r="H154" s="32" t="n">
        <v>209.97</v>
      </c>
      <c r="I154" s="32" t="n">
        <v>6299.1</v>
      </c>
      <c r="J154" s="32" t="n">
        <v>0</v>
      </c>
      <c r="K154" s="32" t="n">
        <v>-5.04</v>
      </c>
      <c r="L154" s="32" t="n">
        <v>-0</v>
      </c>
      <c r="M154" s="6" t="s">
        <f>=I154+J154+K154+L154</f>
      </c>
      <c r="N154" s="30"/>
    </row>
    <row collapsed="false" customFormat="false" customHeight="false" hidden="false" ht="12.1" outlineLevel="0" r="155">
      <c r="A155" s="20" t="n">
        <v>45366.9684375</v>
      </c>
      <c r="B155" s="16" t="s">
        <v>159</v>
      </c>
      <c r="C155" s="16" t="s">
        <v>245</v>
      </c>
      <c r="D155" s="16" t="s">
        <v>122</v>
      </c>
      <c r="E155" s="16" t="s">
        <v>200</v>
      </c>
      <c r="F155" s="16" t="s">
        <v>19</v>
      </c>
      <c r="G155" s="7" t="n">
        <v>20</v>
      </c>
      <c r="H155" s="6" t="n">
        <v>298.95</v>
      </c>
      <c r="I155" s="6" t="n">
        <v>-5979</v>
      </c>
      <c r="J155" s="6" t="n">
        <v>-0</v>
      </c>
      <c r="K155" s="6" t="n">
        <v>-4.78</v>
      </c>
      <c r="L155" s="6" t="n">
        <v>-0</v>
      </c>
      <c r="M155" s="6" t="s">
        <f>=I155+J155+K155+L155</f>
      </c>
      <c r="N155" s="16"/>
    </row>
    <row collapsed="false" customFormat="false" customHeight="false" hidden="false" ht="12.1" outlineLevel="0" r="156">
      <c r="A156" s="29" t="n">
        <v>45369.791261574</v>
      </c>
      <c r="B156" s="30" t="s">
        <v>158</v>
      </c>
      <c r="C156" s="30" t="s">
        <v>244</v>
      </c>
      <c r="D156" s="30" t="s">
        <v>124</v>
      </c>
      <c r="E156" s="30" t="s">
        <v>200</v>
      </c>
      <c r="F156" s="30" t="s">
        <v>19</v>
      </c>
      <c r="G156" s="31" t="n">
        <v>-20</v>
      </c>
      <c r="H156" s="32" t="n">
        <v>327</v>
      </c>
      <c r="I156" s="32" t="n">
        <v>6540</v>
      </c>
      <c r="J156" s="32" t="n">
        <v>0</v>
      </c>
      <c r="K156" s="32" t="n">
        <v>-5.23</v>
      </c>
      <c r="L156" s="32" t="n">
        <v>-0</v>
      </c>
      <c r="M156" s="6" t="s">
        <f>=I156+J156+K156+L156</f>
      </c>
      <c r="N156" s="30"/>
    </row>
    <row collapsed="false" customFormat="false" customHeight="false" hidden="false" ht="12.1" outlineLevel="0" r="157">
      <c r="A157" s="20" t="n">
        <v>45369.792326389</v>
      </c>
      <c r="B157" s="16" t="s">
        <v>160</v>
      </c>
      <c r="C157" s="16" t="s">
        <v>246</v>
      </c>
      <c r="D157" s="16" t="s">
        <v>122</v>
      </c>
      <c r="E157" s="16" t="s">
        <v>200</v>
      </c>
      <c r="F157" s="16" t="s">
        <v>19</v>
      </c>
      <c r="G157" s="7" t="n">
        <v>2</v>
      </c>
      <c r="H157" s="6" t="n">
        <v>3037.5</v>
      </c>
      <c r="I157" s="6" t="n">
        <v>-6075</v>
      </c>
      <c r="J157" s="6" t="n">
        <v>-0</v>
      </c>
      <c r="K157" s="6" t="n">
        <v>-3.04</v>
      </c>
      <c r="L157" s="6" t="n">
        <v>-0</v>
      </c>
      <c r="M157" s="6" t="s">
        <f>=I157+J157+K157+L157</f>
      </c>
      <c r="N157" s="16"/>
    </row>
    <row collapsed="false" customFormat="false" customHeight="false" hidden="false" ht="12.1" outlineLevel="0" r="158">
      <c r="A158" s="20" t="n">
        <v>45369.796388889</v>
      </c>
      <c r="B158" s="16" t="s">
        <v>155</v>
      </c>
      <c r="C158" s="16" t="s">
        <v>241</v>
      </c>
      <c r="D158" s="16" t="s">
        <v>122</v>
      </c>
      <c r="E158" s="16" t="s">
        <v>200</v>
      </c>
      <c r="F158" s="16" t="s">
        <v>19</v>
      </c>
      <c r="G158" s="7" t="n">
        <v>1000</v>
      </c>
      <c r="H158" s="6" t="n">
        <v>0.7482</v>
      </c>
      <c r="I158" s="6" t="n">
        <v>-748.2</v>
      </c>
      <c r="J158" s="6" t="n">
        <v>-0</v>
      </c>
      <c r="K158" s="6" t="n">
        <v>-0.6</v>
      </c>
      <c r="L158" s="6" t="n">
        <v>-0</v>
      </c>
      <c r="M158" s="6" t="s">
        <f>=I158+J158+K158+L158</f>
      </c>
      <c r="N158" s="16"/>
    </row>
    <row collapsed="false" customFormat="false" customHeight="false" hidden="false" ht="12.1" outlineLevel="0" r="159">
      <c r="A159" s="29" t="n">
        <v>45369.997824074</v>
      </c>
      <c r="B159" s="30" t="s">
        <v>160</v>
      </c>
      <c r="C159" s="30" t="s">
        <v>246</v>
      </c>
      <c r="D159" s="30" t="s">
        <v>124</v>
      </c>
      <c r="E159" s="30" t="s">
        <v>200</v>
      </c>
      <c r="F159" s="30" t="s">
        <v>19</v>
      </c>
      <c r="G159" s="31" t="n">
        <v>-1</v>
      </c>
      <c r="H159" s="32" t="n">
        <v>3049</v>
      </c>
      <c r="I159" s="32" t="n">
        <v>3049</v>
      </c>
      <c r="J159" s="32" t="n">
        <v>0</v>
      </c>
      <c r="K159" s="32" t="n">
        <v>-2.44</v>
      </c>
      <c r="L159" s="32" t="n">
        <v>-0</v>
      </c>
      <c r="M159" s="6" t="s">
        <f>=I159+J159+K159+L159</f>
      </c>
      <c r="N159" s="30"/>
    </row>
    <row collapsed="false" customFormat="false" customHeight="false" hidden="false" ht="12.1" outlineLevel="0" r="160">
      <c r="A160" s="29" t="n">
        <v>45369.997858796</v>
      </c>
      <c r="B160" s="30" t="s">
        <v>160</v>
      </c>
      <c r="C160" s="30" t="s">
        <v>246</v>
      </c>
      <c r="D160" s="30" t="s">
        <v>124</v>
      </c>
      <c r="E160" s="30" t="s">
        <v>200</v>
      </c>
      <c r="F160" s="30" t="s">
        <v>19</v>
      </c>
      <c r="G160" s="31" t="n">
        <v>-1</v>
      </c>
      <c r="H160" s="32" t="n">
        <v>3049</v>
      </c>
      <c r="I160" s="32" t="n">
        <v>3049</v>
      </c>
      <c r="J160" s="32" t="n">
        <v>0</v>
      </c>
      <c r="K160" s="32" t="n">
        <v>-1.52</v>
      </c>
      <c r="L160" s="32" t="n">
        <v>-0</v>
      </c>
      <c r="M160" s="6" t="s">
        <f>=I160+J160+K160+L160</f>
      </c>
      <c r="N160" s="30"/>
    </row>
    <row collapsed="false" customFormat="false" customHeight="false" hidden="false" ht="12.1" outlineLevel="0" r="161">
      <c r="A161" s="29" t="n">
        <v>45370.45556713</v>
      </c>
      <c r="B161" s="30" t="s">
        <v>153</v>
      </c>
      <c r="C161" s="30" t="s">
        <v>237</v>
      </c>
      <c r="D161" s="30" t="s">
        <v>124</v>
      </c>
      <c r="E161" s="30" t="s">
        <v>200</v>
      </c>
      <c r="F161" s="30" t="s">
        <v>19</v>
      </c>
      <c r="G161" s="31" t="n">
        <v>-10</v>
      </c>
      <c r="H161" s="32" t="n">
        <v>646</v>
      </c>
      <c r="I161" s="32" t="n">
        <v>6460</v>
      </c>
      <c r="J161" s="32" t="n">
        <v>0</v>
      </c>
      <c r="K161" s="32" t="n">
        <v>-5.16</v>
      </c>
      <c r="L161" s="32" t="n">
        <v>-0</v>
      </c>
      <c r="M161" s="6" t="s">
        <f>=I161+J161+K161+L161</f>
      </c>
      <c r="N161" s="30"/>
    </row>
    <row collapsed="false" customFormat="false" customHeight="false" hidden="false" ht="12.1" outlineLevel="0" r="162">
      <c r="A162" s="20" t="n">
        <v>45370.45662037</v>
      </c>
      <c r="B162" s="16" t="s">
        <v>134</v>
      </c>
      <c r="C162" s="16" t="s">
        <v>209</v>
      </c>
      <c r="D162" s="16" t="s">
        <v>122</v>
      </c>
      <c r="E162" s="16" t="s">
        <v>200</v>
      </c>
      <c r="F162" s="16" t="s">
        <v>19</v>
      </c>
      <c r="G162" s="7" t="n">
        <v>30</v>
      </c>
      <c r="H162" s="6" t="n">
        <v>74.3</v>
      </c>
      <c r="I162" s="6" t="n">
        <v>-2229</v>
      </c>
      <c r="J162" s="6" t="n">
        <v>-0</v>
      </c>
      <c r="K162" s="6" t="n">
        <v>-1.77</v>
      </c>
      <c r="L162" s="6" t="n">
        <v>-0</v>
      </c>
      <c r="M162" s="6" t="s">
        <f>=I162+J162+K162+L162</f>
      </c>
      <c r="N162" s="16"/>
    </row>
    <row collapsed="false" customFormat="false" customHeight="false" hidden="false" ht="12.1" outlineLevel="0" r="163">
      <c r="A163" s="20" t="n">
        <v>45370.45755787</v>
      </c>
      <c r="B163" s="16" t="s">
        <v>151</v>
      </c>
      <c r="C163" s="16" t="s">
        <v>234</v>
      </c>
      <c r="D163" s="16" t="s">
        <v>122</v>
      </c>
      <c r="E163" s="16" t="s">
        <v>200</v>
      </c>
      <c r="F163" s="16" t="s">
        <v>19</v>
      </c>
      <c r="G163" s="7" t="n">
        <v>10</v>
      </c>
      <c r="H163" s="6" t="n">
        <v>77.5</v>
      </c>
      <c r="I163" s="6" t="n">
        <v>-775</v>
      </c>
      <c r="J163" s="6" t="n">
        <v>-0</v>
      </c>
      <c r="K163" s="6" t="n">
        <v>-0.62</v>
      </c>
      <c r="L163" s="6" t="n">
        <v>-0</v>
      </c>
      <c r="M163" s="6" t="s">
        <f>=I163+J163+K163+L163</f>
      </c>
      <c r="N163" s="16"/>
    </row>
    <row collapsed="false" customFormat="false" customHeight="false" hidden="false" ht="12.1" outlineLevel="0" r="164">
      <c r="A164" s="29" t="n">
        <v>45370.463587963</v>
      </c>
      <c r="B164" s="30" t="s">
        <v>156</v>
      </c>
      <c r="C164" s="30" t="s">
        <v>242</v>
      </c>
      <c r="D164" s="30" t="s">
        <v>124</v>
      </c>
      <c r="E164" s="30" t="s">
        <v>200</v>
      </c>
      <c r="F164" s="30" t="s">
        <v>19</v>
      </c>
      <c r="G164" s="31" t="n">
        <v>-200</v>
      </c>
      <c r="H164" s="32" t="n">
        <v>29.66</v>
      </c>
      <c r="I164" s="32" t="n">
        <v>5932</v>
      </c>
      <c r="J164" s="32" t="n">
        <v>0</v>
      </c>
      <c r="K164" s="32" t="n">
        <v>-4.75</v>
      </c>
      <c r="L164" s="32" t="n">
        <v>-0</v>
      </c>
      <c r="M164" s="6" t="s">
        <f>=I164+J164+K164+L164</f>
      </c>
      <c r="N164" s="30"/>
    </row>
    <row collapsed="false" customFormat="false" customHeight="false" hidden="false" ht="12.1" outlineLevel="0" r="165">
      <c r="A165" s="20" t="n">
        <v>45370.464918981</v>
      </c>
      <c r="B165" s="16" t="s">
        <v>161</v>
      </c>
      <c r="C165" s="16" t="s">
        <v>247</v>
      </c>
      <c r="D165" s="16" t="s">
        <v>122</v>
      </c>
      <c r="E165" s="16" t="s">
        <v>200</v>
      </c>
      <c r="F165" s="16" t="s">
        <v>19</v>
      </c>
      <c r="G165" s="7" t="n">
        <v>20</v>
      </c>
      <c r="H165" s="6" t="n">
        <v>187.2</v>
      </c>
      <c r="I165" s="6" t="n">
        <v>-3744</v>
      </c>
      <c r="J165" s="6" t="n">
        <v>-0</v>
      </c>
      <c r="K165" s="6" t="n">
        <v>-3</v>
      </c>
      <c r="L165" s="6" t="n">
        <v>-0</v>
      </c>
      <c r="M165" s="6" t="s">
        <f>=I165+J165+K165+L165</f>
      </c>
      <c r="N165" s="16"/>
    </row>
    <row collapsed="false" customFormat="false" customHeight="false" hidden="false" ht="12.1" outlineLevel="0" r="166">
      <c r="A166" s="20" t="n">
        <v>45370.469895833</v>
      </c>
      <c r="B166" s="16" t="s">
        <v>162</v>
      </c>
      <c r="C166" s="16" t="s">
        <v>248</v>
      </c>
      <c r="D166" s="16" t="s">
        <v>122</v>
      </c>
      <c r="E166" s="16" t="s">
        <v>200</v>
      </c>
      <c r="F166" s="16" t="s">
        <v>19</v>
      </c>
      <c r="G166" s="7" t="n">
        <v>100</v>
      </c>
      <c r="H166" s="6" t="n">
        <v>61.955</v>
      </c>
      <c r="I166" s="6" t="n">
        <v>-6195.5</v>
      </c>
      <c r="J166" s="6" t="n">
        <v>-0</v>
      </c>
      <c r="K166" s="6" t="n">
        <v>-3.1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0" t="n">
        <v>45370.644930556</v>
      </c>
      <c r="B167" s="16" t="s">
        <v>160</v>
      </c>
      <c r="C167" s="16" t="s">
        <v>246</v>
      </c>
      <c r="D167" s="16" t="s">
        <v>122</v>
      </c>
      <c r="E167" s="16" t="s">
        <v>200</v>
      </c>
      <c r="F167" s="16" t="s">
        <v>19</v>
      </c>
      <c r="G167" s="7" t="n">
        <v>1</v>
      </c>
      <c r="H167" s="6" t="n">
        <v>3155.5</v>
      </c>
      <c r="I167" s="6" t="n">
        <v>-3155.5</v>
      </c>
      <c r="J167" s="6" t="n">
        <v>-0</v>
      </c>
      <c r="K167" s="6" t="n">
        <v>-1.58</v>
      </c>
      <c r="L167" s="6" t="n">
        <v>-0</v>
      </c>
      <c r="M167" s="6" t="s">
        <f>=I167+J167+K167+L167</f>
      </c>
      <c r="N167" s="16"/>
    </row>
    <row collapsed="false" customFormat="false" customHeight="false" hidden="false" ht="12.1" outlineLevel="0" r="168">
      <c r="A168" s="29" t="n">
        <v>45370.645324074</v>
      </c>
      <c r="B168" s="30" t="s">
        <v>143</v>
      </c>
      <c r="C168" s="30" t="s">
        <v>224</v>
      </c>
      <c r="D168" s="30" t="s">
        <v>124</v>
      </c>
      <c r="E168" s="30" t="s">
        <v>200</v>
      </c>
      <c r="F168" s="30" t="s">
        <v>19</v>
      </c>
      <c r="G168" s="31" t="n">
        <v>-300000</v>
      </c>
      <c r="H168" s="32" t="n">
        <v>0.02285</v>
      </c>
      <c r="I168" s="32" t="n">
        <v>6855</v>
      </c>
      <c r="J168" s="32" t="n">
        <v>0</v>
      </c>
      <c r="K168" s="32" t="n">
        <v>-5.48</v>
      </c>
      <c r="L168" s="32" t="n">
        <v>-0</v>
      </c>
      <c r="M168" s="6" t="s">
        <f>=I168+J168+K168+L168</f>
      </c>
      <c r="N168" s="30"/>
    </row>
    <row collapsed="false" customFormat="false" customHeight="false" hidden="false" ht="12.1" outlineLevel="0" r="169">
      <c r="A169" s="20" t="n">
        <v>45370.645578704</v>
      </c>
      <c r="B169" s="16" t="s">
        <v>160</v>
      </c>
      <c r="C169" s="16" t="s">
        <v>246</v>
      </c>
      <c r="D169" s="16" t="s">
        <v>122</v>
      </c>
      <c r="E169" s="16" t="s">
        <v>200</v>
      </c>
      <c r="F169" s="16" t="s">
        <v>19</v>
      </c>
      <c r="G169" s="7" t="n">
        <v>2</v>
      </c>
      <c r="H169" s="6" t="n">
        <v>3166.5</v>
      </c>
      <c r="I169" s="6" t="n">
        <v>-6333</v>
      </c>
      <c r="J169" s="6" t="n">
        <v>-0</v>
      </c>
      <c r="K169" s="6" t="n">
        <v>-3.17</v>
      </c>
      <c r="L169" s="6" t="n">
        <v>-0</v>
      </c>
      <c r="M169" s="6" t="s">
        <f>=I169+J169+K169+L169</f>
      </c>
      <c r="N169" s="16"/>
    </row>
    <row collapsed="false" customFormat="false" customHeight="false" hidden="false" ht="12.1" outlineLevel="0" r="170">
      <c r="A170" s="20" t="n">
        <v>45370.647094907</v>
      </c>
      <c r="B170" s="16" t="s">
        <v>155</v>
      </c>
      <c r="C170" s="16" t="s">
        <v>241</v>
      </c>
      <c r="D170" s="16" t="s">
        <v>122</v>
      </c>
      <c r="E170" s="16" t="s">
        <v>200</v>
      </c>
      <c r="F170" s="16" t="s">
        <v>19</v>
      </c>
      <c r="G170" s="7" t="n">
        <v>3000</v>
      </c>
      <c r="H170" s="6" t="n">
        <v>0.7429</v>
      </c>
      <c r="I170" s="6" t="n">
        <v>-2228.7</v>
      </c>
      <c r="J170" s="6" t="n">
        <v>-0</v>
      </c>
      <c r="K170" s="6" t="n">
        <v>-1.77</v>
      </c>
      <c r="L170" s="6" t="n">
        <v>-0</v>
      </c>
      <c r="M170" s="6" t="s">
        <f>=I170+J170+K170+L170</f>
      </c>
      <c r="N170" s="16"/>
    </row>
    <row collapsed="false" customFormat="false" customHeight="false" hidden="false" ht="12.1" outlineLevel="0" r="171">
      <c r="A171" s="29" t="n">
        <v>45370.669201389</v>
      </c>
      <c r="B171" s="30" t="s">
        <v>160</v>
      </c>
      <c r="C171" s="30" t="s">
        <v>246</v>
      </c>
      <c r="D171" s="30" t="s">
        <v>124</v>
      </c>
      <c r="E171" s="30" t="s">
        <v>200</v>
      </c>
      <c r="F171" s="30" t="s">
        <v>19</v>
      </c>
      <c r="G171" s="31" t="n">
        <v>-3</v>
      </c>
      <c r="H171" s="32" t="n">
        <v>3168</v>
      </c>
      <c r="I171" s="32" t="n">
        <v>9504</v>
      </c>
      <c r="J171" s="32" t="n">
        <v>0</v>
      </c>
      <c r="K171" s="32" t="n">
        <v>-4.75</v>
      </c>
      <c r="L171" s="32" t="n">
        <v>-0</v>
      </c>
      <c r="M171" s="6" t="s">
        <f>=I171+J171+K171+L171</f>
      </c>
      <c r="N171" s="30"/>
    </row>
    <row collapsed="false" customFormat="false" customHeight="false" hidden="false" ht="12.1" outlineLevel="0" r="172">
      <c r="A172" s="29" t="n">
        <v>45370.720324074</v>
      </c>
      <c r="B172" s="30" t="s">
        <v>161</v>
      </c>
      <c r="C172" s="30" t="s">
        <v>247</v>
      </c>
      <c r="D172" s="30" t="s">
        <v>124</v>
      </c>
      <c r="E172" s="30" t="s">
        <v>200</v>
      </c>
      <c r="F172" s="30" t="s">
        <v>19</v>
      </c>
      <c r="G172" s="31" t="n">
        <v>-20</v>
      </c>
      <c r="H172" s="32" t="n">
        <v>185.6</v>
      </c>
      <c r="I172" s="32" t="n">
        <v>3712</v>
      </c>
      <c r="J172" s="32" t="n">
        <v>0</v>
      </c>
      <c r="K172" s="32" t="n">
        <v>-1.86</v>
      </c>
      <c r="L172" s="32" t="n">
        <v>-0</v>
      </c>
      <c r="M172" s="6" t="s">
        <f>=I172+J172+K172+L172</f>
      </c>
      <c r="N172" s="30"/>
    </row>
    <row collapsed="false" customFormat="false" customHeight="false" hidden="false" ht="12.1" outlineLevel="0" r="173">
      <c r="A173" s="20" t="n">
        <v>45370.720509259</v>
      </c>
      <c r="B173" s="16" t="s">
        <v>160</v>
      </c>
      <c r="C173" s="16" t="s">
        <v>246</v>
      </c>
      <c r="D173" s="16" t="s">
        <v>122</v>
      </c>
      <c r="E173" s="16" t="s">
        <v>200</v>
      </c>
      <c r="F173" s="16" t="s">
        <v>19</v>
      </c>
      <c r="G173" s="7" t="n">
        <v>4</v>
      </c>
      <c r="H173" s="6" t="n">
        <v>3212.5</v>
      </c>
      <c r="I173" s="6" t="n">
        <v>-12850</v>
      </c>
      <c r="J173" s="6" t="n">
        <v>-0</v>
      </c>
      <c r="K173" s="6" t="n">
        <v>-10.29</v>
      </c>
      <c r="L173" s="6" t="n">
        <v>-0</v>
      </c>
      <c r="M173" s="6" t="s">
        <f>=I173+J173+K173+L173</f>
      </c>
      <c r="N173" s="16"/>
    </row>
    <row collapsed="false" customFormat="false" customHeight="false" hidden="false" ht="12.1" outlineLevel="0" r="174">
      <c r="A174" s="20" t="n">
        <v>45370.721469907</v>
      </c>
      <c r="B174" s="16" t="s">
        <v>151</v>
      </c>
      <c r="C174" s="16" t="s">
        <v>234</v>
      </c>
      <c r="D174" s="16" t="s">
        <v>122</v>
      </c>
      <c r="E174" s="16" t="s">
        <v>200</v>
      </c>
      <c r="F174" s="16" t="s">
        <v>19</v>
      </c>
      <c r="G174" s="7" t="n">
        <v>10</v>
      </c>
      <c r="H174" s="6" t="n">
        <v>77.15</v>
      </c>
      <c r="I174" s="6" t="n">
        <v>-771.5</v>
      </c>
      <c r="J174" s="6" t="n">
        <v>-0</v>
      </c>
      <c r="K174" s="6" t="n">
        <v>-0.62</v>
      </c>
      <c r="L174" s="6" t="n">
        <v>-0</v>
      </c>
      <c r="M174" s="6" t="s">
        <f>=I174+J174+K174+L174</f>
      </c>
      <c r="N174" s="16"/>
    </row>
    <row collapsed="false" customFormat="false" customHeight="false" hidden="false" ht="12.1" outlineLevel="0" r="175">
      <c r="A175" s="29" t="n">
        <v>45371.6353125</v>
      </c>
      <c r="B175" s="30" t="s">
        <v>139</v>
      </c>
      <c r="C175" s="30" t="s">
        <v>217</v>
      </c>
      <c r="D175" s="30" t="s">
        <v>124</v>
      </c>
      <c r="E175" s="30" t="s">
        <v>17</v>
      </c>
      <c r="F175" s="30" t="s">
        <v>19</v>
      </c>
      <c r="G175" s="31" t="n">
        <v>-19</v>
      </c>
      <c r="H175" s="32" t="n">
        <v>97.852</v>
      </c>
      <c r="I175" s="32" t="n">
        <v>18591.88</v>
      </c>
      <c r="J175" s="32" t="n">
        <v>246.62</v>
      </c>
      <c r="K175" s="32" t="n">
        <v>-10.88</v>
      </c>
      <c r="L175" s="32" t="n">
        <v>-0</v>
      </c>
      <c r="M175" s="6" t="s">
        <f>=I175+J175+K175+L175</f>
      </c>
      <c r="N175" s="30"/>
    </row>
    <row collapsed="false" customFormat="false" customHeight="false" hidden="false" ht="12.1" outlineLevel="0" r="176">
      <c r="A176" s="29" t="n">
        <v>45371.640590278</v>
      </c>
      <c r="B176" s="30" t="s">
        <v>160</v>
      </c>
      <c r="C176" s="30" t="s">
        <v>246</v>
      </c>
      <c r="D176" s="30" t="s">
        <v>124</v>
      </c>
      <c r="E176" s="30" t="s">
        <v>200</v>
      </c>
      <c r="F176" s="30" t="s">
        <v>19</v>
      </c>
      <c r="G176" s="31" t="n">
        <v>-4</v>
      </c>
      <c r="H176" s="32" t="n">
        <v>3125</v>
      </c>
      <c r="I176" s="32" t="n">
        <v>12500</v>
      </c>
      <c r="J176" s="32" t="n">
        <v>0</v>
      </c>
      <c r="K176" s="32" t="n">
        <v>-10</v>
      </c>
      <c r="L176" s="32" t="n">
        <v>-0</v>
      </c>
      <c r="M176" s="6" t="s">
        <f>=I176+J176+K176+L176</f>
      </c>
      <c r="N176" s="30"/>
    </row>
    <row collapsed="false" customFormat="false" customHeight="false" hidden="false" ht="12.1" outlineLevel="0" r="177">
      <c r="A177" s="29" t="n">
        <v>45371.782800926</v>
      </c>
      <c r="B177" s="30" t="s">
        <v>155</v>
      </c>
      <c r="C177" s="30" t="s">
        <v>241</v>
      </c>
      <c r="D177" s="30" t="s">
        <v>124</v>
      </c>
      <c r="E177" s="30" t="s">
        <v>200</v>
      </c>
      <c r="F177" s="30" t="s">
        <v>19</v>
      </c>
      <c r="G177" s="31" t="n">
        <v>-15000</v>
      </c>
      <c r="H177" s="32" t="n">
        <v>0.7252</v>
      </c>
      <c r="I177" s="32" t="n">
        <v>10878</v>
      </c>
      <c r="J177" s="32" t="n">
        <v>0</v>
      </c>
      <c r="K177" s="32" t="n">
        <v>-8.71</v>
      </c>
      <c r="L177" s="32" t="n">
        <v>-0</v>
      </c>
      <c r="M177" s="6" t="s">
        <f>=I177+J177+K177+L177</f>
      </c>
      <c r="N177" s="30"/>
    </row>
    <row collapsed="false" customFormat="false" customHeight="false" hidden="false" ht="12.1" outlineLevel="0" r="178">
      <c r="A178" s="29" t="n">
        <v>45371.782800926</v>
      </c>
      <c r="B178" s="30" t="s">
        <v>155</v>
      </c>
      <c r="C178" s="30" t="s">
        <v>241</v>
      </c>
      <c r="D178" s="30" t="s">
        <v>124</v>
      </c>
      <c r="E178" s="30" t="s">
        <v>200</v>
      </c>
      <c r="F178" s="30" t="s">
        <v>19</v>
      </c>
      <c r="G178" s="31" t="n">
        <v>-1000</v>
      </c>
      <c r="H178" s="32" t="n">
        <v>0.7252</v>
      </c>
      <c r="I178" s="32" t="n">
        <v>725.2</v>
      </c>
      <c r="J178" s="32" t="n">
        <v>0</v>
      </c>
      <c r="K178" s="32" t="n">
        <v>-0.58</v>
      </c>
      <c r="L178" s="32" t="n">
        <v>-0</v>
      </c>
      <c r="M178" s="6" t="s">
        <f>=I178+J178+K178+L178</f>
      </c>
      <c r="N178" s="30"/>
    </row>
    <row collapsed="false" customFormat="false" customHeight="false" hidden="false" ht="12.1" outlineLevel="0" r="179">
      <c r="A179" s="20" t="n">
        <v>45371.866539352</v>
      </c>
      <c r="B179" s="16" t="s">
        <v>155</v>
      </c>
      <c r="C179" s="16" t="s">
        <v>241</v>
      </c>
      <c r="D179" s="16" t="s">
        <v>122</v>
      </c>
      <c r="E179" s="16" t="s">
        <v>200</v>
      </c>
      <c r="F179" s="16" t="s">
        <v>19</v>
      </c>
      <c r="G179" s="7" t="n">
        <v>1000</v>
      </c>
      <c r="H179" s="6" t="n">
        <v>0.7278</v>
      </c>
      <c r="I179" s="6" t="n">
        <v>-727.8</v>
      </c>
      <c r="J179" s="6" t="n">
        <v>-0</v>
      </c>
      <c r="K179" s="6" t="n">
        <v>-0.58</v>
      </c>
      <c r="L179" s="6" t="n">
        <v>-0</v>
      </c>
      <c r="M179" s="6" t="s">
        <f>=I179+J179+K179+L179</f>
      </c>
      <c r="N179" s="16"/>
    </row>
    <row collapsed="false" customFormat="false" customHeight="false" hidden="false" ht="12.1" outlineLevel="0" r="180">
      <c r="A180" s="20" t="n">
        <v>45371.866851852</v>
      </c>
      <c r="B180" s="16" t="s">
        <v>129</v>
      </c>
      <c r="C180" s="16" t="s">
        <v>203</v>
      </c>
      <c r="D180" s="16" t="s">
        <v>122</v>
      </c>
      <c r="E180" s="16" t="s">
        <v>200</v>
      </c>
      <c r="F180" s="16" t="s">
        <v>19</v>
      </c>
      <c r="G180" s="7" t="n">
        <v>100</v>
      </c>
      <c r="H180" s="6" t="n">
        <v>4.066</v>
      </c>
      <c r="I180" s="6" t="n">
        <v>-406.6</v>
      </c>
      <c r="J180" s="6" t="n">
        <v>-0</v>
      </c>
      <c r="K180" s="6" t="n">
        <v>-0.32</v>
      </c>
      <c r="L180" s="6" t="n">
        <v>-0</v>
      </c>
      <c r="M180" s="6" t="s">
        <f>=I180+J180+K180+L180</f>
      </c>
      <c r="N180" s="16"/>
    </row>
    <row collapsed="false" customFormat="false" customHeight="false" hidden="false" ht="12.1" outlineLevel="0" r="181">
      <c r="A181" s="20" t="n">
        <v>45371.867384259</v>
      </c>
      <c r="B181" s="16" t="s">
        <v>128</v>
      </c>
      <c r="C181" s="16" t="s">
        <v>202</v>
      </c>
      <c r="D181" s="16" t="s">
        <v>122</v>
      </c>
      <c r="E181" s="16" t="s">
        <v>200</v>
      </c>
      <c r="F181" s="16" t="s">
        <v>19</v>
      </c>
      <c r="G181" s="7" t="n">
        <v>10</v>
      </c>
      <c r="H181" s="6" t="n">
        <v>54.555</v>
      </c>
      <c r="I181" s="6" t="n">
        <v>-545.55</v>
      </c>
      <c r="J181" s="6" t="n">
        <v>-0</v>
      </c>
      <c r="K181" s="6" t="n">
        <v>-0.43</v>
      </c>
      <c r="L181" s="6" t="n">
        <v>-0</v>
      </c>
      <c r="M181" s="6" t="s">
        <f>=I181+J181+K181+L181</f>
      </c>
      <c r="N181" s="16"/>
    </row>
    <row collapsed="false" customFormat="false" customHeight="false" hidden="false" ht="12.1" outlineLevel="0" r="182">
      <c r="A182" s="20" t="n">
        <v>45371.868414352</v>
      </c>
      <c r="B182" s="16" t="s">
        <v>160</v>
      </c>
      <c r="C182" s="16" t="s">
        <v>246</v>
      </c>
      <c r="D182" s="16" t="s">
        <v>122</v>
      </c>
      <c r="E182" s="16" t="s">
        <v>200</v>
      </c>
      <c r="F182" s="16" t="s">
        <v>19</v>
      </c>
      <c r="G182" s="7" t="n">
        <v>1</v>
      </c>
      <c r="H182" s="6" t="n">
        <v>3137</v>
      </c>
      <c r="I182" s="6" t="n">
        <v>-3137</v>
      </c>
      <c r="J182" s="6" t="n">
        <v>-0</v>
      </c>
      <c r="K182" s="6" t="n">
        <v>-1.57</v>
      </c>
      <c r="L182" s="6" t="n">
        <v>-0</v>
      </c>
      <c r="M182" s="6" t="s">
        <f>=I182+J182+K182+L182</f>
      </c>
      <c r="N182" s="16"/>
    </row>
    <row collapsed="false" customFormat="false" customHeight="false" hidden="false" ht="12.1" outlineLevel="0" r="183">
      <c r="A183" s="20" t="n">
        <v>45371.881354167</v>
      </c>
      <c r="B183" s="16" t="s">
        <v>159</v>
      </c>
      <c r="C183" s="16" t="s">
        <v>245</v>
      </c>
      <c r="D183" s="16" t="s">
        <v>122</v>
      </c>
      <c r="E183" s="16" t="s">
        <v>200</v>
      </c>
      <c r="F183" s="16" t="s">
        <v>19</v>
      </c>
      <c r="G183" s="7" t="n">
        <v>10</v>
      </c>
      <c r="H183" s="6" t="n">
        <v>295.91</v>
      </c>
      <c r="I183" s="6" t="n">
        <v>-2959.1</v>
      </c>
      <c r="J183" s="6" t="n">
        <v>-0</v>
      </c>
      <c r="K183" s="6" t="n">
        <v>-2.37</v>
      </c>
      <c r="L183" s="6" t="n">
        <v>-0</v>
      </c>
      <c r="M183" s="6" t="s">
        <f>=I183+J183+K183+L183</f>
      </c>
      <c r="N183" s="16"/>
    </row>
    <row collapsed="false" customFormat="false" customHeight="false" hidden="false" ht="12.1" outlineLevel="0" r="184">
      <c r="A184" s="20" t="n">
        <v>45371.881840278</v>
      </c>
      <c r="B184" s="16" t="s">
        <v>129</v>
      </c>
      <c r="C184" s="16" t="s">
        <v>203</v>
      </c>
      <c r="D184" s="16" t="s">
        <v>122</v>
      </c>
      <c r="E184" s="16" t="s">
        <v>200</v>
      </c>
      <c r="F184" s="16" t="s">
        <v>19</v>
      </c>
      <c r="G184" s="7" t="n">
        <v>100</v>
      </c>
      <c r="H184" s="6" t="n">
        <v>4.0595</v>
      </c>
      <c r="I184" s="6" t="n">
        <v>-405.95</v>
      </c>
      <c r="J184" s="6" t="n">
        <v>-0</v>
      </c>
      <c r="K184" s="6" t="n">
        <v>-0.32</v>
      </c>
      <c r="L184" s="6" t="n">
        <v>-0</v>
      </c>
      <c r="M184" s="6" t="s">
        <f>=I184+J184+K184+L184</f>
      </c>
      <c r="N184" s="16"/>
    </row>
    <row collapsed="false" customFormat="false" customHeight="false" hidden="false" ht="12.1" outlineLevel="0" r="185">
      <c r="A185" s="29" t="n">
        <v>45371.884849537</v>
      </c>
      <c r="B185" s="30" t="s">
        <v>160</v>
      </c>
      <c r="C185" s="30" t="s">
        <v>246</v>
      </c>
      <c r="D185" s="30" t="s">
        <v>124</v>
      </c>
      <c r="E185" s="30" t="s">
        <v>200</v>
      </c>
      <c r="F185" s="30" t="s">
        <v>19</v>
      </c>
      <c r="G185" s="31" t="n">
        <v>-1</v>
      </c>
      <c r="H185" s="32" t="n">
        <v>3154</v>
      </c>
      <c r="I185" s="32" t="n">
        <v>3154</v>
      </c>
      <c r="J185" s="32" t="n">
        <v>0</v>
      </c>
      <c r="K185" s="32" t="n">
        <v>-1.58</v>
      </c>
      <c r="L185" s="32" t="n">
        <v>-0</v>
      </c>
      <c r="M185" s="6" t="s">
        <f>=I185+J185+K185+L185</f>
      </c>
      <c r="N185" s="30"/>
    </row>
    <row collapsed="false" customFormat="false" customHeight="false" hidden="false" ht="12.1" outlineLevel="0" r="186">
      <c r="A186" s="20" t="n">
        <v>45371.960127315</v>
      </c>
      <c r="B186" s="16" t="s">
        <v>132</v>
      </c>
      <c r="C186" s="16" t="s">
        <v>206</v>
      </c>
      <c r="D186" s="16" t="s">
        <v>122</v>
      </c>
      <c r="E186" s="16" t="s">
        <v>200</v>
      </c>
      <c r="F186" s="16" t="s">
        <v>19</v>
      </c>
      <c r="G186" s="7" t="n">
        <v>20</v>
      </c>
      <c r="H186" s="6" t="n">
        <v>33.95</v>
      </c>
      <c r="I186" s="6" t="n">
        <v>-679</v>
      </c>
      <c r="J186" s="6" t="n">
        <v>-0</v>
      </c>
      <c r="K186" s="6" t="n">
        <v>-0.34</v>
      </c>
      <c r="L186" s="6" t="n">
        <v>-0</v>
      </c>
      <c r="M186" s="6" t="s">
        <f>=I186+J186+K186+L186</f>
      </c>
      <c r="N186" s="16"/>
    </row>
    <row collapsed="false" customFormat="false" customHeight="false" hidden="false" ht="12.1" outlineLevel="0" r="187">
      <c r="A187" s="20" t="n">
        <v>45371.967222222</v>
      </c>
      <c r="B187" s="16" t="s">
        <v>153</v>
      </c>
      <c r="C187" s="16" t="s">
        <v>237</v>
      </c>
      <c r="D187" s="16" t="s">
        <v>122</v>
      </c>
      <c r="E187" s="16" t="s">
        <v>200</v>
      </c>
      <c r="F187" s="16" t="s">
        <v>19</v>
      </c>
      <c r="G187" s="7" t="n">
        <v>4</v>
      </c>
      <c r="H187" s="6" t="n">
        <v>627.6</v>
      </c>
      <c r="I187" s="6" t="n">
        <v>-2510.4</v>
      </c>
      <c r="J187" s="6" t="n">
        <v>-0</v>
      </c>
      <c r="K187" s="6" t="n">
        <v>-1.26</v>
      </c>
      <c r="L187" s="6" t="n">
        <v>-0</v>
      </c>
      <c r="M187" s="6" t="s">
        <f>=I187+J187+K187+L187</f>
      </c>
      <c r="N187" s="16"/>
    </row>
    <row collapsed="false" customFormat="false" customHeight="false" hidden="false" ht="12.1" outlineLevel="0" r="188">
      <c r="A188" s="20" t="n">
        <v>45371.968819444</v>
      </c>
      <c r="B188" s="16" t="s">
        <v>163</v>
      </c>
      <c r="C188" s="16" t="s">
        <v>249</v>
      </c>
      <c r="D188" s="16" t="s">
        <v>122</v>
      </c>
      <c r="E188" s="16" t="s">
        <v>17</v>
      </c>
      <c r="F188" s="16" t="s">
        <v>19</v>
      </c>
      <c r="G188" s="7" t="n">
        <v>4</v>
      </c>
      <c r="H188" s="6" t="n">
        <v>60.305</v>
      </c>
      <c r="I188" s="6" t="n">
        <v>-2412.2</v>
      </c>
      <c r="J188" s="6" t="n">
        <v>-82.48</v>
      </c>
      <c r="K188" s="6" t="n">
        <v>-1.42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0" t="n">
        <v>45371.984189815</v>
      </c>
      <c r="B189" s="16" t="s">
        <v>163</v>
      </c>
      <c r="C189" s="16" t="s">
        <v>249</v>
      </c>
      <c r="D189" s="16" t="s">
        <v>122</v>
      </c>
      <c r="E189" s="16" t="s">
        <v>17</v>
      </c>
      <c r="F189" s="16" t="s">
        <v>19</v>
      </c>
      <c r="G189" s="7" t="n">
        <v>35</v>
      </c>
      <c r="H189" s="6" t="n">
        <v>60.344</v>
      </c>
      <c r="I189" s="6" t="n">
        <v>-21120.4</v>
      </c>
      <c r="J189" s="6" t="n">
        <v>-721.7</v>
      </c>
      <c r="K189" s="6" t="n">
        <v>-12.35</v>
      </c>
      <c r="L189" s="6" t="n">
        <v>-0</v>
      </c>
      <c r="M189" s="6" t="s">
        <f>=I189+J189+K189+L189</f>
      </c>
      <c r="N189" s="16"/>
    </row>
    <row collapsed="false" customFormat="false" customHeight="false" hidden="false" ht="12.1" outlineLevel="0" r="190">
      <c r="A190" s="20" t="n">
        <v>45372.440497685</v>
      </c>
      <c r="B190" s="16" t="s">
        <v>164</v>
      </c>
      <c r="C190" s="16" t="s">
        <v>250</v>
      </c>
      <c r="D190" s="16" t="s">
        <v>122</v>
      </c>
      <c r="E190" s="16" t="s">
        <v>200</v>
      </c>
      <c r="F190" s="16" t="s">
        <v>19</v>
      </c>
      <c r="G190" s="7" t="n">
        <v>70</v>
      </c>
      <c r="H190" s="6" t="n">
        <v>135.6</v>
      </c>
      <c r="I190" s="6" t="n">
        <v>-9492</v>
      </c>
      <c r="J190" s="6" t="n">
        <v>-0</v>
      </c>
      <c r="K190" s="6" t="n">
        <v>-7.6</v>
      </c>
      <c r="L190" s="6" t="n">
        <v>-0</v>
      </c>
      <c r="M190" s="6" t="s">
        <f>=I190+J190+K190+L190</f>
      </c>
      <c r="N190" s="16"/>
    </row>
    <row collapsed="false" customFormat="false" customHeight="false" hidden="false" ht="12.1" outlineLevel="0" r="191">
      <c r="A191" s="29" t="n">
        <v>45372.465185185</v>
      </c>
      <c r="B191" s="30" t="s">
        <v>164</v>
      </c>
      <c r="C191" s="30" t="s">
        <v>250</v>
      </c>
      <c r="D191" s="30" t="s">
        <v>124</v>
      </c>
      <c r="E191" s="30" t="s">
        <v>200</v>
      </c>
      <c r="F191" s="30" t="s">
        <v>19</v>
      </c>
      <c r="G191" s="31" t="n">
        <v>-70</v>
      </c>
      <c r="H191" s="32" t="n">
        <v>130.6</v>
      </c>
      <c r="I191" s="32" t="n">
        <v>9142</v>
      </c>
      <c r="J191" s="32" t="n">
        <v>0</v>
      </c>
      <c r="K191" s="32" t="n">
        <v>-7.32</v>
      </c>
      <c r="L191" s="32" t="n">
        <v>-0</v>
      </c>
      <c r="M191" s="6" t="s">
        <f>=I191+J191+K191+L191</f>
      </c>
      <c r="N191" s="30"/>
    </row>
    <row collapsed="false" customFormat="false" customHeight="false" hidden="false" ht="12.1" outlineLevel="0" r="192">
      <c r="A192" s="20" t="n">
        <v>45372.465636574</v>
      </c>
      <c r="B192" s="16" t="s">
        <v>126</v>
      </c>
      <c r="C192" s="16" t="s">
        <v>199</v>
      </c>
      <c r="D192" s="16" t="s">
        <v>122</v>
      </c>
      <c r="E192" s="16" t="s">
        <v>200</v>
      </c>
      <c r="F192" s="16" t="s">
        <v>19</v>
      </c>
      <c r="G192" s="7" t="n">
        <v>60</v>
      </c>
      <c r="H192" s="6" t="n">
        <v>158.62</v>
      </c>
      <c r="I192" s="6" t="n">
        <v>-9517.2</v>
      </c>
      <c r="J192" s="6" t="n">
        <v>-0</v>
      </c>
      <c r="K192" s="6" t="n">
        <v>-7.61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9" t="n">
        <v>45372.466481481</v>
      </c>
      <c r="B193" s="30" t="s">
        <v>163</v>
      </c>
      <c r="C193" s="30" t="s">
        <v>249</v>
      </c>
      <c r="D193" s="30" t="s">
        <v>124</v>
      </c>
      <c r="E193" s="30" t="s">
        <v>17</v>
      </c>
      <c r="F193" s="30" t="s">
        <v>19</v>
      </c>
      <c r="G193" s="31" t="n">
        <v>-39</v>
      </c>
      <c r="H193" s="32" t="n">
        <v>60.183</v>
      </c>
      <c r="I193" s="32" t="n">
        <v>23471.37</v>
      </c>
      <c r="J193" s="32" t="n">
        <v>811.59</v>
      </c>
      <c r="K193" s="32" t="n">
        <v>-13.74</v>
      </c>
      <c r="L193" s="32" t="n">
        <v>-0</v>
      </c>
      <c r="M193" s="6" t="s">
        <f>=I193+J193+K193+L193</f>
      </c>
      <c r="N193" s="30"/>
    </row>
    <row collapsed="false" customFormat="false" customHeight="false" hidden="false" ht="12.1" outlineLevel="0" r="194">
      <c r="A194" s="20" t="n">
        <v>45372.467939815</v>
      </c>
      <c r="B194" s="16" t="s">
        <v>157</v>
      </c>
      <c r="C194" s="16" t="s">
        <v>243</v>
      </c>
      <c r="D194" s="16" t="s">
        <v>122</v>
      </c>
      <c r="E194" s="16" t="s">
        <v>200</v>
      </c>
      <c r="F194" s="16" t="s">
        <v>19</v>
      </c>
      <c r="G194" s="7" t="n">
        <v>60000</v>
      </c>
      <c r="H194" s="6" t="n">
        <v>0.3244</v>
      </c>
      <c r="I194" s="6" t="n">
        <v>-19464</v>
      </c>
      <c r="J194" s="6" t="n">
        <v>-0</v>
      </c>
      <c r="K194" s="6" t="n">
        <v>-15.57</v>
      </c>
      <c r="L194" s="6" t="n">
        <v>-0</v>
      </c>
      <c r="M194" s="6" t="s">
        <f>=I194+J194+K194+L194</f>
      </c>
      <c r="N194" s="16"/>
    </row>
    <row collapsed="false" customFormat="false" customHeight="false" hidden="false" ht="12.1" outlineLevel="0" r="195">
      <c r="A195" s="20" t="n">
        <v>45372.468726852</v>
      </c>
      <c r="B195" s="16" t="s">
        <v>157</v>
      </c>
      <c r="C195" s="16" t="s">
        <v>243</v>
      </c>
      <c r="D195" s="16" t="s">
        <v>122</v>
      </c>
      <c r="E195" s="16" t="s">
        <v>200</v>
      </c>
      <c r="F195" s="16" t="s">
        <v>19</v>
      </c>
      <c r="G195" s="7" t="n">
        <v>10000</v>
      </c>
      <c r="H195" s="6" t="n">
        <v>0.3244</v>
      </c>
      <c r="I195" s="6" t="n">
        <v>-3244</v>
      </c>
      <c r="J195" s="6" t="n">
        <v>-0</v>
      </c>
      <c r="K195" s="6" t="n">
        <v>-1.62</v>
      </c>
      <c r="L195" s="6" t="n">
        <v>-0</v>
      </c>
      <c r="M195" s="6" t="s">
        <f>=I195+J195+K195+L195</f>
      </c>
      <c r="N195" s="16"/>
    </row>
    <row collapsed="false" customFormat="false" customHeight="false" hidden="false" ht="12.1" outlineLevel="0" r="196">
      <c r="A196" s="20" t="n">
        <v>45372.48380787</v>
      </c>
      <c r="B196" s="16" t="s">
        <v>150</v>
      </c>
      <c r="C196" s="16" t="s">
        <v>233</v>
      </c>
      <c r="D196" s="16" t="s">
        <v>122</v>
      </c>
      <c r="E196" s="16" t="s">
        <v>200</v>
      </c>
      <c r="F196" s="16" t="s">
        <v>19</v>
      </c>
      <c r="G196" s="7" t="n">
        <v>10</v>
      </c>
      <c r="H196" s="6" t="n">
        <v>219.5</v>
      </c>
      <c r="I196" s="6" t="n">
        <v>-2195</v>
      </c>
      <c r="J196" s="6" t="n">
        <v>-0</v>
      </c>
      <c r="K196" s="6" t="n">
        <v>-1.76</v>
      </c>
      <c r="L196" s="6" t="n">
        <v>-0</v>
      </c>
      <c r="M196" s="6" t="s">
        <f>=I196+J196+K196+L196</f>
      </c>
      <c r="N196" s="16"/>
    </row>
    <row collapsed="false" customFormat="false" customHeight="false" hidden="false" ht="12.1" outlineLevel="0" r="197">
      <c r="A197" s="29" t="n">
        <v>45372.523333333</v>
      </c>
      <c r="B197" s="30" t="s">
        <v>153</v>
      </c>
      <c r="C197" s="30" t="s">
        <v>237</v>
      </c>
      <c r="D197" s="30" t="s">
        <v>124</v>
      </c>
      <c r="E197" s="30" t="s">
        <v>200</v>
      </c>
      <c r="F197" s="30" t="s">
        <v>19</v>
      </c>
      <c r="G197" s="31" t="n">
        <v>-2</v>
      </c>
      <c r="H197" s="32" t="n">
        <v>629.8</v>
      </c>
      <c r="I197" s="32" t="n">
        <v>1259.6</v>
      </c>
      <c r="J197" s="32" t="n">
        <v>0</v>
      </c>
      <c r="K197" s="32" t="n">
        <v>-0.63</v>
      </c>
      <c r="L197" s="32" t="n">
        <v>-0</v>
      </c>
      <c r="M197" s="6" t="s">
        <f>=I197+J197+K197+L197</f>
      </c>
      <c r="N197" s="30"/>
    </row>
    <row collapsed="false" customFormat="false" customHeight="false" hidden="false" ht="12.1" outlineLevel="0" r="198">
      <c r="A198" s="29" t="n">
        <v>45372.523333333</v>
      </c>
      <c r="B198" s="30" t="s">
        <v>153</v>
      </c>
      <c r="C198" s="30" t="s">
        <v>237</v>
      </c>
      <c r="D198" s="30" t="s">
        <v>124</v>
      </c>
      <c r="E198" s="30" t="s">
        <v>200</v>
      </c>
      <c r="F198" s="30" t="s">
        <v>19</v>
      </c>
      <c r="G198" s="31" t="n">
        <v>-2</v>
      </c>
      <c r="H198" s="32" t="n">
        <v>629.8</v>
      </c>
      <c r="I198" s="32" t="n">
        <v>1259.6</v>
      </c>
      <c r="J198" s="32" t="n">
        <v>0</v>
      </c>
      <c r="K198" s="32" t="n">
        <v>-0.63</v>
      </c>
      <c r="L198" s="32" t="n">
        <v>-0</v>
      </c>
      <c r="M198" s="6" t="s">
        <f>=I198+J198+K198+L198</f>
      </c>
      <c r="N198" s="30"/>
    </row>
    <row collapsed="false" customFormat="false" customHeight="false" hidden="false" ht="12.1" outlineLevel="0" r="199">
      <c r="A199" s="20" t="n">
        <v>45372.792256944</v>
      </c>
      <c r="B199" s="16" t="s">
        <v>126</v>
      </c>
      <c r="C199" s="16" t="s">
        <v>199</v>
      </c>
      <c r="D199" s="16" t="s">
        <v>122</v>
      </c>
      <c r="E199" s="16" t="s">
        <v>200</v>
      </c>
      <c r="F199" s="16" t="s">
        <v>19</v>
      </c>
      <c r="G199" s="7" t="n">
        <v>10</v>
      </c>
      <c r="H199" s="6" t="n">
        <v>158.23</v>
      </c>
      <c r="I199" s="6" t="n">
        <v>-1582.3</v>
      </c>
      <c r="J199" s="6" t="n">
        <v>-0</v>
      </c>
      <c r="K199" s="6" t="n">
        <v>-0.79</v>
      </c>
      <c r="L199" s="6" t="n">
        <v>-0</v>
      </c>
      <c r="M199" s="6" t="s">
        <f>=I199+J199+K199+L199</f>
      </c>
      <c r="N199" s="16"/>
    </row>
    <row collapsed="false" customFormat="false" customHeight="false" hidden="false" ht="12.1" outlineLevel="0" r="200">
      <c r="A200" s="20" t="n">
        <v>45373.445231481</v>
      </c>
      <c r="B200" s="16" t="s">
        <v>144</v>
      </c>
      <c r="C200" s="16" t="s">
        <v>225</v>
      </c>
      <c r="D200" s="16" t="s">
        <v>122</v>
      </c>
      <c r="E200" s="16" t="s">
        <v>200</v>
      </c>
      <c r="F200" s="16" t="s">
        <v>19</v>
      </c>
      <c r="G200" s="7" t="n">
        <v>200</v>
      </c>
      <c r="H200" s="6" t="n">
        <v>3.773</v>
      </c>
      <c r="I200" s="6" t="n">
        <v>-754.6</v>
      </c>
      <c r="J200" s="6" t="n">
        <v>-0</v>
      </c>
      <c r="K200" s="6" t="n">
        <v>-0.61</v>
      </c>
      <c r="L200" s="6" t="n">
        <v>-0</v>
      </c>
      <c r="M200" s="6" t="s">
        <f>=I200+J200+K200+L200</f>
      </c>
      <c r="N200" s="16"/>
    </row>
    <row collapsed="false" customFormat="false" customHeight="false" hidden="false" ht="12.1" outlineLevel="0" r="201">
      <c r="A201" s="29" t="n">
        <v>45373.721539352</v>
      </c>
      <c r="B201" s="30" t="s">
        <v>144</v>
      </c>
      <c r="C201" s="30" t="s">
        <v>225</v>
      </c>
      <c r="D201" s="30" t="s">
        <v>124</v>
      </c>
      <c r="E201" s="30" t="s">
        <v>200</v>
      </c>
      <c r="F201" s="30" t="s">
        <v>19</v>
      </c>
      <c r="G201" s="31" t="n">
        <v>-200</v>
      </c>
      <c r="H201" s="32" t="n">
        <v>3.813</v>
      </c>
      <c r="I201" s="32" t="n">
        <v>762.6</v>
      </c>
      <c r="J201" s="32" t="n">
        <v>0</v>
      </c>
      <c r="K201" s="32" t="n">
        <v>-0.38</v>
      </c>
      <c r="L201" s="32" t="n">
        <v>-0</v>
      </c>
      <c r="M201" s="6" t="s">
        <f>=I201+J201+K201+L201</f>
      </c>
      <c r="N201" s="30"/>
    </row>
    <row collapsed="false" customFormat="false" customHeight="false" hidden="false" ht="12.1" outlineLevel="0" r="202">
      <c r="A202" s="29" t="n">
        <v>45373.722662037</v>
      </c>
      <c r="B202" s="30" t="s">
        <v>134</v>
      </c>
      <c r="C202" s="30" t="s">
        <v>209</v>
      </c>
      <c r="D202" s="30" t="s">
        <v>124</v>
      </c>
      <c r="E202" s="30" t="s">
        <v>200</v>
      </c>
      <c r="F202" s="30" t="s">
        <v>19</v>
      </c>
      <c r="G202" s="31" t="n">
        <v>-30</v>
      </c>
      <c r="H202" s="32" t="n">
        <v>76.58</v>
      </c>
      <c r="I202" s="32" t="n">
        <v>2297.4</v>
      </c>
      <c r="J202" s="32" t="n">
        <v>0</v>
      </c>
      <c r="K202" s="32" t="n">
        <v>-1.84</v>
      </c>
      <c r="L202" s="32" t="n">
        <v>-0</v>
      </c>
      <c r="M202" s="6" t="s">
        <f>=I202+J202+K202+L202</f>
      </c>
      <c r="N202" s="30"/>
    </row>
    <row collapsed="false" customFormat="false" customHeight="false" hidden="false" ht="12.1" outlineLevel="0" r="203">
      <c r="A203" s="20" t="n">
        <v>45373.724108796</v>
      </c>
      <c r="B203" s="16" t="s">
        <v>151</v>
      </c>
      <c r="C203" s="16" t="s">
        <v>234</v>
      </c>
      <c r="D203" s="16" t="s">
        <v>122</v>
      </c>
      <c r="E203" s="16" t="s">
        <v>200</v>
      </c>
      <c r="F203" s="16" t="s">
        <v>19</v>
      </c>
      <c r="G203" s="7" t="n">
        <v>40</v>
      </c>
      <c r="H203" s="6" t="n">
        <v>78.7</v>
      </c>
      <c r="I203" s="6" t="n">
        <v>-3148</v>
      </c>
      <c r="J203" s="6" t="n">
        <v>-0</v>
      </c>
      <c r="K203" s="6" t="n">
        <v>-2.51</v>
      </c>
      <c r="L203" s="6" t="n">
        <v>-0</v>
      </c>
      <c r="M203" s="6" t="s">
        <f>=I203+J203+K203+L203</f>
      </c>
      <c r="N203" s="16"/>
    </row>
    <row collapsed="false" customFormat="false" customHeight="false" hidden="false" ht="12.1" outlineLevel="0" r="204">
      <c r="A204" s="20" t="n">
        <v>45373.726840278</v>
      </c>
      <c r="B204" s="16" t="s">
        <v>165</v>
      </c>
      <c r="C204" s="16" t="s">
        <v>251</v>
      </c>
      <c r="D204" s="16" t="s">
        <v>122</v>
      </c>
      <c r="E204" s="16" t="s">
        <v>229</v>
      </c>
      <c r="F204" s="16" t="s">
        <v>19</v>
      </c>
      <c r="G204" s="7" t="n">
        <v>98</v>
      </c>
      <c r="H204" s="6" t="n">
        <v>1.6625</v>
      </c>
      <c r="I204" s="6" t="n">
        <v>-162.93</v>
      </c>
      <c r="J204" s="6" t="n">
        <v>-0</v>
      </c>
      <c r="K204" s="6" t="n">
        <v>-0.05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9" t="n">
        <v>45376.790277778</v>
      </c>
      <c r="B205" s="30" t="s">
        <v>128</v>
      </c>
      <c r="C205" s="30" t="s">
        <v>202</v>
      </c>
      <c r="D205" s="30" t="s">
        <v>124</v>
      </c>
      <c r="E205" s="30" t="s">
        <v>200</v>
      </c>
      <c r="F205" s="30" t="s">
        <v>19</v>
      </c>
      <c r="G205" s="31" t="n">
        <v>-10</v>
      </c>
      <c r="H205" s="32" t="n">
        <v>55.605</v>
      </c>
      <c r="I205" s="32" t="n">
        <v>556.05</v>
      </c>
      <c r="J205" s="32" t="n">
        <v>0</v>
      </c>
      <c r="K205" s="32" t="n">
        <v>-0.45</v>
      </c>
      <c r="L205" s="32" t="n">
        <v>-0</v>
      </c>
      <c r="M205" s="6" t="s">
        <f>=I205+J205+K205+L205</f>
      </c>
      <c r="N205" s="30"/>
    </row>
    <row collapsed="false" customFormat="false" customHeight="false" hidden="false" ht="12.1" outlineLevel="0" r="206">
      <c r="A206" s="20" t="n">
        <v>45380.632638889</v>
      </c>
      <c r="B206" s="16" t="s">
        <v>165</v>
      </c>
      <c r="C206" s="16" t="s">
        <v>251</v>
      </c>
      <c r="D206" s="16" t="s">
        <v>122</v>
      </c>
      <c r="E206" s="16" t="s">
        <v>229</v>
      </c>
      <c r="F206" s="16" t="s">
        <v>19</v>
      </c>
      <c r="G206" s="7" t="n">
        <v>320</v>
      </c>
      <c r="H206" s="6" t="n">
        <v>1.711</v>
      </c>
      <c r="I206" s="6" t="n">
        <v>-547.52</v>
      </c>
      <c r="J206" s="6" t="n">
        <v>-0</v>
      </c>
      <c r="K206" s="6" t="n">
        <v>-0.16</v>
      </c>
      <c r="L206" s="6" t="n">
        <v>-0</v>
      </c>
      <c r="M206" s="6" t="s">
        <f>=I206+J206+K206+L206</f>
      </c>
      <c r="N206" s="16"/>
    </row>
    <row collapsed="false" customFormat="false" customHeight="false" hidden="false" ht="12.1" outlineLevel="0" r="207">
      <c r="A207" s="29" t="n">
        <v>45380.633460648</v>
      </c>
      <c r="B207" s="30" t="s">
        <v>132</v>
      </c>
      <c r="C207" s="30" t="s">
        <v>206</v>
      </c>
      <c r="D207" s="30" t="s">
        <v>124</v>
      </c>
      <c r="E207" s="30" t="s">
        <v>200</v>
      </c>
      <c r="F207" s="30" t="s">
        <v>19</v>
      </c>
      <c r="G207" s="31" t="n">
        <v>-20</v>
      </c>
      <c r="H207" s="32" t="n">
        <v>33.995</v>
      </c>
      <c r="I207" s="32" t="n">
        <v>679.9</v>
      </c>
      <c r="J207" s="32" t="n">
        <v>0</v>
      </c>
      <c r="K207" s="32" t="n">
        <v>-0.55</v>
      </c>
      <c r="L207" s="32" t="n">
        <v>-0</v>
      </c>
      <c r="M207" s="6" t="s">
        <f>=I207+J207+K207+L207</f>
      </c>
      <c r="N207" s="30"/>
    </row>
    <row collapsed="false" customFormat="false" customHeight="false" hidden="false" ht="12.1" outlineLevel="0" r="208">
      <c r="A208" s="29" t="n">
        <v>45380.639143519</v>
      </c>
      <c r="B208" s="30" t="s">
        <v>165</v>
      </c>
      <c r="C208" s="30" t="s">
        <v>251</v>
      </c>
      <c r="D208" s="30" t="s">
        <v>124</v>
      </c>
      <c r="E208" s="30" t="s">
        <v>229</v>
      </c>
      <c r="F208" s="30" t="s">
        <v>19</v>
      </c>
      <c r="G208" s="31" t="n">
        <v>-418</v>
      </c>
      <c r="H208" s="32" t="n">
        <v>1.7095</v>
      </c>
      <c r="I208" s="32" t="n">
        <v>714.57</v>
      </c>
      <c r="J208" s="32" t="n">
        <v>0</v>
      </c>
      <c r="K208" s="32" t="n">
        <v>-0.21</v>
      </c>
      <c r="L208" s="32" t="n">
        <v>-0</v>
      </c>
      <c r="M208" s="6" t="s">
        <f>=I208+J208+K208+L208</f>
      </c>
      <c r="N208" s="30"/>
    </row>
    <row collapsed="false" customFormat="false" customHeight="false" hidden="false" ht="12.1" outlineLevel="0" r="209">
      <c r="A209" s="29" t="n">
        <v>45380.641388889</v>
      </c>
      <c r="B209" s="30" t="s">
        <v>129</v>
      </c>
      <c r="C209" s="30" t="s">
        <v>203</v>
      </c>
      <c r="D209" s="30" t="s">
        <v>124</v>
      </c>
      <c r="E209" s="30" t="s">
        <v>200</v>
      </c>
      <c r="F209" s="30" t="s">
        <v>19</v>
      </c>
      <c r="G209" s="31" t="n">
        <v>-200</v>
      </c>
      <c r="H209" s="32" t="n">
        <v>4.062</v>
      </c>
      <c r="I209" s="32" t="n">
        <v>812.4</v>
      </c>
      <c r="J209" s="32" t="n">
        <v>0</v>
      </c>
      <c r="K209" s="32" t="n">
        <v>-0.41</v>
      </c>
      <c r="L209" s="32" t="n">
        <v>-0</v>
      </c>
      <c r="M209" s="6" t="s">
        <f>=I209+J209+K209+L209</f>
      </c>
      <c r="N209" s="30"/>
    </row>
    <row collapsed="false" customFormat="false" customHeight="false" hidden="false" ht="12.1" outlineLevel="0" r="210">
      <c r="A210" s="20" t="n">
        <v>45380.641863426</v>
      </c>
      <c r="B210" s="16" t="s">
        <v>155</v>
      </c>
      <c r="C210" s="16" t="s">
        <v>241</v>
      </c>
      <c r="D210" s="16" t="s">
        <v>122</v>
      </c>
      <c r="E210" s="16" t="s">
        <v>200</v>
      </c>
      <c r="F210" s="16" t="s">
        <v>19</v>
      </c>
      <c r="G210" s="7" t="n">
        <v>3000</v>
      </c>
      <c r="H210" s="6" t="n">
        <v>0.715</v>
      </c>
      <c r="I210" s="6" t="n">
        <v>-2145</v>
      </c>
      <c r="J210" s="6" t="n">
        <v>-0</v>
      </c>
      <c r="K210" s="6" t="n">
        <v>-1.71</v>
      </c>
      <c r="L210" s="6" t="n">
        <v>-0</v>
      </c>
      <c r="M210" s="6" t="s">
        <f>=I210+J210+K210+L210</f>
      </c>
      <c r="N210" s="16"/>
    </row>
    <row collapsed="false" customFormat="false" customHeight="false" hidden="false" ht="12.1" outlineLevel="0" r="211">
      <c r="A211" s="29" t="n">
        <v>45383.767847222</v>
      </c>
      <c r="B211" s="30" t="s">
        <v>149</v>
      </c>
      <c r="C211" s="30" t="s">
        <v>231</v>
      </c>
      <c r="D211" s="30" t="s">
        <v>124</v>
      </c>
      <c r="E211" s="30" t="s">
        <v>17</v>
      </c>
      <c r="F211" s="30" t="s">
        <v>19</v>
      </c>
      <c r="G211" s="31" t="n">
        <v>-1</v>
      </c>
      <c r="H211" s="32" t="n">
        <v>95.57</v>
      </c>
      <c r="I211" s="32" t="n">
        <v>716.78</v>
      </c>
      <c r="J211" s="32" t="n">
        <v>6.6</v>
      </c>
      <c r="K211" s="32" t="n">
        <v>-0.47</v>
      </c>
      <c r="L211" s="32" t="n">
        <v>-0</v>
      </c>
      <c r="M211" s="6" t="s">
        <f>=I211+J211+K211+L211</f>
      </c>
      <c r="N211" s="30"/>
    </row>
    <row collapsed="false" customFormat="false" customHeight="false" hidden="false" ht="12.1" outlineLevel="0" r="212">
      <c r="A212" s="29" t="n">
        <v>45383.773020833</v>
      </c>
      <c r="B212" s="30" t="s">
        <v>149</v>
      </c>
      <c r="C212" s="30" t="s">
        <v>231</v>
      </c>
      <c r="D212" s="30" t="s">
        <v>124</v>
      </c>
      <c r="E212" s="30" t="s">
        <v>17</v>
      </c>
      <c r="F212" s="30" t="s">
        <v>19</v>
      </c>
      <c r="G212" s="31" t="n">
        <v>-2</v>
      </c>
      <c r="H212" s="32" t="n">
        <v>95.57</v>
      </c>
      <c r="I212" s="32" t="n">
        <v>1433.55</v>
      </c>
      <c r="J212" s="32" t="n">
        <v>13.2</v>
      </c>
      <c r="K212" s="32" t="n">
        <v>-0.93</v>
      </c>
      <c r="L212" s="32" t="n">
        <v>-0</v>
      </c>
      <c r="M212" s="6" t="s">
        <f>=I212+J212+K212+L212</f>
      </c>
      <c r="N212" s="30"/>
    </row>
    <row collapsed="false" customFormat="false" customHeight="false" hidden="false" ht="12.1" outlineLevel="0" r="213">
      <c r="A213" s="20" t="n">
        <v>45383.78505787</v>
      </c>
      <c r="B213" s="16" t="s">
        <v>166</v>
      </c>
      <c r="C213" s="16" t="s">
        <v>252</v>
      </c>
      <c r="D213" s="16" t="s">
        <v>122</v>
      </c>
      <c r="E213" s="16" t="s">
        <v>200</v>
      </c>
      <c r="F213" s="16" t="s">
        <v>19</v>
      </c>
      <c r="G213" s="7" t="n">
        <v>10</v>
      </c>
      <c r="H213" s="6" t="n">
        <v>165</v>
      </c>
      <c r="I213" s="6" t="n">
        <v>-1650</v>
      </c>
      <c r="J213" s="6" t="n">
        <v>-0</v>
      </c>
      <c r="K213" s="6" t="n">
        <v>-1.32</v>
      </c>
      <c r="L213" s="6" t="n">
        <v>-0</v>
      </c>
      <c r="M213" s="6" t="s">
        <f>=I213+J213+K213+L213</f>
      </c>
      <c r="N213" s="16"/>
    </row>
    <row collapsed="false" customFormat="false" customHeight="false" hidden="false" ht="12.1" outlineLevel="0" r="214">
      <c r="A214" s="29" t="n">
        <v>45383.816030093</v>
      </c>
      <c r="B214" s="30" t="s">
        <v>126</v>
      </c>
      <c r="C214" s="30" t="s">
        <v>199</v>
      </c>
      <c r="D214" s="30" t="s">
        <v>124</v>
      </c>
      <c r="E214" s="30" t="s">
        <v>200</v>
      </c>
      <c r="F214" s="30" t="s">
        <v>19</v>
      </c>
      <c r="G214" s="31" t="n">
        <v>-110</v>
      </c>
      <c r="H214" s="32" t="n">
        <v>158</v>
      </c>
      <c r="I214" s="32" t="n">
        <v>17380</v>
      </c>
      <c r="J214" s="32" t="n">
        <v>0</v>
      </c>
      <c r="K214" s="32" t="n">
        <v>-8.69</v>
      </c>
      <c r="L214" s="32" t="n">
        <v>-0</v>
      </c>
      <c r="M214" s="6" t="s">
        <f>=I214+J214+K214+L214</f>
      </c>
      <c r="N214" s="30"/>
    </row>
    <row collapsed="false" customFormat="false" customHeight="false" hidden="false" ht="12.1" outlineLevel="0" r="215">
      <c r="A215" s="20" t="n">
        <v>45383.816423611</v>
      </c>
      <c r="B215" s="16" t="s">
        <v>162</v>
      </c>
      <c r="C215" s="16" t="s">
        <v>248</v>
      </c>
      <c r="D215" s="16" t="s">
        <v>122</v>
      </c>
      <c r="E215" s="16" t="s">
        <v>200</v>
      </c>
      <c r="F215" s="16" t="s">
        <v>19</v>
      </c>
      <c r="G215" s="7" t="n">
        <v>200</v>
      </c>
      <c r="H215" s="6" t="n">
        <v>66.835</v>
      </c>
      <c r="I215" s="6" t="n">
        <v>-13367</v>
      </c>
      <c r="J215" s="6" t="n">
        <v>-0</v>
      </c>
      <c r="K215" s="6" t="n">
        <v>-10.69</v>
      </c>
      <c r="L215" s="6" t="n">
        <v>-0</v>
      </c>
      <c r="M215" s="6" t="s">
        <f>=I215+J215+K215+L215</f>
      </c>
      <c r="N215" s="16"/>
    </row>
    <row collapsed="false" customFormat="false" customHeight="false" hidden="false" ht="12.1" outlineLevel="0" r="216">
      <c r="A216" s="29" t="n">
        <v>45383.817222222</v>
      </c>
      <c r="B216" s="30" t="s">
        <v>126</v>
      </c>
      <c r="C216" s="30" t="s">
        <v>199</v>
      </c>
      <c r="D216" s="30" t="s">
        <v>124</v>
      </c>
      <c r="E216" s="30" t="s">
        <v>200</v>
      </c>
      <c r="F216" s="30" t="s">
        <v>19</v>
      </c>
      <c r="G216" s="31" t="n">
        <v>-20</v>
      </c>
      <c r="H216" s="32" t="n">
        <v>158</v>
      </c>
      <c r="I216" s="32" t="n">
        <v>3160</v>
      </c>
      <c r="J216" s="32" t="n">
        <v>0</v>
      </c>
      <c r="K216" s="32" t="n">
        <v>-1.58</v>
      </c>
      <c r="L216" s="32" t="n">
        <v>-0</v>
      </c>
      <c r="M216" s="6" t="s">
        <f>=I216+J216+K216+L216</f>
      </c>
      <c r="N216" s="30"/>
    </row>
    <row collapsed="false" customFormat="false" customHeight="false" hidden="false" ht="12.1" outlineLevel="0" r="217">
      <c r="A217" s="20" t="n">
        <v>45383.817928241</v>
      </c>
      <c r="B217" s="16" t="s">
        <v>150</v>
      </c>
      <c r="C217" s="16" t="s">
        <v>233</v>
      </c>
      <c r="D217" s="16" t="s">
        <v>122</v>
      </c>
      <c r="E217" s="16" t="s">
        <v>200</v>
      </c>
      <c r="F217" s="16" t="s">
        <v>19</v>
      </c>
      <c r="G217" s="7" t="n">
        <v>30</v>
      </c>
      <c r="H217" s="6" t="n">
        <v>218.28</v>
      </c>
      <c r="I217" s="6" t="n">
        <v>-6548.4</v>
      </c>
      <c r="J217" s="6" t="n">
        <v>-0</v>
      </c>
      <c r="K217" s="6" t="n">
        <v>-5.23</v>
      </c>
      <c r="L217" s="6" t="n">
        <v>-0</v>
      </c>
      <c r="M217" s="6" t="s">
        <f>=I217+J217+K217+L217</f>
      </c>
      <c r="N217" s="16"/>
    </row>
    <row collapsed="false" customFormat="false" customHeight="false" hidden="false" ht="12.1" outlineLevel="0" r="218">
      <c r="A218" s="29" t="n">
        <v>45384.763541667</v>
      </c>
      <c r="B218" s="30" t="s">
        <v>166</v>
      </c>
      <c r="C218" s="30" t="s">
        <v>252</v>
      </c>
      <c r="D218" s="30" t="s">
        <v>124</v>
      </c>
      <c r="E218" s="30" t="s">
        <v>200</v>
      </c>
      <c r="F218" s="30" t="s">
        <v>19</v>
      </c>
      <c r="G218" s="31" t="n">
        <v>-10</v>
      </c>
      <c r="H218" s="32" t="n">
        <v>164.46</v>
      </c>
      <c r="I218" s="32" t="n">
        <v>1644.6</v>
      </c>
      <c r="J218" s="32" t="n">
        <v>0</v>
      </c>
      <c r="K218" s="32" t="n">
        <v>-1.31</v>
      </c>
      <c r="L218" s="32" t="n">
        <v>-0</v>
      </c>
      <c r="M218" s="6" t="s">
        <f>=I218+J218+K218+L218</f>
      </c>
      <c r="N218" s="30"/>
    </row>
    <row collapsed="false" customFormat="false" customHeight="false" hidden="false" ht="12.1" outlineLevel="0" r="219">
      <c r="A219" s="20" t="n">
        <v>45384.763888889</v>
      </c>
      <c r="B219" s="16" t="s">
        <v>167</v>
      </c>
      <c r="C219" s="16" t="s">
        <v>253</v>
      </c>
      <c r="D219" s="16" t="s">
        <v>122</v>
      </c>
      <c r="E219" s="16" t="s">
        <v>200</v>
      </c>
      <c r="F219" s="16" t="s">
        <v>19</v>
      </c>
      <c r="G219" s="7" t="n">
        <v>1</v>
      </c>
      <c r="H219" s="6" t="n">
        <v>1642</v>
      </c>
      <c r="I219" s="6" t="n">
        <v>-1642</v>
      </c>
      <c r="J219" s="6" t="n">
        <v>-0</v>
      </c>
      <c r="K219" s="6" t="n">
        <v>-1.31</v>
      </c>
      <c r="L219" s="6" t="n">
        <v>-0</v>
      </c>
      <c r="M219" s="6" t="s">
        <f>=I219+J219+K219+L219</f>
      </c>
      <c r="N219" s="16"/>
    </row>
    <row collapsed="false" customFormat="false" customHeight="false" hidden="false" ht="12.1" outlineLevel="0" r="220">
      <c r="A220" s="20" t="n">
        <v>45384.765185185</v>
      </c>
      <c r="B220" s="16" t="s">
        <v>151</v>
      </c>
      <c r="C220" s="16" t="s">
        <v>234</v>
      </c>
      <c r="D220" s="16" t="s">
        <v>122</v>
      </c>
      <c r="E220" s="16" t="s">
        <v>200</v>
      </c>
      <c r="F220" s="16" t="s">
        <v>19</v>
      </c>
      <c r="G220" s="7" t="n">
        <v>10</v>
      </c>
      <c r="H220" s="6" t="n">
        <v>85.55</v>
      </c>
      <c r="I220" s="6" t="n">
        <v>-855.5</v>
      </c>
      <c r="J220" s="6" t="n">
        <v>-0</v>
      </c>
      <c r="K220" s="6" t="n">
        <v>-0.69</v>
      </c>
      <c r="L220" s="6" t="n">
        <v>-0</v>
      </c>
      <c r="M220" s="6" t="s">
        <f>=I220+J220+K220+L220</f>
      </c>
      <c r="N220" s="16"/>
    </row>
    <row collapsed="false" customFormat="false" customHeight="false" hidden="false" ht="12.1" outlineLevel="0" r="221">
      <c r="A221" s="29" t="n">
        <v>45384.765787037</v>
      </c>
      <c r="B221" s="30" t="s">
        <v>152</v>
      </c>
      <c r="C221" s="30" t="s">
        <v>236</v>
      </c>
      <c r="D221" s="30" t="s">
        <v>124</v>
      </c>
      <c r="E221" s="30" t="s">
        <v>200</v>
      </c>
      <c r="F221" s="30" t="s">
        <v>19</v>
      </c>
      <c r="G221" s="31" t="n">
        <v>-1</v>
      </c>
      <c r="H221" s="32" t="n">
        <v>682.15</v>
      </c>
      <c r="I221" s="32" t="n">
        <v>682.15</v>
      </c>
      <c r="J221" s="32" t="n">
        <v>0</v>
      </c>
      <c r="K221" s="32" t="n">
        <v>-0.55</v>
      </c>
      <c r="L221" s="32" t="n">
        <v>-0</v>
      </c>
      <c r="M221" s="6" t="s">
        <f>=I221+J221+K221+L221</f>
      </c>
      <c r="N221" s="30"/>
    </row>
    <row collapsed="false" customFormat="false" customHeight="false" hidden="false" ht="12.1" outlineLevel="0" r="222">
      <c r="A222" s="29" t="n">
        <v>45384.765787037</v>
      </c>
      <c r="B222" s="30" t="s">
        <v>152</v>
      </c>
      <c r="C222" s="30" t="s">
        <v>236</v>
      </c>
      <c r="D222" s="30" t="s">
        <v>124</v>
      </c>
      <c r="E222" s="30" t="s">
        <v>200</v>
      </c>
      <c r="F222" s="30" t="s">
        <v>19</v>
      </c>
      <c r="G222" s="31" t="n">
        <v>-14</v>
      </c>
      <c r="H222" s="32" t="n">
        <v>682.1</v>
      </c>
      <c r="I222" s="32" t="n">
        <v>9549.4</v>
      </c>
      <c r="J222" s="32" t="n">
        <v>0</v>
      </c>
      <c r="K222" s="32" t="n">
        <v>-7.64</v>
      </c>
      <c r="L222" s="32" t="n">
        <v>-0</v>
      </c>
      <c r="M222" s="6" t="s">
        <f>=I222+J222+K222+L222</f>
      </c>
      <c r="N222" s="30"/>
    </row>
    <row collapsed="false" customFormat="false" customHeight="false" hidden="false" ht="12.1" outlineLevel="0" r="223">
      <c r="A223" s="20" t="n">
        <v>45384.766041667</v>
      </c>
      <c r="B223" s="16" t="s">
        <v>151</v>
      </c>
      <c r="C223" s="16" t="s">
        <v>234</v>
      </c>
      <c r="D223" s="16" t="s">
        <v>122</v>
      </c>
      <c r="E223" s="16" t="s">
        <v>200</v>
      </c>
      <c r="F223" s="16" t="s">
        <v>19</v>
      </c>
      <c r="G223" s="7" t="n">
        <v>120</v>
      </c>
      <c r="H223" s="6" t="n">
        <v>85.55</v>
      </c>
      <c r="I223" s="6" t="n">
        <v>-10266</v>
      </c>
      <c r="J223" s="6" t="n">
        <v>-0</v>
      </c>
      <c r="K223" s="6" t="n">
        <v>-8.21</v>
      </c>
      <c r="L223" s="6" t="n">
        <v>-0</v>
      </c>
      <c r="M223" s="6" t="s">
        <f>=I223+J223+K223+L223</f>
      </c>
      <c r="N223" s="16"/>
    </row>
    <row collapsed="false" customFormat="false" customHeight="false" hidden="false" ht="12.1" outlineLevel="0" r="224">
      <c r="A224" s="29" t="n">
        <v>45385.498206019</v>
      </c>
      <c r="B224" s="30" t="s">
        <v>167</v>
      </c>
      <c r="C224" s="30" t="s">
        <v>253</v>
      </c>
      <c r="D224" s="30" t="s">
        <v>124</v>
      </c>
      <c r="E224" s="30" t="s">
        <v>200</v>
      </c>
      <c r="F224" s="30" t="s">
        <v>19</v>
      </c>
      <c r="G224" s="31" t="n">
        <v>-1</v>
      </c>
      <c r="H224" s="32" t="n">
        <v>1633.5</v>
      </c>
      <c r="I224" s="32" t="n">
        <v>1633.5</v>
      </c>
      <c r="J224" s="32" t="n">
        <v>0</v>
      </c>
      <c r="K224" s="32" t="n">
        <v>-1.31</v>
      </c>
      <c r="L224" s="32" t="n">
        <v>-0</v>
      </c>
      <c r="M224" s="6" t="s">
        <f>=I224+J224+K224+L224</f>
      </c>
      <c r="N224" s="30"/>
    </row>
    <row collapsed="false" customFormat="false" customHeight="false" hidden="false" ht="12.1" outlineLevel="0" r="225">
      <c r="A225" s="20" t="n">
        <v>45385.866157407</v>
      </c>
      <c r="B225" s="16" t="s">
        <v>147</v>
      </c>
      <c r="C225" s="16" t="s">
        <v>228</v>
      </c>
      <c r="D225" s="16" t="s">
        <v>122</v>
      </c>
      <c r="E225" s="16" t="s">
        <v>229</v>
      </c>
      <c r="F225" s="16" t="s">
        <v>19</v>
      </c>
      <c r="G225" s="7" t="n">
        <v>1350</v>
      </c>
      <c r="H225" s="6" t="n">
        <v>1.3736</v>
      </c>
      <c r="I225" s="6" t="n">
        <v>-1854.36</v>
      </c>
      <c r="J225" s="6" t="n">
        <v>-0</v>
      </c>
      <c r="K225" s="6" t="n">
        <v>-0</v>
      </c>
      <c r="L225" s="6" t="n">
        <v>-0</v>
      </c>
      <c r="M225" s="6" t="s">
        <f>=I225+J225+K225+L225</f>
      </c>
      <c r="N225" s="16"/>
    </row>
    <row collapsed="false" customFormat="false" customHeight="false" hidden="false" ht="12.1" outlineLevel="0" r="226">
      <c r="A226" s="21" t="n">
        <v>45386.020636574</v>
      </c>
      <c r="B226" s="22" t="s">
        <v>198</v>
      </c>
      <c r="C226" s="22" t="s">
        <v>65</v>
      </c>
      <c r="D226" s="22" t="s">
        <v>198</v>
      </c>
      <c r="E226" s="22" t="s">
        <v>198</v>
      </c>
      <c r="F226" s="22" t="s">
        <v>19</v>
      </c>
      <c r="G226" s="23" t="n">
        <v>1</v>
      </c>
      <c r="H226" s="24" t="n">
        <v>48.01</v>
      </c>
      <c r="I226" s="24" t="n">
        <v>48.01</v>
      </c>
      <c r="J226" s="24" t="n">
        <v>0</v>
      </c>
      <c r="K226" s="24" t="n">
        <v>-0</v>
      </c>
      <c r="L226" s="24" t="n">
        <v>-0</v>
      </c>
      <c r="M226" s="6" t="s">
        <f>=I226+J226+K226+L226</f>
      </c>
      <c r="N226" s="22"/>
    </row>
    <row collapsed="false" customFormat="false" customHeight="false" hidden="false" ht="12.1" outlineLevel="0" r="227">
      <c r="A227" s="20" t="n">
        <v>45386.446446759</v>
      </c>
      <c r="B227" s="16" t="s">
        <v>147</v>
      </c>
      <c r="C227" s="16" t="s">
        <v>228</v>
      </c>
      <c r="D227" s="16" t="s">
        <v>122</v>
      </c>
      <c r="E227" s="16" t="s">
        <v>229</v>
      </c>
      <c r="F227" s="16" t="s">
        <v>19</v>
      </c>
      <c r="G227" s="7" t="n">
        <v>72</v>
      </c>
      <c r="H227" s="6" t="n">
        <v>1.3742</v>
      </c>
      <c r="I227" s="6" t="n">
        <v>-98.94</v>
      </c>
      <c r="J227" s="6" t="n">
        <v>-0</v>
      </c>
      <c r="K227" s="6" t="n">
        <v>-0</v>
      </c>
      <c r="L227" s="6" t="n">
        <v>-0</v>
      </c>
      <c r="M227" s="6" t="s">
        <f>=I227+J227+K227+L227</f>
      </c>
      <c r="N227" s="16"/>
    </row>
    <row collapsed="false" customFormat="false" customHeight="false" hidden="false" ht="12.1" outlineLevel="0" r="228">
      <c r="A228" s="29" t="n">
        <v>45387.002893519</v>
      </c>
      <c r="B228" s="30" t="s">
        <v>155</v>
      </c>
      <c r="C228" s="30" t="s">
        <v>241</v>
      </c>
      <c r="D228" s="30" t="s">
        <v>124</v>
      </c>
      <c r="E228" s="30" t="s">
        <v>200</v>
      </c>
      <c r="F228" s="30" t="s">
        <v>19</v>
      </c>
      <c r="G228" s="31" t="n">
        <v>-4000</v>
      </c>
      <c r="H228" s="32" t="n">
        <v>0.7327</v>
      </c>
      <c r="I228" s="32" t="n">
        <v>2930.8</v>
      </c>
      <c r="J228" s="32" t="n">
        <v>0</v>
      </c>
      <c r="K228" s="32" t="n">
        <v>-2.35</v>
      </c>
      <c r="L228" s="32" t="n">
        <v>-0</v>
      </c>
      <c r="M228" s="6" t="s">
        <f>=I228+J228+K228+L228</f>
      </c>
      <c r="N228" s="30"/>
    </row>
    <row collapsed="false" customFormat="false" customHeight="false" hidden="false" ht="12.1" outlineLevel="0" r="229">
      <c r="A229" s="20" t="n">
        <v>45387.005023148</v>
      </c>
      <c r="B229" s="16" t="s">
        <v>147</v>
      </c>
      <c r="C229" s="16" t="s">
        <v>228</v>
      </c>
      <c r="D229" s="16" t="s">
        <v>122</v>
      </c>
      <c r="E229" s="16" t="s">
        <v>229</v>
      </c>
      <c r="F229" s="16" t="s">
        <v>19</v>
      </c>
      <c r="G229" s="7" t="n">
        <v>2090</v>
      </c>
      <c r="H229" s="6" t="n">
        <v>1.3742</v>
      </c>
      <c r="I229" s="6" t="n">
        <v>-2872.08</v>
      </c>
      <c r="J229" s="6" t="n">
        <v>-0</v>
      </c>
      <c r="K229" s="6" t="n">
        <v>-0</v>
      </c>
      <c r="L229" s="6" t="n">
        <v>-0</v>
      </c>
      <c r="M229" s="6" t="s">
        <f>=I229+J229+K229+L229</f>
      </c>
      <c r="N229" s="16"/>
    </row>
    <row collapsed="false" customFormat="false" customHeight="false" hidden="false" ht="12.1" outlineLevel="0" r="230">
      <c r="A230" s="29" t="n">
        <v>45387.791585648</v>
      </c>
      <c r="B230" s="30" t="s">
        <v>147</v>
      </c>
      <c r="C230" s="30" t="s">
        <v>228</v>
      </c>
      <c r="D230" s="30" t="s">
        <v>124</v>
      </c>
      <c r="E230" s="30" t="s">
        <v>229</v>
      </c>
      <c r="F230" s="30" t="s">
        <v>19</v>
      </c>
      <c r="G230" s="31" t="n">
        <v>-3512</v>
      </c>
      <c r="H230" s="32" t="n">
        <v>1.3758</v>
      </c>
      <c r="I230" s="32" t="n">
        <v>4831.81</v>
      </c>
      <c r="J230" s="32" t="n">
        <v>0</v>
      </c>
      <c r="K230" s="32" t="n">
        <v>-0</v>
      </c>
      <c r="L230" s="32" t="n">
        <v>-0</v>
      </c>
      <c r="M230" s="6" t="s">
        <f>=I230+J230+K230+L230</f>
      </c>
      <c r="N230" s="30"/>
    </row>
    <row collapsed="false" customFormat="false" customHeight="false" hidden="false" ht="12.1" outlineLevel="0" r="231">
      <c r="A231" s="20" t="n">
        <v>45387.792372685</v>
      </c>
      <c r="B231" s="16" t="s">
        <v>150</v>
      </c>
      <c r="C231" s="16" t="s">
        <v>233</v>
      </c>
      <c r="D231" s="16" t="s">
        <v>122</v>
      </c>
      <c r="E231" s="16" t="s">
        <v>200</v>
      </c>
      <c r="F231" s="16" t="s">
        <v>19</v>
      </c>
      <c r="G231" s="7" t="n">
        <v>10</v>
      </c>
      <c r="H231" s="6" t="n">
        <v>224.5</v>
      </c>
      <c r="I231" s="6" t="n">
        <v>-2245</v>
      </c>
      <c r="J231" s="6" t="n">
        <v>-0</v>
      </c>
      <c r="K231" s="6" t="n">
        <v>-1.8</v>
      </c>
      <c r="L231" s="6" t="n">
        <v>-0</v>
      </c>
      <c r="M231" s="6" t="s">
        <f>=I231+J231+K231+L231</f>
      </c>
      <c r="N231" s="16"/>
    </row>
    <row collapsed="false" customFormat="false" customHeight="false" hidden="false" ht="12.1" outlineLevel="0" r="232">
      <c r="A232" s="20" t="n">
        <v>45387.792372685</v>
      </c>
      <c r="B232" s="16" t="s">
        <v>150</v>
      </c>
      <c r="C232" s="16" t="s">
        <v>233</v>
      </c>
      <c r="D232" s="16" t="s">
        <v>122</v>
      </c>
      <c r="E232" s="16" t="s">
        <v>200</v>
      </c>
      <c r="F232" s="16" t="s">
        <v>19</v>
      </c>
      <c r="G232" s="7" t="n">
        <v>10</v>
      </c>
      <c r="H232" s="6" t="n">
        <v>224.56</v>
      </c>
      <c r="I232" s="6" t="n">
        <v>-2245.6</v>
      </c>
      <c r="J232" s="6" t="n">
        <v>-0</v>
      </c>
      <c r="K232" s="6" t="n">
        <v>-1.8</v>
      </c>
      <c r="L232" s="6" t="n">
        <v>-0</v>
      </c>
      <c r="M232" s="6" t="s">
        <f>=I232+J232+K232+L232</f>
      </c>
      <c r="N232" s="16"/>
    </row>
    <row collapsed="false" customFormat="false" customHeight="false" hidden="false" ht="12.1" outlineLevel="0" r="233">
      <c r="A233" s="20" t="n">
        <v>45387.794618056</v>
      </c>
      <c r="B233" s="16" t="s">
        <v>147</v>
      </c>
      <c r="C233" s="16" t="s">
        <v>228</v>
      </c>
      <c r="D233" s="16" t="s">
        <v>122</v>
      </c>
      <c r="E233" s="16" t="s">
        <v>229</v>
      </c>
      <c r="F233" s="16" t="s">
        <v>19</v>
      </c>
      <c r="G233" s="7" t="n">
        <v>275</v>
      </c>
      <c r="H233" s="6" t="n">
        <v>1.3759</v>
      </c>
      <c r="I233" s="6" t="n">
        <v>-378.37</v>
      </c>
      <c r="J233" s="6" t="n">
        <v>-0</v>
      </c>
      <c r="K233" s="6" t="n">
        <v>-0</v>
      </c>
      <c r="L233" s="6" t="n">
        <v>-0</v>
      </c>
      <c r="M233" s="6" t="s">
        <f>=I233+J233+K233+L233</f>
      </c>
      <c r="N233" s="16"/>
    </row>
    <row collapsed="false" customFormat="false" customHeight="false" hidden="false" ht="12.1" outlineLevel="0" r="234">
      <c r="A234" s="20" t="n">
        <v>45392.536840278</v>
      </c>
      <c r="B234" s="16" t="s">
        <v>147</v>
      </c>
      <c r="C234" s="16" t="s">
        <v>228</v>
      </c>
      <c r="D234" s="16" t="s">
        <v>122</v>
      </c>
      <c r="E234" s="16" t="s">
        <v>229</v>
      </c>
      <c r="F234" s="16" t="s">
        <v>19</v>
      </c>
      <c r="G234" s="7" t="n">
        <v>14</v>
      </c>
      <c r="H234" s="6" t="n">
        <v>1.3776</v>
      </c>
      <c r="I234" s="6" t="n">
        <v>-19.29</v>
      </c>
      <c r="J234" s="6" t="n">
        <v>-0</v>
      </c>
      <c r="K234" s="6" t="n">
        <v>-0</v>
      </c>
      <c r="L234" s="6" t="n">
        <v>-0</v>
      </c>
      <c r="M234" s="6" t="s">
        <f>=I234+J234+K234+L234</f>
      </c>
      <c r="N234" s="16"/>
    </row>
    <row collapsed="false" customFormat="false" customHeight="false" hidden="false" ht="12.1" outlineLevel="0" r="235">
      <c r="A235" s="29" t="n">
        <v>45407.498252315</v>
      </c>
      <c r="B235" s="30" t="s">
        <v>157</v>
      </c>
      <c r="C235" s="30" t="s">
        <v>243</v>
      </c>
      <c r="D235" s="30" t="s">
        <v>124</v>
      </c>
      <c r="E235" s="30" t="s">
        <v>200</v>
      </c>
      <c r="F235" s="30" t="s">
        <v>19</v>
      </c>
      <c r="G235" s="31" t="n">
        <v>-50000</v>
      </c>
      <c r="H235" s="32" t="n">
        <v>0.3588</v>
      </c>
      <c r="I235" s="32" t="n">
        <v>17940</v>
      </c>
      <c r="J235" s="32" t="n">
        <v>0</v>
      </c>
      <c r="K235" s="32" t="n">
        <v>-14.35</v>
      </c>
      <c r="L235" s="32" t="n">
        <v>-0</v>
      </c>
      <c r="M235" s="6" t="s">
        <f>=I235+J235+K235+L235</f>
      </c>
      <c r="N235" s="30"/>
    </row>
    <row collapsed="false" customFormat="false" customHeight="false" hidden="false" ht="12.1" outlineLevel="0" r="236">
      <c r="A236" s="29" t="n">
        <v>45407.498518519</v>
      </c>
      <c r="B236" s="30" t="s">
        <v>157</v>
      </c>
      <c r="C236" s="30" t="s">
        <v>243</v>
      </c>
      <c r="D236" s="30" t="s">
        <v>124</v>
      </c>
      <c r="E236" s="30" t="s">
        <v>200</v>
      </c>
      <c r="F236" s="30" t="s">
        <v>19</v>
      </c>
      <c r="G236" s="31" t="n">
        <v>-40000</v>
      </c>
      <c r="H236" s="32" t="n">
        <v>0.3588</v>
      </c>
      <c r="I236" s="32" t="n">
        <v>14352</v>
      </c>
      <c r="J236" s="32" t="n">
        <v>0</v>
      </c>
      <c r="K236" s="32" t="n">
        <v>-7.18</v>
      </c>
      <c r="L236" s="32" t="n">
        <v>-0</v>
      </c>
      <c r="M236" s="6" t="s">
        <f>=I236+J236+K236+L236</f>
      </c>
      <c r="N236" s="30"/>
    </row>
    <row collapsed="false" customFormat="false" customHeight="false" hidden="false" ht="12.1" outlineLevel="0" r="237">
      <c r="A237" s="20" t="n">
        <v>45407.499016204</v>
      </c>
      <c r="B237" s="16" t="s">
        <v>168</v>
      </c>
      <c r="C237" s="16" t="s">
        <v>254</v>
      </c>
      <c r="D237" s="16" t="s">
        <v>122</v>
      </c>
      <c r="E237" s="16" t="s">
        <v>200</v>
      </c>
      <c r="F237" s="16" t="s">
        <v>19</v>
      </c>
      <c r="G237" s="7" t="n">
        <v>100</v>
      </c>
      <c r="H237" s="6" t="n">
        <v>308.05</v>
      </c>
      <c r="I237" s="6" t="n">
        <v>-30805</v>
      </c>
      <c r="J237" s="6" t="n">
        <v>-0</v>
      </c>
      <c r="K237" s="6" t="n">
        <v>-24.64</v>
      </c>
      <c r="L237" s="6" t="n">
        <v>-0</v>
      </c>
      <c r="M237" s="6" t="s">
        <f>=I237+J237+K237+L237</f>
      </c>
      <c r="N237" s="16"/>
    </row>
    <row collapsed="false" customFormat="false" customHeight="false" hidden="false" ht="12.1" outlineLevel="0" r="238">
      <c r="A238" s="20" t="n">
        <v>45407.525023148</v>
      </c>
      <c r="B238" s="16" t="s">
        <v>147</v>
      </c>
      <c r="C238" s="16" t="s">
        <v>228</v>
      </c>
      <c r="D238" s="16" t="s">
        <v>122</v>
      </c>
      <c r="E238" s="16" t="s">
        <v>229</v>
      </c>
      <c r="F238" s="16" t="s">
        <v>19</v>
      </c>
      <c r="G238" s="7" t="n">
        <v>990</v>
      </c>
      <c r="H238" s="6" t="n">
        <v>1.3857</v>
      </c>
      <c r="I238" s="6" t="n">
        <v>-1371.84</v>
      </c>
      <c r="J238" s="6" t="n">
        <v>-0</v>
      </c>
      <c r="K238" s="6" t="n">
        <v>-0</v>
      </c>
      <c r="L238" s="6" t="n">
        <v>-0</v>
      </c>
      <c r="M238" s="6" t="s">
        <f>=I238+J238+K238+L238</f>
      </c>
      <c r="N238" s="16"/>
    </row>
    <row collapsed="false" customFormat="false" customHeight="false" hidden="false" ht="12.1" outlineLevel="0" r="239">
      <c r="A239" s="29" t="n">
        <v>45407.582488426</v>
      </c>
      <c r="B239" s="30" t="s">
        <v>147</v>
      </c>
      <c r="C239" s="30" t="s">
        <v>228</v>
      </c>
      <c r="D239" s="30" t="s">
        <v>124</v>
      </c>
      <c r="E239" s="30" t="s">
        <v>229</v>
      </c>
      <c r="F239" s="30" t="s">
        <v>19</v>
      </c>
      <c r="G239" s="31" t="n">
        <v>-1279</v>
      </c>
      <c r="H239" s="32" t="n">
        <v>1.3856</v>
      </c>
      <c r="I239" s="32" t="n">
        <v>1772.18</v>
      </c>
      <c r="J239" s="32" t="n">
        <v>0</v>
      </c>
      <c r="K239" s="32" t="n">
        <v>-0</v>
      </c>
      <c r="L239" s="32" t="n">
        <v>-0</v>
      </c>
      <c r="M239" s="6" t="s">
        <f>=I239+J239+K239+L239</f>
      </c>
      <c r="N239" s="30"/>
    </row>
    <row collapsed="false" customFormat="false" customHeight="false" hidden="false" ht="12.1" outlineLevel="0" r="240">
      <c r="A240" s="20" t="n">
        <v>45407.676076389</v>
      </c>
      <c r="B240" s="16" t="s">
        <v>151</v>
      </c>
      <c r="C240" s="16" t="s">
        <v>234</v>
      </c>
      <c r="D240" s="16" t="s">
        <v>122</v>
      </c>
      <c r="E240" s="16" t="s">
        <v>200</v>
      </c>
      <c r="F240" s="16" t="s">
        <v>19</v>
      </c>
      <c r="G240" s="7" t="n">
        <v>20</v>
      </c>
      <c r="H240" s="6" t="n">
        <v>86.85</v>
      </c>
      <c r="I240" s="6" t="n">
        <v>-1737</v>
      </c>
      <c r="J240" s="6" t="n">
        <v>-0</v>
      </c>
      <c r="K240" s="6" t="n">
        <v>-0.87</v>
      </c>
      <c r="L240" s="6" t="n">
        <v>-0</v>
      </c>
      <c r="M240" s="6" t="s">
        <f>=I240+J240+K240+L240</f>
      </c>
      <c r="N240" s="16"/>
    </row>
    <row collapsed="false" customFormat="false" customHeight="false" hidden="false" ht="12.1" outlineLevel="0" r="241">
      <c r="A241" s="29" t="n">
        <v>45415.631944444</v>
      </c>
      <c r="B241" s="30" t="s">
        <v>162</v>
      </c>
      <c r="C241" s="30" t="s">
        <v>248</v>
      </c>
      <c r="D241" s="30" t="s">
        <v>124</v>
      </c>
      <c r="E241" s="30" t="s">
        <v>200</v>
      </c>
      <c r="F241" s="30" t="s">
        <v>19</v>
      </c>
      <c r="G241" s="31" t="n">
        <v>-300</v>
      </c>
      <c r="H241" s="32" t="n">
        <v>67.4</v>
      </c>
      <c r="I241" s="32" t="n">
        <v>20220</v>
      </c>
      <c r="J241" s="32" t="n">
        <v>0</v>
      </c>
      <c r="K241" s="32" t="n">
        <v>-16.18</v>
      </c>
      <c r="L241" s="32" t="n">
        <v>-0</v>
      </c>
      <c r="M241" s="6" t="s">
        <f>=I241+J241+K241+L241</f>
      </c>
      <c r="N241" s="30"/>
    </row>
    <row collapsed="false" customFormat="false" customHeight="false" hidden="false" ht="12.1" outlineLevel="0" r="242">
      <c r="A242" s="20" t="n">
        <v>45415.632615741</v>
      </c>
      <c r="B242" s="16" t="s">
        <v>157</v>
      </c>
      <c r="C242" s="16" t="s">
        <v>243</v>
      </c>
      <c r="D242" s="16" t="s">
        <v>122</v>
      </c>
      <c r="E242" s="16" t="s">
        <v>200</v>
      </c>
      <c r="F242" s="16" t="s">
        <v>19</v>
      </c>
      <c r="G242" s="7" t="n">
        <v>50000</v>
      </c>
      <c r="H242" s="6" t="n">
        <v>0.376</v>
      </c>
      <c r="I242" s="6" t="n">
        <v>-18800</v>
      </c>
      <c r="J242" s="6" t="n">
        <v>-0</v>
      </c>
      <c r="K242" s="6" t="n">
        <v>-15.04</v>
      </c>
      <c r="L242" s="6" t="n">
        <v>-0</v>
      </c>
      <c r="M242" s="6" t="s">
        <f>=I242+J242+K242+L242</f>
      </c>
      <c r="N242" s="16"/>
    </row>
    <row collapsed="false" customFormat="false" customHeight="false" hidden="false" ht="12.1" outlineLevel="0" r="243">
      <c r="A243" s="20" t="n">
        <v>45415.633321759</v>
      </c>
      <c r="B243" s="16" t="s">
        <v>147</v>
      </c>
      <c r="C243" s="16" t="s">
        <v>228</v>
      </c>
      <c r="D243" s="16" t="s">
        <v>122</v>
      </c>
      <c r="E243" s="16" t="s">
        <v>229</v>
      </c>
      <c r="F243" s="16" t="s">
        <v>19</v>
      </c>
      <c r="G243" s="7" t="n">
        <v>1050</v>
      </c>
      <c r="H243" s="6" t="n">
        <v>1.3918</v>
      </c>
      <c r="I243" s="6" t="n">
        <v>-1461.39</v>
      </c>
      <c r="J243" s="6" t="n">
        <v>-0</v>
      </c>
      <c r="K243" s="6" t="n">
        <v>-0</v>
      </c>
      <c r="L243" s="6" t="n">
        <v>-0</v>
      </c>
      <c r="M243" s="6" t="s">
        <f>=I243+J243+K243+L243</f>
      </c>
      <c r="N243" s="16"/>
    </row>
    <row collapsed="false" customFormat="false" customHeight="false" hidden="false" ht="12.1" outlineLevel="0" r="244">
      <c r="A244" s="29" t="n">
        <v>45420.781215278</v>
      </c>
      <c r="B244" s="30" t="s">
        <v>151</v>
      </c>
      <c r="C244" s="30" t="s">
        <v>234</v>
      </c>
      <c r="D244" s="30" t="s">
        <v>124</v>
      </c>
      <c r="E244" s="30" t="s">
        <v>200</v>
      </c>
      <c r="F244" s="30" t="s">
        <v>19</v>
      </c>
      <c r="G244" s="31" t="n">
        <v>-210</v>
      </c>
      <c r="H244" s="32" t="n">
        <v>86.8</v>
      </c>
      <c r="I244" s="32" t="n">
        <v>18228</v>
      </c>
      <c r="J244" s="32" t="n">
        <v>0</v>
      </c>
      <c r="K244" s="32" t="n">
        <v>-14.57</v>
      </c>
      <c r="L244" s="32" t="n">
        <v>-0</v>
      </c>
      <c r="M244" s="6" t="s">
        <f>=I244+J244+K244+L244</f>
      </c>
      <c r="N244" s="30"/>
    </row>
    <row collapsed="false" customFormat="false" customHeight="false" hidden="false" ht="12.1" outlineLevel="0" r="245">
      <c r="A245" s="20" t="n">
        <v>45420.781469907</v>
      </c>
      <c r="B245" s="16" t="s">
        <v>157</v>
      </c>
      <c r="C245" s="16" t="s">
        <v>243</v>
      </c>
      <c r="D245" s="16" t="s">
        <v>122</v>
      </c>
      <c r="E245" s="16" t="s">
        <v>200</v>
      </c>
      <c r="F245" s="16" t="s">
        <v>19</v>
      </c>
      <c r="G245" s="7" t="n">
        <v>40000</v>
      </c>
      <c r="H245" s="6" t="n">
        <v>0.3708</v>
      </c>
      <c r="I245" s="6" t="n">
        <v>-14832</v>
      </c>
      <c r="J245" s="6" t="n">
        <v>-0</v>
      </c>
      <c r="K245" s="6" t="n">
        <v>-11.87</v>
      </c>
      <c r="L245" s="6" t="n">
        <v>-0</v>
      </c>
      <c r="M245" s="6" t="s">
        <f>=I245+J245+K245+L245</f>
      </c>
      <c r="N245" s="16"/>
    </row>
    <row collapsed="false" customFormat="false" customHeight="false" hidden="false" ht="12.1" outlineLevel="0" r="246">
      <c r="A246" s="29" t="n">
        <v>45422.61099537</v>
      </c>
      <c r="B246" s="30" t="s">
        <v>147</v>
      </c>
      <c r="C246" s="30" t="s">
        <v>228</v>
      </c>
      <c r="D246" s="30" t="s">
        <v>124</v>
      </c>
      <c r="E246" s="30" t="s">
        <v>229</v>
      </c>
      <c r="F246" s="30" t="s">
        <v>19</v>
      </c>
      <c r="G246" s="31" t="n">
        <v>-1050</v>
      </c>
      <c r="H246" s="32" t="n">
        <v>1.396</v>
      </c>
      <c r="I246" s="32" t="n">
        <v>1465.8</v>
      </c>
      <c r="J246" s="32" t="n">
        <v>0</v>
      </c>
      <c r="K246" s="32" t="n">
        <v>-0</v>
      </c>
      <c r="L246" s="32" t="n">
        <v>-0</v>
      </c>
      <c r="M246" s="6" t="s">
        <f>=I246+J246+K246+L246</f>
      </c>
      <c r="N246" s="30"/>
    </row>
    <row collapsed="false" customFormat="false" customHeight="false" hidden="false" ht="12.1" outlineLevel="0" r="247">
      <c r="A247" s="20" t="n">
        <v>45422.611516204</v>
      </c>
      <c r="B247" s="16" t="s">
        <v>157</v>
      </c>
      <c r="C247" s="16" t="s">
        <v>243</v>
      </c>
      <c r="D247" s="16" t="s">
        <v>122</v>
      </c>
      <c r="E247" s="16" t="s">
        <v>200</v>
      </c>
      <c r="F247" s="16" t="s">
        <v>19</v>
      </c>
      <c r="G247" s="7" t="n">
        <v>10000</v>
      </c>
      <c r="H247" s="6" t="n">
        <v>0.3658</v>
      </c>
      <c r="I247" s="6" t="n">
        <v>-3658</v>
      </c>
      <c r="J247" s="6" t="n">
        <v>-0</v>
      </c>
      <c r="K247" s="6" t="n">
        <v>-2.93</v>
      </c>
      <c r="L247" s="6" t="n">
        <v>-0</v>
      </c>
      <c r="M247" s="6" t="s">
        <f>=I247+J247+K247+L247</f>
      </c>
      <c r="N247" s="16"/>
    </row>
    <row collapsed="false" customFormat="false" customHeight="false" hidden="false" ht="12.1" outlineLevel="0" r="248">
      <c r="A248" s="20" t="n">
        <v>45422.612303241</v>
      </c>
      <c r="B248" s="16" t="s">
        <v>147</v>
      </c>
      <c r="C248" s="16" t="s">
        <v>228</v>
      </c>
      <c r="D248" s="16" t="s">
        <v>122</v>
      </c>
      <c r="E248" s="16" t="s">
        <v>229</v>
      </c>
      <c r="F248" s="16" t="s">
        <v>19</v>
      </c>
      <c r="G248" s="7" t="n">
        <v>850</v>
      </c>
      <c r="H248" s="6" t="n">
        <v>1.3961</v>
      </c>
      <c r="I248" s="6" t="n">
        <v>-1186.69</v>
      </c>
      <c r="J248" s="6" t="n">
        <v>-0</v>
      </c>
      <c r="K248" s="6" t="n">
        <v>-0</v>
      </c>
      <c r="L248" s="6" t="n">
        <v>-0</v>
      </c>
      <c r="M248" s="6" t="s">
        <f>=I248+J248+K248+L248</f>
      </c>
      <c r="N248" s="16"/>
    </row>
    <row collapsed="false" customFormat="false" customHeight="false" hidden="false" ht="12.1" outlineLevel="0" r="249">
      <c r="A249" s="29" t="n">
        <v>45444.009537037</v>
      </c>
      <c r="B249" s="30" t="s">
        <v>168</v>
      </c>
      <c r="C249" s="30" t="s">
        <v>254</v>
      </c>
      <c r="D249" s="30" t="s">
        <v>124</v>
      </c>
      <c r="E249" s="30" t="s">
        <v>200</v>
      </c>
      <c r="F249" s="30" t="s">
        <v>19</v>
      </c>
      <c r="G249" s="31" t="n">
        <v>-10</v>
      </c>
      <c r="H249" s="32" t="n">
        <v>283.25</v>
      </c>
      <c r="I249" s="32" t="n">
        <v>2832.5</v>
      </c>
      <c r="J249" s="32" t="n">
        <v>0</v>
      </c>
      <c r="K249" s="32" t="n">
        <v>-2.27</v>
      </c>
      <c r="L249" s="32" t="n">
        <v>-0</v>
      </c>
      <c r="M249" s="6" t="s">
        <f>=I249+J249+K249+L249</f>
      </c>
      <c r="N249" s="30"/>
    </row>
    <row collapsed="false" customFormat="false" customHeight="false" hidden="false" ht="12.1" outlineLevel="0" r="250">
      <c r="A250" s="29" t="n">
        <v>45444.009537037</v>
      </c>
      <c r="B250" s="30" t="s">
        <v>168</v>
      </c>
      <c r="C250" s="30" t="s">
        <v>254</v>
      </c>
      <c r="D250" s="30" t="s">
        <v>124</v>
      </c>
      <c r="E250" s="30" t="s">
        <v>200</v>
      </c>
      <c r="F250" s="30" t="s">
        <v>19</v>
      </c>
      <c r="G250" s="31" t="n">
        <v>-90</v>
      </c>
      <c r="H250" s="32" t="n">
        <v>283.2</v>
      </c>
      <c r="I250" s="32" t="n">
        <v>25488</v>
      </c>
      <c r="J250" s="32" t="n">
        <v>0</v>
      </c>
      <c r="K250" s="32" t="n">
        <v>-20.39</v>
      </c>
      <c r="L250" s="32" t="n">
        <v>-0</v>
      </c>
      <c r="M250" s="6" t="s">
        <f>=I250+J250+K250+L250</f>
      </c>
      <c r="N250" s="30"/>
    </row>
    <row collapsed="false" customFormat="false" customHeight="false" hidden="false" ht="12.1" outlineLevel="0" r="251">
      <c r="A251" s="29" t="n">
        <v>45444.009826389</v>
      </c>
      <c r="B251" s="30" t="s">
        <v>150</v>
      </c>
      <c r="C251" s="30" t="s">
        <v>233</v>
      </c>
      <c r="D251" s="30" t="s">
        <v>124</v>
      </c>
      <c r="E251" s="30" t="s">
        <v>200</v>
      </c>
      <c r="F251" s="30" t="s">
        <v>19</v>
      </c>
      <c r="G251" s="31" t="n">
        <v>-20</v>
      </c>
      <c r="H251" s="32" t="n">
        <v>183.54</v>
      </c>
      <c r="I251" s="32" t="n">
        <v>3670.8</v>
      </c>
      <c r="J251" s="32" t="n">
        <v>0</v>
      </c>
      <c r="K251" s="32" t="n">
        <v>-2.94</v>
      </c>
      <c r="L251" s="32" t="n">
        <v>-0</v>
      </c>
      <c r="M251" s="6" t="s">
        <f>=I251+J251+K251+L251</f>
      </c>
      <c r="N251" s="30"/>
    </row>
    <row collapsed="false" customFormat="false" customHeight="false" hidden="false" ht="12.1" outlineLevel="0" r="252">
      <c r="A252" s="29" t="n">
        <v>45444.009826389</v>
      </c>
      <c r="B252" s="30" t="s">
        <v>150</v>
      </c>
      <c r="C252" s="30" t="s">
        <v>233</v>
      </c>
      <c r="D252" s="30" t="s">
        <v>124</v>
      </c>
      <c r="E252" s="30" t="s">
        <v>200</v>
      </c>
      <c r="F252" s="30" t="s">
        <v>19</v>
      </c>
      <c r="G252" s="31" t="n">
        <v>-60</v>
      </c>
      <c r="H252" s="32" t="n">
        <v>183.52</v>
      </c>
      <c r="I252" s="32" t="n">
        <v>11011.2</v>
      </c>
      <c r="J252" s="32" t="n">
        <v>0</v>
      </c>
      <c r="K252" s="32" t="n">
        <v>-8.81</v>
      </c>
      <c r="L252" s="32" t="n">
        <v>-0</v>
      </c>
      <c r="M252" s="6" t="s">
        <f>=I252+J252+K252+L252</f>
      </c>
      <c r="N252" s="30"/>
    </row>
    <row collapsed="false" customFormat="false" customHeight="false" hidden="false" ht="12.1" outlineLevel="0" r="253">
      <c r="A253" s="29" t="n">
        <v>45444.010173611</v>
      </c>
      <c r="B253" s="30" t="s">
        <v>159</v>
      </c>
      <c r="C253" s="30" t="s">
        <v>245</v>
      </c>
      <c r="D253" s="30" t="s">
        <v>124</v>
      </c>
      <c r="E253" s="30" t="s">
        <v>200</v>
      </c>
      <c r="F253" s="30" t="s">
        <v>19</v>
      </c>
      <c r="G253" s="31" t="n">
        <v>-10</v>
      </c>
      <c r="H253" s="32" t="n">
        <v>312.76</v>
      </c>
      <c r="I253" s="32" t="n">
        <v>3127.6</v>
      </c>
      <c r="J253" s="32" t="n">
        <v>0</v>
      </c>
      <c r="K253" s="32" t="n">
        <v>-2.5</v>
      </c>
      <c r="L253" s="32" t="n">
        <v>-0</v>
      </c>
      <c r="M253" s="6" t="s">
        <f>=I253+J253+K253+L253</f>
      </c>
      <c r="N253" s="30"/>
    </row>
    <row collapsed="false" customFormat="false" customHeight="false" hidden="false" ht="12.1" outlineLevel="0" r="254">
      <c r="A254" s="29" t="n">
        <v>45444.010219907</v>
      </c>
      <c r="B254" s="30" t="s">
        <v>159</v>
      </c>
      <c r="C254" s="30" t="s">
        <v>245</v>
      </c>
      <c r="D254" s="30" t="s">
        <v>124</v>
      </c>
      <c r="E254" s="30" t="s">
        <v>200</v>
      </c>
      <c r="F254" s="30" t="s">
        <v>19</v>
      </c>
      <c r="G254" s="31" t="n">
        <v>-20</v>
      </c>
      <c r="H254" s="32" t="n">
        <v>312.76</v>
      </c>
      <c r="I254" s="32" t="n">
        <v>6255.2</v>
      </c>
      <c r="J254" s="32" t="n">
        <v>0</v>
      </c>
      <c r="K254" s="32" t="n">
        <v>-3.13</v>
      </c>
      <c r="L254" s="32" t="n">
        <v>-0</v>
      </c>
      <c r="M254" s="6" t="s">
        <f>=I254+J254+K254+L254</f>
      </c>
      <c r="N254" s="30"/>
    </row>
    <row collapsed="false" customFormat="false" customHeight="false" hidden="false" ht="12.1" outlineLevel="0" r="255">
      <c r="A255" s="20" t="n">
        <v>45444.012511574</v>
      </c>
      <c r="B255" s="16" t="s">
        <v>147</v>
      </c>
      <c r="C255" s="16" t="s">
        <v>228</v>
      </c>
      <c r="D255" s="16" t="s">
        <v>122</v>
      </c>
      <c r="E255" s="16" t="s">
        <v>229</v>
      </c>
      <c r="F255" s="16" t="s">
        <v>19</v>
      </c>
      <c r="G255" s="7" t="n">
        <v>36000</v>
      </c>
      <c r="H255" s="6" t="n">
        <v>1.4085</v>
      </c>
      <c r="I255" s="6" t="n">
        <v>-50706</v>
      </c>
      <c r="J255" s="6" t="n">
        <v>-0</v>
      </c>
      <c r="K255" s="6" t="n">
        <v>-0</v>
      </c>
      <c r="L255" s="6" t="n">
        <v>-0</v>
      </c>
      <c r="M255" s="6" t="s">
        <f>=I255+J255+K255+L255</f>
      </c>
      <c r="N255" s="16"/>
    </row>
    <row collapsed="false" customFormat="false" customHeight="false" hidden="false" ht="12.1" outlineLevel="0" r="256">
      <c r="A256" s="20" t="n">
        <v>45444.012800926</v>
      </c>
      <c r="B256" s="16" t="s">
        <v>147</v>
      </c>
      <c r="C256" s="16" t="s">
        <v>228</v>
      </c>
      <c r="D256" s="16" t="s">
        <v>122</v>
      </c>
      <c r="E256" s="16" t="s">
        <v>229</v>
      </c>
      <c r="F256" s="16" t="s">
        <v>19</v>
      </c>
      <c r="G256" s="7" t="n">
        <v>850</v>
      </c>
      <c r="H256" s="6" t="n">
        <v>1.4085</v>
      </c>
      <c r="I256" s="6" t="n">
        <v>-1197.23</v>
      </c>
      <c r="J256" s="6" t="n">
        <v>-0</v>
      </c>
      <c r="K256" s="6" t="n">
        <v>-0</v>
      </c>
      <c r="L256" s="6" t="n">
        <v>-0</v>
      </c>
      <c r="M256" s="6" t="s">
        <f>=I256+J256+K256+L256</f>
      </c>
      <c r="N256" s="16"/>
    </row>
    <row collapsed="false" customFormat="false" customHeight="false" hidden="false" ht="12.1" outlineLevel="0" r="257">
      <c r="A257" s="29" t="n">
        <v>45446.705578704</v>
      </c>
      <c r="B257" s="30" t="s">
        <v>157</v>
      </c>
      <c r="C257" s="30" t="s">
        <v>243</v>
      </c>
      <c r="D257" s="30" t="s">
        <v>124</v>
      </c>
      <c r="E257" s="30" t="s">
        <v>200</v>
      </c>
      <c r="F257" s="30" t="s">
        <v>19</v>
      </c>
      <c r="G257" s="31" t="n">
        <v>-10000</v>
      </c>
      <c r="H257" s="32" t="n">
        <v>0.3277</v>
      </c>
      <c r="I257" s="32" t="n">
        <v>3277</v>
      </c>
      <c r="J257" s="32" t="n">
        <v>0</v>
      </c>
      <c r="K257" s="32" t="n">
        <v>-2.63</v>
      </c>
      <c r="L257" s="32" t="n">
        <v>-0</v>
      </c>
      <c r="M257" s="6" t="s">
        <f>=I257+J257+K257+L257</f>
      </c>
      <c r="N257" s="30"/>
    </row>
    <row collapsed="false" customFormat="false" customHeight="false" hidden="false" ht="12.1" outlineLevel="0" r="258">
      <c r="A258" s="29" t="n">
        <v>45446.705625</v>
      </c>
      <c r="B258" s="30" t="s">
        <v>157</v>
      </c>
      <c r="C258" s="30" t="s">
        <v>243</v>
      </c>
      <c r="D258" s="30" t="s">
        <v>124</v>
      </c>
      <c r="E258" s="30" t="s">
        <v>200</v>
      </c>
      <c r="F258" s="30" t="s">
        <v>19</v>
      </c>
      <c r="G258" s="31" t="n">
        <v>-70000</v>
      </c>
      <c r="H258" s="32" t="n">
        <v>0.3277</v>
      </c>
      <c r="I258" s="32" t="n">
        <v>22939</v>
      </c>
      <c r="J258" s="32" t="n">
        <v>0</v>
      </c>
      <c r="K258" s="32" t="n">
        <v>-11.47</v>
      </c>
      <c r="L258" s="32" t="n">
        <v>-0</v>
      </c>
      <c r="M258" s="6" t="s">
        <f>=I258+J258+K258+L258</f>
      </c>
      <c r="N258" s="30"/>
    </row>
    <row collapsed="false" customFormat="false" customHeight="false" hidden="false" ht="12.1" outlineLevel="0" r="259">
      <c r="A259" s="29" t="n">
        <v>45446.705636574</v>
      </c>
      <c r="B259" s="30" t="s">
        <v>157</v>
      </c>
      <c r="C259" s="30" t="s">
        <v>243</v>
      </c>
      <c r="D259" s="30" t="s">
        <v>124</v>
      </c>
      <c r="E259" s="30" t="s">
        <v>200</v>
      </c>
      <c r="F259" s="30" t="s">
        <v>19</v>
      </c>
      <c r="G259" s="31" t="n">
        <v>-20000</v>
      </c>
      <c r="H259" s="32" t="n">
        <v>0.3277</v>
      </c>
      <c r="I259" s="32" t="n">
        <v>6554</v>
      </c>
      <c r="J259" s="32" t="n">
        <v>0</v>
      </c>
      <c r="K259" s="32" t="n">
        <v>-3.28</v>
      </c>
      <c r="L259" s="32" t="n">
        <v>-0</v>
      </c>
      <c r="M259" s="6" t="s">
        <f>=I259+J259+K259+L259</f>
      </c>
      <c r="N259" s="30"/>
    </row>
    <row collapsed="false" customFormat="false" customHeight="false" hidden="false" ht="12.1" outlineLevel="0" r="260">
      <c r="A260" s="20" t="n">
        <v>45446.706770833</v>
      </c>
      <c r="B260" s="16" t="s">
        <v>147</v>
      </c>
      <c r="C260" s="16" t="s">
        <v>228</v>
      </c>
      <c r="D260" s="16" t="s">
        <v>122</v>
      </c>
      <c r="E260" s="16" t="s">
        <v>229</v>
      </c>
      <c r="F260" s="16" t="s">
        <v>19</v>
      </c>
      <c r="G260" s="7" t="n">
        <v>23550</v>
      </c>
      <c r="H260" s="6" t="n">
        <v>1.4092</v>
      </c>
      <c r="I260" s="6" t="n">
        <v>-33186.66</v>
      </c>
      <c r="J260" s="6" t="n">
        <v>-0</v>
      </c>
      <c r="K260" s="6" t="n">
        <v>-0</v>
      </c>
      <c r="L260" s="6" t="n">
        <v>-0</v>
      </c>
      <c r="M260" s="6" t="s">
        <f>=I260+J260+K260+L260</f>
      </c>
      <c r="N260" s="16"/>
    </row>
    <row collapsed="false" customFormat="false" customHeight="false" hidden="false" ht="12.1" outlineLevel="0" r="261">
      <c r="A261" s="29" t="n">
        <v>45447.844143519</v>
      </c>
      <c r="B261" s="30" t="s">
        <v>147</v>
      </c>
      <c r="C261" s="30" t="s">
        <v>228</v>
      </c>
      <c r="D261" s="30" t="s">
        <v>124</v>
      </c>
      <c r="E261" s="30" t="s">
        <v>229</v>
      </c>
      <c r="F261" s="30" t="s">
        <v>19</v>
      </c>
      <c r="G261" s="31" t="n">
        <v>-61250</v>
      </c>
      <c r="H261" s="32" t="n">
        <v>1.4097</v>
      </c>
      <c r="I261" s="32" t="n">
        <v>86344.13</v>
      </c>
      <c r="J261" s="32" t="n">
        <v>0</v>
      </c>
      <c r="K261" s="32" t="n">
        <v>-0</v>
      </c>
      <c r="L261" s="32" t="n">
        <v>-0</v>
      </c>
      <c r="M261" s="6" t="s">
        <f>=I261+J261+K261+L261</f>
      </c>
      <c r="N261" s="30"/>
    </row>
    <row collapsed="false" customFormat="false" customHeight="false" hidden="false" ht="12.1" outlineLevel="0" r="262">
      <c r="A262" s="20" t="n">
        <v>45447.845185185</v>
      </c>
      <c r="B262" s="16" t="s">
        <v>168</v>
      </c>
      <c r="C262" s="16" t="s">
        <v>254</v>
      </c>
      <c r="D262" s="16" t="s">
        <v>122</v>
      </c>
      <c r="E262" s="16" t="s">
        <v>200</v>
      </c>
      <c r="F262" s="16" t="s">
        <v>19</v>
      </c>
      <c r="G262" s="7" t="n">
        <v>100</v>
      </c>
      <c r="H262" s="6" t="n">
        <v>293.1</v>
      </c>
      <c r="I262" s="6" t="n">
        <v>-29310</v>
      </c>
      <c r="J262" s="6" t="n">
        <v>-0</v>
      </c>
      <c r="K262" s="6" t="n">
        <v>-23.46</v>
      </c>
      <c r="L262" s="6" t="n">
        <v>-0</v>
      </c>
      <c r="M262" s="6" t="s">
        <f>=I262+J262+K262+L262</f>
      </c>
      <c r="N262" s="16"/>
    </row>
    <row collapsed="false" customFormat="false" customHeight="false" hidden="false" ht="12.1" outlineLevel="0" r="263">
      <c r="A263" s="20" t="n">
        <v>45447.846076389</v>
      </c>
      <c r="B263" s="16" t="s">
        <v>140</v>
      </c>
      <c r="C263" s="16" t="s">
        <v>218</v>
      </c>
      <c r="D263" s="16" t="s">
        <v>122</v>
      </c>
      <c r="E263" s="16" t="s">
        <v>200</v>
      </c>
      <c r="F263" s="16" t="s">
        <v>19</v>
      </c>
      <c r="G263" s="7" t="n">
        <v>15</v>
      </c>
      <c r="H263" s="6" t="n">
        <v>1823.6</v>
      </c>
      <c r="I263" s="6" t="n">
        <v>-27354</v>
      </c>
      <c r="J263" s="6" t="n">
        <v>-0</v>
      </c>
      <c r="K263" s="6" t="n">
        <v>-21.89</v>
      </c>
      <c r="L263" s="6" t="n">
        <v>-0</v>
      </c>
      <c r="M263" s="6" t="s">
        <f>=I263+J263+K263+L263</f>
      </c>
      <c r="N263" s="16"/>
    </row>
    <row collapsed="false" customFormat="false" customHeight="false" hidden="false" ht="12.1" outlineLevel="0" r="264">
      <c r="A264" s="20" t="n">
        <v>45447.847118056</v>
      </c>
      <c r="B264" s="16" t="s">
        <v>169</v>
      </c>
      <c r="C264" s="16" t="s">
        <v>255</v>
      </c>
      <c r="D264" s="16" t="s">
        <v>122</v>
      </c>
      <c r="E264" s="16" t="s">
        <v>200</v>
      </c>
      <c r="F264" s="16" t="s">
        <v>19</v>
      </c>
      <c r="G264" s="7" t="n">
        <v>25</v>
      </c>
      <c r="H264" s="6" t="n">
        <v>677</v>
      </c>
      <c r="I264" s="6" t="n">
        <v>-16925</v>
      </c>
      <c r="J264" s="6" t="n">
        <v>-0</v>
      </c>
      <c r="K264" s="6" t="n">
        <v>-13.54</v>
      </c>
      <c r="L264" s="6" t="n">
        <v>-0</v>
      </c>
      <c r="M264" s="6" t="s">
        <f>=I264+J264+K264+L264</f>
      </c>
      <c r="N264" s="16"/>
    </row>
    <row collapsed="false" customFormat="false" customHeight="false" hidden="false" ht="12.1" outlineLevel="0" r="265">
      <c r="A265" s="20" t="n">
        <v>45447.847511574</v>
      </c>
      <c r="B265" s="16" t="s">
        <v>159</v>
      </c>
      <c r="C265" s="16" t="s">
        <v>245</v>
      </c>
      <c r="D265" s="16" t="s">
        <v>122</v>
      </c>
      <c r="E265" s="16" t="s">
        <v>200</v>
      </c>
      <c r="F265" s="16" t="s">
        <v>19</v>
      </c>
      <c r="G265" s="7" t="n">
        <v>40</v>
      </c>
      <c r="H265" s="6" t="n">
        <v>314.35</v>
      </c>
      <c r="I265" s="6" t="n">
        <v>-12574</v>
      </c>
      <c r="J265" s="6" t="n">
        <v>-0</v>
      </c>
      <c r="K265" s="6" t="n">
        <v>-10.06</v>
      </c>
      <c r="L265" s="6" t="n">
        <v>-0</v>
      </c>
      <c r="M265" s="6" t="s">
        <f>=I265+J265+K265+L265</f>
      </c>
      <c r="N265" s="16"/>
    </row>
    <row collapsed="false" customFormat="false" customHeight="false" hidden="false" ht="12.1" outlineLevel="0" r="266">
      <c r="A266" s="20" t="n">
        <v>45447.848530093</v>
      </c>
      <c r="B266" s="16" t="s">
        <v>147</v>
      </c>
      <c r="C266" s="16" t="s">
        <v>228</v>
      </c>
      <c r="D266" s="16" t="s">
        <v>122</v>
      </c>
      <c r="E266" s="16" t="s">
        <v>229</v>
      </c>
      <c r="F266" s="16" t="s">
        <v>19</v>
      </c>
      <c r="G266" s="7" t="n">
        <v>95</v>
      </c>
      <c r="H266" s="6" t="n">
        <v>1.4098</v>
      </c>
      <c r="I266" s="6" t="n">
        <v>-133.93</v>
      </c>
      <c r="J266" s="6" t="n">
        <v>-0</v>
      </c>
      <c r="K266" s="6" t="n">
        <v>-0</v>
      </c>
      <c r="L266" s="6" t="n">
        <v>-0</v>
      </c>
      <c r="M266" s="6" t="s">
        <f>=I266+J266+K266+L266</f>
      </c>
      <c r="N266" s="16"/>
    </row>
    <row collapsed="false" customFormat="false" customHeight="false" hidden="false" ht="12.1" outlineLevel="0" r="267">
      <c r="A267" s="29" t="n">
        <v>45460.761145833</v>
      </c>
      <c r="B267" s="30" t="s">
        <v>169</v>
      </c>
      <c r="C267" s="30" t="s">
        <v>255</v>
      </c>
      <c r="D267" s="30" t="s">
        <v>124</v>
      </c>
      <c r="E267" s="30" t="s">
        <v>200</v>
      </c>
      <c r="F267" s="30" t="s">
        <v>19</v>
      </c>
      <c r="G267" s="31" t="n">
        <v>-1</v>
      </c>
      <c r="H267" s="32" t="n">
        <v>678.2</v>
      </c>
      <c r="I267" s="32" t="n">
        <v>678.2</v>
      </c>
      <c r="J267" s="32" t="n">
        <v>0</v>
      </c>
      <c r="K267" s="32" t="n">
        <v>-0.34</v>
      </c>
      <c r="L267" s="32" t="n">
        <v>-0</v>
      </c>
      <c r="M267" s="6" t="s">
        <f>=I267+J267+K267+L267</f>
      </c>
      <c r="N267" s="30"/>
    </row>
    <row collapsed="false" customFormat="false" customHeight="false" hidden="false" ht="12.1" outlineLevel="0" r="268">
      <c r="A268" s="29" t="n">
        <v>45460.761469907</v>
      </c>
      <c r="B268" s="30" t="s">
        <v>169</v>
      </c>
      <c r="C268" s="30" t="s">
        <v>255</v>
      </c>
      <c r="D268" s="30" t="s">
        <v>124</v>
      </c>
      <c r="E268" s="30" t="s">
        <v>200</v>
      </c>
      <c r="F268" s="30" t="s">
        <v>19</v>
      </c>
      <c r="G268" s="31" t="n">
        <v>-24</v>
      </c>
      <c r="H268" s="32" t="n">
        <v>678.2</v>
      </c>
      <c r="I268" s="32" t="n">
        <v>16276.8</v>
      </c>
      <c r="J268" s="32" t="n">
        <v>0</v>
      </c>
      <c r="K268" s="32" t="n">
        <v>-13.03</v>
      </c>
      <c r="L268" s="32" t="n">
        <v>-0</v>
      </c>
      <c r="M268" s="6" t="s">
        <f>=I268+J268+K268+L268</f>
      </c>
      <c r="N268" s="30"/>
    </row>
    <row collapsed="false" customFormat="false" customHeight="false" hidden="false" ht="12.1" outlineLevel="0" r="269">
      <c r="A269" s="20" t="n">
        <v>45460.767835648</v>
      </c>
      <c r="B269" s="16" t="s">
        <v>170</v>
      </c>
      <c r="C269" s="16" t="s">
        <v>256</v>
      </c>
      <c r="D269" s="16" t="s">
        <v>122</v>
      </c>
      <c r="E269" s="16" t="s">
        <v>200</v>
      </c>
      <c r="F269" s="16" t="s">
        <v>19</v>
      </c>
      <c r="G269" s="7" t="n">
        <v>2</v>
      </c>
      <c r="H269" s="6" t="n">
        <v>1072</v>
      </c>
      <c r="I269" s="6" t="n">
        <v>-2144</v>
      </c>
      <c r="J269" s="6" t="n">
        <v>-0</v>
      </c>
      <c r="K269" s="6" t="n">
        <v>-1.71</v>
      </c>
      <c r="L269" s="6" t="n">
        <v>-0</v>
      </c>
      <c r="M269" s="6" t="s">
        <f>=I269+J269+K269+L269</f>
      </c>
      <c r="N269" s="16"/>
    </row>
    <row collapsed="false" customFormat="false" customHeight="false" hidden="false" ht="12.1" outlineLevel="0" r="270">
      <c r="A270" s="20" t="n">
        <v>45460.767835648</v>
      </c>
      <c r="B270" s="16" t="s">
        <v>170</v>
      </c>
      <c r="C270" s="16" t="s">
        <v>256</v>
      </c>
      <c r="D270" s="16" t="s">
        <v>122</v>
      </c>
      <c r="E270" s="16" t="s">
        <v>200</v>
      </c>
      <c r="F270" s="16" t="s">
        <v>19</v>
      </c>
      <c r="G270" s="7" t="n">
        <v>3</v>
      </c>
      <c r="H270" s="6" t="n">
        <v>1072</v>
      </c>
      <c r="I270" s="6" t="n">
        <v>-3216</v>
      </c>
      <c r="J270" s="6" t="n">
        <v>-0</v>
      </c>
      <c r="K270" s="6" t="n">
        <v>-2.57</v>
      </c>
      <c r="L270" s="6" t="n">
        <v>-0</v>
      </c>
      <c r="M270" s="6" t="s">
        <f>=I270+J270+K270+L270</f>
      </c>
      <c r="N270" s="16"/>
    </row>
    <row collapsed="false" customFormat="false" customHeight="false" hidden="false" ht="12.1" outlineLevel="0" r="271">
      <c r="A271" s="20" t="n">
        <v>45460.778321759</v>
      </c>
      <c r="B271" s="16" t="s">
        <v>171</v>
      </c>
      <c r="C271" s="16" t="s">
        <v>257</v>
      </c>
      <c r="D271" s="16" t="s">
        <v>122</v>
      </c>
      <c r="E271" s="16" t="s">
        <v>200</v>
      </c>
      <c r="F271" s="16" t="s">
        <v>19</v>
      </c>
      <c r="G271" s="7" t="n">
        <v>30</v>
      </c>
      <c r="H271" s="6" t="n">
        <v>95.98</v>
      </c>
      <c r="I271" s="6" t="n">
        <v>-2879.4</v>
      </c>
      <c r="J271" s="6" t="n">
        <v>-0</v>
      </c>
      <c r="K271" s="6" t="n">
        <v>-2.31</v>
      </c>
      <c r="L271" s="6" t="n">
        <v>-0</v>
      </c>
      <c r="M271" s="6" t="s">
        <f>=I271+J271+K271+L271</f>
      </c>
      <c r="N271" s="16"/>
    </row>
    <row collapsed="false" customFormat="false" customHeight="false" hidden="false" ht="12.1" outlineLevel="0" r="272">
      <c r="A272" s="20" t="n">
        <v>45460.779143519</v>
      </c>
      <c r="B272" s="16" t="s">
        <v>171</v>
      </c>
      <c r="C272" s="16" t="s">
        <v>257</v>
      </c>
      <c r="D272" s="16" t="s">
        <v>122</v>
      </c>
      <c r="E272" s="16" t="s">
        <v>200</v>
      </c>
      <c r="F272" s="16" t="s">
        <v>19</v>
      </c>
      <c r="G272" s="7" t="n">
        <v>20</v>
      </c>
      <c r="H272" s="6" t="n">
        <v>95.98</v>
      </c>
      <c r="I272" s="6" t="n">
        <v>-1919.6</v>
      </c>
      <c r="J272" s="6" t="n">
        <v>-0</v>
      </c>
      <c r="K272" s="6" t="n">
        <v>-0.96</v>
      </c>
      <c r="L272" s="6" t="n">
        <v>-0</v>
      </c>
      <c r="M272" s="6" t="s">
        <f>=I272+J272+K272+L272</f>
      </c>
      <c r="N272" s="16"/>
    </row>
    <row collapsed="false" customFormat="false" customHeight="false" hidden="false" ht="12.1" outlineLevel="0" r="273">
      <c r="A273" s="20" t="n">
        <v>45460.781446759</v>
      </c>
      <c r="B273" s="16" t="s">
        <v>170</v>
      </c>
      <c r="C273" s="16" t="s">
        <v>256</v>
      </c>
      <c r="D273" s="16" t="s">
        <v>122</v>
      </c>
      <c r="E273" s="16" t="s">
        <v>200</v>
      </c>
      <c r="F273" s="16" t="s">
        <v>19</v>
      </c>
      <c r="G273" s="7" t="n">
        <v>6</v>
      </c>
      <c r="H273" s="6" t="n">
        <v>1070.6</v>
      </c>
      <c r="I273" s="6" t="n">
        <v>-6423.6</v>
      </c>
      <c r="J273" s="6" t="n">
        <v>-0</v>
      </c>
      <c r="K273" s="6" t="n">
        <v>-5.14</v>
      </c>
      <c r="L273" s="6" t="n">
        <v>-0</v>
      </c>
      <c r="M273" s="6" t="s">
        <f>=I273+J273+K273+L273</f>
      </c>
      <c r="N273" s="16"/>
    </row>
    <row collapsed="false" customFormat="false" customHeight="false" hidden="false" ht="12.1" outlineLevel="0" r="274">
      <c r="A274" s="20" t="n">
        <v>45460.782222222</v>
      </c>
      <c r="B274" s="16" t="s">
        <v>147</v>
      </c>
      <c r="C274" s="16" t="s">
        <v>228</v>
      </c>
      <c r="D274" s="16" t="s">
        <v>122</v>
      </c>
      <c r="E274" s="16" t="s">
        <v>229</v>
      </c>
      <c r="F274" s="16" t="s">
        <v>19</v>
      </c>
      <c r="G274" s="7" t="n">
        <v>240</v>
      </c>
      <c r="H274" s="6" t="n">
        <v>1.4178</v>
      </c>
      <c r="I274" s="6" t="n">
        <v>-340.27</v>
      </c>
      <c r="J274" s="6" t="n">
        <v>-0</v>
      </c>
      <c r="K274" s="6" t="n">
        <v>-0</v>
      </c>
      <c r="L274" s="6" t="n">
        <v>-0</v>
      </c>
      <c r="M274" s="6" t="s">
        <f>=I274+J274+K274+L274</f>
      </c>
      <c r="N274" s="16"/>
    </row>
    <row collapsed="false" customFormat="false" customHeight="false" hidden="false" ht="12.1" outlineLevel="0" r="275">
      <c r="A275" s="29" t="n">
        <v>45460.787881944</v>
      </c>
      <c r="B275" s="30" t="s">
        <v>170</v>
      </c>
      <c r="C275" s="30" t="s">
        <v>256</v>
      </c>
      <c r="D275" s="30" t="s">
        <v>124</v>
      </c>
      <c r="E275" s="30" t="s">
        <v>200</v>
      </c>
      <c r="F275" s="30" t="s">
        <v>19</v>
      </c>
      <c r="G275" s="31" t="n">
        <v>-3</v>
      </c>
      <c r="H275" s="32" t="n">
        <v>1057.8</v>
      </c>
      <c r="I275" s="32" t="n">
        <v>3173.4</v>
      </c>
      <c r="J275" s="32" t="n">
        <v>0</v>
      </c>
      <c r="K275" s="32" t="n">
        <v>-2.54</v>
      </c>
      <c r="L275" s="32" t="n">
        <v>-0</v>
      </c>
      <c r="M275" s="6" t="s">
        <f>=I275+J275+K275+L275</f>
      </c>
      <c r="N275" s="30"/>
    </row>
    <row collapsed="false" customFormat="false" customHeight="false" hidden="false" ht="12.1" outlineLevel="0" r="276">
      <c r="A276" s="29" t="n">
        <v>45460.787881944</v>
      </c>
      <c r="B276" s="30" t="s">
        <v>170</v>
      </c>
      <c r="C276" s="30" t="s">
        <v>256</v>
      </c>
      <c r="D276" s="30" t="s">
        <v>124</v>
      </c>
      <c r="E276" s="30" t="s">
        <v>200</v>
      </c>
      <c r="F276" s="30" t="s">
        <v>19</v>
      </c>
      <c r="G276" s="31" t="n">
        <v>-8</v>
      </c>
      <c r="H276" s="32" t="n">
        <v>1057.8</v>
      </c>
      <c r="I276" s="32" t="n">
        <v>8462.4</v>
      </c>
      <c r="J276" s="32" t="n">
        <v>0</v>
      </c>
      <c r="K276" s="32" t="n">
        <v>-6.77</v>
      </c>
      <c r="L276" s="32" t="n">
        <v>-0</v>
      </c>
      <c r="M276" s="6" t="s">
        <f>=I276+J276+K276+L276</f>
      </c>
      <c r="N276" s="30"/>
    </row>
    <row collapsed="false" customFormat="false" customHeight="false" hidden="false" ht="12.1" outlineLevel="0" r="277">
      <c r="A277" s="20" t="n">
        <v>45460.791041667</v>
      </c>
      <c r="B277" s="16" t="s">
        <v>128</v>
      </c>
      <c r="C277" s="16" t="s">
        <v>202</v>
      </c>
      <c r="D277" s="16" t="s">
        <v>122</v>
      </c>
      <c r="E277" s="16" t="s">
        <v>200</v>
      </c>
      <c r="F277" s="16" t="s">
        <v>19</v>
      </c>
      <c r="G277" s="7" t="n">
        <v>10</v>
      </c>
      <c r="H277" s="6" t="n">
        <v>55.13</v>
      </c>
      <c r="I277" s="6" t="n">
        <v>-551.3</v>
      </c>
      <c r="J277" s="6" t="n">
        <v>-0</v>
      </c>
      <c r="K277" s="6" t="n">
        <v>-0.45</v>
      </c>
      <c r="L277" s="6" t="n">
        <v>-0</v>
      </c>
      <c r="M277" s="6" t="s">
        <f>=I277+J277+K277+L277</f>
      </c>
      <c r="N277" s="16"/>
    </row>
    <row collapsed="false" customFormat="false" customHeight="false" hidden="false" ht="12.1" outlineLevel="0" r="278">
      <c r="A278" s="20" t="n">
        <v>45460.791041667</v>
      </c>
      <c r="B278" s="16" t="s">
        <v>128</v>
      </c>
      <c r="C278" s="16" t="s">
        <v>202</v>
      </c>
      <c r="D278" s="16" t="s">
        <v>122</v>
      </c>
      <c r="E278" s="16" t="s">
        <v>200</v>
      </c>
      <c r="F278" s="16" t="s">
        <v>19</v>
      </c>
      <c r="G278" s="7" t="n">
        <v>10</v>
      </c>
      <c r="H278" s="6" t="n">
        <v>55.13</v>
      </c>
      <c r="I278" s="6" t="n">
        <v>-551.3</v>
      </c>
      <c r="J278" s="6" t="n">
        <v>-0</v>
      </c>
      <c r="K278" s="6" t="n">
        <v>-0.45</v>
      </c>
      <c r="L278" s="6" t="n">
        <v>-0</v>
      </c>
      <c r="M278" s="6" t="s">
        <f>=I278+J278+K278+L278</f>
      </c>
      <c r="N278" s="16"/>
    </row>
    <row collapsed="false" customFormat="false" customHeight="false" hidden="false" ht="12.1" outlineLevel="0" r="279">
      <c r="A279" s="20" t="n">
        <v>45460.791041667</v>
      </c>
      <c r="B279" s="16" t="s">
        <v>128</v>
      </c>
      <c r="C279" s="16" t="s">
        <v>202</v>
      </c>
      <c r="D279" s="16" t="s">
        <v>122</v>
      </c>
      <c r="E279" s="16" t="s">
        <v>200</v>
      </c>
      <c r="F279" s="16" t="s">
        <v>19</v>
      </c>
      <c r="G279" s="7" t="n">
        <v>20</v>
      </c>
      <c r="H279" s="6" t="n">
        <v>55.13</v>
      </c>
      <c r="I279" s="6" t="n">
        <v>-1102.6</v>
      </c>
      <c r="J279" s="6" t="n">
        <v>-0</v>
      </c>
      <c r="K279" s="6" t="n">
        <v>-0.88</v>
      </c>
      <c r="L279" s="6" t="n">
        <v>-0</v>
      </c>
      <c r="M279" s="6" t="s">
        <f>=I279+J279+K279+L279</f>
      </c>
      <c r="N279" s="16"/>
    </row>
    <row collapsed="false" customFormat="false" customHeight="false" hidden="false" ht="12.1" outlineLevel="0" r="280">
      <c r="A280" s="20" t="n">
        <v>45460.791041667</v>
      </c>
      <c r="B280" s="16" t="s">
        <v>128</v>
      </c>
      <c r="C280" s="16" t="s">
        <v>202</v>
      </c>
      <c r="D280" s="16" t="s">
        <v>122</v>
      </c>
      <c r="E280" s="16" t="s">
        <v>200</v>
      </c>
      <c r="F280" s="16" t="s">
        <v>19</v>
      </c>
      <c r="G280" s="7" t="n">
        <v>170</v>
      </c>
      <c r="H280" s="6" t="n">
        <v>55.13</v>
      </c>
      <c r="I280" s="6" t="n">
        <v>-9372.1</v>
      </c>
      <c r="J280" s="6" t="n">
        <v>-0</v>
      </c>
      <c r="K280" s="6" t="n">
        <v>-4.69</v>
      </c>
      <c r="L280" s="6" t="n">
        <v>-0</v>
      </c>
      <c r="M280" s="6" t="s">
        <f>=I280+J280+K280+L280</f>
      </c>
      <c r="N280" s="16"/>
    </row>
    <row collapsed="false" customFormat="false" customHeight="false" hidden="false" ht="12.1" outlineLevel="0" r="281">
      <c r="A281" s="20" t="n">
        <v>45460.791423611</v>
      </c>
      <c r="B281" s="16" t="s">
        <v>147</v>
      </c>
      <c r="C281" s="16" t="s">
        <v>228</v>
      </c>
      <c r="D281" s="16" t="s">
        <v>122</v>
      </c>
      <c r="E281" s="16" t="s">
        <v>229</v>
      </c>
      <c r="F281" s="16" t="s">
        <v>19</v>
      </c>
      <c r="G281" s="7" t="n">
        <v>35</v>
      </c>
      <c r="H281" s="6" t="n">
        <v>1.4178</v>
      </c>
      <c r="I281" s="6" t="n">
        <v>-49.62</v>
      </c>
      <c r="J281" s="6" t="n">
        <v>-0</v>
      </c>
      <c r="K281" s="6" t="n">
        <v>-0</v>
      </c>
      <c r="L281" s="6" t="n">
        <v>-0</v>
      </c>
      <c r="M281" s="6" t="s">
        <f>=I281+J281+K281+L281</f>
      </c>
      <c r="N281" s="16"/>
    </row>
    <row collapsed="false" customFormat="false" customHeight="false" hidden="false" ht="12.1" outlineLevel="0" r="282">
      <c r="A282" s="20" t="n">
        <v>45467.859282407</v>
      </c>
      <c r="B282" s="16" t="s">
        <v>147</v>
      </c>
      <c r="C282" s="16" t="s">
        <v>228</v>
      </c>
      <c r="D282" s="16" t="s">
        <v>122</v>
      </c>
      <c r="E282" s="16" t="s">
        <v>229</v>
      </c>
      <c r="F282" s="16" t="s">
        <v>19</v>
      </c>
      <c r="G282" s="7" t="n">
        <v>4</v>
      </c>
      <c r="H282" s="6" t="n">
        <v>1.4218</v>
      </c>
      <c r="I282" s="6" t="n">
        <v>-5.69</v>
      </c>
      <c r="J282" s="6" t="n">
        <v>-0</v>
      </c>
      <c r="K282" s="6" t="n">
        <v>-0</v>
      </c>
      <c r="L282" s="6" t="n">
        <v>-0</v>
      </c>
      <c r="M282" s="6" t="s">
        <f>=I282+J282+K282+L282</f>
      </c>
      <c r="N282" s="16"/>
    </row>
    <row collapsed="false" customFormat="false" customHeight="false" hidden="false" ht="12.1" outlineLevel="0" r="283">
      <c r="A283" s="29" t="n">
        <v>45476.784733796</v>
      </c>
      <c r="B283" s="30" t="s">
        <v>168</v>
      </c>
      <c r="C283" s="30" t="s">
        <v>254</v>
      </c>
      <c r="D283" s="30" t="s">
        <v>124</v>
      </c>
      <c r="E283" s="30" t="s">
        <v>200</v>
      </c>
      <c r="F283" s="30" t="s">
        <v>19</v>
      </c>
      <c r="G283" s="31" t="n">
        <v>-70</v>
      </c>
      <c r="H283" s="32" t="n">
        <v>294.9</v>
      </c>
      <c r="I283" s="32" t="n">
        <v>20643</v>
      </c>
      <c r="J283" s="32" t="n">
        <v>0</v>
      </c>
      <c r="K283" s="32" t="n">
        <v>-16.51</v>
      </c>
      <c r="L283" s="32" t="n">
        <v>-0</v>
      </c>
      <c r="M283" s="6" t="s">
        <f>=I283+J283+K283+L283</f>
      </c>
      <c r="N283" s="30"/>
    </row>
    <row collapsed="false" customFormat="false" customHeight="false" hidden="false" ht="12.1" outlineLevel="0" r="284">
      <c r="A284" s="29" t="n">
        <v>45476.784733796</v>
      </c>
      <c r="B284" s="30" t="s">
        <v>168</v>
      </c>
      <c r="C284" s="30" t="s">
        <v>254</v>
      </c>
      <c r="D284" s="30" t="s">
        <v>124</v>
      </c>
      <c r="E284" s="30" t="s">
        <v>200</v>
      </c>
      <c r="F284" s="30" t="s">
        <v>19</v>
      </c>
      <c r="G284" s="31" t="n">
        <v>-20</v>
      </c>
      <c r="H284" s="32" t="n">
        <v>294.9</v>
      </c>
      <c r="I284" s="32" t="n">
        <v>5898</v>
      </c>
      <c r="J284" s="32" t="n">
        <v>0</v>
      </c>
      <c r="K284" s="32" t="n">
        <v>-4.72</v>
      </c>
      <c r="L284" s="32" t="n">
        <v>-0</v>
      </c>
      <c r="M284" s="6" t="s">
        <f>=I284+J284+K284+L284</f>
      </c>
      <c r="N284" s="30"/>
    </row>
    <row collapsed="false" customFormat="false" customHeight="false" hidden="false" ht="12.1" outlineLevel="0" r="285">
      <c r="A285" s="29" t="n">
        <v>45476.784733796</v>
      </c>
      <c r="B285" s="30" t="s">
        <v>168</v>
      </c>
      <c r="C285" s="30" t="s">
        <v>254</v>
      </c>
      <c r="D285" s="30" t="s">
        <v>124</v>
      </c>
      <c r="E285" s="30" t="s">
        <v>200</v>
      </c>
      <c r="F285" s="30" t="s">
        <v>19</v>
      </c>
      <c r="G285" s="31" t="n">
        <v>-10</v>
      </c>
      <c r="H285" s="32" t="n">
        <v>294.9</v>
      </c>
      <c r="I285" s="32" t="n">
        <v>2949</v>
      </c>
      <c r="J285" s="32" t="n">
        <v>0</v>
      </c>
      <c r="K285" s="32" t="n">
        <v>-2.36</v>
      </c>
      <c r="L285" s="32" t="n">
        <v>-0</v>
      </c>
      <c r="M285" s="6" t="s">
        <f>=I285+J285+K285+L285</f>
      </c>
      <c r="N285" s="30"/>
    </row>
    <row collapsed="false" customFormat="false" customHeight="false" hidden="false" ht="12.1" outlineLevel="0" r="286">
      <c r="A286" s="20" t="n">
        <v>45476.785694444</v>
      </c>
      <c r="B286" s="16" t="s">
        <v>128</v>
      </c>
      <c r="C286" s="16" t="s">
        <v>202</v>
      </c>
      <c r="D286" s="16" t="s">
        <v>122</v>
      </c>
      <c r="E286" s="16" t="s">
        <v>200</v>
      </c>
      <c r="F286" s="16" t="s">
        <v>19</v>
      </c>
      <c r="G286" s="7" t="n">
        <v>180</v>
      </c>
      <c r="H286" s="6" t="n">
        <v>54.605</v>
      </c>
      <c r="I286" s="6" t="n">
        <v>-9828.9</v>
      </c>
      <c r="J286" s="6" t="n">
        <v>-0</v>
      </c>
      <c r="K286" s="6" t="n">
        <v>-7.86</v>
      </c>
      <c r="L286" s="6" t="n">
        <v>-0</v>
      </c>
      <c r="M286" s="6" t="s">
        <f>=I286+J286+K286+L286</f>
      </c>
      <c r="N286" s="16"/>
    </row>
    <row collapsed="false" customFormat="false" customHeight="false" hidden="false" ht="12.1" outlineLevel="0" r="287">
      <c r="A287" s="20" t="n">
        <v>45476.786689815</v>
      </c>
      <c r="B287" s="16" t="s">
        <v>159</v>
      </c>
      <c r="C287" s="16" t="s">
        <v>245</v>
      </c>
      <c r="D287" s="16" t="s">
        <v>122</v>
      </c>
      <c r="E287" s="16" t="s">
        <v>200</v>
      </c>
      <c r="F287" s="16" t="s">
        <v>19</v>
      </c>
      <c r="G287" s="7" t="n">
        <v>50</v>
      </c>
      <c r="H287" s="6" t="n">
        <v>329.46</v>
      </c>
      <c r="I287" s="6" t="n">
        <v>-16473</v>
      </c>
      <c r="J287" s="6" t="n">
        <v>-0</v>
      </c>
      <c r="K287" s="6" t="n">
        <v>-13.18</v>
      </c>
      <c r="L287" s="6" t="n">
        <v>-0</v>
      </c>
      <c r="M287" s="6" t="s">
        <f>=I287+J287+K287+L287</f>
      </c>
      <c r="N287" s="16"/>
    </row>
    <row collapsed="false" customFormat="false" customHeight="false" hidden="false" ht="12.1" outlineLevel="0" r="288">
      <c r="A288" s="29" t="n">
        <v>45476.787164352</v>
      </c>
      <c r="B288" s="30" t="s">
        <v>147</v>
      </c>
      <c r="C288" s="30" t="s">
        <v>228</v>
      </c>
      <c r="D288" s="30" t="s">
        <v>124</v>
      </c>
      <c r="E288" s="30" t="s">
        <v>229</v>
      </c>
      <c r="F288" s="30" t="s">
        <v>19</v>
      </c>
      <c r="G288" s="31" t="n">
        <v>-374</v>
      </c>
      <c r="H288" s="32" t="n">
        <v>1.4273</v>
      </c>
      <c r="I288" s="32" t="n">
        <v>533.81</v>
      </c>
      <c r="J288" s="32" t="n">
        <v>0</v>
      </c>
      <c r="K288" s="32" t="n">
        <v>-0</v>
      </c>
      <c r="L288" s="32" t="n">
        <v>-0</v>
      </c>
      <c r="M288" s="6" t="s">
        <f>=I288+J288+K288+L288</f>
      </c>
      <c r="N288" s="30"/>
    </row>
    <row collapsed="false" customFormat="false" customHeight="false" hidden="false" ht="12.1" outlineLevel="0" r="289">
      <c r="A289" s="20" t="n">
        <v>45476.787395833</v>
      </c>
      <c r="B289" s="16" t="s">
        <v>159</v>
      </c>
      <c r="C289" s="16" t="s">
        <v>245</v>
      </c>
      <c r="D289" s="16" t="s">
        <v>122</v>
      </c>
      <c r="E289" s="16" t="s">
        <v>200</v>
      </c>
      <c r="F289" s="16" t="s">
        <v>19</v>
      </c>
      <c r="G289" s="7" t="n">
        <v>10</v>
      </c>
      <c r="H289" s="6" t="n">
        <v>329.47</v>
      </c>
      <c r="I289" s="6" t="n">
        <v>-3294.7</v>
      </c>
      <c r="J289" s="6" t="n">
        <v>-0</v>
      </c>
      <c r="K289" s="6" t="n">
        <v>-2.64</v>
      </c>
      <c r="L289" s="6" t="n">
        <v>-0</v>
      </c>
      <c r="M289" s="6" t="s">
        <f>=I289+J289+K289+L289</f>
      </c>
      <c r="N289" s="16"/>
    </row>
    <row collapsed="false" customFormat="false" customHeight="false" hidden="false" ht="12.1" outlineLevel="0" r="290">
      <c r="A290" s="20" t="n">
        <v>45476.787974537</v>
      </c>
      <c r="B290" s="16" t="s">
        <v>143</v>
      </c>
      <c r="C290" s="16" t="s">
        <v>224</v>
      </c>
      <c r="D290" s="16" t="s">
        <v>122</v>
      </c>
      <c r="E290" s="16" t="s">
        <v>200</v>
      </c>
      <c r="F290" s="16" t="s">
        <v>19</v>
      </c>
      <c r="G290" s="7" t="n">
        <v>10000</v>
      </c>
      <c r="H290" s="6" t="n">
        <v>0.02051</v>
      </c>
      <c r="I290" s="6" t="n">
        <v>-205.1</v>
      </c>
      <c r="J290" s="6" t="n">
        <v>-0</v>
      </c>
      <c r="K290" s="6" t="n">
        <v>-0.17</v>
      </c>
      <c r="L290" s="6" t="n">
        <v>-0</v>
      </c>
      <c r="M290" s="6" t="s">
        <f>=I290+J290+K290+L290</f>
      </c>
      <c r="N290" s="16"/>
    </row>
    <row collapsed="false" customFormat="false" customHeight="false" hidden="false" ht="12.1" outlineLevel="0" r="291">
      <c r="A291" s="20" t="n">
        <v>45476.790289352</v>
      </c>
      <c r="B291" s="16" t="s">
        <v>147</v>
      </c>
      <c r="C291" s="16" t="s">
        <v>228</v>
      </c>
      <c r="D291" s="16" t="s">
        <v>122</v>
      </c>
      <c r="E291" s="16" t="s">
        <v>229</v>
      </c>
      <c r="F291" s="16" t="s">
        <v>19</v>
      </c>
      <c r="G291" s="7" t="n">
        <v>118</v>
      </c>
      <c r="H291" s="6" t="n">
        <v>1.4274</v>
      </c>
      <c r="I291" s="6" t="n">
        <v>-168.43</v>
      </c>
      <c r="J291" s="6" t="n">
        <v>-0</v>
      </c>
      <c r="K291" s="6" t="n">
        <v>-0</v>
      </c>
      <c r="L291" s="6" t="n">
        <v>-0</v>
      </c>
      <c r="M291" s="6" t="s">
        <f>=I291+J291+K291+L291</f>
      </c>
      <c r="N291" s="16"/>
    </row>
    <row collapsed="false" customFormat="false" customHeight="false" hidden="false" ht="12.1" outlineLevel="0" r="292">
      <c r="A292" s="20" t="n">
        <v>45485.915416667</v>
      </c>
      <c r="B292" s="16" t="s">
        <v>147</v>
      </c>
      <c r="C292" s="16" t="s">
        <v>228</v>
      </c>
      <c r="D292" s="16" t="s">
        <v>122</v>
      </c>
      <c r="E292" s="16" t="s">
        <v>229</v>
      </c>
      <c r="F292" s="16" t="s">
        <v>19</v>
      </c>
      <c r="G292" s="7" t="n">
        <v>4</v>
      </c>
      <c r="H292" s="6" t="n">
        <v>1.4341</v>
      </c>
      <c r="I292" s="6" t="n">
        <v>-5.74</v>
      </c>
      <c r="J292" s="6" t="n">
        <v>-0</v>
      </c>
      <c r="K292" s="6" t="n">
        <v>-0</v>
      </c>
      <c r="L292" s="6" t="n">
        <v>-0</v>
      </c>
      <c r="M292" s="6" t="s">
        <f>=I292+J292+K292+L292</f>
      </c>
      <c r="N292" s="16"/>
    </row>
    <row collapsed="false" customFormat="false" customHeight="false" hidden="false" ht="12.1" outlineLevel="0" r="293">
      <c r="A293" s="21" t="n">
        <v>45504.020636574</v>
      </c>
      <c r="B293" s="22" t="s">
        <v>198</v>
      </c>
      <c r="C293" s="22" t="s">
        <v>65</v>
      </c>
      <c r="D293" s="22" t="s">
        <v>198</v>
      </c>
      <c r="E293" s="22" t="s">
        <v>198</v>
      </c>
      <c r="F293" s="22" t="s">
        <v>19</v>
      </c>
      <c r="G293" s="23" t="n">
        <v>1</v>
      </c>
      <c r="H293" s="24" t="n">
        <v>3000</v>
      </c>
      <c r="I293" s="24" t="n">
        <v>3000</v>
      </c>
      <c r="J293" s="24" t="n">
        <v>0</v>
      </c>
      <c r="K293" s="24" t="n">
        <v>-0</v>
      </c>
      <c r="L293" s="24" t="n">
        <v>-0</v>
      </c>
      <c r="M293" s="6" t="s">
        <f>=I293+J293+K293+L293</f>
      </c>
      <c r="N293" s="22"/>
    </row>
    <row collapsed="false" customFormat="false" customHeight="false" hidden="false" ht="12.1" outlineLevel="0" r="294">
      <c r="A294" s="20" t="n">
        <v>45504.527997685</v>
      </c>
      <c r="B294" s="16" t="s">
        <v>171</v>
      </c>
      <c r="C294" s="16" t="s">
        <v>257</v>
      </c>
      <c r="D294" s="16" t="s">
        <v>122</v>
      </c>
      <c r="E294" s="16" t="s">
        <v>200</v>
      </c>
      <c r="F294" s="16" t="s">
        <v>19</v>
      </c>
      <c r="G294" s="7" t="n">
        <v>10</v>
      </c>
      <c r="H294" s="6" t="n">
        <v>85.5</v>
      </c>
      <c r="I294" s="6" t="n">
        <v>-855</v>
      </c>
      <c r="J294" s="6" t="n">
        <v>-0</v>
      </c>
      <c r="K294" s="6" t="n">
        <v>-0.69</v>
      </c>
      <c r="L294" s="6" t="n">
        <v>-0</v>
      </c>
      <c r="M294" s="6" t="s">
        <f>=I294+J294+K294+L294</f>
      </c>
      <c r="N294" s="16"/>
    </row>
    <row collapsed="false" customFormat="false" customHeight="false" hidden="false" ht="12.1" outlineLevel="0" r="295">
      <c r="A295" s="20" t="n">
        <v>45504.52880787</v>
      </c>
      <c r="B295" s="16" t="s">
        <v>171</v>
      </c>
      <c r="C295" s="16" t="s">
        <v>257</v>
      </c>
      <c r="D295" s="16" t="s">
        <v>122</v>
      </c>
      <c r="E295" s="16" t="s">
        <v>200</v>
      </c>
      <c r="F295" s="16" t="s">
        <v>19</v>
      </c>
      <c r="G295" s="7" t="n">
        <v>20</v>
      </c>
      <c r="H295" s="6" t="n">
        <v>85.64</v>
      </c>
      <c r="I295" s="6" t="n">
        <v>-1712.8</v>
      </c>
      <c r="J295" s="6" t="n">
        <v>-0</v>
      </c>
      <c r="K295" s="6" t="n">
        <v>-1.38</v>
      </c>
      <c r="L295" s="6" t="n">
        <v>-0</v>
      </c>
      <c r="M295" s="6" t="s">
        <f>=I295+J295+K295+L295</f>
      </c>
      <c r="N295" s="16"/>
    </row>
    <row collapsed="false" customFormat="false" customHeight="false" hidden="false" ht="12.1" outlineLevel="0" r="296">
      <c r="A296" s="20" t="n">
        <v>45504.52931713</v>
      </c>
      <c r="B296" s="16" t="s">
        <v>132</v>
      </c>
      <c r="C296" s="16" t="s">
        <v>206</v>
      </c>
      <c r="D296" s="16" t="s">
        <v>122</v>
      </c>
      <c r="E296" s="16" t="s">
        <v>200</v>
      </c>
      <c r="F296" s="16" t="s">
        <v>19</v>
      </c>
      <c r="G296" s="7" t="n">
        <v>10</v>
      </c>
      <c r="H296" s="6" t="n">
        <v>34.8</v>
      </c>
      <c r="I296" s="6" t="n">
        <v>-348</v>
      </c>
      <c r="J296" s="6" t="n">
        <v>-0</v>
      </c>
      <c r="K296" s="6" t="n">
        <v>-0.27</v>
      </c>
      <c r="L296" s="6" t="n">
        <v>-0</v>
      </c>
      <c r="M296" s="6" t="s">
        <f>=I296+J296+K296+L296</f>
      </c>
      <c r="N296" s="16"/>
    </row>
    <row collapsed="false" customFormat="false" customHeight="false" hidden="false" ht="12.1" outlineLevel="0" r="297">
      <c r="A297" s="20" t="n">
        <v>45504.530381944</v>
      </c>
      <c r="B297" s="16" t="s">
        <v>147</v>
      </c>
      <c r="C297" s="16" t="s">
        <v>228</v>
      </c>
      <c r="D297" s="16" t="s">
        <v>122</v>
      </c>
      <c r="E297" s="16" t="s">
        <v>229</v>
      </c>
      <c r="F297" s="16" t="s">
        <v>19</v>
      </c>
      <c r="G297" s="7" t="n">
        <v>55</v>
      </c>
      <c r="H297" s="6" t="n">
        <v>1.4446</v>
      </c>
      <c r="I297" s="6" t="n">
        <v>-79.45</v>
      </c>
      <c r="J297" s="6" t="n">
        <v>-0</v>
      </c>
      <c r="K297" s="6" t="n">
        <v>-0</v>
      </c>
      <c r="L297" s="6" t="n">
        <v>-0</v>
      </c>
      <c r="M297" s="6" t="s">
        <f>=I297+J297+K297+L297</f>
      </c>
      <c r="N297" s="16"/>
    </row>
    <row collapsed="false" customFormat="false" customHeight="false" hidden="false" ht="12.1" outlineLevel="0" r="298">
      <c r="A298" s="20" t="n">
        <v>45504.530625</v>
      </c>
      <c r="B298" s="16" t="s">
        <v>147</v>
      </c>
      <c r="C298" s="16" t="s">
        <v>228</v>
      </c>
      <c r="D298" s="16" t="s">
        <v>122</v>
      </c>
      <c r="E298" s="16" t="s">
        <v>229</v>
      </c>
      <c r="F298" s="16" t="s">
        <v>19</v>
      </c>
      <c r="G298" s="7" t="n">
        <v>2</v>
      </c>
      <c r="H298" s="6" t="n">
        <v>1.4446</v>
      </c>
      <c r="I298" s="6" t="n">
        <v>-2.89</v>
      </c>
      <c r="J298" s="6" t="n">
        <v>-0</v>
      </c>
      <c r="K298" s="6" t="n">
        <v>-0</v>
      </c>
      <c r="L298" s="6" t="n">
        <v>-0</v>
      </c>
      <c r="M298" s="6" t="s">
        <f>=I298+J298+K298+L298</f>
      </c>
      <c r="N298" s="16"/>
    </row>
    <row collapsed="false" customFormat="false" customHeight="false" hidden="false" ht="12.1" outlineLevel="0" r="299">
      <c r="A299" s="29" t="n">
        <v>45527.815543981</v>
      </c>
      <c r="B299" s="30" t="s">
        <v>171</v>
      </c>
      <c r="C299" s="30" t="s">
        <v>257</v>
      </c>
      <c r="D299" s="30" t="s">
        <v>124</v>
      </c>
      <c r="E299" s="30" t="s">
        <v>200</v>
      </c>
      <c r="F299" s="30" t="s">
        <v>19</v>
      </c>
      <c r="G299" s="31" t="n">
        <v>-10</v>
      </c>
      <c r="H299" s="32" t="n">
        <v>76.2</v>
      </c>
      <c r="I299" s="32" t="n">
        <v>762</v>
      </c>
      <c r="J299" s="32" t="n">
        <v>0</v>
      </c>
      <c r="K299" s="32" t="n">
        <v>-0.5</v>
      </c>
      <c r="L299" s="32" t="n">
        <v>-0</v>
      </c>
      <c r="M299" s="6" t="s">
        <f>=I299+J299+K299+L299</f>
      </c>
      <c r="N299" s="30"/>
    </row>
    <row collapsed="false" customFormat="false" customHeight="false" hidden="false" ht="12.1" outlineLevel="0" r="300">
      <c r="A300" s="29" t="n">
        <v>45527.815543981</v>
      </c>
      <c r="B300" s="30" t="s">
        <v>171</v>
      </c>
      <c r="C300" s="30" t="s">
        <v>257</v>
      </c>
      <c r="D300" s="30" t="s">
        <v>124</v>
      </c>
      <c r="E300" s="30" t="s">
        <v>200</v>
      </c>
      <c r="F300" s="30" t="s">
        <v>19</v>
      </c>
      <c r="G300" s="31" t="n">
        <v>-10</v>
      </c>
      <c r="H300" s="32" t="n">
        <v>76.2</v>
      </c>
      <c r="I300" s="32" t="n">
        <v>762</v>
      </c>
      <c r="J300" s="32" t="n">
        <v>0</v>
      </c>
      <c r="K300" s="32" t="n">
        <v>-0.5</v>
      </c>
      <c r="L300" s="32" t="n">
        <v>-0</v>
      </c>
      <c r="M300" s="6" t="s">
        <f>=I300+J300+K300+L300</f>
      </c>
      <c r="N300" s="30"/>
    </row>
    <row collapsed="false" customFormat="false" customHeight="false" hidden="false" ht="12.1" outlineLevel="0" r="301">
      <c r="A301" s="29" t="n">
        <v>45527.815775463</v>
      </c>
      <c r="B301" s="30" t="s">
        <v>140</v>
      </c>
      <c r="C301" s="30" t="s">
        <v>218</v>
      </c>
      <c r="D301" s="30" t="s">
        <v>124</v>
      </c>
      <c r="E301" s="30" t="s">
        <v>200</v>
      </c>
      <c r="F301" s="30" t="s">
        <v>19</v>
      </c>
      <c r="G301" s="31" t="n">
        <v>-15</v>
      </c>
      <c r="H301" s="32" t="n">
        <v>1250</v>
      </c>
      <c r="I301" s="32" t="n">
        <v>18750</v>
      </c>
      <c r="J301" s="32" t="n">
        <v>0</v>
      </c>
      <c r="K301" s="32" t="n">
        <v>-9.38</v>
      </c>
      <c r="L301" s="32" t="n">
        <v>-0</v>
      </c>
      <c r="M301" s="6" t="s">
        <f>=I301+J301+K301+L301</f>
      </c>
      <c r="N301" s="30"/>
    </row>
    <row collapsed="false" customFormat="false" customHeight="false" hidden="false" ht="12.1" outlineLevel="0" r="302">
      <c r="A302" s="29" t="n">
        <v>45527.816064815</v>
      </c>
      <c r="B302" s="30" t="s">
        <v>132</v>
      </c>
      <c r="C302" s="30" t="s">
        <v>206</v>
      </c>
      <c r="D302" s="30" t="s">
        <v>124</v>
      </c>
      <c r="E302" s="30" t="s">
        <v>200</v>
      </c>
      <c r="F302" s="30" t="s">
        <v>19</v>
      </c>
      <c r="G302" s="31" t="n">
        <v>-10</v>
      </c>
      <c r="H302" s="32" t="n">
        <v>32.015</v>
      </c>
      <c r="I302" s="32" t="n">
        <v>320.15</v>
      </c>
      <c r="J302" s="32" t="n">
        <v>0</v>
      </c>
      <c r="K302" s="32" t="n">
        <v>-0.16</v>
      </c>
      <c r="L302" s="32" t="n">
        <v>-0</v>
      </c>
      <c r="M302" s="6" t="s">
        <f>=I302+J302+K302+L302</f>
      </c>
      <c r="N302" s="30"/>
    </row>
    <row collapsed="false" customFormat="false" customHeight="false" hidden="false" ht="12.1" outlineLevel="0" r="303">
      <c r="A303" s="29" t="n">
        <v>45527.817372685</v>
      </c>
      <c r="B303" s="30" t="s">
        <v>171</v>
      </c>
      <c r="C303" s="30" t="s">
        <v>257</v>
      </c>
      <c r="D303" s="30" t="s">
        <v>124</v>
      </c>
      <c r="E303" s="30" t="s">
        <v>200</v>
      </c>
      <c r="F303" s="30" t="s">
        <v>19</v>
      </c>
      <c r="G303" s="31" t="n">
        <v>-20</v>
      </c>
      <c r="H303" s="32" t="n">
        <v>76.2</v>
      </c>
      <c r="I303" s="32" t="n">
        <v>1524</v>
      </c>
      <c r="J303" s="32" t="n">
        <v>0</v>
      </c>
      <c r="K303" s="32" t="n">
        <v>-0.76</v>
      </c>
      <c r="L303" s="32" t="n">
        <v>-0</v>
      </c>
      <c r="M303" s="6" t="s">
        <f>=I303+J303+K303+L303</f>
      </c>
      <c r="N303" s="30"/>
    </row>
    <row collapsed="false" customFormat="false" customHeight="false" hidden="false" ht="12.1" outlineLevel="0" r="304">
      <c r="A304" s="29" t="n">
        <v>45527.817662037</v>
      </c>
      <c r="B304" s="30" t="s">
        <v>171</v>
      </c>
      <c r="C304" s="30" t="s">
        <v>257</v>
      </c>
      <c r="D304" s="30" t="s">
        <v>124</v>
      </c>
      <c r="E304" s="30" t="s">
        <v>200</v>
      </c>
      <c r="F304" s="30" t="s">
        <v>19</v>
      </c>
      <c r="G304" s="31" t="n">
        <v>-40</v>
      </c>
      <c r="H304" s="32" t="n">
        <v>76.2</v>
      </c>
      <c r="I304" s="32" t="n">
        <v>3048</v>
      </c>
      <c r="J304" s="32" t="n">
        <v>0</v>
      </c>
      <c r="K304" s="32" t="n">
        <v>-1.52</v>
      </c>
      <c r="L304" s="32" t="n">
        <v>-0</v>
      </c>
      <c r="M304" s="6" t="s">
        <f>=I304+J304+K304+L304</f>
      </c>
      <c r="N304" s="30"/>
    </row>
    <row collapsed="false" customFormat="false" customHeight="false" hidden="false" ht="12.1" outlineLevel="0" r="305">
      <c r="A305" s="29" t="n">
        <v>45527.822569444</v>
      </c>
      <c r="B305" s="30" t="s">
        <v>147</v>
      </c>
      <c r="C305" s="30" t="s">
        <v>228</v>
      </c>
      <c r="D305" s="30" t="s">
        <v>124</v>
      </c>
      <c r="E305" s="30" t="s">
        <v>229</v>
      </c>
      <c r="F305" s="30" t="s">
        <v>19</v>
      </c>
      <c r="G305" s="31" t="n">
        <v>-179</v>
      </c>
      <c r="H305" s="32" t="n">
        <v>1.4615</v>
      </c>
      <c r="I305" s="32" t="n">
        <v>261.61</v>
      </c>
      <c r="J305" s="32" t="n">
        <v>0</v>
      </c>
      <c r="K305" s="32" t="n">
        <v>-0</v>
      </c>
      <c r="L305" s="32" t="n">
        <v>-0</v>
      </c>
      <c r="M305" s="6" t="s">
        <f>=I305+J305+K305+L305</f>
      </c>
      <c r="N305" s="30"/>
    </row>
    <row collapsed="false" customFormat="false" customHeight="false" hidden="false" ht="12.1" outlineLevel="0" r="306">
      <c r="A306" s="29" t="n">
        <v>45527.851527778</v>
      </c>
      <c r="B306" s="30" t="s">
        <v>143</v>
      </c>
      <c r="C306" s="30" t="s">
        <v>224</v>
      </c>
      <c r="D306" s="30" t="s">
        <v>124</v>
      </c>
      <c r="E306" s="30" t="s">
        <v>200</v>
      </c>
      <c r="F306" s="30" t="s">
        <v>19</v>
      </c>
      <c r="G306" s="31" t="n">
        <v>-2</v>
      </c>
      <c r="H306" s="32" t="n">
        <v>94.4</v>
      </c>
      <c r="I306" s="32" t="n">
        <v>188.8</v>
      </c>
      <c r="J306" s="32" t="n">
        <v>0</v>
      </c>
      <c r="K306" s="32" t="n">
        <v>-0.14</v>
      </c>
      <c r="L306" s="32" t="n">
        <v>-0</v>
      </c>
      <c r="M306" s="6" t="s">
        <f>=I306+J306+K306+L306</f>
      </c>
      <c r="N306" s="30"/>
    </row>
    <row collapsed="false" customFormat="false" customHeight="false" hidden="false" ht="12.1" outlineLevel="0" r="307">
      <c r="A307" s="29" t="n">
        <v>45527.851863426</v>
      </c>
      <c r="B307" s="30" t="s">
        <v>128</v>
      </c>
      <c r="C307" s="30" t="s">
        <v>202</v>
      </c>
      <c r="D307" s="30" t="s">
        <v>124</v>
      </c>
      <c r="E307" s="30" t="s">
        <v>200</v>
      </c>
      <c r="F307" s="30" t="s">
        <v>19</v>
      </c>
      <c r="G307" s="31" t="n">
        <v>-150</v>
      </c>
      <c r="H307" s="32" t="n">
        <v>43.065</v>
      </c>
      <c r="I307" s="32" t="n">
        <v>6459.75</v>
      </c>
      <c r="J307" s="32" t="n">
        <v>0</v>
      </c>
      <c r="K307" s="32" t="n">
        <v>-5.16</v>
      </c>
      <c r="L307" s="32" t="n">
        <v>-0</v>
      </c>
      <c r="M307" s="6" t="s">
        <f>=I307+J307+K307+L307</f>
      </c>
      <c r="N307" s="30"/>
    </row>
    <row collapsed="false" customFormat="false" customHeight="false" hidden="false" ht="12.1" outlineLevel="0" r="308">
      <c r="A308" s="29" t="n">
        <v>45527.851863426</v>
      </c>
      <c r="B308" s="30" t="s">
        <v>128</v>
      </c>
      <c r="C308" s="30" t="s">
        <v>202</v>
      </c>
      <c r="D308" s="30" t="s">
        <v>124</v>
      </c>
      <c r="E308" s="30" t="s">
        <v>200</v>
      </c>
      <c r="F308" s="30" t="s">
        <v>19</v>
      </c>
      <c r="G308" s="31" t="n">
        <v>-40</v>
      </c>
      <c r="H308" s="32" t="n">
        <v>43.065</v>
      </c>
      <c r="I308" s="32" t="n">
        <v>1722.6</v>
      </c>
      <c r="J308" s="32" t="n">
        <v>0</v>
      </c>
      <c r="K308" s="32" t="n">
        <v>-1.38</v>
      </c>
      <c r="L308" s="32" t="n">
        <v>-0</v>
      </c>
      <c r="M308" s="6" t="s">
        <f>=I308+J308+K308+L308</f>
      </c>
      <c r="N308" s="30"/>
    </row>
    <row collapsed="false" customFormat="false" customHeight="false" hidden="false" ht="12.1" outlineLevel="0" r="309">
      <c r="A309" s="29" t="n">
        <v>45527.851863426</v>
      </c>
      <c r="B309" s="30" t="s">
        <v>128</v>
      </c>
      <c r="C309" s="30" t="s">
        <v>202</v>
      </c>
      <c r="D309" s="30" t="s">
        <v>124</v>
      </c>
      <c r="E309" s="30" t="s">
        <v>200</v>
      </c>
      <c r="F309" s="30" t="s">
        <v>19</v>
      </c>
      <c r="G309" s="31" t="n">
        <v>-200</v>
      </c>
      <c r="H309" s="32" t="n">
        <v>43.055</v>
      </c>
      <c r="I309" s="32" t="n">
        <v>8611</v>
      </c>
      <c r="J309" s="32" t="n">
        <v>0</v>
      </c>
      <c r="K309" s="32" t="n">
        <v>-6.9</v>
      </c>
      <c r="L309" s="32" t="n">
        <v>-0</v>
      </c>
      <c r="M309" s="6" t="s">
        <f>=I309+J309+K309+L309</f>
      </c>
      <c r="N309" s="30"/>
    </row>
    <row collapsed="false" customFormat="false" customHeight="false" hidden="false" ht="12.1" outlineLevel="0" r="310">
      <c r="A310" s="29" t="n">
        <v>45527.852060185</v>
      </c>
      <c r="B310" s="30" t="s">
        <v>159</v>
      </c>
      <c r="C310" s="30" t="s">
        <v>245</v>
      </c>
      <c r="D310" s="30" t="s">
        <v>124</v>
      </c>
      <c r="E310" s="30" t="s">
        <v>200</v>
      </c>
      <c r="F310" s="30" t="s">
        <v>19</v>
      </c>
      <c r="G310" s="31" t="n">
        <v>-100</v>
      </c>
      <c r="H310" s="32" t="n">
        <v>256.93</v>
      </c>
      <c r="I310" s="32" t="n">
        <v>25693</v>
      </c>
      <c r="J310" s="32" t="n">
        <v>0</v>
      </c>
      <c r="K310" s="32" t="n">
        <v>-20.56</v>
      </c>
      <c r="L310" s="32" t="n">
        <v>-0</v>
      </c>
      <c r="M310" s="6" t="s">
        <f>=I310+J310+K310+L310</f>
      </c>
      <c r="N310" s="30"/>
    </row>
    <row collapsed="false" customFormat="false" customHeight="false" hidden="false" ht="12.1" outlineLevel="0" r="311">
      <c r="A311" s="20" t="n">
        <v>45527.855775463</v>
      </c>
      <c r="B311" s="16" t="s">
        <v>147</v>
      </c>
      <c r="C311" s="16" t="s">
        <v>228</v>
      </c>
      <c r="D311" s="16" t="s">
        <v>122</v>
      </c>
      <c r="E311" s="16" t="s">
        <v>229</v>
      </c>
      <c r="F311" s="16" t="s">
        <v>19</v>
      </c>
      <c r="G311" s="7" t="n">
        <v>42000</v>
      </c>
      <c r="H311" s="6" t="n">
        <v>1.4616</v>
      </c>
      <c r="I311" s="6" t="n">
        <v>-61387.2</v>
      </c>
      <c r="J311" s="6" t="n">
        <v>-0</v>
      </c>
      <c r="K311" s="6" t="n">
        <v>-0</v>
      </c>
      <c r="L311" s="6" t="n">
        <v>-0</v>
      </c>
      <c r="M311" s="6" t="s">
        <f>=I311+J311+K311+L311</f>
      </c>
      <c r="N311" s="16"/>
    </row>
    <row collapsed="false" customFormat="false" customHeight="false" hidden="false" ht="12.1" outlineLevel="0" r="312">
      <c r="A312" s="20" t="n">
        <v>45527.85625</v>
      </c>
      <c r="B312" s="16" t="s">
        <v>147</v>
      </c>
      <c r="C312" s="16" t="s">
        <v>228</v>
      </c>
      <c r="D312" s="16" t="s">
        <v>122</v>
      </c>
      <c r="E312" s="16" t="s">
        <v>229</v>
      </c>
      <c r="F312" s="16" t="s">
        <v>19</v>
      </c>
      <c r="G312" s="7" t="n">
        <v>4200</v>
      </c>
      <c r="H312" s="6" t="n">
        <v>1.4616</v>
      </c>
      <c r="I312" s="6" t="n">
        <v>-6138.72</v>
      </c>
      <c r="J312" s="6" t="n">
        <v>-0</v>
      </c>
      <c r="K312" s="6" t="n">
        <v>-0</v>
      </c>
      <c r="L312" s="6" t="n">
        <v>-0</v>
      </c>
      <c r="M312" s="6" t="s">
        <f>=I312+J312+K312+L312</f>
      </c>
      <c r="N312" s="16"/>
    </row>
    <row collapsed="false" customFormat="false" customHeight="false" hidden="false" ht="12.1" outlineLevel="0" r="313">
      <c r="A313" s="20" t="n">
        <v>45527.8565625</v>
      </c>
      <c r="B313" s="16" t="s">
        <v>147</v>
      </c>
      <c r="C313" s="16" t="s">
        <v>228</v>
      </c>
      <c r="D313" s="16" t="s">
        <v>122</v>
      </c>
      <c r="E313" s="16" t="s">
        <v>229</v>
      </c>
      <c r="F313" s="16" t="s">
        <v>19</v>
      </c>
      <c r="G313" s="7" t="n">
        <v>300</v>
      </c>
      <c r="H313" s="6" t="n">
        <v>1.4616</v>
      </c>
      <c r="I313" s="6" t="n">
        <v>-438.48</v>
      </c>
      <c r="J313" s="6" t="n">
        <v>-0</v>
      </c>
      <c r="K313" s="6" t="n">
        <v>-0</v>
      </c>
      <c r="L313" s="6" t="n">
        <v>-0</v>
      </c>
      <c r="M313" s="6" t="s">
        <f>=I313+J313+K313+L313</f>
      </c>
      <c r="N313" s="16"/>
    </row>
    <row collapsed="false" customFormat="false" customHeight="false" hidden="false" ht="12.1" outlineLevel="0" r="314">
      <c r="A314" s="20" t="n">
        <v>45527.857060185</v>
      </c>
      <c r="B314" s="16" t="s">
        <v>147</v>
      </c>
      <c r="C314" s="16" t="s">
        <v>228</v>
      </c>
      <c r="D314" s="16" t="s">
        <v>122</v>
      </c>
      <c r="E314" s="16" t="s">
        <v>229</v>
      </c>
      <c r="F314" s="16" t="s">
        <v>19</v>
      </c>
      <c r="G314" s="7" t="n">
        <v>59</v>
      </c>
      <c r="H314" s="6" t="n">
        <v>1.4616</v>
      </c>
      <c r="I314" s="6" t="n">
        <v>-86.23</v>
      </c>
      <c r="J314" s="6" t="n">
        <v>-0</v>
      </c>
      <c r="K314" s="6" t="n">
        <v>-0</v>
      </c>
      <c r="L314" s="6" t="n">
        <v>-0</v>
      </c>
      <c r="M314" s="6" t="s">
        <f>=I314+J314+K314+L314</f>
      </c>
      <c r="N314" s="16"/>
    </row>
    <row collapsed="false" customFormat="false" customHeight="false" hidden="false" ht="12.1" outlineLevel="0" r="315">
      <c r="A315" s="20" t="n">
        <v>45527.857372685</v>
      </c>
      <c r="B315" s="16" t="s">
        <v>147</v>
      </c>
      <c r="C315" s="16" t="s">
        <v>228</v>
      </c>
      <c r="D315" s="16" t="s">
        <v>122</v>
      </c>
      <c r="E315" s="16" t="s">
        <v>229</v>
      </c>
      <c r="F315" s="16" t="s">
        <v>19</v>
      </c>
      <c r="G315" s="7" t="n">
        <v>3</v>
      </c>
      <c r="H315" s="6" t="n">
        <v>1.4616</v>
      </c>
      <c r="I315" s="6" t="n">
        <v>-4.38</v>
      </c>
      <c r="J315" s="6" t="n">
        <v>-0</v>
      </c>
      <c r="K315" s="6" t="n">
        <v>-0</v>
      </c>
      <c r="L315" s="6" t="n">
        <v>-0</v>
      </c>
      <c r="M315" s="6" t="s">
        <f>=I315+J315+K315+L315</f>
      </c>
      <c r="N315" s="16"/>
    </row>
    <row collapsed="false" customFormat="false" customHeight="false" hidden="false" ht="12.1" outlineLevel="0" r="316">
      <c r="A316" s="29" t="n">
        <v>45539.798032407</v>
      </c>
      <c r="B316" s="30" t="s">
        <v>147</v>
      </c>
      <c r="C316" s="30" t="s">
        <v>228</v>
      </c>
      <c r="D316" s="30" t="s">
        <v>124</v>
      </c>
      <c r="E316" s="30" t="s">
        <v>229</v>
      </c>
      <c r="F316" s="30" t="s">
        <v>19</v>
      </c>
      <c r="G316" s="31" t="n">
        <v>-6562</v>
      </c>
      <c r="H316" s="32" t="n">
        <v>1.4682</v>
      </c>
      <c r="I316" s="32" t="n">
        <v>9634.33</v>
      </c>
      <c r="J316" s="32" t="n">
        <v>0</v>
      </c>
      <c r="K316" s="32" t="n">
        <v>-0</v>
      </c>
      <c r="L316" s="32" t="n">
        <v>-0</v>
      </c>
      <c r="M316" s="6" t="s">
        <f>=I316+J316+K316+L316</f>
      </c>
      <c r="N316" s="30"/>
    </row>
    <row collapsed="false" customFormat="false" customHeight="false" hidden="false" ht="12.1" outlineLevel="0" r="317">
      <c r="A317" s="20" t="n">
        <v>45539.802071759</v>
      </c>
      <c r="B317" s="16" t="s">
        <v>144</v>
      </c>
      <c r="C317" s="16" t="s">
        <v>225</v>
      </c>
      <c r="D317" s="16" t="s">
        <v>122</v>
      </c>
      <c r="E317" s="16" t="s">
        <v>200</v>
      </c>
      <c r="F317" s="16" t="s">
        <v>19</v>
      </c>
      <c r="G317" s="7" t="n">
        <v>1000</v>
      </c>
      <c r="H317" s="6" t="n">
        <v>1.286</v>
      </c>
      <c r="I317" s="6" t="n">
        <v>-1286</v>
      </c>
      <c r="J317" s="6" t="n">
        <v>-0</v>
      </c>
      <c r="K317" s="6" t="n">
        <v>-0.83</v>
      </c>
      <c r="L317" s="6" t="n">
        <v>-0</v>
      </c>
      <c r="M317" s="6" t="s">
        <f>=I317+J317+K317+L317</f>
      </c>
      <c r="N317" s="16"/>
    </row>
    <row collapsed="false" customFormat="false" customHeight="false" hidden="false" ht="12.1" outlineLevel="0" r="318">
      <c r="A318" s="20" t="n">
        <v>45539.802094907</v>
      </c>
      <c r="B318" s="16" t="s">
        <v>134</v>
      </c>
      <c r="C318" s="16" t="s">
        <v>209</v>
      </c>
      <c r="D318" s="16" t="s">
        <v>122</v>
      </c>
      <c r="E318" s="16" t="s">
        <v>200</v>
      </c>
      <c r="F318" s="16" t="s">
        <v>19</v>
      </c>
      <c r="G318" s="7" t="n">
        <v>30</v>
      </c>
      <c r="H318" s="6" t="n">
        <v>49.12</v>
      </c>
      <c r="I318" s="6" t="n">
        <v>-1473.6</v>
      </c>
      <c r="J318" s="6" t="n">
        <v>-0</v>
      </c>
      <c r="K318" s="6" t="n">
        <v>-0.96</v>
      </c>
      <c r="L318" s="6" t="n">
        <v>-0</v>
      </c>
      <c r="M318" s="6" t="s">
        <f>=I318+J318+K318+L318</f>
      </c>
      <c r="N318" s="16"/>
    </row>
    <row collapsed="false" customFormat="false" customHeight="false" hidden="false" ht="12.1" outlineLevel="0" r="319">
      <c r="A319" s="20" t="n">
        <v>45539.8021875</v>
      </c>
      <c r="B319" s="16" t="s">
        <v>132</v>
      </c>
      <c r="C319" s="16" t="s">
        <v>206</v>
      </c>
      <c r="D319" s="16" t="s">
        <v>122</v>
      </c>
      <c r="E319" s="16" t="s">
        <v>200</v>
      </c>
      <c r="F319" s="16" t="s">
        <v>19</v>
      </c>
      <c r="G319" s="7" t="n">
        <v>50</v>
      </c>
      <c r="H319" s="6" t="n">
        <v>30.83</v>
      </c>
      <c r="I319" s="6" t="n">
        <v>-1541.5</v>
      </c>
      <c r="J319" s="6" t="n">
        <v>-0</v>
      </c>
      <c r="K319" s="6" t="n">
        <v>-1</v>
      </c>
      <c r="L319" s="6" t="n">
        <v>-0</v>
      </c>
      <c r="M319" s="6" t="s">
        <f>=I319+J319+K319+L319</f>
      </c>
      <c r="N319" s="16"/>
    </row>
    <row collapsed="false" customFormat="false" customHeight="false" hidden="false" ht="12.1" outlineLevel="0" r="320">
      <c r="A320" s="20" t="n">
        <v>45539.804513889</v>
      </c>
      <c r="B320" s="16" t="s">
        <v>128</v>
      </c>
      <c r="C320" s="16" t="s">
        <v>202</v>
      </c>
      <c r="D320" s="16" t="s">
        <v>122</v>
      </c>
      <c r="E320" s="16" t="s">
        <v>200</v>
      </c>
      <c r="F320" s="16" t="s">
        <v>19</v>
      </c>
      <c r="G320" s="7" t="n">
        <v>120</v>
      </c>
      <c r="H320" s="6" t="n">
        <v>41.705</v>
      </c>
      <c r="I320" s="6" t="n">
        <v>-5004.6</v>
      </c>
      <c r="J320" s="6" t="n">
        <v>-0</v>
      </c>
      <c r="K320" s="6" t="n">
        <v>-3.25</v>
      </c>
      <c r="L320" s="6" t="n">
        <v>-0</v>
      </c>
      <c r="M320" s="6" t="s">
        <f>=I320+J320+K320+L320</f>
      </c>
      <c r="N320" s="16"/>
    </row>
    <row collapsed="false" customFormat="false" customHeight="false" hidden="false" ht="12.1" outlineLevel="0" r="321">
      <c r="A321" s="29" t="n">
        <v>45539.815590278</v>
      </c>
      <c r="B321" s="30" t="s">
        <v>147</v>
      </c>
      <c r="C321" s="30" t="s">
        <v>228</v>
      </c>
      <c r="D321" s="30" t="s">
        <v>124</v>
      </c>
      <c r="E321" s="30" t="s">
        <v>229</v>
      </c>
      <c r="F321" s="30" t="s">
        <v>19</v>
      </c>
      <c r="G321" s="31" t="n">
        <v>-10</v>
      </c>
      <c r="H321" s="32" t="n">
        <v>1.4683</v>
      </c>
      <c r="I321" s="32" t="n">
        <v>14.68</v>
      </c>
      <c r="J321" s="32" t="n">
        <v>0</v>
      </c>
      <c r="K321" s="32" t="n">
        <v>-0</v>
      </c>
      <c r="L321" s="32" t="n">
        <v>-0</v>
      </c>
      <c r="M321" s="6" t="s">
        <f>=I321+J321+K321+L321</f>
      </c>
      <c r="N321" s="30"/>
    </row>
    <row collapsed="false" customFormat="false" customHeight="false" hidden="false" ht="12.1" outlineLevel="0" r="322">
      <c r="A322" s="29" t="n">
        <v>45539.815590278</v>
      </c>
      <c r="B322" s="30" t="s">
        <v>147</v>
      </c>
      <c r="C322" s="30" t="s">
        <v>228</v>
      </c>
      <c r="D322" s="30" t="s">
        <v>124</v>
      </c>
      <c r="E322" s="30" t="s">
        <v>229</v>
      </c>
      <c r="F322" s="30" t="s">
        <v>19</v>
      </c>
      <c r="G322" s="31" t="n">
        <v>-3000</v>
      </c>
      <c r="H322" s="32" t="n">
        <v>1.4683</v>
      </c>
      <c r="I322" s="32" t="n">
        <v>4404.9</v>
      </c>
      <c r="J322" s="32" t="n">
        <v>0</v>
      </c>
      <c r="K322" s="32" t="n">
        <v>-0</v>
      </c>
      <c r="L322" s="32" t="n">
        <v>-0</v>
      </c>
      <c r="M322" s="6" t="s">
        <f>=I322+J322+K322+L322</f>
      </c>
      <c r="N322" s="30"/>
    </row>
    <row collapsed="false" customFormat="false" customHeight="false" hidden="false" ht="12.1" outlineLevel="0" r="323">
      <c r="A323" s="29" t="n">
        <v>45539.815590278</v>
      </c>
      <c r="B323" s="30" t="s">
        <v>147</v>
      </c>
      <c r="C323" s="30" t="s">
        <v>228</v>
      </c>
      <c r="D323" s="30" t="s">
        <v>124</v>
      </c>
      <c r="E323" s="30" t="s">
        <v>229</v>
      </c>
      <c r="F323" s="30" t="s">
        <v>19</v>
      </c>
      <c r="G323" s="31" t="n">
        <v>-6990</v>
      </c>
      <c r="H323" s="32" t="n">
        <v>1.4683</v>
      </c>
      <c r="I323" s="32" t="n">
        <v>10263.42</v>
      </c>
      <c r="J323" s="32" t="n">
        <v>0</v>
      </c>
      <c r="K323" s="32" t="n">
        <v>-0</v>
      </c>
      <c r="L323" s="32" t="n">
        <v>-0</v>
      </c>
      <c r="M323" s="6" t="s">
        <f>=I323+J323+K323+L323</f>
      </c>
      <c r="N323" s="30"/>
    </row>
    <row collapsed="false" customFormat="false" customHeight="false" hidden="false" ht="12.1" outlineLevel="0" r="324">
      <c r="A324" s="20" t="n">
        <v>45539.816967593</v>
      </c>
      <c r="B324" s="16" t="s">
        <v>135</v>
      </c>
      <c r="C324" s="16" t="s">
        <v>210</v>
      </c>
      <c r="D324" s="16" t="s">
        <v>122</v>
      </c>
      <c r="E324" s="16" t="s">
        <v>200</v>
      </c>
      <c r="F324" s="16" t="s">
        <v>19</v>
      </c>
      <c r="G324" s="7" t="n">
        <v>5000</v>
      </c>
      <c r="H324" s="6" t="n">
        <v>0.6485</v>
      </c>
      <c r="I324" s="6" t="n">
        <v>-3242.5</v>
      </c>
      <c r="J324" s="6" t="n">
        <v>-0</v>
      </c>
      <c r="K324" s="6" t="n">
        <v>-2.59</v>
      </c>
      <c r="L324" s="6" t="n">
        <v>-0</v>
      </c>
      <c r="M324" s="6" t="s">
        <f>=I324+J324+K324+L324</f>
      </c>
      <c r="N324" s="16"/>
    </row>
    <row collapsed="false" customFormat="false" customHeight="false" hidden="false" ht="12.1" outlineLevel="0" r="325">
      <c r="A325" s="20" t="n">
        <v>45539.817523148</v>
      </c>
      <c r="B325" s="16" t="s">
        <v>138</v>
      </c>
      <c r="C325" s="16" t="s">
        <v>216</v>
      </c>
      <c r="D325" s="16" t="s">
        <v>122</v>
      </c>
      <c r="E325" s="16" t="s">
        <v>200</v>
      </c>
      <c r="F325" s="16" t="s">
        <v>19</v>
      </c>
      <c r="G325" s="7" t="n">
        <v>2</v>
      </c>
      <c r="H325" s="6" t="n">
        <v>967.4</v>
      </c>
      <c r="I325" s="6" t="n">
        <v>-1934.8</v>
      </c>
      <c r="J325" s="6" t="n">
        <v>-0</v>
      </c>
      <c r="K325" s="6" t="n">
        <v>-1.55</v>
      </c>
      <c r="L325" s="6" t="n">
        <v>-0</v>
      </c>
      <c r="M325" s="6" t="s">
        <f>=I325+J325+K325+L325</f>
      </c>
      <c r="N325" s="16"/>
    </row>
    <row collapsed="false" customFormat="false" customHeight="false" hidden="false" ht="12.1" outlineLevel="0" r="326">
      <c r="A326" s="20" t="n">
        <v>45539.817997685</v>
      </c>
      <c r="B326" s="16" t="s">
        <v>172</v>
      </c>
      <c r="C326" s="16" t="s">
        <v>258</v>
      </c>
      <c r="D326" s="16" t="s">
        <v>122</v>
      </c>
      <c r="E326" s="16" t="s">
        <v>200</v>
      </c>
      <c r="F326" s="16" t="s">
        <v>19</v>
      </c>
      <c r="G326" s="7" t="n">
        <v>1</v>
      </c>
      <c r="H326" s="6" t="n">
        <v>3724</v>
      </c>
      <c r="I326" s="6" t="n">
        <v>-3724</v>
      </c>
      <c r="J326" s="6" t="n">
        <v>-0</v>
      </c>
      <c r="K326" s="6" t="n">
        <v>-1.86</v>
      </c>
      <c r="L326" s="6" t="n">
        <v>-0</v>
      </c>
      <c r="M326" s="6" t="s">
        <f>=I326+J326+K326+L326</f>
      </c>
      <c r="N326" s="16"/>
    </row>
    <row collapsed="false" customFormat="false" customHeight="false" hidden="false" ht="12.1" outlineLevel="0" r="327">
      <c r="A327" s="20" t="n">
        <v>45539.818784722</v>
      </c>
      <c r="B327" s="16" t="s">
        <v>151</v>
      </c>
      <c r="C327" s="16" t="s">
        <v>234</v>
      </c>
      <c r="D327" s="16" t="s">
        <v>122</v>
      </c>
      <c r="E327" s="16" t="s">
        <v>200</v>
      </c>
      <c r="F327" s="16" t="s">
        <v>19</v>
      </c>
      <c r="G327" s="7" t="n">
        <v>20</v>
      </c>
      <c r="H327" s="6" t="n">
        <v>68.5</v>
      </c>
      <c r="I327" s="6" t="n">
        <v>-1370</v>
      </c>
      <c r="J327" s="6" t="n">
        <v>-0</v>
      </c>
      <c r="K327" s="6" t="n">
        <v>-1.1</v>
      </c>
      <c r="L327" s="6" t="n">
        <v>-0</v>
      </c>
      <c r="M327" s="6" t="s">
        <f>=I327+J327+K327+L327</f>
      </c>
      <c r="N327" s="16"/>
    </row>
    <row collapsed="false" customFormat="false" customHeight="false" hidden="false" ht="12.1" outlineLevel="0" r="328">
      <c r="A328" s="20" t="n">
        <v>45539.818784722</v>
      </c>
      <c r="B328" s="16" t="s">
        <v>151</v>
      </c>
      <c r="C328" s="16" t="s">
        <v>234</v>
      </c>
      <c r="D328" s="16" t="s">
        <v>122</v>
      </c>
      <c r="E328" s="16" t="s">
        <v>200</v>
      </c>
      <c r="F328" s="16" t="s">
        <v>19</v>
      </c>
      <c r="G328" s="7" t="n">
        <v>60</v>
      </c>
      <c r="H328" s="6" t="n">
        <v>68.5</v>
      </c>
      <c r="I328" s="6" t="n">
        <v>-4110</v>
      </c>
      <c r="J328" s="6" t="n">
        <v>-0</v>
      </c>
      <c r="K328" s="6" t="n">
        <v>-3.29</v>
      </c>
      <c r="L328" s="6" t="n">
        <v>-0</v>
      </c>
      <c r="M328" s="6" t="s">
        <f>=I328+J328+K328+L328</f>
      </c>
      <c r="N328" s="16"/>
    </row>
    <row collapsed="false" customFormat="false" customHeight="false" hidden="false" ht="12.1" outlineLevel="0" r="329">
      <c r="A329" s="20" t="n">
        <v>45539.819351852</v>
      </c>
      <c r="B329" s="16" t="s">
        <v>132</v>
      </c>
      <c r="C329" s="16" t="s">
        <v>206</v>
      </c>
      <c r="D329" s="16" t="s">
        <v>122</v>
      </c>
      <c r="E329" s="16" t="s">
        <v>200</v>
      </c>
      <c r="F329" s="16" t="s">
        <v>19</v>
      </c>
      <c r="G329" s="7" t="n">
        <v>10</v>
      </c>
      <c r="H329" s="6" t="n">
        <v>31.07</v>
      </c>
      <c r="I329" s="6" t="n">
        <v>-310.7</v>
      </c>
      <c r="J329" s="6" t="n">
        <v>-0</v>
      </c>
      <c r="K329" s="6" t="n">
        <v>-0.25</v>
      </c>
      <c r="L329" s="6" t="n">
        <v>-0</v>
      </c>
      <c r="M329" s="6" t="s">
        <f>=I329+J329+K329+L329</f>
      </c>
      <c r="N329" s="16"/>
    </row>
    <row collapsed="false" customFormat="false" customHeight="false" hidden="false" ht="12.1" outlineLevel="0" r="330">
      <c r="A330" s="29" t="n">
        <v>45539.823726852</v>
      </c>
      <c r="B330" s="30" t="s">
        <v>147</v>
      </c>
      <c r="C330" s="30" t="s">
        <v>228</v>
      </c>
      <c r="D330" s="30" t="s">
        <v>124</v>
      </c>
      <c r="E330" s="30" t="s">
        <v>229</v>
      </c>
      <c r="F330" s="30" t="s">
        <v>19</v>
      </c>
      <c r="G330" s="31" t="n">
        <v>-5000</v>
      </c>
      <c r="H330" s="32" t="n">
        <v>1.4681</v>
      </c>
      <c r="I330" s="32" t="n">
        <v>7340.5</v>
      </c>
      <c r="J330" s="32" t="n">
        <v>0</v>
      </c>
      <c r="K330" s="32" t="n">
        <v>-0</v>
      </c>
      <c r="L330" s="32" t="n">
        <v>-0</v>
      </c>
      <c r="M330" s="6" t="s">
        <f>=I330+J330+K330+L330</f>
      </c>
      <c r="N330" s="30"/>
    </row>
    <row collapsed="false" customFormat="false" customHeight="false" hidden="false" ht="12.1" outlineLevel="0" r="331">
      <c r="A331" s="20" t="n">
        <v>45539.824409722</v>
      </c>
      <c r="B331" s="16" t="s">
        <v>144</v>
      </c>
      <c r="C331" s="16" t="s">
        <v>225</v>
      </c>
      <c r="D331" s="16" t="s">
        <v>122</v>
      </c>
      <c r="E331" s="16" t="s">
        <v>200</v>
      </c>
      <c r="F331" s="16" t="s">
        <v>19</v>
      </c>
      <c r="G331" s="7" t="n">
        <v>1500</v>
      </c>
      <c r="H331" s="6" t="n">
        <v>1.305</v>
      </c>
      <c r="I331" s="6" t="n">
        <v>-1957.5</v>
      </c>
      <c r="J331" s="6" t="n">
        <v>-0</v>
      </c>
      <c r="K331" s="6" t="n">
        <v>-1.57</v>
      </c>
      <c r="L331" s="6" t="n">
        <v>-0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45539.825439815</v>
      </c>
      <c r="B332" s="16" t="s">
        <v>132</v>
      </c>
      <c r="C332" s="16" t="s">
        <v>206</v>
      </c>
      <c r="D332" s="16" t="s">
        <v>122</v>
      </c>
      <c r="E332" s="16" t="s">
        <v>200</v>
      </c>
      <c r="F332" s="16" t="s">
        <v>19</v>
      </c>
      <c r="G332" s="7" t="n">
        <v>60</v>
      </c>
      <c r="H332" s="6" t="n">
        <v>31.195</v>
      </c>
      <c r="I332" s="6" t="n">
        <v>-1871.7</v>
      </c>
      <c r="J332" s="6" t="n">
        <v>-0</v>
      </c>
      <c r="K332" s="6" t="n">
        <v>-1.5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0" t="n">
        <v>45539.82587963</v>
      </c>
      <c r="B333" s="16" t="s">
        <v>134</v>
      </c>
      <c r="C333" s="16" t="s">
        <v>209</v>
      </c>
      <c r="D333" s="16" t="s">
        <v>122</v>
      </c>
      <c r="E333" s="16" t="s">
        <v>200</v>
      </c>
      <c r="F333" s="16" t="s">
        <v>19</v>
      </c>
      <c r="G333" s="7" t="n">
        <v>40</v>
      </c>
      <c r="H333" s="6" t="n">
        <v>49.62</v>
      </c>
      <c r="I333" s="6" t="n">
        <v>-1984.8</v>
      </c>
      <c r="J333" s="6" t="n">
        <v>-0</v>
      </c>
      <c r="K333" s="6" t="n">
        <v>-1.58</v>
      </c>
      <c r="L333" s="6" t="n">
        <v>-0</v>
      </c>
      <c r="M333" s="6" t="s">
        <f>=I333+J333+K333+L333</f>
      </c>
      <c r="N333" s="16"/>
    </row>
    <row collapsed="false" customFormat="false" customHeight="false" hidden="false" ht="12.1" outlineLevel="0" r="334">
      <c r="A334" s="20" t="n">
        <v>45539.826423611</v>
      </c>
      <c r="B334" s="16" t="s">
        <v>135</v>
      </c>
      <c r="C334" s="16" t="s">
        <v>210</v>
      </c>
      <c r="D334" s="16" t="s">
        <v>122</v>
      </c>
      <c r="E334" s="16" t="s">
        <v>200</v>
      </c>
      <c r="F334" s="16" t="s">
        <v>19</v>
      </c>
      <c r="G334" s="7" t="n">
        <v>2000</v>
      </c>
      <c r="H334" s="6" t="n">
        <v>0.648</v>
      </c>
      <c r="I334" s="6" t="n">
        <v>-1296</v>
      </c>
      <c r="J334" s="6" t="n">
        <v>-0</v>
      </c>
      <c r="K334" s="6" t="n">
        <v>-1.04</v>
      </c>
      <c r="L334" s="6" t="n">
        <v>-0</v>
      </c>
      <c r="M334" s="6" t="s">
        <f>=I334+J334+K334+L334</f>
      </c>
      <c r="N334" s="16"/>
    </row>
    <row collapsed="false" customFormat="false" customHeight="false" hidden="false" ht="12.1" outlineLevel="0" r="335">
      <c r="A335" s="20" t="n">
        <v>45539.826736111</v>
      </c>
      <c r="B335" s="16" t="s">
        <v>132</v>
      </c>
      <c r="C335" s="16" t="s">
        <v>206</v>
      </c>
      <c r="D335" s="16" t="s">
        <v>122</v>
      </c>
      <c r="E335" s="16" t="s">
        <v>200</v>
      </c>
      <c r="F335" s="16" t="s">
        <v>19</v>
      </c>
      <c r="G335" s="7" t="n">
        <v>10</v>
      </c>
      <c r="H335" s="6" t="n">
        <v>31.155</v>
      </c>
      <c r="I335" s="6" t="n">
        <v>-311.55</v>
      </c>
      <c r="J335" s="6" t="n">
        <v>-0</v>
      </c>
      <c r="K335" s="6" t="n">
        <v>-0.16</v>
      </c>
      <c r="L335" s="6" t="n">
        <v>-0</v>
      </c>
      <c r="M335" s="6" t="s">
        <f>=I335+J335+K335+L335</f>
      </c>
      <c r="N335" s="16"/>
    </row>
    <row collapsed="false" customFormat="false" customHeight="false" hidden="false" ht="12.1" outlineLevel="0" r="336">
      <c r="A336" s="20" t="n">
        <v>45539.827268519</v>
      </c>
      <c r="B336" s="16" t="s">
        <v>147</v>
      </c>
      <c r="C336" s="16" t="s">
        <v>228</v>
      </c>
      <c r="D336" s="16" t="s">
        <v>122</v>
      </c>
      <c r="E336" s="16" t="s">
        <v>229</v>
      </c>
      <c r="F336" s="16" t="s">
        <v>19</v>
      </c>
      <c r="G336" s="7" t="n">
        <v>130</v>
      </c>
      <c r="H336" s="6" t="n">
        <v>1.4682</v>
      </c>
      <c r="I336" s="6" t="n">
        <v>-190.87</v>
      </c>
      <c r="J336" s="6" t="n">
        <v>-0</v>
      </c>
      <c r="K336" s="6" t="n">
        <v>-0</v>
      </c>
      <c r="L336" s="6" t="n">
        <v>-0</v>
      </c>
      <c r="M336" s="6" t="s">
        <f>=I336+J336+K336+L336</f>
      </c>
      <c r="N336" s="16"/>
    </row>
    <row collapsed="false" customFormat="false" customHeight="false" hidden="false" ht="12.1" outlineLevel="0" r="337">
      <c r="A337" s="29" t="n">
        <v>45540.44119213</v>
      </c>
      <c r="B337" s="30" t="s">
        <v>147</v>
      </c>
      <c r="C337" s="30" t="s">
        <v>228</v>
      </c>
      <c r="D337" s="30" t="s">
        <v>124</v>
      </c>
      <c r="E337" s="30" t="s">
        <v>229</v>
      </c>
      <c r="F337" s="30" t="s">
        <v>19</v>
      </c>
      <c r="G337" s="31" t="n">
        <v>-25130</v>
      </c>
      <c r="H337" s="32" t="n">
        <v>1.4689</v>
      </c>
      <c r="I337" s="32" t="n">
        <v>36913.46</v>
      </c>
      <c r="J337" s="32" t="n">
        <v>0</v>
      </c>
      <c r="K337" s="32" t="n">
        <v>-0</v>
      </c>
      <c r="L337" s="32" t="n">
        <v>-0</v>
      </c>
      <c r="M337" s="6" t="s">
        <f>=I337+J337+K337+L337</f>
      </c>
      <c r="N337" s="30"/>
    </row>
    <row collapsed="false" customFormat="false" customHeight="false" hidden="false" ht="12.1" outlineLevel="0" r="338">
      <c r="A338" s="20" t="n">
        <v>45540.442164352</v>
      </c>
      <c r="B338" s="16" t="s">
        <v>170</v>
      </c>
      <c r="C338" s="16" t="s">
        <v>256</v>
      </c>
      <c r="D338" s="16" t="s">
        <v>122</v>
      </c>
      <c r="E338" s="16" t="s">
        <v>200</v>
      </c>
      <c r="F338" s="16" t="s">
        <v>19</v>
      </c>
      <c r="G338" s="7" t="n">
        <v>5</v>
      </c>
      <c r="H338" s="6" t="n">
        <v>829.5</v>
      </c>
      <c r="I338" s="6" t="n">
        <v>-4147.5</v>
      </c>
      <c r="J338" s="6" t="n">
        <v>-0</v>
      </c>
      <c r="K338" s="6" t="n">
        <v>-2.07</v>
      </c>
      <c r="L338" s="6" t="n">
        <v>-0</v>
      </c>
      <c r="M338" s="6" t="s">
        <f>=I338+J338+K338+L338</f>
      </c>
      <c r="N338" s="16"/>
    </row>
    <row collapsed="false" customFormat="false" customHeight="false" hidden="false" ht="12.1" outlineLevel="0" r="339">
      <c r="A339" s="20" t="n">
        <v>45540.458842593</v>
      </c>
      <c r="B339" s="16" t="s">
        <v>144</v>
      </c>
      <c r="C339" s="16" t="s">
        <v>225</v>
      </c>
      <c r="D339" s="16" t="s">
        <v>122</v>
      </c>
      <c r="E339" s="16" t="s">
        <v>200</v>
      </c>
      <c r="F339" s="16" t="s">
        <v>19</v>
      </c>
      <c r="G339" s="7" t="n">
        <v>5000</v>
      </c>
      <c r="H339" s="6" t="n">
        <v>1.536</v>
      </c>
      <c r="I339" s="6" t="n">
        <v>-7680</v>
      </c>
      <c r="J339" s="6" t="n">
        <v>-0</v>
      </c>
      <c r="K339" s="6" t="n">
        <v>-3.84</v>
      </c>
      <c r="L339" s="6" t="n">
        <v>-0</v>
      </c>
      <c r="M339" s="6" t="s">
        <f>=I339+J339+K339+L339</f>
      </c>
      <c r="N339" s="16"/>
    </row>
    <row collapsed="false" customFormat="false" customHeight="false" hidden="false" ht="12.1" outlineLevel="0" r="340">
      <c r="A340" s="20" t="n">
        <v>45540.460462963</v>
      </c>
      <c r="B340" s="16" t="s">
        <v>135</v>
      </c>
      <c r="C340" s="16" t="s">
        <v>210</v>
      </c>
      <c r="D340" s="16" t="s">
        <v>122</v>
      </c>
      <c r="E340" s="16" t="s">
        <v>200</v>
      </c>
      <c r="F340" s="16" t="s">
        <v>19</v>
      </c>
      <c r="G340" s="7" t="n">
        <v>15000</v>
      </c>
      <c r="H340" s="6" t="n">
        <v>0.6635</v>
      </c>
      <c r="I340" s="6" t="n">
        <v>-9952.5</v>
      </c>
      <c r="J340" s="6" t="n">
        <v>-0</v>
      </c>
      <c r="K340" s="6" t="n">
        <v>-7.97</v>
      </c>
      <c r="L340" s="6" t="n">
        <v>-0</v>
      </c>
      <c r="M340" s="6" t="s">
        <f>=I340+J340+K340+L340</f>
      </c>
      <c r="N340" s="16"/>
    </row>
    <row collapsed="false" customFormat="false" customHeight="false" hidden="false" ht="12.1" outlineLevel="0" r="341">
      <c r="A341" s="20" t="n">
        <v>45540.469212963</v>
      </c>
      <c r="B341" s="16" t="s">
        <v>173</v>
      </c>
      <c r="C341" s="16" t="s">
        <v>259</v>
      </c>
      <c r="D341" s="16" t="s">
        <v>122</v>
      </c>
      <c r="E341" s="16" t="s">
        <v>200</v>
      </c>
      <c r="F341" s="16" t="s">
        <v>19</v>
      </c>
      <c r="G341" s="7" t="n">
        <v>5000</v>
      </c>
      <c r="H341" s="6" t="n">
        <v>0.6686</v>
      </c>
      <c r="I341" s="6" t="n">
        <v>-3343</v>
      </c>
      <c r="J341" s="6" t="n">
        <v>-0</v>
      </c>
      <c r="K341" s="6" t="n">
        <v>-2.68</v>
      </c>
      <c r="L341" s="6" t="n">
        <v>-0</v>
      </c>
      <c r="M341" s="6" t="s">
        <f>=I341+J341+K341+L341</f>
      </c>
      <c r="N341" s="16"/>
    </row>
    <row collapsed="false" customFormat="false" customHeight="false" hidden="false" ht="12.1" outlineLevel="0" r="342">
      <c r="A342" s="20" t="n">
        <v>45540.658622685</v>
      </c>
      <c r="B342" s="16" t="s">
        <v>135</v>
      </c>
      <c r="C342" s="16" t="s">
        <v>210</v>
      </c>
      <c r="D342" s="16" t="s">
        <v>122</v>
      </c>
      <c r="E342" s="16" t="s">
        <v>200</v>
      </c>
      <c r="F342" s="16" t="s">
        <v>19</v>
      </c>
      <c r="G342" s="7" t="n">
        <v>17000</v>
      </c>
      <c r="H342" s="6" t="n">
        <v>0.6835</v>
      </c>
      <c r="I342" s="6" t="n">
        <v>-11619.5</v>
      </c>
      <c r="J342" s="6" t="n">
        <v>-0</v>
      </c>
      <c r="K342" s="6" t="n">
        <v>-9.29</v>
      </c>
      <c r="L342" s="6" t="n">
        <v>-0</v>
      </c>
      <c r="M342" s="6" t="s">
        <f>=I342+J342+K342+L342</f>
      </c>
      <c r="N342" s="16"/>
    </row>
    <row collapsed="false" customFormat="false" customHeight="false" hidden="false" ht="12.1" outlineLevel="0" r="343">
      <c r="A343" s="20" t="n">
        <v>45540.660034722</v>
      </c>
      <c r="B343" s="16" t="s">
        <v>147</v>
      </c>
      <c r="C343" s="16" t="s">
        <v>228</v>
      </c>
      <c r="D343" s="16" t="s">
        <v>122</v>
      </c>
      <c r="E343" s="16" t="s">
        <v>229</v>
      </c>
      <c r="F343" s="16" t="s">
        <v>19</v>
      </c>
      <c r="G343" s="7" t="n">
        <v>125</v>
      </c>
      <c r="H343" s="6" t="n">
        <v>1.469</v>
      </c>
      <c r="I343" s="6" t="n">
        <v>-183.63</v>
      </c>
      <c r="J343" s="6" t="n">
        <v>-0</v>
      </c>
      <c r="K343" s="6" t="n">
        <v>-0</v>
      </c>
      <c r="L343" s="6" t="n">
        <v>-0</v>
      </c>
      <c r="M343" s="6" t="s">
        <f>=I343+J343+K343+L343</f>
      </c>
      <c r="N343" s="16"/>
    </row>
    <row collapsed="false" customFormat="false" customHeight="false" hidden="false" ht="12.1" outlineLevel="0" r="344">
      <c r="A344" s="29" t="n">
        <v>45540.736597222</v>
      </c>
      <c r="B344" s="30" t="s">
        <v>132</v>
      </c>
      <c r="C344" s="30" t="s">
        <v>206</v>
      </c>
      <c r="D344" s="30" t="s">
        <v>124</v>
      </c>
      <c r="E344" s="30" t="s">
        <v>200</v>
      </c>
      <c r="F344" s="30" t="s">
        <v>19</v>
      </c>
      <c r="G344" s="31" t="n">
        <v>-130</v>
      </c>
      <c r="H344" s="32" t="n">
        <v>31.065</v>
      </c>
      <c r="I344" s="32" t="n">
        <v>4038.45</v>
      </c>
      <c r="J344" s="32" t="n">
        <v>0</v>
      </c>
      <c r="K344" s="32" t="n">
        <v>-3.23</v>
      </c>
      <c r="L344" s="32" t="n">
        <v>-0</v>
      </c>
      <c r="M344" s="6" t="s">
        <f>=I344+J344+K344+L344</f>
      </c>
      <c r="N344" s="30"/>
    </row>
    <row collapsed="false" customFormat="false" customHeight="false" hidden="false" ht="12.1" outlineLevel="0" r="345">
      <c r="A345" s="20" t="n">
        <v>45540.738009259</v>
      </c>
      <c r="B345" s="16" t="s">
        <v>151</v>
      </c>
      <c r="C345" s="16" t="s">
        <v>234</v>
      </c>
      <c r="D345" s="16" t="s">
        <v>122</v>
      </c>
      <c r="E345" s="16" t="s">
        <v>200</v>
      </c>
      <c r="F345" s="16" t="s">
        <v>19</v>
      </c>
      <c r="G345" s="7" t="n">
        <v>50</v>
      </c>
      <c r="H345" s="6" t="n">
        <v>69.2</v>
      </c>
      <c r="I345" s="6" t="n">
        <v>-3460</v>
      </c>
      <c r="J345" s="6" t="n">
        <v>-0</v>
      </c>
      <c r="K345" s="6" t="n">
        <v>-2.77</v>
      </c>
      <c r="L345" s="6" t="n">
        <v>-0</v>
      </c>
      <c r="M345" s="6" t="s">
        <f>=I345+J345+K345+L345</f>
      </c>
      <c r="N345" s="16"/>
    </row>
    <row collapsed="false" customFormat="false" customHeight="false" hidden="false" ht="12.1" outlineLevel="0" r="346">
      <c r="A346" s="29" t="n">
        <v>45540.743009259</v>
      </c>
      <c r="B346" s="30" t="s">
        <v>144</v>
      </c>
      <c r="C346" s="30" t="s">
        <v>225</v>
      </c>
      <c r="D346" s="30" t="s">
        <v>124</v>
      </c>
      <c r="E346" s="30" t="s">
        <v>200</v>
      </c>
      <c r="F346" s="30" t="s">
        <v>19</v>
      </c>
      <c r="G346" s="31" t="n">
        <v>-3000</v>
      </c>
      <c r="H346" s="32" t="n">
        <v>1.55</v>
      </c>
      <c r="I346" s="32" t="n">
        <v>4650</v>
      </c>
      <c r="J346" s="32" t="n">
        <v>0</v>
      </c>
      <c r="K346" s="32" t="n">
        <v>-3.72</v>
      </c>
      <c r="L346" s="32" t="n">
        <v>-0</v>
      </c>
      <c r="M346" s="6" t="s">
        <f>=I346+J346+K346+L346</f>
      </c>
      <c r="N346" s="30"/>
    </row>
    <row collapsed="false" customFormat="false" customHeight="false" hidden="false" ht="12.1" outlineLevel="0" r="347">
      <c r="A347" s="29" t="n">
        <v>45540.743009259</v>
      </c>
      <c r="B347" s="30" t="s">
        <v>144</v>
      </c>
      <c r="C347" s="30" t="s">
        <v>225</v>
      </c>
      <c r="D347" s="30" t="s">
        <v>124</v>
      </c>
      <c r="E347" s="30" t="s">
        <v>200</v>
      </c>
      <c r="F347" s="30" t="s">
        <v>19</v>
      </c>
      <c r="G347" s="31" t="n">
        <v>-4500</v>
      </c>
      <c r="H347" s="32" t="n">
        <v>1.55</v>
      </c>
      <c r="I347" s="32" t="n">
        <v>6975</v>
      </c>
      <c r="J347" s="32" t="n">
        <v>0</v>
      </c>
      <c r="K347" s="32" t="n">
        <v>-5.58</v>
      </c>
      <c r="L347" s="32" t="n">
        <v>-0</v>
      </c>
      <c r="M347" s="6" t="s">
        <f>=I347+J347+K347+L347</f>
      </c>
      <c r="N347" s="30"/>
    </row>
    <row collapsed="false" customFormat="false" customHeight="false" hidden="false" ht="12.1" outlineLevel="0" r="348">
      <c r="A348" s="20" t="n">
        <v>45540.787280093</v>
      </c>
      <c r="B348" s="16" t="s">
        <v>144</v>
      </c>
      <c r="C348" s="16" t="s">
        <v>225</v>
      </c>
      <c r="D348" s="16" t="s">
        <v>122</v>
      </c>
      <c r="E348" s="16" t="s">
        <v>200</v>
      </c>
      <c r="F348" s="16" t="s">
        <v>19</v>
      </c>
      <c r="G348" s="7" t="n">
        <v>100</v>
      </c>
      <c r="H348" s="6" t="n">
        <v>1.579</v>
      </c>
      <c r="I348" s="6" t="n">
        <v>-157.9</v>
      </c>
      <c r="J348" s="6" t="n">
        <v>-0</v>
      </c>
      <c r="K348" s="6" t="n">
        <v>-0.13</v>
      </c>
      <c r="L348" s="6" t="n">
        <v>-0</v>
      </c>
      <c r="M348" s="6" t="s">
        <f>=I348+J348+K348+L348</f>
      </c>
      <c r="N348" s="16"/>
    </row>
    <row collapsed="false" customFormat="false" customHeight="false" hidden="false" ht="12.1" outlineLevel="0" r="349">
      <c r="A349" s="20" t="n">
        <v>45540.8021875</v>
      </c>
      <c r="B349" s="16" t="s">
        <v>144</v>
      </c>
      <c r="C349" s="16" t="s">
        <v>225</v>
      </c>
      <c r="D349" s="16" t="s">
        <v>122</v>
      </c>
      <c r="E349" s="16" t="s">
        <v>200</v>
      </c>
      <c r="F349" s="16" t="s">
        <v>19</v>
      </c>
      <c r="G349" s="7" t="n">
        <v>2000</v>
      </c>
      <c r="H349" s="6" t="n">
        <v>1.596</v>
      </c>
      <c r="I349" s="6" t="n">
        <v>-3192</v>
      </c>
      <c r="J349" s="6" t="n">
        <v>-0</v>
      </c>
      <c r="K349" s="6" t="n">
        <v>-2.08</v>
      </c>
      <c r="L349" s="6" t="n">
        <v>-0</v>
      </c>
      <c r="M349" s="6" t="s">
        <f>=I349+J349+K349+L349</f>
      </c>
      <c r="N349" s="16"/>
    </row>
    <row collapsed="false" customFormat="false" customHeight="false" hidden="false" ht="12.1" outlineLevel="0" r="350">
      <c r="A350" s="20" t="n">
        <v>45540.822673611</v>
      </c>
      <c r="B350" s="16" t="s">
        <v>144</v>
      </c>
      <c r="C350" s="16" t="s">
        <v>225</v>
      </c>
      <c r="D350" s="16" t="s">
        <v>122</v>
      </c>
      <c r="E350" s="16" t="s">
        <v>200</v>
      </c>
      <c r="F350" s="16" t="s">
        <v>19</v>
      </c>
      <c r="G350" s="7" t="n">
        <v>1000</v>
      </c>
      <c r="H350" s="6" t="n">
        <v>1.575</v>
      </c>
      <c r="I350" s="6" t="n">
        <v>-1575</v>
      </c>
      <c r="J350" s="6" t="n">
        <v>-0</v>
      </c>
      <c r="K350" s="6" t="n">
        <v>-0.79</v>
      </c>
      <c r="L350" s="6" t="n">
        <v>-0</v>
      </c>
      <c r="M350" s="6" t="s">
        <f>=I350+J350+K350+L350</f>
      </c>
      <c r="N350" s="16"/>
    </row>
    <row collapsed="false" customFormat="false" customHeight="false" hidden="false" ht="12.1" outlineLevel="0" r="351">
      <c r="A351" s="20" t="n">
        <v>45540.875324074</v>
      </c>
      <c r="B351" s="16" t="s">
        <v>144</v>
      </c>
      <c r="C351" s="16" t="s">
        <v>225</v>
      </c>
      <c r="D351" s="16" t="s">
        <v>122</v>
      </c>
      <c r="E351" s="16" t="s">
        <v>200</v>
      </c>
      <c r="F351" s="16" t="s">
        <v>19</v>
      </c>
      <c r="G351" s="7" t="n">
        <v>4000</v>
      </c>
      <c r="H351" s="6" t="n">
        <v>1.644</v>
      </c>
      <c r="I351" s="6" t="n">
        <v>-6576</v>
      </c>
      <c r="J351" s="6" t="n">
        <v>-0</v>
      </c>
      <c r="K351" s="6" t="n">
        <v>-5.26</v>
      </c>
      <c r="L351" s="6" t="n">
        <v>-0</v>
      </c>
      <c r="M351" s="6" t="s">
        <f>=I351+J351+K351+L351</f>
      </c>
      <c r="N351" s="16"/>
    </row>
    <row collapsed="false" customFormat="false" customHeight="false" hidden="false" ht="12.1" outlineLevel="0" r="352">
      <c r="A352" s="20" t="n">
        <v>45540.875706019</v>
      </c>
      <c r="B352" s="16" t="s">
        <v>144</v>
      </c>
      <c r="C352" s="16" t="s">
        <v>225</v>
      </c>
      <c r="D352" s="16" t="s">
        <v>122</v>
      </c>
      <c r="E352" s="16" t="s">
        <v>200</v>
      </c>
      <c r="F352" s="16" t="s">
        <v>19</v>
      </c>
      <c r="G352" s="7" t="n">
        <v>300</v>
      </c>
      <c r="H352" s="6" t="n">
        <v>1.636</v>
      </c>
      <c r="I352" s="6" t="n">
        <v>-490.8</v>
      </c>
      <c r="J352" s="6" t="n">
        <v>-0</v>
      </c>
      <c r="K352" s="6" t="n">
        <v>-0.39</v>
      </c>
      <c r="L352" s="6" t="n">
        <v>-0</v>
      </c>
      <c r="M352" s="6" t="s">
        <f>=I352+J352+K352+L352</f>
      </c>
      <c r="N352" s="16"/>
    </row>
    <row collapsed="false" customFormat="false" customHeight="false" hidden="false" ht="12.1" outlineLevel="0" r="353">
      <c r="A353" s="20" t="n">
        <v>45540.876053241</v>
      </c>
      <c r="B353" s="16" t="s">
        <v>144</v>
      </c>
      <c r="C353" s="16" t="s">
        <v>225</v>
      </c>
      <c r="D353" s="16" t="s">
        <v>122</v>
      </c>
      <c r="E353" s="16" t="s">
        <v>200</v>
      </c>
      <c r="F353" s="16" t="s">
        <v>19</v>
      </c>
      <c r="G353" s="7" t="n">
        <v>100</v>
      </c>
      <c r="H353" s="6" t="n">
        <v>1.634</v>
      </c>
      <c r="I353" s="6" t="n">
        <v>-163.4</v>
      </c>
      <c r="J353" s="6" t="n">
        <v>-0</v>
      </c>
      <c r="K353" s="6" t="n">
        <v>-0.13</v>
      </c>
      <c r="L353" s="6" t="n">
        <v>-0</v>
      </c>
      <c r="M353" s="6" t="s">
        <f>=I353+J353+K353+L353</f>
      </c>
      <c r="N353" s="16"/>
    </row>
    <row collapsed="false" customFormat="false" customHeight="false" hidden="false" ht="12.1" outlineLevel="0" r="354">
      <c r="A354" s="29" t="n">
        <v>45541.50818287</v>
      </c>
      <c r="B354" s="30" t="s">
        <v>144</v>
      </c>
      <c r="C354" s="30" t="s">
        <v>225</v>
      </c>
      <c r="D354" s="30" t="s">
        <v>124</v>
      </c>
      <c r="E354" s="30" t="s">
        <v>200</v>
      </c>
      <c r="F354" s="30" t="s">
        <v>19</v>
      </c>
      <c r="G354" s="31" t="n">
        <v>-7500</v>
      </c>
      <c r="H354" s="32" t="n">
        <v>1.553</v>
      </c>
      <c r="I354" s="32" t="n">
        <v>11647.5</v>
      </c>
      <c r="J354" s="32" t="n">
        <v>0</v>
      </c>
      <c r="K354" s="32" t="n">
        <v>-9.32</v>
      </c>
      <c r="L354" s="32" t="n">
        <v>-0</v>
      </c>
      <c r="M354" s="6" t="s">
        <f>=I354+J354+K354+L354</f>
      </c>
      <c r="N354" s="30"/>
    </row>
    <row collapsed="false" customFormat="false" customHeight="false" hidden="false" ht="12.1" outlineLevel="0" r="355">
      <c r="A355" s="20" t="n">
        <v>45541.514444444</v>
      </c>
      <c r="B355" s="16" t="s">
        <v>144</v>
      </c>
      <c r="C355" s="16" t="s">
        <v>225</v>
      </c>
      <c r="D355" s="16" t="s">
        <v>122</v>
      </c>
      <c r="E355" s="16" t="s">
        <v>200</v>
      </c>
      <c r="F355" s="16" t="s">
        <v>19</v>
      </c>
      <c r="G355" s="7" t="n">
        <v>100</v>
      </c>
      <c r="H355" s="6" t="n">
        <v>1.545</v>
      </c>
      <c r="I355" s="6" t="n">
        <v>-154.5</v>
      </c>
      <c r="J355" s="6" t="n">
        <v>-0</v>
      </c>
      <c r="K355" s="6" t="n">
        <v>-0.13</v>
      </c>
      <c r="L355" s="6" t="n">
        <v>-0</v>
      </c>
      <c r="M355" s="6" t="s">
        <f>=I355+J355+K355+L355</f>
      </c>
      <c r="N355" s="16"/>
    </row>
    <row collapsed="false" customFormat="false" customHeight="false" hidden="false" ht="12.1" outlineLevel="0" r="356">
      <c r="A356" s="20" t="n">
        <v>45541.656446759</v>
      </c>
      <c r="B356" s="16" t="s">
        <v>144</v>
      </c>
      <c r="C356" s="16" t="s">
        <v>225</v>
      </c>
      <c r="D356" s="16" t="s">
        <v>122</v>
      </c>
      <c r="E356" s="16" t="s">
        <v>200</v>
      </c>
      <c r="F356" s="16" t="s">
        <v>19</v>
      </c>
      <c r="G356" s="7" t="n">
        <v>2500</v>
      </c>
      <c r="H356" s="6" t="n">
        <v>1.614</v>
      </c>
      <c r="I356" s="6" t="n">
        <v>-4035</v>
      </c>
      <c r="J356" s="6" t="n">
        <v>-0</v>
      </c>
      <c r="K356" s="6" t="n">
        <v>-3.23</v>
      </c>
      <c r="L356" s="6" t="n">
        <v>-0</v>
      </c>
      <c r="M356" s="6" t="s">
        <f>=I356+J356+K356+L356</f>
      </c>
      <c r="N356" s="16"/>
    </row>
    <row collapsed="false" customFormat="false" customHeight="false" hidden="false" ht="12.1" outlineLevel="0" r="357">
      <c r="A357" s="20" t="n">
        <v>45541.659039352</v>
      </c>
      <c r="B357" s="16" t="s">
        <v>135</v>
      </c>
      <c r="C357" s="16" t="s">
        <v>210</v>
      </c>
      <c r="D357" s="16" t="s">
        <v>122</v>
      </c>
      <c r="E357" s="16" t="s">
        <v>200</v>
      </c>
      <c r="F357" s="16" t="s">
        <v>19</v>
      </c>
      <c r="G357" s="7" t="n">
        <v>11000</v>
      </c>
      <c r="H357" s="6" t="n">
        <v>0.6545</v>
      </c>
      <c r="I357" s="6" t="n">
        <v>-7199.5</v>
      </c>
      <c r="J357" s="6" t="n">
        <v>-0</v>
      </c>
      <c r="K357" s="6" t="n">
        <v>-5.76</v>
      </c>
      <c r="L357" s="6" t="n">
        <v>-0</v>
      </c>
      <c r="M357" s="6" t="s">
        <f>=I357+J357+K357+L357</f>
      </c>
      <c r="N357" s="16"/>
    </row>
    <row collapsed="false" customFormat="false" customHeight="false" hidden="false" ht="12.1" outlineLevel="0" r="358">
      <c r="A358" s="20" t="n">
        <v>45541.660185185</v>
      </c>
      <c r="B358" s="16" t="s">
        <v>147</v>
      </c>
      <c r="C358" s="16" t="s">
        <v>228</v>
      </c>
      <c r="D358" s="16" t="s">
        <v>122</v>
      </c>
      <c r="E358" s="16" t="s">
        <v>229</v>
      </c>
      <c r="F358" s="16" t="s">
        <v>19</v>
      </c>
      <c r="G358" s="7" t="n">
        <v>169</v>
      </c>
      <c r="H358" s="6" t="n">
        <v>1.4714</v>
      </c>
      <c r="I358" s="6" t="n">
        <v>-248.67</v>
      </c>
      <c r="J358" s="6" t="n">
        <v>-0</v>
      </c>
      <c r="K358" s="6" t="n">
        <v>-0</v>
      </c>
      <c r="L358" s="6" t="n">
        <v>-0</v>
      </c>
      <c r="M358" s="6" t="s">
        <f>=I358+J358+K358+L358</f>
      </c>
      <c r="N358" s="16"/>
    </row>
    <row collapsed="false" customFormat="false" customHeight="false" hidden="false" ht="12.1" outlineLevel="0" r="359">
      <c r="A359" s="29" t="n">
        <v>45547.467696759</v>
      </c>
      <c r="B359" s="30" t="s">
        <v>144</v>
      </c>
      <c r="C359" s="30" t="s">
        <v>225</v>
      </c>
      <c r="D359" s="30" t="s">
        <v>124</v>
      </c>
      <c r="E359" s="30" t="s">
        <v>200</v>
      </c>
      <c r="F359" s="30" t="s">
        <v>19</v>
      </c>
      <c r="G359" s="31" t="n">
        <v>-2600</v>
      </c>
      <c r="H359" s="32" t="n">
        <v>1.394</v>
      </c>
      <c r="I359" s="32" t="n">
        <v>3624.4</v>
      </c>
      <c r="J359" s="32" t="n">
        <v>0</v>
      </c>
      <c r="K359" s="32" t="n">
        <v>-2.9</v>
      </c>
      <c r="L359" s="32" t="n">
        <v>-0</v>
      </c>
      <c r="M359" s="6" t="s">
        <f>=I359+J359+K359+L359</f>
      </c>
      <c r="N359" s="30"/>
    </row>
    <row collapsed="false" customFormat="false" customHeight="false" hidden="false" ht="12.1" outlineLevel="0" r="360">
      <c r="A360" s="29" t="n">
        <v>45548.848993056</v>
      </c>
      <c r="B360" s="30" t="s">
        <v>172</v>
      </c>
      <c r="C360" s="30" t="s">
        <v>258</v>
      </c>
      <c r="D360" s="30" t="s">
        <v>124</v>
      </c>
      <c r="E360" s="30" t="s">
        <v>200</v>
      </c>
      <c r="F360" s="30" t="s">
        <v>19</v>
      </c>
      <c r="G360" s="31" t="n">
        <v>-1</v>
      </c>
      <c r="H360" s="32" t="n">
        <v>3909.5</v>
      </c>
      <c r="I360" s="32" t="n">
        <v>3909.5</v>
      </c>
      <c r="J360" s="32" t="n">
        <v>0</v>
      </c>
      <c r="K360" s="32" t="n">
        <v>-3.12</v>
      </c>
      <c r="L360" s="32" t="n">
        <v>-0</v>
      </c>
      <c r="M360" s="6" t="s">
        <f>=I360+J360+K360+L360</f>
      </c>
      <c r="N360" s="30"/>
    </row>
    <row collapsed="false" customFormat="false" customHeight="false" hidden="false" ht="12.1" outlineLevel="0" r="361">
      <c r="A361" s="20" t="n">
        <v>45548.850173611</v>
      </c>
      <c r="B361" s="16" t="s">
        <v>147</v>
      </c>
      <c r="C361" s="16" t="s">
        <v>228</v>
      </c>
      <c r="D361" s="16" t="s">
        <v>122</v>
      </c>
      <c r="E361" s="16" t="s">
        <v>229</v>
      </c>
      <c r="F361" s="16" t="s">
        <v>19</v>
      </c>
      <c r="G361" s="7" t="n">
        <v>4925</v>
      </c>
      <c r="H361" s="6" t="n">
        <v>1.476899</v>
      </c>
      <c r="I361" s="6" t="n">
        <v>-7273.73</v>
      </c>
      <c r="J361" s="6" t="n">
        <v>-0</v>
      </c>
      <c r="K361" s="6" t="n">
        <v>-0</v>
      </c>
      <c r="L361" s="6" t="n">
        <v>-0</v>
      </c>
      <c r="M361" s="6" t="s">
        <f>=I361+J361+K361+L361</f>
      </c>
      <c r="N361" s="16"/>
    </row>
    <row collapsed="false" customFormat="false" customHeight="false" hidden="false" ht="12.1" outlineLevel="0" r="362">
      <c r="A362" s="20" t="n">
        <v>45548.850543981</v>
      </c>
      <c r="B362" s="16" t="s">
        <v>147</v>
      </c>
      <c r="C362" s="16" t="s">
        <v>228</v>
      </c>
      <c r="D362" s="16" t="s">
        <v>122</v>
      </c>
      <c r="E362" s="16" t="s">
        <v>229</v>
      </c>
      <c r="F362" s="16" t="s">
        <v>19</v>
      </c>
      <c r="G362" s="7" t="n">
        <v>147</v>
      </c>
      <c r="H362" s="6" t="n">
        <v>1.476871</v>
      </c>
      <c r="I362" s="6" t="n">
        <v>-217.1</v>
      </c>
      <c r="J362" s="6" t="n">
        <v>-0</v>
      </c>
      <c r="K362" s="6" t="n">
        <v>-0</v>
      </c>
      <c r="L362" s="6" t="n">
        <v>-0</v>
      </c>
      <c r="M362" s="6" t="s">
        <f>=I362+J362+K362+L362</f>
      </c>
      <c r="N362" s="16"/>
    </row>
    <row collapsed="false" customFormat="false" customHeight="false" hidden="false" ht="12.1" outlineLevel="0" r="363">
      <c r="A363" s="20" t="n">
        <v>45548.850810185</v>
      </c>
      <c r="B363" s="16" t="s">
        <v>147</v>
      </c>
      <c r="C363" s="16" t="s">
        <v>228</v>
      </c>
      <c r="D363" s="16" t="s">
        <v>122</v>
      </c>
      <c r="E363" s="16" t="s">
        <v>229</v>
      </c>
      <c r="F363" s="16" t="s">
        <v>19</v>
      </c>
      <c r="G363" s="7" t="n">
        <v>26</v>
      </c>
      <c r="H363" s="6" t="n">
        <v>1.476923</v>
      </c>
      <c r="I363" s="6" t="n">
        <v>-38.4</v>
      </c>
      <c r="J363" s="6" t="n">
        <v>-0</v>
      </c>
      <c r="K363" s="6" t="n">
        <v>-0</v>
      </c>
      <c r="L363" s="6" t="n">
        <v>-0</v>
      </c>
      <c r="M363" s="6" t="s">
        <f>=I363+J363+K363+L363</f>
      </c>
      <c r="N363" s="16"/>
    </row>
    <row collapsed="false" customFormat="false" customHeight="false" hidden="false" ht="12.1" outlineLevel="0" r="364">
      <c r="A364" s="29" t="n">
        <v>45551.561180556</v>
      </c>
      <c r="B364" s="30" t="s">
        <v>147</v>
      </c>
      <c r="C364" s="30" t="s">
        <v>228</v>
      </c>
      <c r="D364" s="30" t="s">
        <v>124</v>
      </c>
      <c r="E364" s="30" t="s">
        <v>229</v>
      </c>
      <c r="F364" s="30" t="s">
        <v>19</v>
      </c>
      <c r="G364" s="31" t="n">
        <v>-5392</v>
      </c>
      <c r="H364" s="32" t="n">
        <v>1.4775</v>
      </c>
      <c r="I364" s="32" t="n">
        <v>7966.68</v>
      </c>
      <c r="J364" s="32" t="n">
        <v>0</v>
      </c>
      <c r="K364" s="32" t="n">
        <v>-0</v>
      </c>
      <c r="L364" s="32" t="n">
        <v>-0</v>
      </c>
      <c r="M364" s="6" t="s">
        <f>=I364+J364+K364+L364</f>
      </c>
      <c r="N364" s="30"/>
    </row>
    <row collapsed="false" customFormat="false" customHeight="false" hidden="false" ht="12.1" outlineLevel="0" r="365">
      <c r="A365" s="20" t="n">
        <v>45551.56724537</v>
      </c>
      <c r="B365" s="16" t="s">
        <v>170</v>
      </c>
      <c r="C365" s="16" t="s">
        <v>256</v>
      </c>
      <c r="D365" s="16" t="s">
        <v>122</v>
      </c>
      <c r="E365" s="16" t="s">
        <v>200</v>
      </c>
      <c r="F365" s="16" t="s">
        <v>19</v>
      </c>
      <c r="G365" s="7" t="n">
        <v>9</v>
      </c>
      <c r="H365" s="6" t="n">
        <v>830.3</v>
      </c>
      <c r="I365" s="6" t="n">
        <v>-7472.7</v>
      </c>
      <c r="J365" s="6" t="n">
        <v>-0</v>
      </c>
      <c r="K365" s="6" t="n">
        <v>-5.98</v>
      </c>
      <c r="L365" s="6" t="n">
        <v>-0</v>
      </c>
      <c r="M365" s="6" t="s">
        <f>=I365+J365+K365+L365</f>
      </c>
      <c r="N365" s="16"/>
    </row>
    <row collapsed="false" customFormat="false" customHeight="false" hidden="false" ht="12.1" outlineLevel="0" r="366">
      <c r="A366" s="29" t="n">
        <v>45554.479826389</v>
      </c>
      <c r="B366" s="30" t="s">
        <v>135</v>
      </c>
      <c r="C366" s="30" t="s">
        <v>210</v>
      </c>
      <c r="D366" s="30" t="s">
        <v>124</v>
      </c>
      <c r="E366" s="30" t="s">
        <v>200</v>
      </c>
      <c r="F366" s="30" t="s">
        <v>19</v>
      </c>
      <c r="G366" s="31" t="n">
        <v>-50000</v>
      </c>
      <c r="H366" s="32" t="n">
        <v>0.72</v>
      </c>
      <c r="I366" s="32" t="n">
        <v>36000</v>
      </c>
      <c r="J366" s="32" t="n">
        <v>0</v>
      </c>
      <c r="K366" s="32" t="n">
        <v>-28.8</v>
      </c>
      <c r="L366" s="32" t="n">
        <v>-0</v>
      </c>
      <c r="M366" s="6" t="s">
        <f>=I366+J366+K366+L366</f>
      </c>
      <c r="N366" s="30"/>
    </row>
    <row collapsed="false" customFormat="false" customHeight="false" hidden="false" ht="12.1" outlineLevel="0" r="367">
      <c r="A367" s="20" t="n">
        <v>45554.512256944</v>
      </c>
      <c r="B367" s="16" t="s">
        <v>170</v>
      </c>
      <c r="C367" s="16" t="s">
        <v>256</v>
      </c>
      <c r="D367" s="16" t="s">
        <v>122</v>
      </c>
      <c r="E367" s="16" t="s">
        <v>200</v>
      </c>
      <c r="F367" s="16" t="s">
        <v>19</v>
      </c>
      <c r="G367" s="7" t="n">
        <v>12</v>
      </c>
      <c r="H367" s="6" t="n">
        <v>837</v>
      </c>
      <c r="I367" s="6" t="n">
        <v>-10044</v>
      </c>
      <c r="J367" s="6" t="n">
        <v>-0</v>
      </c>
      <c r="K367" s="6" t="n">
        <v>-8.03</v>
      </c>
      <c r="L367" s="6" t="n">
        <v>-0</v>
      </c>
      <c r="M367" s="6" t="s">
        <f>=I367+J367+K367+L367</f>
      </c>
      <c r="N367" s="16"/>
    </row>
    <row collapsed="false" customFormat="false" customHeight="false" hidden="false" ht="12.1" outlineLevel="0" r="368">
      <c r="A368" s="20" t="n">
        <v>45554.512256944</v>
      </c>
      <c r="B368" s="16" t="s">
        <v>170</v>
      </c>
      <c r="C368" s="16" t="s">
        <v>256</v>
      </c>
      <c r="D368" s="16" t="s">
        <v>122</v>
      </c>
      <c r="E368" s="16" t="s">
        <v>200</v>
      </c>
      <c r="F368" s="16" t="s">
        <v>19</v>
      </c>
      <c r="G368" s="7" t="n">
        <v>14</v>
      </c>
      <c r="H368" s="6" t="n">
        <v>837</v>
      </c>
      <c r="I368" s="6" t="n">
        <v>-11718</v>
      </c>
      <c r="J368" s="6" t="n">
        <v>-0</v>
      </c>
      <c r="K368" s="6" t="n">
        <v>-9.37</v>
      </c>
      <c r="L368" s="6" t="n">
        <v>-0</v>
      </c>
      <c r="M368" s="6" t="s">
        <f>=I368+J368+K368+L368</f>
      </c>
      <c r="N368" s="16"/>
    </row>
    <row collapsed="false" customFormat="false" customHeight="false" hidden="false" ht="12.1" outlineLevel="0" r="369">
      <c r="A369" s="20" t="n">
        <v>45554.512696759</v>
      </c>
      <c r="B369" s="16" t="s">
        <v>170</v>
      </c>
      <c r="C369" s="16" t="s">
        <v>256</v>
      </c>
      <c r="D369" s="16" t="s">
        <v>122</v>
      </c>
      <c r="E369" s="16" t="s">
        <v>200</v>
      </c>
      <c r="F369" s="16" t="s">
        <v>19</v>
      </c>
      <c r="G369" s="7" t="n">
        <v>1</v>
      </c>
      <c r="H369" s="6" t="n">
        <v>837</v>
      </c>
      <c r="I369" s="6" t="n">
        <v>-837</v>
      </c>
      <c r="J369" s="6" t="n">
        <v>-0</v>
      </c>
      <c r="K369" s="6" t="n">
        <v>-0.42</v>
      </c>
      <c r="L369" s="6" t="n">
        <v>-0</v>
      </c>
      <c r="M369" s="6" t="s">
        <f>=I369+J369+K369+L369</f>
      </c>
      <c r="N369" s="16"/>
    </row>
    <row collapsed="false" customFormat="false" customHeight="false" hidden="false" ht="12.1" outlineLevel="0" r="370">
      <c r="A370" s="20" t="n">
        <v>45554.513310185</v>
      </c>
      <c r="B370" s="16" t="s">
        <v>170</v>
      </c>
      <c r="C370" s="16" t="s">
        <v>256</v>
      </c>
      <c r="D370" s="16" t="s">
        <v>122</v>
      </c>
      <c r="E370" s="16" t="s">
        <v>200</v>
      </c>
      <c r="F370" s="16" t="s">
        <v>19</v>
      </c>
      <c r="G370" s="7" t="n">
        <v>4</v>
      </c>
      <c r="H370" s="6" t="n">
        <v>837</v>
      </c>
      <c r="I370" s="6" t="n">
        <v>-3348</v>
      </c>
      <c r="J370" s="6" t="n">
        <v>-0</v>
      </c>
      <c r="K370" s="6" t="n">
        <v>-1.67</v>
      </c>
      <c r="L370" s="6" t="n">
        <v>-0</v>
      </c>
      <c r="M370" s="6" t="s">
        <f>=I370+J370+K370+L370</f>
      </c>
      <c r="N370" s="16"/>
    </row>
    <row collapsed="false" customFormat="false" customHeight="false" hidden="false" ht="12.1" outlineLevel="0" r="371">
      <c r="A371" s="20" t="n">
        <v>45554.513657407</v>
      </c>
      <c r="B371" s="16" t="s">
        <v>170</v>
      </c>
      <c r="C371" s="16" t="s">
        <v>256</v>
      </c>
      <c r="D371" s="16" t="s">
        <v>122</v>
      </c>
      <c r="E371" s="16" t="s">
        <v>200</v>
      </c>
      <c r="F371" s="16" t="s">
        <v>19</v>
      </c>
      <c r="G371" s="7" t="n">
        <v>12</v>
      </c>
      <c r="H371" s="6" t="n">
        <v>837</v>
      </c>
      <c r="I371" s="6" t="n">
        <v>-10044</v>
      </c>
      <c r="J371" s="6" t="n">
        <v>-0</v>
      </c>
      <c r="K371" s="6" t="n">
        <v>-5.02</v>
      </c>
      <c r="L371" s="6" t="n">
        <v>-0</v>
      </c>
      <c r="M371" s="6" t="s">
        <f>=I371+J371+K371+L371</f>
      </c>
      <c r="N371" s="16"/>
    </row>
    <row collapsed="false" customFormat="false" customHeight="false" hidden="false" ht="12.1" outlineLevel="0" r="372">
      <c r="A372" s="29" t="n">
        <v>45554.515208333</v>
      </c>
      <c r="B372" s="30" t="s">
        <v>134</v>
      </c>
      <c r="C372" s="30" t="s">
        <v>209</v>
      </c>
      <c r="D372" s="30" t="s">
        <v>124</v>
      </c>
      <c r="E372" s="30" t="s">
        <v>200</v>
      </c>
      <c r="F372" s="30" t="s">
        <v>19</v>
      </c>
      <c r="G372" s="31" t="n">
        <v>-70</v>
      </c>
      <c r="H372" s="32" t="n">
        <v>53.07</v>
      </c>
      <c r="I372" s="32" t="n">
        <v>3714.9</v>
      </c>
      <c r="J372" s="32" t="n">
        <v>0</v>
      </c>
      <c r="K372" s="32" t="n">
        <v>-2.97</v>
      </c>
      <c r="L372" s="32" t="n">
        <v>-0</v>
      </c>
      <c r="M372" s="6" t="s">
        <f>=I372+J372+K372+L372</f>
      </c>
      <c r="N372" s="30"/>
    </row>
    <row collapsed="false" customFormat="false" customHeight="false" hidden="false" ht="12.1" outlineLevel="0" r="373">
      <c r="A373" s="29" t="n">
        <v>45554.580381944</v>
      </c>
      <c r="B373" s="30" t="s">
        <v>138</v>
      </c>
      <c r="C373" s="30" t="s">
        <v>216</v>
      </c>
      <c r="D373" s="30" t="s">
        <v>124</v>
      </c>
      <c r="E373" s="30" t="s">
        <v>200</v>
      </c>
      <c r="F373" s="30" t="s">
        <v>19</v>
      </c>
      <c r="G373" s="31" t="n">
        <v>-2</v>
      </c>
      <c r="H373" s="32" t="n">
        <v>1002.4</v>
      </c>
      <c r="I373" s="32" t="n">
        <v>2004.8</v>
      </c>
      <c r="J373" s="32" t="n">
        <v>0</v>
      </c>
      <c r="K373" s="32" t="n">
        <v>-1</v>
      </c>
      <c r="L373" s="32" t="n">
        <v>-0</v>
      </c>
      <c r="M373" s="6" t="s">
        <f>=I373+J373+K373+L373</f>
      </c>
      <c r="N373" s="30"/>
    </row>
    <row collapsed="false" customFormat="false" customHeight="false" hidden="false" ht="12.1" outlineLevel="0" r="374">
      <c r="A374" s="29" t="n">
        <v>45554.630532407</v>
      </c>
      <c r="B374" s="30" t="s">
        <v>173</v>
      </c>
      <c r="C374" s="30" t="s">
        <v>259</v>
      </c>
      <c r="D374" s="30" t="s">
        <v>124</v>
      </c>
      <c r="E374" s="30" t="s">
        <v>200</v>
      </c>
      <c r="F374" s="30" t="s">
        <v>19</v>
      </c>
      <c r="G374" s="31" t="n">
        <v>-4000</v>
      </c>
      <c r="H374" s="32" t="n">
        <v>0.704</v>
      </c>
      <c r="I374" s="32" t="n">
        <v>2816</v>
      </c>
      <c r="J374" s="32" t="n">
        <v>0</v>
      </c>
      <c r="K374" s="32" t="n">
        <v>-2.26</v>
      </c>
      <c r="L374" s="32" t="n">
        <v>-0</v>
      </c>
      <c r="M374" s="6" t="s">
        <f>=I374+J374+K374+L374</f>
      </c>
      <c r="N374" s="30"/>
    </row>
    <row collapsed="false" customFormat="false" customHeight="false" hidden="false" ht="12.1" outlineLevel="0" r="375">
      <c r="A375" s="29" t="n">
        <v>45554.630532407</v>
      </c>
      <c r="B375" s="30" t="s">
        <v>173</v>
      </c>
      <c r="C375" s="30" t="s">
        <v>259</v>
      </c>
      <c r="D375" s="30" t="s">
        <v>124</v>
      </c>
      <c r="E375" s="30" t="s">
        <v>200</v>
      </c>
      <c r="F375" s="30" t="s">
        <v>19</v>
      </c>
      <c r="G375" s="31" t="n">
        <v>-1000</v>
      </c>
      <c r="H375" s="32" t="n">
        <v>0.704</v>
      </c>
      <c r="I375" s="32" t="n">
        <v>704</v>
      </c>
      <c r="J375" s="32" t="n">
        <v>0</v>
      </c>
      <c r="K375" s="32" t="n">
        <v>-0.35</v>
      </c>
      <c r="L375" s="32" t="n">
        <v>-0</v>
      </c>
      <c r="M375" s="6" t="s">
        <f>=I375+J375+K375+L375</f>
      </c>
      <c r="N375" s="30"/>
    </row>
    <row collapsed="false" customFormat="false" customHeight="false" hidden="false" ht="12.1" outlineLevel="0" r="376">
      <c r="A376" s="20" t="n">
        <v>45554.631296296</v>
      </c>
      <c r="B376" s="16" t="s">
        <v>128</v>
      </c>
      <c r="C376" s="16" t="s">
        <v>202</v>
      </c>
      <c r="D376" s="16" t="s">
        <v>122</v>
      </c>
      <c r="E376" s="16" t="s">
        <v>200</v>
      </c>
      <c r="F376" s="16" t="s">
        <v>19</v>
      </c>
      <c r="G376" s="7" t="n">
        <v>210</v>
      </c>
      <c r="H376" s="6" t="n">
        <v>44.69</v>
      </c>
      <c r="I376" s="6" t="n">
        <v>-9384.9</v>
      </c>
      <c r="J376" s="6" t="n">
        <v>-0</v>
      </c>
      <c r="K376" s="6" t="n">
        <v>-7.51</v>
      </c>
      <c r="L376" s="6" t="n">
        <v>-0</v>
      </c>
      <c r="M376" s="6" t="s">
        <f>=I376+J376+K376+L376</f>
      </c>
      <c r="N376" s="16"/>
    </row>
    <row collapsed="false" customFormat="false" customHeight="false" hidden="false" ht="12.1" outlineLevel="0" r="377">
      <c r="A377" s="20" t="n">
        <v>45559.97587963</v>
      </c>
      <c r="B377" s="16" t="s">
        <v>147</v>
      </c>
      <c r="C377" s="16" t="s">
        <v>228</v>
      </c>
      <c r="D377" s="16" t="s">
        <v>122</v>
      </c>
      <c r="E377" s="16" t="s">
        <v>229</v>
      </c>
      <c r="F377" s="16" t="s">
        <v>19</v>
      </c>
      <c r="G377" s="7" t="n">
        <v>187</v>
      </c>
      <c r="H377" s="6" t="n">
        <v>1.483422</v>
      </c>
      <c r="I377" s="6" t="n">
        <v>-277.4</v>
      </c>
      <c r="J377" s="6" t="n">
        <v>-0</v>
      </c>
      <c r="K377" s="6" t="n">
        <v>-0</v>
      </c>
      <c r="L377" s="6" t="n">
        <v>-0</v>
      </c>
      <c r="M377" s="6" t="s">
        <f>=I377+J377+K377+L377</f>
      </c>
      <c r="N377" s="16"/>
    </row>
    <row collapsed="false" customFormat="false" customHeight="false" hidden="false" ht="12.1" outlineLevel="0" r="378">
      <c r="A378" s="20" t="n">
        <v>45559.977071759</v>
      </c>
      <c r="B378" s="16" t="s">
        <v>147</v>
      </c>
      <c r="C378" s="16" t="s">
        <v>228</v>
      </c>
      <c r="D378" s="16" t="s">
        <v>122</v>
      </c>
      <c r="E378" s="16" t="s">
        <v>229</v>
      </c>
      <c r="F378" s="16" t="s">
        <v>19</v>
      </c>
      <c r="G378" s="7" t="n">
        <v>6</v>
      </c>
      <c r="H378" s="6" t="n">
        <v>1.483333</v>
      </c>
      <c r="I378" s="6" t="n">
        <v>-8.9</v>
      </c>
      <c r="J378" s="6" t="n">
        <v>-0</v>
      </c>
      <c r="K378" s="6" t="n">
        <v>-0</v>
      </c>
      <c r="L378" s="6" t="n">
        <v>-0</v>
      </c>
      <c r="M378" s="6" t="s">
        <f>=I378+J378+K378+L378</f>
      </c>
      <c r="N378" s="16"/>
    </row>
    <row collapsed="false" customFormat="false" customHeight="false" hidden="false" ht="12.1" outlineLevel="0" r="379">
      <c r="A379" s="29" t="n">
        <v>45565.537303241</v>
      </c>
      <c r="B379" s="30" t="s">
        <v>170</v>
      </c>
      <c r="C379" s="30" t="s">
        <v>256</v>
      </c>
      <c r="D379" s="30" t="s">
        <v>124</v>
      </c>
      <c r="E379" s="30" t="s">
        <v>200</v>
      </c>
      <c r="F379" s="30" t="s">
        <v>19</v>
      </c>
      <c r="G379" s="31" t="n">
        <v>-1</v>
      </c>
      <c r="H379" s="32" t="n">
        <v>904.5</v>
      </c>
      <c r="I379" s="32" t="n">
        <v>904.5</v>
      </c>
      <c r="J379" s="32" t="n">
        <v>0</v>
      </c>
      <c r="K379" s="32" t="n">
        <v>-0.73</v>
      </c>
      <c r="L379" s="32" t="n">
        <v>-0</v>
      </c>
      <c r="M379" s="6" t="s">
        <f>=I379+J379+K379+L379</f>
      </c>
      <c r="N379" s="30"/>
    </row>
    <row collapsed="false" customFormat="false" customHeight="false" hidden="false" ht="12.1" outlineLevel="0" r="380">
      <c r="A380" s="29" t="n">
        <v>45565.537303241</v>
      </c>
      <c r="B380" s="30" t="s">
        <v>170</v>
      </c>
      <c r="C380" s="30" t="s">
        <v>256</v>
      </c>
      <c r="D380" s="30" t="s">
        <v>124</v>
      </c>
      <c r="E380" s="30" t="s">
        <v>200</v>
      </c>
      <c r="F380" s="30" t="s">
        <v>19</v>
      </c>
      <c r="G380" s="31" t="n">
        <v>-1</v>
      </c>
      <c r="H380" s="32" t="n">
        <v>904.1</v>
      </c>
      <c r="I380" s="32" t="n">
        <v>904.1</v>
      </c>
      <c r="J380" s="32" t="n">
        <v>0</v>
      </c>
      <c r="K380" s="32" t="n">
        <v>-0.73</v>
      </c>
      <c r="L380" s="32" t="n">
        <v>-0</v>
      </c>
      <c r="M380" s="6" t="s">
        <f>=I380+J380+K380+L380</f>
      </c>
      <c r="N380" s="30"/>
    </row>
    <row collapsed="false" customFormat="false" customHeight="false" hidden="false" ht="12.1" outlineLevel="0" r="381">
      <c r="A381" s="29" t="n">
        <v>45565.537303241</v>
      </c>
      <c r="B381" s="30" t="s">
        <v>170</v>
      </c>
      <c r="C381" s="30" t="s">
        <v>256</v>
      </c>
      <c r="D381" s="30" t="s">
        <v>124</v>
      </c>
      <c r="E381" s="30" t="s">
        <v>200</v>
      </c>
      <c r="F381" s="30" t="s">
        <v>19</v>
      </c>
      <c r="G381" s="31" t="n">
        <v>-25</v>
      </c>
      <c r="H381" s="32" t="n">
        <v>904</v>
      </c>
      <c r="I381" s="32" t="n">
        <v>22600</v>
      </c>
      <c r="J381" s="32" t="n">
        <v>0</v>
      </c>
      <c r="K381" s="32" t="n">
        <v>-18.08</v>
      </c>
      <c r="L381" s="32" t="n">
        <v>-0</v>
      </c>
      <c r="M381" s="6" t="s">
        <f>=I381+J381+K381+L381</f>
      </c>
      <c r="N381" s="30"/>
    </row>
    <row collapsed="false" customFormat="false" customHeight="false" hidden="false" ht="12.1" outlineLevel="0" r="382">
      <c r="A382" s="29" t="n">
        <v>45565.537303241</v>
      </c>
      <c r="B382" s="30" t="s">
        <v>170</v>
      </c>
      <c r="C382" s="30" t="s">
        <v>256</v>
      </c>
      <c r="D382" s="30" t="s">
        <v>124</v>
      </c>
      <c r="E382" s="30" t="s">
        <v>200</v>
      </c>
      <c r="F382" s="30" t="s">
        <v>19</v>
      </c>
      <c r="G382" s="31" t="n">
        <v>-5</v>
      </c>
      <c r="H382" s="32" t="n">
        <v>903.7</v>
      </c>
      <c r="I382" s="32" t="n">
        <v>4518.5</v>
      </c>
      <c r="J382" s="32" t="n">
        <v>0</v>
      </c>
      <c r="K382" s="32" t="n">
        <v>-3.62</v>
      </c>
      <c r="L382" s="32" t="n">
        <v>-0</v>
      </c>
      <c r="M382" s="6" t="s">
        <f>=I382+J382+K382+L382</f>
      </c>
      <c r="N382" s="30"/>
    </row>
    <row collapsed="false" customFormat="false" customHeight="false" hidden="false" ht="12.1" outlineLevel="0" r="383">
      <c r="A383" s="29" t="n">
        <v>45565.537303241</v>
      </c>
      <c r="B383" s="30" t="s">
        <v>170</v>
      </c>
      <c r="C383" s="30" t="s">
        <v>256</v>
      </c>
      <c r="D383" s="30" t="s">
        <v>124</v>
      </c>
      <c r="E383" s="30" t="s">
        <v>200</v>
      </c>
      <c r="F383" s="30" t="s">
        <v>19</v>
      </c>
      <c r="G383" s="31" t="n">
        <v>-25</v>
      </c>
      <c r="H383" s="32" t="n">
        <v>903.6</v>
      </c>
      <c r="I383" s="32" t="n">
        <v>22590</v>
      </c>
      <c r="J383" s="32" t="n">
        <v>0</v>
      </c>
      <c r="K383" s="32" t="n">
        <v>-18.08</v>
      </c>
      <c r="L383" s="32" t="n">
        <v>-0</v>
      </c>
      <c r="M383" s="6" t="s">
        <f>=I383+J383+K383+L383</f>
      </c>
      <c r="N383" s="30"/>
    </row>
    <row collapsed="false" customFormat="false" customHeight="false" hidden="false" ht="12.1" outlineLevel="0" r="384">
      <c r="A384" s="29" t="n">
        <v>45565.537858796</v>
      </c>
      <c r="B384" s="30" t="s">
        <v>128</v>
      </c>
      <c r="C384" s="30" t="s">
        <v>202</v>
      </c>
      <c r="D384" s="30" t="s">
        <v>124</v>
      </c>
      <c r="E384" s="30" t="s">
        <v>200</v>
      </c>
      <c r="F384" s="30" t="s">
        <v>19</v>
      </c>
      <c r="G384" s="31" t="n">
        <v>-10</v>
      </c>
      <c r="H384" s="32" t="n">
        <v>45.48</v>
      </c>
      <c r="I384" s="32" t="n">
        <v>454.8</v>
      </c>
      <c r="J384" s="32" t="n">
        <v>0</v>
      </c>
      <c r="K384" s="32" t="n">
        <v>-0.37</v>
      </c>
      <c r="L384" s="32" t="n">
        <v>-0</v>
      </c>
      <c r="M384" s="6" t="s">
        <f>=I384+J384+K384+L384</f>
      </c>
      <c r="N384" s="30"/>
    </row>
    <row collapsed="false" customFormat="false" customHeight="false" hidden="false" ht="12.1" outlineLevel="0" r="385">
      <c r="A385" s="29" t="n">
        <v>45565.537858796</v>
      </c>
      <c r="B385" s="30" t="s">
        <v>128</v>
      </c>
      <c r="C385" s="30" t="s">
        <v>202</v>
      </c>
      <c r="D385" s="30" t="s">
        <v>124</v>
      </c>
      <c r="E385" s="30" t="s">
        <v>200</v>
      </c>
      <c r="F385" s="30" t="s">
        <v>19</v>
      </c>
      <c r="G385" s="31" t="n">
        <v>-10</v>
      </c>
      <c r="H385" s="32" t="n">
        <v>45.48</v>
      </c>
      <c r="I385" s="32" t="n">
        <v>454.8</v>
      </c>
      <c r="J385" s="32" t="n">
        <v>0</v>
      </c>
      <c r="K385" s="32" t="n">
        <v>-0.37</v>
      </c>
      <c r="L385" s="32" t="n">
        <v>-0</v>
      </c>
      <c r="M385" s="6" t="s">
        <f>=I385+J385+K385+L385</f>
      </c>
      <c r="N385" s="30"/>
    </row>
    <row collapsed="false" customFormat="false" customHeight="false" hidden="false" ht="12.1" outlineLevel="0" r="386">
      <c r="A386" s="29" t="n">
        <v>45565.537858796</v>
      </c>
      <c r="B386" s="30" t="s">
        <v>128</v>
      </c>
      <c r="C386" s="30" t="s">
        <v>202</v>
      </c>
      <c r="D386" s="30" t="s">
        <v>124</v>
      </c>
      <c r="E386" s="30" t="s">
        <v>200</v>
      </c>
      <c r="F386" s="30" t="s">
        <v>19</v>
      </c>
      <c r="G386" s="31" t="n">
        <v>-310</v>
      </c>
      <c r="H386" s="32" t="n">
        <v>45.48</v>
      </c>
      <c r="I386" s="32" t="n">
        <v>14098.8</v>
      </c>
      <c r="J386" s="32" t="n">
        <v>0</v>
      </c>
      <c r="K386" s="32" t="n">
        <v>-9.48</v>
      </c>
      <c r="L386" s="32" t="n">
        <v>-0</v>
      </c>
      <c r="M386" s="6" t="s">
        <f>=I386+J386+K386+L386</f>
      </c>
      <c r="N386" s="30"/>
    </row>
    <row collapsed="false" customFormat="false" customHeight="false" hidden="false" ht="12.1" outlineLevel="0" r="387">
      <c r="A387" s="29" t="n">
        <v>45565.540555556</v>
      </c>
      <c r="B387" s="30" t="s">
        <v>151</v>
      </c>
      <c r="C387" s="30" t="s">
        <v>234</v>
      </c>
      <c r="D387" s="30" t="s">
        <v>124</v>
      </c>
      <c r="E387" s="30" t="s">
        <v>200</v>
      </c>
      <c r="F387" s="30" t="s">
        <v>19</v>
      </c>
      <c r="G387" s="31" t="n">
        <v>-80</v>
      </c>
      <c r="H387" s="32" t="n">
        <v>70.95</v>
      </c>
      <c r="I387" s="32" t="n">
        <v>5676</v>
      </c>
      <c r="J387" s="32" t="n">
        <v>0</v>
      </c>
      <c r="K387" s="32" t="n">
        <v>-4.54</v>
      </c>
      <c r="L387" s="32" t="n">
        <v>-0</v>
      </c>
      <c r="M387" s="6" t="s">
        <f>=I387+J387+K387+L387</f>
      </c>
      <c r="N387" s="30"/>
    </row>
    <row collapsed="false" customFormat="false" customHeight="false" hidden="false" ht="12.1" outlineLevel="0" r="388">
      <c r="A388" s="29" t="n">
        <v>45565.540555556</v>
      </c>
      <c r="B388" s="30" t="s">
        <v>151</v>
      </c>
      <c r="C388" s="30" t="s">
        <v>234</v>
      </c>
      <c r="D388" s="30" t="s">
        <v>124</v>
      </c>
      <c r="E388" s="30" t="s">
        <v>200</v>
      </c>
      <c r="F388" s="30" t="s">
        <v>19</v>
      </c>
      <c r="G388" s="31" t="n">
        <v>-50</v>
      </c>
      <c r="H388" s="32" t="n">
        <v>70.95</v>
      </c>
      <c r="I388" s="32" t="n">
        <v>3547.5</v>
      </c>
      <c r="J388" s="32" t="n">
        <v>0</v>
      </c>
      <c r="K388" s="32" t="n">
        <v>-2.83</v>
      </c>
      <c r="L388" s="32" t="n">
        <v>-0</v>
      </c>
      <c r="M388" s="6" t="s">
        <f>=I388+J388+K388+L388</f>
      </c>
      <c r="N388" s="30"/>
    </row>
    <row collapsed="false" customFormat="false" customHeight="false" hidden="false" ht="12.1" outlineLevel="0" r="389">
      <c r="A389" s="20" t="n">
        <v>45565.60056713</v>
      </c>
      <c r="B389" s="16" t="s">
        <v>170</v>
      </c>
      <c r="C389" s="16" t="s">
        <v>256</v>
      </c>
      <c r="D389" s="16" t="s">
        <v>122</v>
      </c>
      <c r="E389" s="16" t="s">
        <v>200</v>
      </c>
      <c r="F389" s="16" t="s">
        <v>19</v>
      </c>
      <c r="G389" s="7" t="n">
        <v>83</v>
      </c>
      <c r="H389" s="6" t="n">
        <v>909.7</v>
      </c>
      <c r="I389" s="6" t="n">
        <v>-75505.1</v>
      </c>
      <c r="J389" s="6" t="n">
        <v>-0</v>
      </c>
      <c r="K389" s="6" t="n">
        <v>-60.4</v>
      </c>
      <c r="L389" s="6" t="n">
        <v>-0</v>
      </c>
      <c r="M389" s="6" t="s">
        <f>=I389+J389+K389+L389</f>
      </c>
      <c r="N389" s="16"/>
    </row>
    <row collapsed="false" customFormat="false" customHeight="false" hidden="false" ht="12.1" outlineLevel="0" r="390">
      <c r="A390" s="20" t="n">
        <v>45565.601770833</v>
      </c>
      <c r="B390" s="16" t="s">
        <v>147</v>
      </c>
      <c r="C390" s="16" t="s">
        <v>228</v>
      </c>
      <c r="D390" s="16" t="s">
        <v>122</v>
      </c>
      <c r="E390" s="16" t="s">
        <v>229</v>
      </c>
      <c r="F390" s="16" t="s">
        <v>19</v>
      </c>
      <c r="G390" s="7" t="n">
        <v>82</v>
      </c>
      <c r="H390" s="6" t="n">
        <v>1.487805</v>
      </c>
      <c r="I390" s="6" t="n">
        <v>-122</v>
      </c>
      <c r="J390" s="6" t="n">
        <v>-0</v>
      </c>
      <c r="K390" s="6" t="n">
        <v>-0</v>
      </c>
      <c r="L390" s="6" t="n">
        <v>-0</v>
      </c>
      <c r="M390" s="6" t="s">
        <f>=I390+J390+K390+L390</f>
      </c>
      <c r="N390" s="16"/>
    </row>
    <row collapsed="false" customFormat="false" customHeight="false" hidden="false" ht="12.1" outlineLevel="0" r="391">
      <c r="A391" s="20" t="n">
        <v>45582.996979167</v>
      </c>
      <c r="B391" s="16" t="s">
        <v>147</v>
      </c>
      <c r="C391" s="16" t="s">
        <v>228</v>
      </c>
      <c r="D391" s="16" t="s">
        <v>122</v>
      </c>
      <c r="E391" s="16" t="s">
        <v>229</v>
      </c>
      <c r="F391" s="16" t="s">
        <v>19</v>
      </c>
      <c r="G391" s="7" t="n">
        <v>2</v>
      </c>
      <c r="H391" s="6" t="n">
        <v>1.5</v>
      </c>
      <c r="I391" s="6" t="n">
        <v>-3</v>
      </c>
      <c r="J391" s="6" t="n">
        <v>-0</v>
      </c>
      <c r="K391" s="6" t="n">
        <v>-0</v>
      </c>
      <c r="L391" s="6" t="n">
        <v>-0</v>
      </c>
      <c r="M391" s="6" t="s">
        <f>=I391+J391+K391+L391</f>
      </c>
      <c r="N391" s="16"/>
    </row>
    <row collapsed="false" customFormat="false" customHeight="false" hidden="false" ht="12.1" outlineLevel="0" r="392">
      <c r="A392" s="29" t="n">
        <v>45772.595347222</v>
      </c>
      <c r="B392" s="30" t="s">
        <v>147</v>
      </c>
      <c r="C392" s="30" t="s">
        <v>228</v>
      </c>
      <c r="D392" s="30" t="s">
        <v>124</v>
      </c>
      <c r="E392" s="30" t="s">
        <v>229</v>
      </c>
      <c r="F392" s="30" t="s">
        <v>19</v>
      </c>
      <c r="G392" s="31" t="n">
        <v>-277</v>
      </c>
      <c r="H392" s="32" t="n">
        <v>1.669314</v>
      </c>
      <c r="I392" s="32" t="n">
        <v>462.4</v>
      </c>
      <c r="J392" s="32" t="n">
        <v>0</v>
      </c>
      <c r="K392" s="32" t="n">
        <v>-0</v>
      </c>
      <c r="L392" s="32" t="n">
        <v>-0</v>
      </c>
      <c r="M392" s="6" t="s">
        <f>=I392+J392+K392+L392</f>
      </c>
      <c r="N392" s="30"/>
    </row>
    <row collapsed="false" customFormat="false" customHeight="false" hidden="false" ht="12.1" outlineLevel="0" r="393">
      <c r="A393" s="20" t="n">
        <v>45772.596493056</v>
      </c>
      <c r="B393" s="16" t="s">
        <v>174</v>
      </c>
      <c r="C393" s="16" t="s">
        <v>260</v>
      </c>
      <c r="D393" s="16" t="s">
        <v>122</v>
      </c>
      <c r="E393" s="16" t="s">
        <v>200</v>
      </c>
      <c r="F393" s="16" t="s">
        <v>19</v>
      </c>
      <c r="G393" s="7" t="n">
        <v>3</v>
      </c>
      <c r="H393" s="6" t="n">
        <v>134.32</v>
      </c>
      <c r="I393" s="6" t="n">
        <v>-402.96</v>
      </c>
      <c r="J393" s="6" t="n">
        <v>-0</v>
      </c>
      <c r="K393" s="6" t="n">
        <v>-0.32</v>
      </c>
      <c r="L393" s="6" t="n">
        <v>-0</v>
      </c>
      <c r="M393" s="6" t="s">
        <f>=I393+J393+K393+L393</f>
      </c>
      <c r="N393" s="16"/>
    </row>
    <row collapsed="false" customFormat="false" customHeight="false" hidden="false" ht="12.1" outlineLevel="0" r="394">
      <c r="A394" s="20" t="n">
        <v>45801.558530093</v>
      </c>
      <c r="B394" s="16" t="s">
        <v>147</v>
      </c>
      <c r="C394" s="16" t="s">
        <v>228</v>
      </c>
      <c r="D394" s="16" t="s">
        <v>122</v>
      </c>
      <c r="E394" s="16" t="s">
        <v>229</v>
      </c>
      <c r="F394" s="16" t="s">
        <v>19</v>
      </c>
      <c r="G394" s="7" t="n">
        <v>34</v>
      </c>
      <c r="H394" s="6" t="n">
        <v>1.6959</v>
      </c>
      <c r="I394" s="6" t="n">
        <v>-57.66</v>
      </c>
      <c r="J394" s="6" t="n">
        <v>-0</v>
      </c>
      <c r="K394" s="6" t="n">
        <v>-0</v>
      </c>
      <c r="L394" s="6" t="n">
        <v>-0</v>
      </c>
      <c r="M394" s="6" t="s">
        <f>=I394+J394+K394+L394</f>
      </c>
      <c r="N394" s="16"/>
    </row>
    <row collapsed="false" customFormat="false" customHeight="false" hidden="false" ht="12.1" outlineLevel="0" r="395">
      <c r="A395" s="21" t="n">
        <v>45804.020636574</v>
      </c>
      <c r="B395" s="22" t="s">
        <v>212</v>
      </c>
      <c r="C395" s="22" t="s">
        <v>261</v>
      </c>
      <c r="D395" s="22" t="s">
        <v>212</v>
      </c>
      <c r="E395" s="22" t="s">
        <v>212</v>
      </c>
      <c r="F395" s="22" t="s">
        <v>19</v>
      </c>
      <c r="G395" s="23" t="n">
        <v>1</v>
      </c>
      <c r="H395" s="24" t="n">
        <v>1589</v>
      </c>
      <c r="I395" s="24" t="n">
        <v>1589</v>
      </c>
      <c r="J395" s="24" t="n">
        <v>0</v>
      </c>
      <c r="K395" s="24" t="n">
        <v>-0</v>
      </c>
      <c r="L395" s="24" t="n">
        <v>-0</v>
      </c>
      <c r="M395" s="6" t="s">
        <f>=I395+J395+K395+L395</f>
      </c>
      <c r="N395" s="22"/>
    </row>
    <row collapsed="false" customFormat="false" customHeight="false" hidden="false" ht="12.1" outlineLevel="0" r="396">
      <c r="A396" s="20" t="n">
        <v>45804.803101852</v>
      </c>
      <c r="B396" s="16" t="s">
        <v>174</v>
      </c>
      <c r="C396" s="16" t="s">
        <v>260</v>
      </c>
      <c r="D396" s="16" t="s">
        <v>122</v>
      </c>
      <c r="E396" s="16" t="s">
        <v>200</v>
      </c>
      <c r="F396" s="16" t="s">
        <v>19</v>
      </c>
      <c r="G396" s="7" t="n">
        <v>14</v>
      </c>
      <c r="H396" s="6" t="n">
        <v>108.56</v>
      </c>
      <c r="I396" s="6" t="n">
        <v>-1519.84</v>
      </c>
      <c r="J396" s="6" t="n">
        <v>-0</v>
      </c>
      <c r="K396" s="6" t="n">
        <v>-0.99</v>
      </c>
      <c r="L396" s="6" t="n">
        <v>-0</v>
      </c>
      <c r="M396" s="6" t="s">
        <f>=I396+J396+K396+L396</f>
      </c>
      <c r="N396" s="16"/>
    </row>
    <row collapsed="false" customFormat="false" customHeight="false" hidden="false" ht="12.1" outlineLevel="0" r="397">
      <c r="A397" s="20" t="n">
        <v>45804.822280093</v>
      </c>
      <c r="B397" s="16" t="s">
        <v>147</v>
      </c>
      <c r="C397" s="16" t="s">
        <v>228</v>
      </c>
      <c r="D397" s="16" t="s">
        <v>122</v>
      </c>
      <c r="E397" s="16" t="s">
        <v>229</v>
      </c>
      <c r="F397" s="16" t="s">
        <v>19</v>
      </c>
      <c r="G397" s="7" t="n">
        <v>41</v>
      </c>
      <c r="H397" s="6" t="n">
        <v>1.6978</v>
      </c>
      <c r="I397" s="6" t="n">
        <v>-69.61</v>
      </c>
      <c r="J397" s="6" t="n">
        <v>-0</v>
      </c>
      <c r="K397" s="6" t="n">
        <v>-0</v>
      </c>
      <c r="L397" s="6" t="n">
        <v>-0</v>
      </c>
      <c r="M397" s="6" t="s">
        <f>=I397+J397+K397+L397</f>
      </c>
      <c r="N397" s="16"/>
    </row>
    <row collapsed="false" customFormat="false" customHeight="false" hidden="false" ht="12.1" outlineLevel="0" r="398">
      <c r="A398" s="29" t="n">
        <v>45844.72712963</v>
      </c>
      <c r="B398" s="30" t="s">
        <v>174</v>
      </c>
      <c r="C398" s="30" t="s">
        <v>260</v>
      </c>
      <c r="D398" s="30" t="s">
        <v>124</v>
      </c>
      <c r="E398" s="30" t="s">
        <v>200</v>
      </c>
      <c r="F398" s="30" t="s">
        <v>19</v>
      </c>
      <c r="G398" s="31" t="n">
        <v>-2</v>
      </c>
      <c r="H398" s="32" t="n">
        <v>105.98</v>
      </c>
      <c r="I398" s="32" t="n">
        <v>211.96</v>
      </c>
      <c r="J398" s="32" t="n">
        <v>0</v>
      </c>
      <c r="K398" s="32" t="n">
        <v>-0.18</v>
      </c>
      <c r="L398" s="32" t="n">
        <v>-0</v>
      </c>
      <c r="M398" s="6" t="s">
        <f>=I398+J398+K398+L398</f>
      </c>
      <c r="N398" s="30"/>
    </row>
    <row collapsed="false" customFormat="false" customHeight="false" hidden="false" ht="12.1" outlineLevel="0" r="399">
      <c r="A399" s="29" t="n">
        <v>45844.72712963</v>
      </c>
      <c r="B399" s="30" t="s">
        <v>174</v>
      </c>
      <c r="C399" s="30" t="s">
        <v>260</v>
      </c>
      <c r="D399" s="30" t="s">
        <v>124</v>
      </c>
      <c r="E399" s="30" t="s">
        <v>200</v>
      </c>
      <c r="F399" s="30" t="s">
        <v>19</v>
      </c>
      <c r="G399" s="31" t="n">
        <v>-5</v>
      </c>
      <c r="H399" s="32" t="n">
        <v>105.98</v>
      </c>
      <c r="I399" s="32" t="n">
        <v>529.9</v>
      </c>
      <c r="J399" s="32" t="n">
        <v>0</v>
      </c>
      <c r="K399" s="32" t="n">
        <v>-0.42</v>
      </c>
      <c r="L399" s="32" t="n">
        <v>-0</v>
      </c>
      <c r="M399" s="6" t="s">
        <f>=I399+J399+K399+L399</f>
      </c>
      <c r="N399" s="30"/>
    </row>
    <row collapsed="false" customFormat="false" customHeight="false" hidden="false" ht="12.1" outlineLevel="0" r="400">
      <c r="A400" s="29" t="n">
        <v>45844.72712963</v>
      </c>
      <c r="B400" s="30" t="s">
        <v>174</v>
      </c>
      <c r="C400" s="30" t="s">
        <v>260</v>
      </c>
      <c r="D400" s="30" t="s">
        <v>124</v>
      </c>
      <c r="E400" s="30" t="s">
        <v>200</v>
      </c>
      <c r="F400" s="30" t="s">
        <v>19</v>
      </c>
      <c r="G400" s="31" t="n">
        <v>-5</v>
      </c>
      <c r="H400" s="32" t="n">
        <v>105.98</v>
      </c>
      <c r="I400" s="32" t="n">
        <v>529.9</v>
      </c>
      <c r="J400" s="32" t="n">
        <v>0</v>
      </c>
      <c r="K400" s="32" t="n">
        <v>-0.42</v>
      </c>
      <c r="L400" s="32" t="n">
        <v>-0</v>
      </c>
      <c r="M400" s="6" t="s">
        <f>=I400+J400+K400+L400</f>
      </c>
      <c r="N400" s="30"/>
    </row>
    <row collapsed="false" customFormat="false" customHeight="false" hidden="false" ht="12.1" outlineLevel="0" r="401">
      <c r="A401" s="29" t="n">
        <v>45844.727164352</v>
      </c>
      <c r="B401" s="30" t="s">
        <v>174</v>
      </c>
      <c r="C401" s="30" t="s">
        <v>260</v>
      </c>
      <c r="D401" s="30" t="s">
        <v>124</v>
      </c>
      <c r="E401" s="30" t="s">
        <v>200</v>
      </c>
      <c r="F401" s="30" t="s">
        <v>19</v>
      </c>
      <c r="G401" s="31" t="n">
        <v>-2</v>
      </c>
      <c r="H401" s="32" t="n">
        <v>105.98</v>
      </c>
      <c r="I401" s="32" t="n">
        <v>211.96</v>
      </c>
      <c r="J401" s="32" t="n">
        <v>0</v>
      </c>
      <c r="K401" s="32" t="n">
        <v>-0.11</v>
      </c>
      <c r="L401" s="32" t="n">
        <v>-0</v>
      </c>
      <c r="M401" s="6" t="s">
        <f>=I401+J401+K401+L401</f>
      </c>
      <c r="N401" s="30"/>
    </row>
    <row collapsed="false" customFormat="false" customHeight="false" hidden="false" ht="12.1" outlineLevel="0" r="402">
      <c r="A402" s="29" t="n">
        <v>45844.7271875</v>
      </c>
      <c r="B402" s="30" t="s">
        <v>174</v>
      </c>
      <c r="C402" s="30" t="s">
        <v>260</v>
      </c>
      <c r="D402" s="30" t="s">
        <v>124</v>
      </c>
      <c r="E402" s="30" t="s">
        <v>200</v>
      </c>
      <c r="F402" s="30" t="s">
        <v>19</v>
      </c>
      <c r="G402" s="31" t="n">
        <v>-3</v>
      </c>
      <c r="H402" s="32" t="n">
        <v>105.98</v>
      </c>
      <c r="I402" s="32" t="n">
        <v>317.94</v>
      </c>
      <c r="J402" s="32" t="n">
        <v>0</v>
      </c>
      <c r="K402" s="32" t="n">
        <v>-0.16</v>
      </c>
      <c r="L402" s="32" t="n">
        <v>-0</v>
      </c>
      <c r="M402" s="6" t="s">
        <f>=I402+J402+K402+L402</f>
      </c>
      <c r="N402" s="30"/>
    </row>
    <row collapsed="false" customFormat="false" customHeight="false" hidden="false" ht="12.1" outlineLevel="0" r="403">
      <c r="A403" s="20" t="n">
        <v>45847.371087963</v>
      </c>
      <c r="B403" s="16" t="s">
        <v>147</v>
      </c>
      <c r="C403" s="16" t="s">
        <v>228</v>
      </c>
      <c r="D403" s="16" t="s">
        <v>122</v>
      </c>
      <c r="E403" s="16" t="s">
        <v>229</v>
      </c>
      <c r="F403" s="16" t="s">
        <v>19</v>
      </c>
      <c r="G403" s="7" t="n">
        <v>1034</v>
      </c>
      <c r="H403" s="6" t="n">
        <v>1.7386</v>
      </c>
      <c r="I403" s="6" t="n">
        <v>-1797.71</v>
      </c>
      <c r="J403" s="6" t="n">
        <v>-0</v>
      </c>
      <c r="K403" s="6" t="n">
        <v>-0</v>
      </c>
      <c r="L403" s="6" t="n">
        <v>-0</v>
      </c>
      <c r="M403" s="6" t="s">
        <f>=I403+J403+K403+L403</f>
      </c>
      <c r="N403" s="16"/>
    </row>
    <row collapsed="false" customFormat="false" customHeight="false" hidden="false" ht="12.1" outlineLevel="0" r="404">
      <c r="A404" s="29" t="n">
        <v>45847.583472222</v>
      </c>
      <c r="B404" s="30" t="s">
        <v>170</v>
      </c>
      <c r="C404" s="30" t="s">
        <v>256</v>
      </c>
      <c r="D404" s="30" t="s">
        <v>124</v>
      </c>
      <c r="E404" s="30" t="s">
        <v>200</v>
      </c>
      <c r="F404" s="30" t="s">
        <v>19</v>
      </c>
      <c r="G404" s="31" t="n">
        <v>-7</v>
      </c>
      <c r="H404" s="32" t="n">
        <v>1035.2</v>
      </c>
      <c r="I404" s="32" t="n">
        <v>7246.4</v>
      </c>
      <c r="J404" s="32" t="n">
        <v>0</v>
      </c>
      <c r="K404" s="32" t="n">
        <v>-5.79</v>
      </c>
      <c r="L404" s="32" t="n">
        <v>-0</v>
      </c>
      <c r="M404" s="6" t="s">
        <f>=I404+J404+K404+L404</f>
      </c>
      <c r="N404" s="30"/>
    </row>
    <row collapsed="false" customFormat="false" customHeight="false" hidden="false" ht="12.1" outlineLevel="0" r="405">
      <c r="A405" s="29" t="n">
        <v>45847.583472222</v>
      </c>
      <c r="B405" s="30" t="s">
        <v>170</v>
      </c>
      <c r="C405" s="30" t="s">
        <v>256</v>
      </c>
      <c r="D405" s="30" t="s">
        <v>124</v>
      </c>
      <c r="E405" s="30" t="s">
        <v>200</v>
      </c>
      <c r="F405" s="30" t="s">
        <v>19</v>
      </c>
      <c r="G405" s="31" t="n">
        <v>-12</v>
      </c>
      <c r="H405" s="32" t="n">
        <v>1035.3</v>
      </c>
      <c r="I405" s="32" t="n">
        <v>12423.6</v>
      </c>
      <c r="J405" s="32" t="n">
        <v>0</v>
      </c>
      <c r="K405" s="32" t="n">
        <v>-9.93</v>
      </c>
      <c r="L405" s="32" t="n">
        <v>-0</v>
      </c>
      <c r="M405" s="6" t="s">
        <f>=I405+J405+K405+L405</f>
      </c>
      <c r="N405" s="30"/>
    </row>
    <row collapsed="false" customFormat="false" customHeight="false" hidden="false" ht="12.1" outlineLevel="0" r="406">
      <c r="A406" s="29" t="n">
        <v>45847.583472222</v>
      </c>
      <c r="B406" s="30" t="s">
        <v>170</v>
      </c>
      <c r="C406" s="30" t="s">
        <v>256</v>
      </c>
      <c r="D406" s="30" t="s">
        <v>124</v>
      </c>
      <c r="E406" s="30" t="s">
        <v>200</v>
      </c>
      <c r="F406" s="30" t="s">
        <v>19</v>
      </c>
      <c r="G406" s="31" t="n">
        <v>-59</v>
      </c>
      <c r="H406" s="32" t="n">
        <v>1035.3</v>
      </c>
      <c r="I406" s="32" t="n">
        <v>61082.7</v>
      </c>
      <c r="J406" s="32" t="n">
        <v>0</v>
      </c>
      <c r="K406" s="32" t="n">
        <v>-48.87</v>
      </c>
      <c r="L406" s="32" t="n">
        <v>-0</v>
      </c>
      <c r="M406" s="6" t="s">
        <f>=I406+J406+K406+L406</f>
      </c>
      <c r="N406" s="30"/>
    </row>
    <row collapsed="false" customFormat="false" customHeight="false" hidden="false" ht="12.1" outlineLevel="0" r="407">
      <c r="A407" s="29" t="n">
        <v>45847.583472222</v>
      </c>
      <c r="B407" s="30" t="s">
        <v>170</v>
      </c>
      <c r="C407" s="30" t="s">
        <v>256</v>
      </c>
      <c r="D407" s="30" t="s">
        <v>124</v>
      </c>
      <c r="E407" s="30" t="s">
        <v>200</v>
      </c>
      <c r="F407" s="30" t="s">
        <v>19</v>
      </c>
      <c r="G407" s="31" t="n">
        <v>-1</v>
      </c>
      <c r="H407" s="32" t="n">
        <v>1035.3</v>
      </c>
      <c r="I407" s="32" t="n">
        <v>1035.3</v>
      </c>
      <c r="J407" s="32" t="n">
        <v>0</v>
      </c>
      <c r="K407" s="32" t="n">
        <v>-0.83</v>
      </c>
      <c r="L407" s="32" t="n">
        <v>-0</v>
      </c>
      <c r="M407" s="6" t="s">
        <f>=I407+J407+K407+L407</f>
      </c>
      <c r="N407" s="30"/>
    </row>
    <row collapsed="false" customFormat="false" customHeight="false" hidden="false" ht="12.1" outlineLevel="0" r="408">
      <c r="A408" s="29" t="n">
        <v>45847.583472222</v>
      </c>
      <c r="B408" s="30" t="s">
        <v>170</v>
      </c>
      <c r="C408" s="30" t="s">
        <v>256</v>
      </c>
      <c r="D408" s="30" t="s">
        <v>124</v>
      </c>
      <c r="E408" s="30" t="s">
        <v>200</v>
      </c>
      <c r="F408" s="30" t="s">
        <v>19</v>
      </c>
      <c r="G408" s="31" t="n">
        <v>-4</v>
      </c>
      <c r="H408" s="32" t="n">
        <v>1035.2</v>
      </c>
      <c r="I408" s="32" t="n">
        <v>4140.8</v>
      </c>
      <c r="J408" s="32" t="n">
        <v>0</v>
      </c>
      <c r="K408" s="32" t="n">
        <v>-2.07</v>
      </c>
      <c r="L408" s="32" t="n">
        <v>-0</v>
      </c>
      <c r="M408" s="6" t="s">
        <f>=I408+J408+K408+L408</f>
      </c>
      <c r="N408" s="30"/>
    </row>
    <row collapsed="false" customFormat="false" customHeight="false" hidden="false" ht="12.1" outlineLevel="0" r="409">
      <c r="A409" s="20" t="n">
        <v>45847.59162037</v>
      </c>
      <c r="B409" s="16" t="s">
        <v>16</v>
      </c>
      <c r="C409" s="16" t="s">
        <v>262</v>
      </c>
      <c r="D409" s="16" t="s">
        <v>122</v>
      </c>
      <c r="E409" s="16" t="s">
        <v>17</v>
      </c>
      <c r="F409" s="16" t="s">
        <v>19</v>
      </c>
      <c r="G409" s="7" t="n">
        <v>138</v>
      </c>
      <c r="H409" s="6" t="n">
        <v>56.7</v>
      </c>
      <c r="I409" s="6" t="n">
        <v>-78246</v>
      </c>
      <c r="J409" s="6" t="n">
        <v>-3737.04</v>
      </c>
      <c r="K409" s="6" t="n">
        <v>-6.65</v>
      </c>
      <c r="L409" s="6" t="n">
        <v>-0</v>
      </c>
      <c r="M409" s="6" t="s">
        <f>=I409+J409+K409+L409</f>
      </c>
      <c r="N409" s="16"/>
    </row>
    <row collapsed="false" customFormat="false" customHeight="false" hidden="false" ht="12.1" outlineLevel="0" r="410">
      <c r="A410" s="29" t="n">
        <v>45847.592465278</v>
      </c>
      <c r="B410" s="30" t="s">
        <v>147</v>
      </c>
      <c r="C410" s="30" t="s">
        <v>228</v>
      </c>
      <c r="D410" s="30" t="s">
        <v>124</v>
      </c>
      <c r="E410" s="30" t="s">
        <v>229</v>
      </c>
      <c r="F410" s="30" t="s">
        <v>19</v>
      </c>
      <c r="G410" s="31" t="n">
        <v>-1109</v>
      </c>
      <c r="H410" s="32" t="n">
        <v>1.7385</v>
      </c>
      <c r="I410" s="32" t="n">
        <v>1928</v>
      </c>
      <c r="J410" s="32" t="n">
        <v>0</v>
      </c>
      <c r="K410" s="32" t="n">
        <v>-0</v>
      </c>
      <c r="L410" s="32" t="n">
        <v>-0</v>
      </c>
      <c r="M410" s="6" t="s">
        <f>=I410+J410+K410+L410</f>
      </c>
      <c r="N410" s="30"/>
    </row>
    <row collapsed="false" customFormat="false" customHeight="false" hidden="false" ht="12.1" outlineLevel="0" r="411">
      <c r="A411" s="20" t="n">
        <v>45847.592673611</v>
      </c>
      <c r="B411" s="16" t="s">
        <v>16</v>
      </c>
      <c r="C411" s="16" t="s">
        <v>262</v>
      </c>
      <c r="D411" s="16" t="s">
        <v>122</v>
      </c>
      <c r="E411" s="16" t="s">
        <v>17</v>
      </c>
      <c r="F411" s="16" t="s">
        <v>19</v>
      </c>
      <c r="G411" s="7" t="n">
        <v>9</v>
      </c>
      <c r="H411" s="6" t="n">
        <v>56.7</v>
      </c>
      <c r="I411" s="6" t="n">
        <v>-5103</v>
      </c>
      <c r="J411" s="6" t="n">
        <v>-243.72</v>
      </c>
      <c r="K411" s="6" t="n">
        <v>-0.43</v>
      </c>
      <c r="L411" s="6" t="n">
        <v>-0</v>
      </c>
      <c r="M411" s="6" t="s">
        <f>=I411+J411+K411+L411</f>
      </c>
      <c r="N411" s="16"/>
    </row>
    <row collapsed="false" customFormat="false" customHeight="false" hidden="false" ht="12.1" outlineLevel="0" r="412">
      <c r="A412" s="20" t="n">
        <v>45849.726365741</v>
      </c>
      <c r="B412" s="16" t="s">
        <v>143</v>
      </c>
      <c r="C412" s="16" t="s">
        <v>224</v>
      </c>
      <c r="D412" s="16" t="s">
        <v>122</v>
      </c>
      <c r="E412" s="16" t="s">
        <v>200</v>
      </c>
      <c r="F412" s="16" t="s">
        <v>19</v>
      </c>
      <c r="G412" s="7" t="n">
        <v>6</v>
      </c>
      <c r="H412" s="6" t="n">
        <v>74.71</v>
      </c>
      <c r="I412" s="6" t="n">
        <v>-448.26</v>
      </c>
      <c r="J412" s="6" t="n">
        <v>-0</v>
      </c>
      <c r="K412" s="6" t="n">
        <v>-0.36</v>
      </c>
      <c r="L412" s="6" t="n">
        <v>-0</v>
      </c>
      <c r="M412" s="6" t="s">
        <f>=I412+J412+K412+L412</f>
      </c>
      <c r="N412" s="16"/>
    </row>
    <row collapsed="false" customFormat="false" customHeight="false" hidden="false" ht="12.1" outlineLevel="0" r="413">
      <c r="A413" s="29" t="n">
        <v>45849.794143519</v>
      </c>
      <c r="B413" s="30" t="s">
        <v>143</v>
      </c>
      <c r="C413" s="30" t="s">
        <v>224</v>
      </c>
      <c r="D413" s="30" t="s">
        <v>124</v>
      </c>
      <c r="E413" s="30" t="s">
        <v>200</v>
      </c>
      <c r="F413" s="30" t="s">
        <v>19</v>
      </c>
      <c r="G413" s="31" t="n">
        <v>-6</v>
      </c>
      <c r="H413" s="32" t="n">
        <v>72.89</v>
      </c>
      <c r="I413" s="32" t="n">
        <v>437.34</v>
      </c>
      <c r="J413" s="32" t="n">
        <v>0</v>
      </c>
      <c r="K413" s="32" t="n">
        <v>-0.36</v>
      </c>
      <c r="L413" s="32" t="n">
        <v>-0</v>
      </c>
      <c r="M413" s="6" t="s">
        <f>=I413+J413+K413+L413</f>
      </c>
      <c r="N413" s="30"/>
    </row>
    <row collapsed="false" customFormat="false" customHeight="false" hidden="false" ht="12.1" outlineLevel="0" r="414">
      <c r="A414" s="20" t="n">
        <v>45867.788263889</v>
      </c>
      <c r="B414" s="16" t="s">
        <v>165</v>
      </c>
      <c r="C414" s="16" t="s">
        <v>251</v>
      </c>
      <c r="D414" s="16" t="s">
        <v>122</v>
      </c>
      <c r="E414" s="16" t="s">
        <v>229</v>
      </c>
      <c r="F414" s="16" t="s">
        <v>19</v>
      </c>
      <c r="G414" s="7" t="n">
        <v>201</v>
      </c>
      <c r="H414" s="6" t="n">
        <v>2.1995</v>
      </c>
      <c r="I414" s="6" t="n">
        <v>-442.1</v>
      </c>
      <c r="J414" s="6" t="n">
        <v>-0</v>
      </c>
      <c r="K414" s="6" t="n">
        <v>-0.14</v>
      </c>
      <c r="L414" s="6" t="n">
        <v>-0</v>
      </c>
      <c r="M414" s="6" t="s">
        <f>=I414+J414+K414+L414</f>
      </c>
      <c r="N414" s="16"/>
    </row>
    <row collapsed="false" customFormat="false" customHeight="false" hidden="false" ht="12.1" outlineLevel="0" r="415">
      <c r="A415" s="21" t="n">
        <v>45868.020636574</v>
      </c>
      <c r="B415" s="22" t="s">
        <v>212</v>
      </c>
      <c r="C415" s="22" t="s">
        <v>263</v>
      </c>
      <c r="D415" s="22" t="s">
        <v>212</v>
      </c>
      <c r="E415" s="22" t="s">
        <v>212</v>
      </c>
      <c r="F415" s="22" t="s">
        <v>19</v>
      </c>
      <c r="G415" s="23" t="n">
        <v>1</v>
      </c>
      <c r="H415" s="24" t="n">
        <v>4471.74</v>
      </c>
      <c r="I415" s="24" t="n">
        <v>4471.74</v>
      </c>
      <c r="J415" s="24" t="n">
        <v>0</v>
      </c>
      <c r="K415" s="24" t="n">
        <v>-0</v>
      </c>
      <c r="L415" s="24" t="n">
        <v>-0</v>
      </c>
      <c r="M415" s="6" t="s">
        <f>=I415+J415+K415+L415</f>
      </c>
      <c r="N415" s="22"/>
    </row>
    <row collapsed="false" customFormat="false" customHeight="false" hidden="false" ht="12.1" outlineLevel="0" r="416">
      <c r="A416" s="20" t="n">
        <v>45868.648391204</v>
      </c>
      <c r="B416" s="16" t="s">
        <v>16</v>
      </c>
      <c r="C416" s="16" t="s">
        <v>262</v>
      </c>
      <c r="D416" s="16" t="s">
        <v>122</v>
      </c>
      <c r="E416" s="16" t="s">
        <v>17</v>
      </c>
      <c r="F416" s="16" t="s">
        <v>19</v>
      </c>
      <c r="G416" s="7" t="n">
        <v>7</v>
      </c>
      <c r="H416" s="6" t="n">
        <v>60.046</v>
      </c>
      <c r="I416" s="6" t="n">
        <v>-4203.22</v>
      </c>
      <c r="J416" s="6" t="n">
        <v>-1.19</v>
      </c>
      <c r="K416" s="6" t="n">
        <v>-0.36</v>
      </c>
      <c r="L416" s="6" t="n">
        <v>-0</v>
      </c>
      <c r="M416" s="6" t="s">
        <f>=I416+J416+K416+L416</f>
      </c>
      <c r="N416" s="16"/>
    </row>
    <row collapsed="false" customFormat="false" customHeight="false" hidden="false" ht="12.1" outlineLevel="0" r="417">
      <c r="A417" s="20" t="n">
        <v>45868.649918981</v>
      </c>
      <c r="B417" s="16" t="s">
        <v>165</v>
      </c>
      <c r="C417" s="16" t="s">
        <v>251</v>
      </c>
      <c r="D417" s="16" t="s">
        <v>122</v>
      </c>
      <c r="E417" s="16" t="s">
        <v>229</v>
      </c>
      <c r="F417" s="16" t="s">
        <v>19</v>
      </c>
      <c r="G417" s="7" t="n">
        <v>122</v>
      </c>
      <c r="H417" s="6" t="n">
        <v>2.185</v>
      </c>
      <c r="I417" s="6" t="n">
        <v>-266.57</v>
      </c>
      <c r="J417" s="6" t="n">
        <v>-0</v>
      </c>
      <c r="K417" s="6" t="n">
        <v>-0</v>
      </c>
      <c r="L417" s="6" t="n">
        <v>-0</v>
      </c>
      <c r="M417" s="6" t="s">
        <f>=I417+J417+K417+L417</f>
      </c>
      <c r="N417" s="16"/>
    </row>
    <row collapsed="false" customFormat="false" customHeight="false" hidden="false" ht="12.1" outlineLevel="0" r="418">
      <c r="A418" s="29" t="n">
        <v>46009.559490741</v>
      </c>
      <c r="B418" s="30" t="s">
        <v>16</v>
      </c>
      <c r="C418" s="30" t="s">
        <v>262</v>
      </c>
      <c r="D418" s="30" t="s">
        <v>124</v>
      </c>
      <c r="E418" s="30" t="s">
        <v>17</v>
      </c>
      <c r="F418" s="30" t="s">
        <v>19</v>
      </c>
      <c r="G418" s="31" t="n">
        <v>-60</v>
      </c>
      <c r="H418" s="32" t="n">
        <v>60.18</v>
      </c>
      <c r="I418" s="32" t="n">
        <v>36108</v>
      </c>
      <c r="J418" s="32" t="n">
        <v>1423.8</v>
      </c>
      <c r="K418" s="32" t="n">
        <v>-3.06</v>
      </c>
      <c r="L418" s="32" t="n">
        <v>-0</v>
      </c>
      <c r="M418" s="6" t="s">
        <f>=I418+J418+K418+L418</f>
      </c>
      <c r="N418" s="30"/>
    </row>
    <row collapsed="false" customFormat="false" customHeight="false" hidden="false" ht="12.1" outlineLevel="0" r="419">
      <c r="A419" s="29" t="n">
        <v>46009.559490741</v>
      </c>
      <c r="B419" s="30" t="s">
        <v>16</v>
      </c>
      <c r="C419" s="30" t="s">
        <v>262</v>
      </c>
      <c r="D419" s="30" t="s">
        <v>124</v>
      </c>
      <c r="E419" s="30" t="s">
        <v>17</v>
      </c>
      <c r="F419" s="30" t="s">
        <v>19</v>
      </c>
      <c r="G419" s="31" t="n">
        <v>-25</v>
      </c>
      <c r="H419" s="32" t="n">
        <v>60.18</v>
      </c>
      <c r="I419" s="32" t="n">
        <v>15045</v>
      </c>
      <c r="J419" s="32" t="n">
        <v>593.25</v>
      </c>
      <c r="K419" s="32" t="n">
        <v>-1.28</v>
      </c>
      <c r="L419" s="32" t="n">
        <v>-0</v>
      </c>
      <c r="M419" s="6" t="s">
        <f>=I419+J419+K419+L419</f>
      </c>
      <c r="N419" s="30"/>
    </row>
    <row collapsed="false" customFormat="false" customHeight="false" hidden="false" ht="12.1" outlineLevel="0" r="420">
      <c r="A420" s="29" t="n">
        <v>46009.559490741</v>
      </c>
      <c r="B420" s="30" t="s">
        <v>16</v>
      </c>
      <c r="C420" s="30" t="s">
        <v>262</v>
      </c>
      <c r="D420" s="30" t="s">
        <v>124</v>
      </c>
      <c r="E420" s="30" t="s">
        <v>17</v>
      </c>
      <c r="F420" s="30" t="s">
        <v>19</v>
      </c>
      <c r="G420" s="31" t="n">
        <v>-35</v>
      </c>
      <c r="H420" s="32" t="n">
        <v>60.18</v>
      </c>
      <c r="I420" s="32" t="n">
        <v>21063</v>
      </c>
      <c r="J420" s="32" t="n">
        <v>830.55</v>
      </c>
      <c r="K420" s="32" t="n">
        <v>-1.79</v>
      </c>
      <c r="L420" s="32" t="n">
        <v>-0</v>
      </c>
      <c r="M420" s="6" t="s">
        <f>=I420+J420+K420+L420</f>
      </c>
      <c r="N420" s="30"/>
    </row>
    <row collapsed="false" customFormat="false" customHeight="false" hidden="false" ht="12.1" outlineLevel="0" r="421">
      <c r="A421" s="29" t="n">
        <v>46009.559490741</v>
      </c>
      <c r="B421" s="30" t="s">
        <v>16</v>
      </c>
      <c r="C421" s="30" t="s">
        <v>262</v>
      </c>
      <c r="D421" s="30" t="s">
        <v>124</v>
      </c>
      <c r="E421" s="30" t="s">
        <v>17</v>
      </c>
      <c r="F421" s="30" t="s">
        <v>19</v>
      </c>
      <c r="G421" s="31" t="n">
        <v>-17</v>
      </c>
      <c r="H421" s="32" t="n">
        <v>60.18</v>
      </c>
      <c r="I421" s="32" t="n">
        <v>10230.6</v>
      </c>
      <c r="J421" s="32" t="n">
        <v>403.41</v>
      </c>
      <c r="K421" s="32" t="n">
        <v>-0.87</v>
      </c>
      <c r="L421" s="32" t="n">
        <v>-0</v>
      </c>
      <c r="M421" s="6" t="s">
        <f>=I421+J421+K421+L421</f>
      </c>
      <c r="N421" s="30"/>
    </row>
    <row collapsed="false" customFormat="false" customHeight="false" hidden="false" ht="12.1" outlineLevel="0" r="422">
      <c r="A422" s="29" t="n">
        <v>46009.559490741</v>
      </c>
      <c r="B422" s="30" t="s">
        <v>16</v>
      </c>
      <c r="C422" s="30" t="s">
        <v>262</v>
      </c>
      <c r="D422" s="30" t="s">
        <v>124</v>
      </c>
      <c r="E422" s="30" t="s">
        <v>17</v>
      </c>
      <c r="F422" s="30" t="s">
        <v>19</v>
      </c>
      <c r="G422" s="31" t="n">
        <v>-10</v>
      </c>
      <c r="H422" s="32" t="n">
        <v>60.18</v>
      </c>
      <c r="I422" s="32" t="n">
        <v>6018</v>
      </c>
      <c r="J422" s="32" t="n">
        <v>237.3</v>
      </c>
      <c r="K422" s="32" t="n">
        <v>-0.51</v>
      </c>
      <c r="L422" s="32" t="n">
        <v>-0</v>
      </c>
      <c r="M422" s="6" t="s">
        <f>=I422+J422+K422+L422</f>
      </c>
      <c r="N422" s="30"/>
    </row>
    <row collapsed="false" customFormat="false" customHeight="false" hidden="false" ht="12.1" outlineLevel="0" r="423">
      <c r="A423" s="29" t="n">
        <v>46009.559490741</v>
      </c>
      <c r="B423" s="30" t="s">
        <v>16</v>
      </c>
      <c r="C423" s="30" t="s">
        <v>262</v>
      </c>
      <c r="D423" s="30" t="s">
        <v>124</v>
      </c>
      <c r="E423" s="30" t="s">
        <v>17</v>
      </c>
      <c r="F423" s="30" t="s">
        <v>19</v>
      </c>
      <c r="G423" s="31" t="n">
        <v>-7</v>
      </c>
      <c r="H423" s="32" t="n">
        <v>60.18</v>
      </c>
      <c r="I423" s="32" t="n">
        <v>4212.6</v>
      </c>
      <c r="J423" s="32" t="n">
        <v>166.11</v>
      </c>
      <c r="K423" s="32" t="n">
        <v>-0.36</v>
      </c>
      <c r="L423" s="32" t="n">
        <v>-0</v>
      </c>
      <c r="M423" s="6" t="s">
        <f>=I423+J423+K423+L423</f>
      </c>
      <c r="N423" s="30"/>
    </row>
    <row collapsed="false" customFormat="false" customHeight="false" hidden="false" ht="12.1" outlineLevel="0" r="424">
      <c r="A424" s="20" t="n">
        <v>46009.559861111</v>
      </c>
      <c r="B424" s="16" t="s">
        <v>126</v>
      </c>
      <c r="C424" s="16" t="s">
        <v>199</v>
      </c>
      <c r="D424" s="16" t="s">
        <v>122</v>
      </c>
      <c r="E424" s="16" t="s">
        <v>200</v>
      </c>
      <c r="F424" s="16" t="s">
        <v>19</v>
      </c>
      <c r="G424" s="7" t="n">
        <v>90</v>
      </c>
      <c r="H424" s="6" t="n">
        <v>128.93</v>
      </c>
      <c r="I424" s="6" t="n">
        <v>-11603.7</v>
      </c>
      <c r="J424" s="6" t="n">
        <v>-0</v>
      </c>
      <c r="K424" s="6" t="n">
        <v>-9.28</v>
      </c>
      <c r="L424" s="6" t="n">
        <v>-0</v>
      </c>
      <c r="M424" s="6" t="s">
        <f>=I424+J424+K424+L424</f>
      </c>
      <c r="N424" s="16"/>
    </row>
    <row collapsed="false" customFormat="false" customHeight="false" hidden="false" ht="12.1" outlineLevel="0" r="425">
      <c r="A425" s="20" t="n">
        <v>46009.559861111</v>
      </c>
      <c r="B425" s="16" t="s">
        <v>172</v>
      </c>
      <c r="C425" s="16" t="s">
        <v>258</v>
      </c>
      <c r="D425" s="16" t="s">
        <v>122</v>
      </c>
      <c r="E425" s="16" t="s">
        <v>200</v>
      </c>
      <c r="F425" s="16" t="s">
        <v>19</v>
      </c>
      <c r="G425" s="7" t="n">
        <v>1</v>
      </c>
      <c r="H425" s="6" t="n">
        <v>4395.5</v>
      </c>
      <c r="I425" s="6" t="n">
        <v>-4395.5</v>
      </c>
      <c r="J425" s="6" t="n">
        <v>-0</v>
      </c>
      <c r="K425" s="6" t="n">
        <v>-3.52</v>
      </c>
      <c r="L425" s="6" t="n">
        <v>-0</v>
      </c>
      <c r="M425" s="6" t="s">
        <f>=I425+J425+K425+L425</f>
      </c>
      <c r="N425" s="16"/>
    </row>
    <row collapsed="false" customFormat="false" customHeight="false" hidden="false" ht="12.1" outlineLevel="0" r="426">
      <c r="A426" s="20" t="n">
        <v>46009.559861111</v>
      </c>
      <c r="B426" s="16" t="s">
        <v>138</v>
      </c>
      <c r="C426" s="16" t="s">
        <v>216</v>
      </c>
      <c r="D426" s="16" t="s">
        <v>122</v>
      </c>
      <c r="E426" s="16" t="s">
        <v>200</v>
      </c>
      <c r="F426" s="16" t="s">
        <v>19</v>
      </c>
      <c r="G426" s="7" t="n">
        <v>2</v>
      </c>
      <c r="H426" s="6" t="n">
        <v>1208.2</v>
      </c>
      <c r="I426" s="6" t="n">
        <v>-2416.4</v>
      </c>
      <c r="J426" s="6" t="n">
        <v>-0</v>
      </c>
      <c r="K426" s="6" t="n">
        <v>-1.94</v>
      </c>
      <c r="L426" s="6" t="n">
        <v>-0</v>
      </c>
      <c r="M426" s="6" t="s">
        <f>=I426+J426+K426+L426</f>
      </c>
      <c r="N426" s="16"/>
    </row>
    <row collapsed="false" customFormat="false" customHeight="false" hidden="false" ht="12.1" outlineLevel="0" r="427">
      <c r="A427" s="20" t="n">
        <v>46009.559872685</v>
      </c>
      <c r="B427" s="16" t="s">
        <v>175</v>
      </c>
      <c r="C427" s="16" t="s">
        <v>264</v>
      </c>
      <c r="D427" s="16" t="s">
        <v>122</v>
      </c>
      <c r="E427" s="16" t="s">
        <v>200</v>
      </c>
      <c r="F427" s="16" t="s">
        <v>19</v>
      </c>
      <c r="G427" s="7" t="n">
        <v>7</v>
      </c>
      <c r="H427" s="6" t="n">
        <v>597.4</v>
      </c>
      <c r="I427" s="6" t="n">
        <v>-4181.8</v>
      </c>
      <c r="J427" s="6" t="n">
        <v>-0</v>
      </c>
      <c r="K427" s="6" t="n">
        <v>-3.34</v>
      </c>
      <c r="L427" s="6" t="n">
        <v>-0</v>
      </c>
      <c r="M427" s="6" t="s">
        <f>=I427+J427+K427+L427</f>
      </c>
      <c r="N427" s="16"/>
    </row>
    <row collapsed="false" customFormat="false" customHeight="false" hidden="false" ht="12.1" outlineLevel="0" r="428">
      <c r="A428" s="20" t="n">
        <v>46009.559872685</v>
      </c>
      <c r="B428" s="16" t="s">
        <v>176</v>
      </c>
      <c r="C428" s="16" t="s">
        <v>265</v>
      </c>
      <c r="D428" s="16" t="s">
        <v>122</v>
      </c>
      <c r="E428" s="16" t="s">
        <v>200</v>
      </c>
      <c r="F428" s="16" t="s">
        <v>19</v>
      </c>
      <c r="G428" s="7" t="n">
        <v>2</v>
      </c>
      <c r="H428" s="6" t="n">
        <v>2297</v>
      </c>
      <c r="I428" s="6" t="n">
        <v>-4594</v>
      </c>
      <c r="J428" s="6" t="n">
        <v>-0</v>
      </c>
      <c r="K428" s="6" t="n">
        <v>-3.68</v>
      </c>
      <c r="L428" s="6" t="n">
        <v>-0</v>
      </c>
      <c r="M428" s="6" t="s">
        <f>=I428+J428+K428+L428</f>
      </c>
      <c r="N428" s="16"/>
    </row>
    <row collapsed="false" customFormat="false" customHeight="false" hidden="false" ht="12.1" outlineLevel="0" r="429">
      <c r="A429" s="20" t="n">
        <v>46009.559872685</v>
      </c>
      <c r="B429" s="16" t="s">
        <v>136</v>
      </c>
      <c r="C429" s="16" t="s">
        <v>211</v>
      </c>
      <c r="D429" s="16" t="s">
        <v>122</v>
      </c>
      <c r="E429" s="16" t="s">
        <v>200</v>
      </c>
      <c r="F429" s="16" t="s">
        <v>19</v>
      </c>
      <c r="G429" s="7" t="n">
        <v>2</v>
      </c>
      <c r="H429" s="6" t="n">
        <v>5751.5</v>
      </c>
      <c r="I429" s="6" t="n">
        <v>-11503</v>
      </c>
      <c r="J429" s="6" t="n">
        <v>-0</v>
      </c>
      <c r="K429" s="6" t="n">
        <v>-9.2</v>
      </c>
      <c r="L429" s="6" t="n">
        <v>-0</v>
      </c>
      <c r="M429" s="6" t="s">
        <f>=I429+J429+K429+L429</f>
      </c>
      <c r="N429" s="16"/>
    </row>
    <row collapsed="false" customFormat="false" customHeight="false" hidden="false" ht="12.1" outlineLevel="0" r="430">
      <c r="A430" s="20" t="n">
        <v>46009.559872685</v>
      </c>
      <c r="B430" s="16" t="s">
        <v>177</v>
      </c>
      <c r="C430" s="16" t="s">
        <v>266</v>
      </c>
      <c r="D430" s="16" t="s">
        <v>122</v>
      </c>
      <c r="E430" s="16" t="s">
        <v>200</v>
      </c>
      <c r="F430" s="16" t="s">
        <v>19</v>
      </c>
      <c r="G430" s="7" t="n">
        <v>10</v>
      </c>
      <c r="H430" s="6" t="n">
        <v>79.23</v>
      </c>
      <c r="I430" s="6" t="n">
        <v>-792.3</v>
      </c>
      <c r="J430" s="6" t="n">
        <v>-0</v>
      </c>
      <c r="K430" s="6" t="n">
        <v>-0.64</v>
      </c>
      <c r="L430" s="6" t="n">
        <v>-0</v>
      </c>
      <c r="M430" s="6" t="s">
        <f>=I430+J430+K430+L430</f>
      </c>
      <c r="N430" s="16"/>
    </row>
    <row collapsed="false" customFormat="false" customHeight="false" hidden="false" ht="12.1" outlineLevel="0" r="431">
      <c r="A431" s="20" t="n">
        <v>46009.559872685</v>
      </c>
      <c r="B431" s="16" t="s">
        <v>177</v>
      </c>
      <c r="C431" s="16" t="s">
        <v>266</v>
      </c>
      <c r="D431" s="16" t="s">
        <v>122</v>
      </c>
      <c r="E431" s="16" t="s">
        <v>200</v>
      </c>
      <c r="F431" s="16" t="s">
        <v>19</v>
      </c>
      <c r="G431" s="7" t="n">
        <v>10</v>
      </c>
      <c r="H431" s="6" t="n">
        <v>79.22</v>
      </c>
      <c r="I431" s="6" t="n">
        <v>-792.2</v>
      </c>
      <c r="J431" s="6" t="n">
        <v>-0</v>
      </c>
      <c r="K431" s="6" t="n">
        <v>-0.64</v>
      </c>
      <c r="L431" s="6" t="n">
        <v>-0</v>
      </c>
      <c r="M431" s="6" t="s">
        <f>=I431+J431+K431+L431</f>
      </c>
      <c r="N431" s="16"/>
    </row>
    <row collapsed="false" customFormat="false" customHeight="false" hidden="false" ht="12.1" outlineLevel="0" r="432">
      <c r="A432" s="20" t="n">
        <v>46009.559872685</v>
      </c>
      <c r="B432" s="16" t="s">
        <v>177</v>
      </c>
      <c r="C432" s="16" t="s">
        <v>266</v>
      </c>
      <c r="D432" s="16" t="s">
        <v>122</v>
      </c>
      <c r="E432" s="16" t="s">
        <v>200</v>
      </c>
      <c r="F432" s="16" t="s">
        <v>19</v>
      </c>
      <c r="G432" s="7" t="n">
        <v>10</v>
      </c>
      <c r="H432" s="6" t="n">
        <v>79.23</v>
      </c>
      <c r="I432" s="6" t="n">
        <v>-792.3</v>
      </c>
      <c r="J432" s="6" t="n">
        <v>-0</v>
      </c>
      <c r="K432" s="6" t="n">
        <v>-0.64</v>
      </c>
      <c r="L432" s="6" t="n">
        <v>-0</v>
      </c>
      <c r="M432" s="6" t="s">
        <f>=I432+J432+K432+L432</f>
      </c>
      <c r="N432" s="16"/>
    </row>
    <row collapsed="false" customFormat="false" customHeight="false" hidden="false" ht="12.1" outlineLevel="0" r="433">
      <c r="A433" s="20" t="n">
        <v>46009.559872685</v>
      </c>
      <c r="B433" s="16" t="s">
        <v>177</v>
      </c>
      <c r="C433" s="16" t="s">
        <v>266</v>
      </c>
      <c r="D433" s="16" t="s">
        <v>122</v>
      </c>
      <c r="E433" s="16" t="s">
        <v>200</v>
      </c>
      <c r="F433" s="16" t="s">
        <v>19</v>
      </c>
      <c r="G433" s="7" t="n">
        <v>10</v>
      </c>
      <c r="H433" s="6" t="n">
        <v>79.24</v>
      </c>
      <c r="I433" s="6" t="n">
        <v>-792.4</v>
      </c>
      <c r="J433" s="6" t="n">
        <v>-0</v>
      </c>
      <c r="K433" s="6" t="n">
        <v>-0.64</v>
      </c>
      <c r="L433" s="6" t="n">
        <v>-0</v>
      </c>
      <c r="M433" s="6" t="s">
        <f>=I433+J433+K433+L433</f>
      </c>
      <c r="N433" s="16"/>
    </row>
    <row collapsed="false" customFormat="false" customHeight="false" hidden="false" ht="12.1" outlineLevel="0" r="434">
      <c r="A434" s="20" t="n">
        <v>46009.559872685</v>
      </c>
      <c r="B434" s="16" t="s">
        <v>160</v>
      </c>
      <c r="C434" s="16" t="s">
        <v>246</v>
      </c>
      <c r="D434" s="16" t="s">
        <v>122</v>
      </c>
      <c r="E434" s="16" t="s">
        <v>200</v>
      </c>
      <c r="F434" s="16" t="s">
        <v>19</v>
      </c>
      <c r="G434" s="7" t="n">
        <v>1</v>
      </c>
      <c r="H434" s="6" t="n">
        <v>3255</v>
      </c>
      <c r="I434" s="6" t="n">
        <v>-3255</v>
      </c>
      <c r="J434" s="6" t="n">
        <v>-0</v>
      </c>
      <c r="K434" s="6" t="n">
        <v>-2.61</v>
      </c>
      <c r="L434" s="6" t="n">
        <v>-0</v>
      </c>
      <c r="M434" s="6" t="s">
        <f>=I434+J434+K434+L434</f>
      </c>
      <c r="N434" s="16"/>
    </row>
    <row collapsed="false" customFormat="false" customHeight="false" hidden="false" ht="12.1" outlineLevel="0" r="435">
      <c r="A435" s="20" t="n">
        <v>46009.559884259</v>
      </c>
      <c r="B435" s="16" t="s">
        <v>178</v>
      </c>
      <c r="C435" s="16" t="s">
        <v>267</v>
      </c>
      <c r="D435" s="16" t="s">
        <v>122</v>
      </c>
      <c r="E435" s="16" t="s">
        <v>200</v>
      </c>
      <c r="F435" s="16" t="s">
        <v>19</v>
      </c>
      <c r="G435" s="7" t="n">
        <v>30</v>
      </c>
      <c r="H435" s="6" t="n">
        <v>142.78</v>
      </c>
      <c r="I435" s="6" t="n">
        <v>-4283.4</v>
      </c>
      <c r="J435" s="6" t="n">
        <v>-0</v>
      </c>
      <c r="K435" s="6" t="n">
        <v>-3.43</v>
      </c>
      <c r="L435" s="6" t="n">
        <v>-0</v>
      </c>
      <c r="M435" s="6" t="s">
        <f>=I435+J435+K435+L435</f>
      </c>
      <c r="N435" s="16"/>
    </row>
    <row collapsed="false" customFormat="false" customHeight="false" hidden="false" ht="12.1" outlineLevel="0" r="436">
      <c r="A436" s="20" t="n">
        <v>46009.559884259</v>
      </c>
      <c r="B436" s="16" t="s">
        <v>137</v>
      </c>
      <c r="C436" s="16" t="s">
        <v>214</v>
      </c>
      <c r="D436" s="16" t="s">
        <v>122</v>
      </c>
      <c r="E436" s="16" t="s">
        <v>200</v>
      </c>
      <c r="F436" s="16" t="s">
        <v>19</v>
      </c>
      <c r="G436" s="7" t="n">
        <v>5</v>
      </c>
      <c r="H436" s="6" t="n">
        <v>414.45</v>
      </c>
      <c r="I436" s="6" t="n">
        <v>-2072.25</v>
      </c>
      <c r="J436" s="6" t="n">
        <v>-0</v>
      </c>
      <c r="K436" s="6" t="n">
        <v>-1.66</v>
      </c>
      <c r="L436" s="6" t="n">
        <v>-0</v>
      </c>
      <c r="M436" s="6" t="s">
        <f>=I436+J436+K436+L436</f>
      </c>
      <c r="N436" s="16"/>
    </row>
    <row collapsed="false" customFormat="false" customHeight="false" hidden="false" ht="12.1" outlineLevel="0" r="437">
      <c r="A437" s="20" t="n">
        <v>46009.559884259</v>
      </c>
      <c r="B437" s="16" t="s">
        <v>127</v>
      </c>
      <c r="C437" s="16" t="s">
        <v>201</v>
      </c>
      <c r="D437" s="16" t="s">
        <v>122</v>
      </c>
      <c r="E437" s="16" t="s">
        <v>200</v>
      </c>
      <c r="F437" s="16" t="s">
        <v>19</v>
      </c>
      <c r="G437" s="7" t="n">
        <v>59</v>
      </c>
      <c r="H437" s="6" t="n">
        <v>302</v>
      </c>
      <c r="I437" s="6" t="n">
        <v>-17818</v>
      </c>
      <c r="J437" s="6" t="n">
        <v>-0</v>
      </c>
      <c r="K437" s="6" t="n">
        <v>-14.25</v>
      </c>
      <c r="L437" s="6" t="n">
        <v>-0</v>
      </c>
      <c r="M437" s="6" t="s">
        <f>=I437+J437+K437+L437</f>
      </c>
      <c r="N437" s="16"/>
    </row>
    <row collapsed="false" customFormat="false" customHeight="false" hidden="false" ht="12.1" outlineLevel="0" r="438">
      <c r="A438" s="20" t="n">
        <v>46009.559884259</v>
      </c>
      <c r="B438" s="16" t="s">
        <v>165</v>
      </c>
      <c r="C438" s="16" t="s">
        <v>251</v>
      </c>
      <c r="D438" s="16" t="s">
        <v>122</v>
      </c>
      <c r="E438" s="16" t="s">
        <v>229</v>
      </c>
      <c r="F438" s="16" t="s">
        <v>19</v>
      </c>
      <c r="G438" s="7" t="n">
        <v>1470</v>
      </c>
      <c r="H438" s="6" t="n">
        <v>2.71</v>
      </c>
      <c r="I438" s="6" t="n">
        <v>-3983.7</v>
      </c>
      <c r="J438" s="6" t="n">
        <v>-0</v>
      </c>
      <c r="K438" s="6" t="n">
        <v>-0.8</v>
      </c>
      <c r="L438" s="6" t="n">
        <v>-0</v>
      </c>
      <c r="M438" s="6" t="s">
        <f>=I438+J438+K438+L438</f>
      </c>
      <c r="N438" s="16"/>
    </row>
    <row collapsed="false" customFormat="false" customHeight="false" hidden="false" ht="12.1" outlineLevel="0" r="439">
      <c r="A439" s="20" t="n">
        <v>46009.559884259</v>
      </c>
      <c r="B439" s="16" t="s">
        <v>147</v>
      </c>
      <c r="C439" s="16" t="s">
        <v>228</v>
      </c>
      <c r="D439" s="16" t="s">
        <v>122</v>
      </c>
      <c r="E439" s="16" t="s">
        <v>229</v>
      </c>
      <c r="F439" s="16" t="s">
        <v>19</v>
      </c>
      <c r="G439" s="7" t="n">
        <v>75</v>
      </c>
      <c r="H439" s="6" t="n">
        <v>1.8746</v>
      </c>
      <c r="I439" s="6" t="n">
        <v>-140.6</v>
      </c>
      <c r="J439" s="6" t="n">
        <v>-0</v>
      </c>
      <c r="K439" s="6" t="n">
        <v>-0</v>
      </c>
      <c r="L439" s="6" t="n">
        <v>-0</v>
      </c>
      <c r="M439" s="6" t="s">
        <f>=I439+J439+K439+L439</f>
      </c>
      <c r="N439" s="16"/>
    </row>
    <row collapsed="false" customFormat="false" customHeight="false" hidden="false" ht="12.1" outlineLevel="0" r="440">
      <c r="A440" s="20" t="n">
        <v>46009.559895833</v>
      </c>
      <c r="B440" s="16" t="s">
        <v>162</v>
      </c>
      <c r="C440" s="16" t="s">
        <v>248</v>
      </c>
      <c r="D440" s="16" t="s">
        <v>122</v>
      </c>
      <c r="E440" s="16" t="s">
        <v>200</v>
      </c>
      <c r="F440" s="16" t="s">
        <v>19</v>
      </c>
      <c r="G440" s="7" t="n">
        <v>70</v>
      </c>
      <c r="H440" s="6" t="n">
        <v>40.965</v>
      </c>
      <c r="I440" s="6" t="n">
        <v>-2867.55</v>
      </c>
      <c r="J440" s="6" t="n">
        <v>-0</v>
      </c>
      <c r="K440" s="6" t="n">
        <v>-2.29</v>
      </c>
      <c r="L440" s="6" t="n">
        <v>-0</v>
      </c>
      <c r="M440" s="6" t="s">
        <f>=I440+J440+K440+L440</f>
      </c>
      <c r="N440" s="16"/>
    </row>
    <row collapsed="false" customFormat="false" customHeight="false" hidden="false" ht="12.1" outlineLevel="0" r="441">
      <c r="A441" s="20" t="n">
        <v>46009.559895833</v>
      </c>
      <c r="B441" s="16" t="s">
        <v>179</v>
      </c>
      <c r="C441" s="16" t="s">
        <v>268</v>
      </c>
      <c r="D441" s="16" t="s">
        <v>122</v>
      </c>
      <c r="E441" s="16" t="s">
        <v>200</v>
      </c>
      <c r="F441" s="16" t="s">
        <v>19</v>
      </c>
      <c r="G441" s="7" t="n">
        <v>50</v>
      </c>
      <c r="H441" s="6" t="n">
        <v>64.27</v>
      </c>
      <c r="I441" s="6" t="n">
        <v>-3213.5</v>
      </c>
      <c r="J441" s="6" t="n">
        <v>-0</v>
      </c>
      <c r="K441" s="6" t="n">
        <v>-2.57</v>
      </c>
      <c r="L441" s="6" t="n">
        <v>-0</v>
      </c>
      <c r="M441" s="6" t="s">
        <f>=I441+J441+K441+L441</f>
      </c>
      <c r="N441" s="16"/>
    </row>
    <row collapsed="false" customFormat="false" customHeight="false" hidden="false" ht="12.1" outlineLevel="0" r="442">
      <c r="A442" s="20" t="n">
        <v>46009.559895833</v>
      </c>
      <c r="B442" s="16" t="s">
        <v>180</v>
      </c>
      <c r="C442" s="16" t="s">
        <v>269</v>
      </c>
      <c r="D442" s="16" t="s">
        <v>122</v>
      </c>
      <c r="E442" s="16" t="s">
        <v>200</v>
      </c>
      <c r="F442" s="16" t="s">
        <v>19</v>
      </c>
      <c r="G442" s="7" t="n">
        <v>1</v>
      </c>
      <c r="H442" s="6" t="n">
        <v>2995</v>
      </c>
      <c r="I442" s="6" t="n">
        <v>-2995</v>
      </c>
      <c r="J442" s="6" t="n">
        <v>-0</v>
      </c>
      <c r="K442" s="6" t="n">
        <v>-2.4</v>
      </c>
      <c r="L442" s="6" t="n">
        <v>-0</v>
      </c>
      <c r="M442" s="6" t="s">
        <f>=I442+J442+K442+L442</f>
      </c>
      <c r="N442" s="16"/>
    </row>
    <row collapsed="false" customFormat="false" customHeight="false" hidden="false" ht="12.1" outlineLevel="0" r="443">
      <c r="A443" s="20" t="n">
        <v>46009.559895833</v>
      </c>
      <c r="B443" s="16" t="s">
        <v>181</v>
      </c>
      <c r="C443" s="16" t="s">
        <v>270</v>
      </c>
      <c r="D443" s="16" t="s">
        <v>122</v>
      </c>
      <c r="E443" s="16" t="s">
        <v>229</v>
      </c>
      <c r="F443" s="16" t="s">
        <v>19</v>
      </c>
      <c r="G443" s="7" t="n">
        <v>91</v>
      </c>
      <c r="H443" s="6" t="n">
        <v>141.55</v>
      </c>
      <c r="I443" s="6" t="n">
        <v>-12881.05</v>
      </c>
      <c r="J443" s="6" t="n">
        <v>-0</v>
      </c>
      <c r="K443" s="6" t="n">
        <v>-2.57</v>
      </c>
      <c r="L443" s="6" t="n">
        <v>-0</v>
      </c>
      <c r="M443" s="6" t="s">
        <f>=I443+J443+K443+L443</f>
      </c>
      <c r="N443" s="16"/>
    </row>
    <row collapsed="false" customFormat="false" customHeight="false" hidden="false" ht="12.1" outlineLevel="0" r="444">
      <c r="A444" s="29" t="n">
        <v>46010.55693287</v>
      </c>
      <c r="B444" s="30" t="s">
        <v>126</v>
      </c>
      <c r="C444" s="30" t="s">
        <v>199</v>
      </c>
      <c r="D444" s="30" t="s">
        <v>124</v>
      </c>
      <c r="E444" s="30" t="s">
        <v>200</v>
      </c>
      <c r="F444" s="30" t="s">
        <v>19</v>
      </c>
      <c r="G444" s="31" t="n">
        <v>-10</v>
      </c>
      <c r="H444" s="32" t="n">
        <v>129.81</v>
      </c>
      <c r="I444" s="32" t="n">
        <v>1298.1</v>
      </c>
      <c r="J444" s="32" t="n">
        <v>0</v>
      </c>
      <c r="K444" s="32" t="n">
        <v>-1.04</v>
      </c>
      <c r="L444" s="32" t="n">
        <v>-0</v>
      </c>
      <c r="M444" s="6" t="s">
        <f>=I444+J444+K444+L444</f>
      </c>
      <c r="N444" s="30"/>
    </row>
    <row collapsed="false" customFormat="false" customHeight="false" hidden="false" ht="12.1" outlineLevel="0" r="445">
      <c r="A445" s="29" t="n">
        <v>46010.556944444</v>
      </c>
      <c r="B445" s="30" t="s">
        <v>175</v>
      </c>
      <c r="C445" s="30" t="s">
        <v>264</v>
      </c>
      <c r="D445" s="30" t="s">
        <v>124</v>
      </c>
      <c r="E445" s="30" t="s">
        <v>200</v>
      </c>
      <c r="F445" s="30" t="s">
        <v>19</v>
      </c>
      <c r="G445" s="31" t="n">
        <v>-1</v>
      </c>
      <c r="H445" s="32" t="n">
        <v>595.2</v>
      </c>
      <c r="I445" s="32" t="n">
        <v>595.2</v>
      </c>
      <c r="J445" s="32" t="n">
        <v>0</v>
      </c>
      <c r="K445" s="32" t="n">
        <v>-0.48</v>
      </c>
      <c r="L445" s="32" t="n">
        <v>-0</v>
      </c>
      <c r="M445" s="6" t="s">
        <f>=I445+J445+K445+L445</f>
      </c>
      <c r="N445" s="30"/>
    </row>
    <row collapsed="false" customFormat="false" customHeight="false" hidden="false" ht="12.1" outlineLevel="0" r="446">
      <c r="A446" s="29" t="n">
        <v>46010.556944444</v>
      </c>
      <c r="B446" s="30" t="s">
        <v>176</v>
      </c>
      <c r="C446" s="30" t="s">
        <v>265</v>
      </c>
      <c r="D446" s="30" t="s">
        <v>124</v>
      </c>
      <c r="E446" s="30" t="s">
        <v>200</v>
      </c>
      <c r="F446" s="30" t="s">
        <v>19</v>
      </c>
      <c r="G446" s="31" t="n">
        <v>-1</v>
      </c>
      <c r="H446" s="32" t="n">
        <v>2308.2</v>
      </c>
      <c r="I446" s="32" t="n">
        <v>2308.2</v>
      </c>
      <c r="J446" s="32" t="n">
        <v>0</v>
      </c>
      <c r="K446" s="32" t="n">
        <v>-1.84</v>
      </c>
      <c r="L446" s="32" t="n">
        <v>-0</v>
      </c>
      <c r="M446" s="6" t="s">
        <f>=I446+J446+K446+L446</f>
      </c>
      <c r="N446" s="30"/>
    </row>
    <row collapsed="false" customFormat="false" customHeight="false" hidden="false" ht="12.1" outlineLevel="0" r="447">
      <c r="A447" s="29" t="n">
        <v>46010.556944444</v>
      </c>
      <c r="B447" s="30" t="s">
        <v>177</v>
      </c>
      <c r="C447" s="30" t="s">
        <v>266</v>
      </c>
      <c r="D447" s="30" t="s">
        <v>124</v>
      </c>
      <c r="E447" s="30" t="s">
        <v>200</v>
      </c>
      <c r="F447" s="30" t="s">
        <v>19</v>
      </c>
      <c r="G447" s="31" t="n">
        <v>-40</v>
      </c>
      <c r="H447" s="32" t="n">
        <v>78.51</v>
      </c>
      <c r="I447" s="32" t="n">
        <v>3140.4</v>
      </c>
      <c r="J447" s="32" t="n">
        <v>0</v>
      </c>
      <c r="K447" s="32" t="n">
        <v>-2.51</v>
      </c>
      <c r="L447" s="32" t="n">
        <v>-0</v>
      </c>
      <c r="M447" s="6" t="s">
        <f>=I447+J447+K447+L447</f>
      </c>
      <c r="N447" s="30"/>
    </row>
    <row collapsed="false" customFormat="false" customHeight="false" hidden="false" ht="12.1" outlineLevel="0" r="448">
      <c r="A448" s="29" t="n">
        <v>46010.556944444</v>
      </c>
      <c r="B448" s="30" t="s">
        <v>137</v>
      </c>
      <c r="C448" s="30" t="s">
        <v>214</v>
      </c>
      <c r="D448" s="30" t="s">
        <v>124</v>
      </c>
      <c r="E448" s="30" t="s">
        <v>200</v>
      </c>
      <c r="F448" s="30" t="s">
        <v>19</v>
      </c>
      <c r="G448" s="31" t="n">
        <v>-5</v>
      </c>
      <c r="H448" s="32" t="n">
        <v>414.25</v>
      </c>
      <c r="I448" s="32" t="n">
        <v>2071.25</v>
      </c>
      <c r="J448" s="32" t="n">
        <v>0</v>
      </c>
      <c r="K448" s="32" t="n">
        <v>-1.66</v>
      </c>
      <c r="L448" s="32" t="n">
        <v>-0</v>
      </c>
      <c r="M448" s="6" t="s">
        <f>=I448+J448+K448+L448</f>
      </c>
      <c r="N448" s="30"/>
    </row>
    <row collapsed="false" customFormat="false" customHeight="false" hidden="false" ht="12.1" outlineLevel="0" r="449">
      <c r="A449" s="29" t="n">
        <v>46010.556956019</v>
      </c>
      <c r="B449" s="30" t="s">
        <v>127</v>
      </c>
      <c r="C449" s="30" t="s">
        <v>201</v>
      </c>
      <c r="D449" s="30" t="s">
        <v>124</v>
      </c>
      <c r="E449" s="30" t="s">
        <v>200</v>
      </c>
      <c r="F449" s="30" t="s">
        <v>19</v>
      </c>
      <c r="G449" s="31" t="n">
        <v>-7</v>
      </c>
      <c r="H449" s="32" t="n">
        <v>302.3</v>
      </c>
      <c r="I449" s="32" t="n">
        <v>2116.1</v>
      </c>
      <c r="J449" s="32" t="n">
        <v>0</v>
      </c>
      <c r="K449" s="32" t="n">
        <v>-1.7</v>
      </c>
      <c r="L449" s="32" t="n">
        <v>-0</v>
      </c>
      <c r="M449" s="6" t="s">
        <f>=I449+J449+K449+L449</f>
      </c>
      <c r="N449" s="30"/>
    </row>
    <row collapsed="false" customFormat="false" customHeight="false" hidden="false" ht="12.1" outlineLevel="0" r="450">
      <c r="A450" s="29" t="n">
        <v>46010.556956019</v>
      </c>
      <c r="B450" s="30" t="s">
        <v>165</v>
      </c>
      <c r="C450" s="30" t="s">
        <v>251</v>
      </c>
      <c r="D450" s="30" t="s">
        <v>124</v>
      </c>
      <c r="E450" s="30" t="s">
        <v>229</v>
      </c>
      <c r="F450" s="30" t="s">
        <v>19</v>
      </c>
      <c r="G450" s="31" t="n">
        <v>-3</v>
      </c>
      <c r="H450" s="32" t="n">
        <v>2.732</v>
      </c>
      <c r="I450" s="32" t="n">
        <v>8.2</v>
      </c>
      <c r="J450" s="32" t="n">
        <v>0</v>
      </c>
      <c r="K450" s="32" t="n">
        <v>-0.02</v>
      </c>
      <c r="L450" s="32" t="n">
        <v>-0</v>
      </c>
      <c r="M450" s="6" t="s">
        <f>=I450+J450+K450+L450</f>
      </c>
      <c r="N450" s="30"/>
    </row>
    <row collapsed="false" customFormat="false" customHeight="false" hidden="false" ht="12.1" outlineLevel="0" r="451">
      <c r="A451" s="29" t="n">
        <v>46010.556956019</v>
      </c>
      <c r="B451" s="30" t="s">
        <v>147</v>
      </c>
      <c r="C451" s="30" t="s">
        <v>228</v>
      </c>
      <c r="D451" s="30" t="s">
        <v>124</v>
      </c>
      <c r="E451" s="30" t="s">
        <v>229</v>
      </c>
      <c r="F451" s="30" t="s">
        <v>19</v>
      </c>
      <c r="G451" s="31" t="n">
        <v>-32</v>
      </c>
      <c r="H451" s="32" t="n">
        <v>1.8768</v>
      </c>
      <c r="I451" s="32" t="n">
        <v>60.06</v>
      </c>
      <c r="J451" s="32" t="n">
        <v>0</v>
      </c>
      <c r="K451" s="32" t="n">
        <v>-0</v>
      </c>
      <c r="L451" s="32" t="n">
        <v>-0</v>
      </c>
      <c r="M451" s="6" t="s">
        <f>=I451+J451+K451+L451</f>
      </c>
      <c r="N451" s="30"/>
    </row>
    <row collapsed="false" customFormat="false" customHeight="false" hidden="false" ht="12.1" outlineLevel="0" r="452">
      <c r="A452" s="29" t="n">
        <v>46010.556956019</v>
      </c>
      <c r="B452" s="30" t="s">
        <v>162</v>
      </c>
      <c r="C452" s="30" t="s">
        <v>248</v>
      </c>
      <c r="D452" s="30" t="s">
        <v>124</v>
      </c>
      <c r="E452" s="30" t="s">
        <v>200</v>
      </c>
      <c r="F452" s="30" t="s">
        <v>19</v>
      </c>
      <c r="G452" s="31" t="n">
        <v>-10</v>
      </c>
      <c r="H452" s="32" t="n">
        <v>40.97</v>
      </c>
      <c r="I452" s="32" t="n">
        <v>409.7</v>
      </c>
      <c r="J452" s="32" t="n">
        <v>0</v>
      </c>
      <c r="K452" s="32" t="n">
        <v>-0.32</v>
      </c>
      <c r="L452" s="32" t="n">
        <v>-0</v>
      </c>
      <c r="M452" s="6" t="s">
        <f>=I452+J452+K452+L452</f>
      </c>
      <c r="N452" s="30"/>
    </row>
    <row collapsed="false" customFormat="false" customHeight="false" hidden="false" ht="12.1" outlineLevel="0" r="453">
      <c r="A453" s="20" t="n">
        <v>46010.556979167</v>
      </c>
      <c r="B453" s="16" t="s">
        <v>182</v>
      </c>
      <c r="C453" s="16" t="s">
        <v>271</v>
      </c>
      <c r="D453" s="16" t="s">
        <v>122</v>
      </c>
      <c r="E453" s="16" t="s">
        <v>200</v>
      </c>
      <c r="F453" s="16" t="s">
        <v>19</v>
      </c>
      <c r="G453" s="7" t="n">
        <v>1</v>
      </c>
      <c r="H453" s="6" t="n">
        <v>4235.5</v>
      </c>
      <c r="I453" s="6" t="n">
        <v>-4235.5</v>
      </c>
      <c r="J453" s="6" t="n">
        <v>-0</v>
      </c>
      <c r="K453" s="6" t="n">
        <v>-3.39</v>
      </c>
      <c r="L453" s="6" t="n">
        <v>-0</v>
      </c>
      <c r="M453" s="6" t="s">
        <f>=I453+J453+K453+L453</f>
      </c>
      <c r="N453" s="16"/>
    </row>
    <row collapsed="false" customFormat="false" customHeight="false" hidden="false" ht="12.1" outlineLevel="0" r="454">
      <c r="A454" s="20" t="n">
        <v>46010.556979167</v>
      </c>
      <c r="B454" s="16" t="s">
        <v>183</v>
      </c>
      <c r="C454" s="16" t="s">
        <v>272</v>
      </c>
      <c r="D454" s="16" t="s">
        <v>122</v>
      </c>
      <c r="E454" s="16" t="s">
        <v>200</v>
      </c>
      <c r="F454" s="16" t="s">
        <v>19</v>
      </c>
      <c r="G454" s="7" t="n">
        <v>2</v>
      </c>
      <c r="H454" s="6" t="n">
        <v>1804</v>
      </c>
      <c r="I454" s="6" t="n">
        <v>-3608</v>
      </c>
      <c r="J454" s="6" t="n">
        <v>-0</v>
      </c>
      <c r="K454" s="6" t="n">
        <v>-2.88</v>
      </c>
      <c r="L454" s="6" t="n">
        <v>-0</v>
      </c>
      <c r="M454" s="6" t="s">
        <f>=I454+J454+K454+L454</f>
      </c>
      <c r="N454" s="16"/>
    </row>
    <row collapsed="false" customFormat="false" customHeight="false" hidden="false" ht="12.1" outlineLevel="0" r="455">
      <c r="A455" s="20" t="n">
        <v>46010.556979167</v>
      </c>
      <c r="B455" s="16" t="s">
        <v>179</v>
      </c>
      <c r="C455" s="16" t="s">
        <v>268</v>
      </c>
      <c r="D455" s="16" t="s">
        <v>122</v>
      </c>
      <c r="E455" s="16" t="s">
        <v>200</v>
      </c>
      <c r="F455" s="16" t="s">
        <v>19</v>
      </c>
      <c r="G455" s="7" t="n">
        <v>10</v>
      </c>
      <c r="H455" s="6" t="n">
        <v>64.7</v>
      </c>
      <c r="I455" s="6" t="n">
        <v>-647</v>
      </c>
      <c r="J455" s="6" t="n">
        <v>-0</v>
      </c>
      <c r="K455" s="6" t="n">
        <v>-0.51</v>
      </c>
      <c r="L455" s="6" t="n">
        <v>-0</v>
      </c>
      <c r="M455" s="6" t="s">
        <f>=I455+J455+K455+L455</f>
      </c>
      <c r="N455" s="16"/>
    </row>
    <row collapsed="false" customFormat="false" customHeight="false" hidden="false" ht="12.1" outlineLevel="0" r="456">
      <c r="A456" s="20" t="n">
        <v>46010.556979167</v>
      </c>
      <c r="B456" s="16" t="s">
        <v>181</v>
      </c>
      <c r="C456" s="16" t="s">
        <v>270</v>
      </c>
      <c r="D456" s="16" t="s">
        <v>122</v>
      </c>
      <c r="E456" s="16" t="s">
        <v>229</v>
      </c>
      <c r="F456" s="16" t="s">
        <v>19</v>
      </c>
      <c r="G456" s="7" t="n">
        <v>24</v>
      </c>
      <c r="H456" s="6" t="n">
        <v>142.45</v>
      </c>
      <c r="I456" s="6" t="n">
        <v>-3418.8</v>
      </c>
      <c r="J456" s="6" t="n">
        <v>-0</v>
      </c>
      <c r="K456" s="6" t="n">
        <v>-0.69</v>
      </c>
      <c r="L456" s="6" t="n">
        <v>-0</v>
      </c>
      <c r="M456" s="6" t="s">
        <f>=I456+J456+K456+L456</f>
      </c>
      <c r="N456" s="16"/>
    </row>
    <row collapsed="false" customFormat="false" customHeight="false" hidden="false" ht="12.1" outlineLevel="0" r="457">
      <c r="A457" s="21" t="n">
        <v>46015.020636574</v>
      </c>
      <c r="B457" s="22" t="s">
        <v>212</v>
      </c>
      <c r="C457" s="22" t="s">
        <v>273</v>
      </c>
      <c r="D457" s="22" t="s">
        <v>212</v>
      </c>
      <c r="E457" s="22" t="s">
        <v>212</v>
      </c>
      <c r="F457" s="22" t="s">
        <v>19</v>
      </c>
      <c r="G457" s="23" t="n">
        <v>1</v>
      </c>
      <c r="H457" s="24" t="n">
        <v>31</v>
      </c>
      <c r="I457" s="24" t="n">
        <v>31</v>
      </c>
      <c r="J457" s="24" t="n">
        <v>0</v>
      </c>
      <c r="K457" s="24" t="n">
        <v>-0</v>
      </c>
      <c r="L457" s="24" t="n">
        <v>-0</v>
      </c>
      <c r="M457" s="6" t="s">
        <f>=I457+J457+K457+L457</f>
      </c>
      <c r="N457" s="22"/>
    </row>
    <row collapsed="false" customFormat="false" customHeight="false" hidden="false" ht="12.1" outlineLevel="0" r="458">
      <c r="A458" s="21" t="n">
        <v>46016.020636574</v>
      </c>
      <c r="B458" s="22" t="s">
        <v>212</v>
      </c>
      <c r="C458" s="22" t="s">
        <v>274</v>
      </c>
      <c r="D458" s="22" t="s">
        <v>212</v>
      </c>
      <c r="E458" s="22" t="s">
        <v>212</v>
      </c>
      <c r="F458" s="22" t="s">
        <v>19</v>
      </c>
      <c r="G458" s="23" t="n">
        <v>1</v>
      </c>
      <c r="H458" s="24" t="n">
        <v>124.55</v>
      </c>
      <c r="I458" s="24" t="n">
        <v>124.55</v>
      </c>
      <c r="J458" s="24" t="n">
        <v>0</v>
      </c>
      <c r="K458" s="24" t="n">
        <v>-0</v>
      </c>
      <c r="L458" s="24" t="n">
        <v>-0</v>
      </c>
      <c r="M458" s="6" t="s">
        <f>=I458+J458+K458+L458</f>
      </c>
      <c r="N458" s="22"/>
    </row>
    <row collapsed="false" customFormat="false" customHeight="false" hidden="false" ht="12.1" outlineLevel="0" r="459">
      <c r="A459" s="21" t="n">
        <v>46017.020636574</v>
      </c>
      <c r="B459" s="22" t="s">
        <v>198</v>
      </c>
      <c r="C459" s="22" t="s">
        <v>93</v>
      </c>
      <c r="D459" s="22" t="s">
        <v>198</v>
      </c>
      <c r="E459" s="22" t="s">
        <v>198</v>
      </c>
      <c r="F459" s="22" t="s">
        <v>19</v>
      </c>
      <c r="G459" s="23" t="n">
        <v>1</v>
      </c>
      <c r="H459" s="24" t="n">
        <v>5000</v>
      </c>
      <c r="I459" s="24" t="n">
        <v>5000</v>
      </c>
      <c r="J459" s="24" t="n">
        <v>0</v>
      </c>
      <c r="K459" s="24" t="n">
        <v>-0</v>
      </c>
      <c r="L459" s="24" t="n">
        <v>-0</v>
      </c>
      <c r="M459" s="6" t="s">
        <f>=I459+J459+K459+L459</f>
      </c>
      <c r="N459" s="22"/>
    </row>
    <row collapsed="false" customFormat="false" customHeight="false" hidden="false" ht="12.1" outlineLevel="0" r="460">
      <c r="A460" s="29" t="n">
        <v>46017.583900463</v>
      </c>
      <c r="B460" s="30" t="s">
        <v>181</v>
      </c>
      <c r="C460" s="30" t="s">
        <v>270</v>
      </c>
      <c r="D460" s="30" t="s">
        <v>124</v>
      </c>
      <c r="E460" s="30" t="s">
        <v>229</v>
      </c>
      <c r="F460" s="30" t="s">
        <v>19</v>
      </c>
      <c r="G460" s="31" t="n">
        <v>-30</v>
      </c>
      <c r="H460" s="32" t="n">
        <v>140.15</v>
      </c>
      <c r="I460" s="32" t="n">
        <v>4204.5</v>
      </c>
      <c r="J460" s="32" t="n">
        <v>0</v>
      </c>
      <c r="K460" s="32" t="n">
        <v>-0.84</v>
      </c>
      <c r="L460" s="32" t="n">
        <v>-0</v>
      </c>
      <c r="M460" s="6" t="s">
        <f>=I460+J460+K460+L460</f>
      </c>
      <c r="N460" s="30"/>
    </row>
    <row collapsed="false" customFormat="false" customHeight="false" hidden="false" ht="12.1" outlineLevel="0" r="461">
      <c r="A461" s="20" t="n">
        <v>46017.583935185</v>
      </c>
      <c r="B461" s="16" t="s">
        <v>126</v>
      </c>
      <c r="C461" s="16" t="s">
        <v>199</v>
      </c>
      <c r="D461" s="16" t="s">
        <v>122</v>
      </c>
      <c r="E461" s="16" t="s">
        <v>200</v>
      </c>
      <c r="F461" s="16" t="s">
        <v>19</v>
      </c>
      <c r="G461" s="7" t="n">
        <v>10</v>
      </c>
      <c r="H461" s="6" t="n">
        <v>126.14</v>
      </c>
      <c r="I461" s="6" t="n">
        <v>-1261.4</v>
      </c>
      <c r="J461" s="6" t="n">
        <v>-0</v>
      </c>
      <c r="K461" s="6" t="n">
        <v>-1.01</v>
      </c>
      <c r="L461" s="6" t="n">
        <v>-0</v>
      </c>
      <c r="M461" s="6" t="s">
        <f>=I461+J461+K461+L461</f>
      </c>
      <c r="N461" s="16"/>
    </row>
    <row collapsed="false" customFormat="false" customHeight="false" hidden="false" ht="12.1" outlineLevel="0" r="462">
      <c r="A462" s="20" t="n">
        <v>46017.583935185</v>
      </c>
      <c r="B462" s="16" t="s">
        <v>175</v>
      </c>
      <c r="C462" s="16" t="s">
        <v>264</v>
      </c>
      <c r="D462" s="16" t="s">
        <v>122</v>
      </c>
      <c r="E462" s="16" t="s">
        <v>200</v>
      </c>
      <c r="F462" s="16" t="s">
        <v>19</v>
      </c>
      <c r="G462" s="7" t="n">
        <v>1</v>
      </c>
      <c r="H462" s="6" t="n">
        <v>574.9</v>
      </c>
      <c r="I462" s="6" t="n">
        <v>-574.9</v>
      </c>
      <c r="J462" s="6" t="n">
        <v>-0</v>
      </c>
      <c r="K462" s="6" t="n">
        <v>-0.46</v>
      </c>
      <c r="L462" s="6" t="n">
        <v>-0</v>
      </c>
      <c r="M462" s="6" t="s">
        <f>=I462+J462+K462+L462</f>
      </c>
      <c r="N462" s="16"/>
    </row>
    <row collapsed="false" customFormat="false" customHeight="false" hidden="false" ht="12.1" outlineLevel="0" r="463">
      <c r="A463" s="20" t="n">
        <v>46017.583946759</v>
      </c>
      <c r="B463" s="16" t="s">
        <v>136</v>
      </c>
      <c r="C463" s="16" t="s">
        <v>211</v>
      </c>
      <c r="D463" s="16" t="s">
        <v>122</v>
      </c>
      <c r="E463" s="16" t="s">
        <v>200</v>
      </c>
      <c r="F463" s="16" t="s">
        <v>19</v>
      </c>
      <c r="G463" s="7" t="n">
        <v>1</v>
      </c>
      <c r="H463" s="6" t="n">
        <v>5727.5</v>
      </c>
      <c r="I463" s="6" t="n">
        <v>-5727.5</v>
      </c>
      <c r="J463" s="6" t="n">
        <v>-0</v>
      </c>
      <c r="K463" s="6" t="n">
        <v>-4.58</v>
      </c>
      <c r="L463" s="6" t="n">
        <v>-0</v>
      </c>
      <c r="M463" s="6" t="s">
        <f>=I463+J463+K463+L463</f>
      </c>
      <c r="N463" s="16"/>
    </row>
    <row collapsed="false" customFormat="false" customHeight="false" hidden="false" ht="12.1" outlineLevel="0" r="464">
      <c r="A464" s="20" t="n">
        <v>46017.583946759</v>
      </c>
      <c r="B464" s="16" t="s">
        <v>127</v>
      </c>
      <c r="C464" s="16" t="s">
        <v>201</v>
      </c>
      <c r="D464" s="16" t="s">
        <v>122</v>
      </c>
      <c r="E464" s="16" t="s">
        <v>200</v>
      </c>
      <c r="F464" s="16" t="s">
        <v>19</v>
      </c>
      <c r="G464" s="7" t="n">
        <v>3</v>
      </c>
      <c r="H464" s="6" t="n">
        <v>301.5</v>
      </c>
      <c r="I464" s="6" t="n">
        <v>-904.5</v>
      </c>
      <c r="J464" s="6" t="n">
        <v>-0</v>
      </c>
      <c r="K464" s="6" t="n">
        <v>-0.73</v>
      </c>
      <c r="L464" s="6" t="n">
        <v>-0</v>
      </c>
      <c r="M464" s="6" t="s">
        <f>=I464+J464+K464+L464</f>
      </c>
      <c r="N464" s="16"/>
    </row>
    <row collapsed="false" customFormat="false" customHeight="false" hidden="false" ht="12.1" outlineLevel="0" r="465">
      <c r="A465" s="20" t="n">
        <v>46017.583946759</v>
      </c>
      <c r="B465" s="16" t="s">
        <v>165</v>
      </c>
      <c r="C465" s="16" t="s">
        <v>251</v>
      </c>
      <c r="D465" s="16" t="s">
        <v>122</v>
      </c>
      <c r="E465" s="16" t="s">
        <v>229</v>
      </c>
      <c r="F465" s="16" t="s">
        <v>19</v>
      </c>
      <c r="G465" s="7" t="n">
        <v>65</v>
      </c>
      <c r="H465" s="6" t="n">
        <v>2.751</v>
      </c>
      <c r="I465" s="6" t="n">
        <v>-178.82</v>
      </c>
      <c r="J465" s="6" t="n">
        <v>-0</v>
      </c>
      <c r="K465" s="6" t="n">
        <v>-0.03</v>
      </c>
      <c r="L465" s="6" t="n">
        <v>-0</v>
      </c>
      <c r="M465" s="6" t="s">
        <f>=I465+J465+K465+L465</f>
      </c>
      <c r="N465" s="16"/>
    </row>
    <row collapsed="false" customFormat="false" customHeight="false" hidden="false" ht="12.1" outlineLevel="0" r="466">
      <c r="A466" s="20" t="n">
        <v>46017.583946759</v>
      </c>
      <c r="B466" s="16" t="s">
        <v>147</v>
      </c>
      <c r="C466" s="16" t="s">
        <v>228</v>
      </c>
      <c r="D466" s="16" t="s">
        <v>122</v>
      </c>
      <c r="E466" s="16" t="s">
        <v>229</v>
      </c>
      <c r="F466" s="16" t="s">
        <v>19</v>
      </c>
      <c r="G466" s="7" t="n">
        <v>8</v>
      </c>
      <c r="H466" s="6" t="n">
        <v>1.8825</v>
      </c>
      <c r="I466" s="6" t="n">
        <v>-15.06</v>
      </c>
      <c r="J466" s="6" t="n">
        <v>-0</v>
      </c>
      <c r="K466" s="6" t="n">
        <v>-0</v>
      </c>
      <c r="L466" s="6" t="n">
        <v>-0</v>
      </c>
      <c r="M466" s="6" t="s">
        <f>=I466+J466+K466+L466</f>
      </c>
      <c r="N466" s="16"/>
    </row>
    <row collapsed="false" customFormat="false" customHeight="false" hidden="false" ht="12.1" outlineLevel="0" r="467">
      <c r="A467" s="20" t="n">
        <v>46017.583958333</v>
      </c>
      <c r="B467" s="16" t="s">
        <v>179</v>
      </c>
      <c r="C467" s="16" t="s">
        <v>268</v>
      </c>
      <c r="D467" s="16" t="s">
        <v>122</v>
      </c>
      <c r="E467" s="16" t="s">
        <v>200</v>
      </c>
      <c r="F467" s="16" t="s">
        <v>19</v>
      </c>
      <c r="G467" s="7" t="n">
        <v>10</v>
      </c>
      <c r="H467" s="6" t="n">
        <v>63.64</v>
      </c>
      <c r="I467" s="6" t="n">
        <v>-636.4</v>
      </c>
      <c r="J467" s="6" t="n">
        <v>-0</v>
      </c>
      <c r="K467" s="6" t="n">
        <v>-0.51</v>
      </c>
      <c r="L467" s="6" t="n">
        <v>-0</v>
      </c>
      <c r="M467" s="6" t="s">
        <f>=I467+J467+K467+L467</f>
      </c>
      <c r="N467" s="16"/>
    </row>
    <row collapsed="false" customFormat="false" customHeight="false" hidden="false" ht="12.1" outlineLevel="0" r="468">
      <c r="A468" s="29" t="n">
        <v>46038.673240741</v>
      </c>
      <c r="B468" s="30" t="s">
        <v>126</v>
      </c>
      <c r="C468" s="30" t="s">
        <v>199</v>
      </c>
      <c r="D468" s="30" t="s">
        <v>124</v>
      </c>
      <c r="E468" s="30" t="s">
        <v>200</v>
      </c>
      <c r="F468" s="30" t="s">
        <v>19</v>
      </c>
      <c r="G468" s="31" t="n">
        <v>-10</v>
      </c>
      <c r="H468" s="32" t="n">
        <v>122.65</v>
      </c>
      <c r="I468" s="32" t="n">
        <v>1226.5</v>
      </c>
      <c r="J468" s="32" t="n">
        <v>0</v>
      </c>
      <c r="K468" s="32" t="n">
        <v>-0.98</v>
      </c>
      <c r="L468" s="32" t="n">
        <v>-0</v>
      </c>
      <c r="M468" s="6" t="s">
        <f>=I468+J468+K468+L468</f>
      </c>
      <c r="N468" s="30"/>
    </row>
    <row collapsed="false" customFormat="false" customHeight="false" hidden="false" ht="12.1" outlineLevel="0" r="469">
      <c r="A469" s="29" t="n">
        <v>46038.673240741</v>
      </c>
      <c r="B469" s="30" t="s">
        <v>175</v>
      </c>
      <c r="C469" s="30" t="s">
        <v>264</v>
      </c>
      <c r="D469" s="30" t="s">
        <v>124</v>
      </c>
      <c r="E469" s="30" t="s">
        <v>200</v>
      </c>
      <c r="F469" s="30" t="s">
        <v>19</v>
      </c>
      <c r="G469" s="31" t="n">
        <v>-1</v>
      </c>
      <c r="H469" s="32" t="n">
        <v>558.9</v>
      </c>
      <c r="I469" s="32" t="n">
        <v>558.9</v>
      </c>
      <c r="J469" s="32" t="n">
        <v>0</v>
      </c>
      <c r="K469" s="32" t="n">
        <v>-0.45</v>
      </c>
      <c r="L469" s="32" t="n">
        <v>-0</v>
      </c>
      <c r="M469" s="6" t="s">
        <f>=I469+J469+K469+L469</f>
      </c>
      <c r="N469" s="30"/>
    </row>
    <row collapsed="false" customFormat="false" customHeight="false" hidden="false" ht="12.1" outlineLevel="0" r="470">
      <c r="A470" s="29" t="n">
        <v>46038.673240741</v>
      </c>
      <c r="B470" s="30" t="s">
        <v>165</v>
      </c>
      <c r="C470" s="30" t="s">
        <v>251</v>
      </c>
      <c r="D470" s="30" t="s">
        <v>124</v>
      </c>
      <c r="E470" s="30" t="s">
        <v>229</v>
      </c>
      <c r="F470" s="30" t="s">
        <v>19</v>
      </c>
      <c r="G470" s="31" t="n">
        <v>-82</v>
      </c>
      <c r="H470" s="32" t="n">
        <v>2.86</v>
      </c>
      <c r="I470" s="32" t="n">
        <v>234.52</v>
      </c>
      <c r="J470" s="32" t="n">
        <v>0</v>
      </c>
      <c r="K470" s="32" t="n">
        <v>-0.05</v>
      </c>
      <c r="L470" s="32" t="n">
        <v>-0</v>
      </c>
      <c r="M470" s="6" t="s">
        <f>=I470+J470+K470+L470</f>
      </c>
      <c r="N470" s="30"/>
    </row>
    <row collapsed="false" customFormat="false" customHeight="false" hidden="false" ht="12.1" outlineLevel="0" r="471">
      <c r="A471" s="29" t="n">
        <v>46038.673240741</v>
      </c>
      <c r="B471" s="30" t="s">
        <v>147</v>
      </c>
      <c r="C471" s="30" t="s">
        <v>228</v>
      </c>
      <c r="D471" s="30" t="s">
        <v>124</v>
      </c>
      <c r="E471" s="30" t="s">
        <v>229</v>
      </c>
      <c r="F471" s="30" t="s">
        <v>19</v>
      </c>
      <c r="G471" s="31" t="n">
        <v>-10</v>
      </c>
      <c r="H471" s="32" t="n">
        <v>1.8994</v>
      </c>
      <c r="I471" s="32" t="n">
        <v>18.99</v>
      </c>
      <c r="J471" s="32" t="n">
        <v>0</v>
      </c>
      <c r="K471" s="32" t="n">
        <v>-0</v>
      </c>
      <c r="L471" s="32" t="n">
        <v>-0</v>
      </c>
      <c r="M471" s="6" t="s">
        <f>=I471+J471+K471+L471</f>
      </c>
      <c r="N471" s="30"/>
    </row>
    <row collapsed="false" customFormat="false" customHeight="false" hidden="false" ht="12.1" outlineLevel="0" r="472">
      <c r="A472" s="29" t="n">
        <v>46038.673252315</v>
      </c>
      <c r="B472" s="30" t="s">
        <v>180</v>
      </c>
      <c r="C472" s="30" t="s">
        <v>269</v>
      </c>
      <c r="D472" s="30" t="s">
        <v>124</v>
      </c>
      <c r="E472" s="30" t="s">
        <v>200</v>
      </c>
      <c r="F472" s="30" t="s">
        <v>19</v>
      </c>
      <c r="G472" s="31" t="n">
        <v>-1</v>
      </c>
      <c r="H472" s="32" t="n">
        <v>2556.5</v>
      </c>
      <c r="I472" s="32" t="n">
        <v>2556.5</v>
      </c>
      <c r="J472" s="32" t="n">
        <v>0</v>
      </c>
      <c r="K472" s="32" t="n">
        <v>-2.05</v>
      </c>
      <c r="L472" s="32" t="n">
        <v>-0</v>
      </c>
      <c r="M472" s="6" t="s">
        <f>=I472+J472+K472+L472</f>
      </c>
      <c r="N472" s="30"/>
    </row>
    <row collapsed="false" customFormat="false" customHeight="false" hidden="false" ht="12.1" outlineLevel="0" r="473">
      <c r="A473" s="20" t="n">
        <v>46038.673275463</v>
      </c>
      <c r="B473" s="16" t="s">
        <v>168</v>
      </c>
      <c r="C473" s="16" t="s">
        <v>254</v>
      </c>
      <c r="D473" s="16" t="s">
        <v>122</v>
      </c>
      <c r="E473" s="16" t="s">
        <v>200</v>
      </c>
      <c r="F473" s="16" t="s">
        <v>19</v>
      </c>
      <c r="G473" s="7" t="n">
        <v>20</v>
      </c>
      <c r="H473" s="6" t="n">
        <v>222.45</v>
      </c>
      <c r="I473" s="6" t="n">
        <v>-4449</v>
      </c>
      <c r="J473" s="6" t="n">
        <v>-0</v>
      </c>
      <c r="K473" s="6" t="n">
        <v>-3.56</v>
      </c>
      <c r="L473" s="6" t="n">
        <v>-0</v>
      </c>
      <c r="M473" s="6" t="s">
        <f>=I473+J473+K473+L473</f>
      </c>
      <c r="N473" s="16"/>
    </row>
    <row collapsed="false" customFormat="false" customHeight="false" hidden="false" ht="12.1" outlineLevel="0" r="474">
      <c r="A474" s="20" t="n">
        <v>46038.673275463</v>
      </c>
      <c r="B474" s="16" t="s">
        <v>181</v>
      </c>
      <c r="C474" s="16" t="s">
        <v>270</v>
      </c>
      <c r="D474" s="16" t="s">
        <v>122</v>
      </c>
      <c r="E474" s="16" t="s">
        <v>229</v>
      </c>
      <c r="F474" s="16" t="s">
        <v>19</v>
      </c>
      <c r="G474" s="7" t="n">
        <v>1</v>
      </c>
      <c r="H474" s="6" t="n">
        <v>141.45</v>
      </c>
      <c r="I474" s="6" t="n">
        <v>-141.45</v>
      </c>
      <c r="J474" s="6" t="n">
        <v>-0</v>
      </c>
      <c r="K474" s="6" t="n">
        <v>-0.03</v>
      </c>
      <c r="L474" s="6" t="n">
        <v>-0</v>
      </c>
      <c r="M474" s="6" t="s">
        <f>=I474+J474+K474+L474</f>
      </c>
      <c r="N474" s="16"/>
    </row>
    <row collapsed="false" customFormat="false" customHeight="false" hidden="false" ht="12.1" outlineLevel="0" r="475">
      <c r="A475" s="21" t="n">
        <v>46041.020636574</v>
      </c>
      <c r="B475" s="22" t="s">
        <v>212</v>
      </c>
      <c r="C475" s="22" t="s">
        <v>275</v>
      </c>
      <c r="D475" s="22" t="s">
        <v>212</v>
      </c>
      <c r="E475" s="22" t="s">
        <v>212</v>
      </c>
      <c r="F475" s="22" t="s">
        <v>19</v>
      </c>
      <c r="G475" s="23" t="n">
        <v>1</v>
      </c>
      <c r="H475" s="24" t="n">
        <v>31</v>
      </c>
      <c r="I475" s="24" t="n">
        <v>31</v>
      </c>
      <c r="J475" s="24" t="n">
        <v>0</v>
      </c>
      <c r="K475" s="24" t="n">
        <v>-0</v>
      </c>
      <c r="L475" s="24" t="n">
        <v>-0</v>
      </c>
      <c r="M475" s="6" t="s">
        <f>=I475+J475+K475+L475</f>
      </c>
      <c r="N475" s="22"/>
    </row>
    <row collapsed="false" customFormat="false" customHeight="false" hidden="false" ht="12.1" outlineLevel="0" r="476">
      <c r="A476" s="21" t="n">
        <v>46044.020636574</v>
      </c>
      <c r="B476" s="22" t="s">
        <v>212</v>
      </c>
      <c r="C476" s="22" t="s">
        <v>276</v>
      </c>
      <c r="D476" s="22" t="s">
        <v>212</v>
      </c>
      <c r="E476" s="22" t="s">
        <v>212</v>
      </c>
      <c r="F476" s="22" t="s">
        <v>19</v>
      </c>
      <c r="G476" s="23" t="n">
        <v>1</v>
      </c>
      <c r="H476" s="24" t="n">
        <v>1036</v>
      </c>
      <c r="I476" s="24" t="n">
        <v>1036</v>
      </c>
      <c r="J476" s="24" t="n">
        <v>0</v>
      </c>
      <c r="K476" s="24" t="n">
        <v>-0</v>
      </c>
      <c r="L476" s="24" t="n">
        <v>-0</v>
      </c>
      <c r="M476" s="6" t="s">
        <f>=I476+J476+K476+L476</f>
      </c>
      <c r="N476" s="22"/>
    </row>
    <row collapsed="false" customFormat="false" customHeight="false" hidden="false" ht="12.1" outlineLevel="0" r="477">
      <c r="A477" s="21" t="n">
        <v>46044.020636574</v>
      </c>
      <c r="B477" s="22" t="s">
        <v>212</v>
      </c>
      <c r="C477" s="22" t="s">
        <v>277</v>
      </c>
      <c r="D477" s="22" t="s">
        <v>212</v>
      </c>
      <c r="E477" s="22" t="s">
        <v>212</v>
      </c>
      <c r="F477" s="22" t="s">
        <v>19</v>
      </c>
      <c r="G477" s="23" t="n">
        <v>1</v>
      </c>
      <c r="H477" s="24" t="n">
        <v>320</v>
      </c>
      <c r="I477" s="24" t="n">
        <v>320</v>
      </c>
      <c r="J477" s="24" t="n">
        <v>0</v>
      </c>
      <c r="K477" s="24" t="n">
        <v>-0</v>
      </c>
      <c r="L477" s="24" t="n">
        <v>-0</v>
      </c>
      <c r="M477" s="6" t="s">
        <f>=I477+J477+K477+L477</f>
      </c>
      <c r="N477" s="22"/>
    </row>
    <row collapsed="false" customFormat="false" customHeight="false" hidden="false" ht="12.1" outlineLevel="0" r="478">
      <c r="A478" s="20" t="n">
        <v>46044.753668981</v>
      </c>
      <c r="B478" s="16" t="s">
        <v>175</v>
      </c>
      <c r="C478" s="16" t="s">
        <v>264</v>
      </c>
      <c r="D478" s="16" t="s">
        <v>122</v>
      </c>
      <c r="E478" s="16" t="s">
        <v>200</v>
      </c>
      <c r="F478" s="16" t="s">
        <v>19</v>
      </c>
      <c r="G478" s="7" t="n">
        <v>1</v>
      </c>
      <c r="H478" s="6" t="n">
        <v>562.7</v>
      </c>
      <c r="I478" s="6" t="n">
        <v>-562.7</v>
      </c>
      <c r="J478" s="6" t="n">
        <v>-0</v>
      </c>
      <c r="K478" s="6" t="n">
        <v>-0.45</v>
      </c>
      <c r="L478" s="6" t="n">
        <v>-0</v>
      </c>
      <c r="M478" s="6" t="s">
        <f>=I478+J478+K478+L478</f>
      </c>
      <c r="N478" s="16"/>
    </row>
    <row collapsed="false" customFormat="false" customHeight="false" hidden="false" ht="12.1" outlineLevel="0" r="479">
      <c r="A479" s="20" t="n">
        <v>46044.753668981</v>
      </c>
      <c r="B479" s="16" t="s">
        <v>165</v>
      </c>
      <c r="C479" s="16" t="s">
        <v>251</v>
      </c>
      <c r="D479" s="16" t="s">
        <v>122</v>
      </c>
      <c r="E479" s="16" t="s">
        <v>229</v>
      </c>
      <c r="F479" s="16" t="s">
        <v>19</v>
      </c>
      <c r="G479" s="7" t="n">
        <v>12</v>
      </c>
      <c r="H479" s="6" t="n">
        <v>2.926</v>
      </c>
      <c r="I479" s="6" t="n">
        <v>-35.11</v>
      </c>
      <c r="J479" s="6" t="n">
        <v>-0</v>
      </c>
      <c r="K479" s="6" t="n">
        <v>-0.02</v>
      </c>
      <c r="L479" s="6" t="n">
        <v>-0</v>
      </c>
      <c r="M479" s="6" t="s">
        <f>=I479+J479+K479+L479</f>
      </c>
      <c r="N479" s="16"/>
    </row>
    <row collapsed="false" customFormat="false" customHeight="false" hidden="false" ht="12.1" outlineLevel="0" r="480">
      <c r="A480" s="20" t="n">
        <v>46044.753668981</v>
      </c>
      <c r="B480" s="16" t="s">
        <v>147</v>
      </c>
      <c r="C480" s="16" t="s">
        <v>228</v>
      </c>
      <c r="D480" s="16" t="s">
        <v>122</v>
      </c>
      <c r="E480" s="16" t="s">
        <v>229</v>
      </c>
      <c r="F480" s="16" t="s">
        <v>19</v>
      </c>
      <c r="G480" s="7" t="n">
        <v>18</v>
      </c>
      <c r="H480" s="6" t="n">
        <v>1.9028</v>
      </c>
      <c r="I480" s="6" t="n">
        <v>-34.25</v>
      </c>
      <c r="J480" s="6" t="n">
        <v>-0</v>
      </c>
      <c r="K480" s="6" t="n">
        <v>-0</v>
      </c>
      <c r="L480" s="6" t="n">
        <v>-0</v>
      </c>
      <c r="M480" s="6" t="s">
        <f>=I480+J480+K480+L480</f>
      </c>
      <c r="N480" s="16"/>
    </row>
    <row collapsed="false" customFormat="false" customHeight="false" hidden="false" ht="12.1" outlineLevel="0" r="481">
      <c r="A481" s="20" t="n">
        <v>46044.753668981</v>
      </c>
      <c r="B481" s="16" t="s">
        <v>181</v>
      </c>
      <c r="C481" s="16" t="s">
        <v>270</v>
      </c>
      <c r="D481" s="16" t="s">
        <v>122</v>
      </c>
      <c r="E481" s="16" t="s">
        <v>229</v>
      </c>
      <c r="F481" s="16" t="s">
        <v>19</v>
      </c>
      <c r="G481" s="7" t="n">
        <v>5</v>
      </c>
      <c r="H481" s="6" t="n">
        <v>143.55</v>
      </c>
      <c r="I481" s="6" t="n">
        <v>-717.75</v>
      </c>
      <c r="J481" s="6" t="n">
        <v>-0</v>
      </c>
      <c r="K481" s="6" t="n">
        <v>-0.14</v>
      </c>
      <c r="L481" s="6" t="n">
        <v>-0</v>
      </c>
      <c r="M481" s="6" t="s">
        <f>=I481+J481+K481+L481</f>
      </c>
      <c r="N481" s="16"/>
    </row>
    <row collapsed="false" customFormat="false" customHeight="false" hidden="false" ht="12.1" outlineLevel="0" r="482">
      <c r="A482" s="21" t="n">
        <v>46048.020636574</v>
      </c>
      <c r="B482" s="22" t="s">
        <v>212</v>
      </c>
      <c r="C482" s="22" t="s">
        <v>278</v>
      </c>
      <c r="D482" s="22" t="s">
        <v>212</v>
      </c>
      <c r="E482" s="22" t="s">
        <v>212</v>
      </c>
      <c r="F482" s="22" t="s">
        <v>19</v>
      </c>
      <c r="G482" s="23" t="n">
        <v>1</v>
      </c>
      <c r="H482" s="24" t="n">
        <v>49.91</v>
      </c>
      <c r="I482" s="24" t="n">
        <v>49.91</v>
      </c>
      <c r="J482" s="24" t="n">
        <v>0</v>
      </c>
      <c r="K482" s="24" t="n">
        <v>-0</v>
      </c>
      <c r="L482" s="24" t="n">
        <v>-0</v>
      </c>
      <c r="M482" s="6" t="s">
        <f>=I482+J482+K482+L482</f>
      </c>
      <c r="N482" s="22"/>
    </row>
    <row collapsed="false" customFormat="false" customHeight="false" hidden="false" ht="12.1" outlineLevel="0" r="483">
      <c r="A483" s="29" t="n">
        <v>46057.672858796</v>
      </c>
      <c r="B483" s="30" t="s">
        <v>136</v>
      </c>
      <c r="C483" s="30" t="s">
        <v>211</v>
      </c>
      <c r="D483" s="30" t="s">
        <v>124</v>
      </c>
      <c r="E483" s="30" t="s">
        <v>200</v>
      </c>
      <c r="F483" s="30" t="s">
        <v>19</v>
      </c>
      <c r="G483" s="31" t="n">
        <v>-1</v>
      </c>
      <c r="H483" s="32" t="n">
        <v>5211</v>
      </c>
      <c r="I483" s="32" t="n">
        <v>5211</v>
      </c>
      <c r="J483" s="32" t="n">
        <v>0</v>
      </c>
      <c r="K483" s="32" t="n">
        <v>-4.17</v>
      </c>
      <c r="L483" s="32" t="n">
        <v>-0</v>
      </c>
      <c r="M483" s="6" t="s">
        <f>=I483+J483+K483+L483</f>
      </c>
      <c r="N483" s="30"/>
    </row>
    <row collapsed="false" customFormat="false" customHeight="false" hidden="false" ht="12.1" outlineLevel="0" r="484">
      <c r="A484" s="29" t="n">
        <v>46057.672858796</v>
      </c>
      <c r="B484" s="30" t="s">
        <v>165</v>
      </c>
      <c r="C484" s="30" t="s">
        <v>251</v>
      </c>
      <c r="D484" s="30" t="s">
        <v>124</v>
      </c>
      <c r="E484" s="30" t="s">
        <v>229</v>
      </c>
      <c r="F484" s="30" t="s">
        <v>19</v>
      </c>
      <c r="G484" s="31" t="n">
        <v>-94</v>
      </c>
      <c r="H484" s="32" t="n">
        <v>3.116</v>
      </c>
      <c r="I484" s="32" t="n">
        <v>292.9</v>
      </c>
      <c r="J484" s="32" t="n">
        <v>0</v>
      </c>
      <c r="K484" s="32" t="n">
        <v>-0.06</v>
      </c>
      <c r="L484" s="32" t="n">
        <v>-0</v>
      </c>
      <c r="M484" s="6" t="s">
        <f>=I484+J484+K484+L484</f>
      </c>
      <c r="N484" s="30"/>
    </row>
    <row collapsed="false" customFormat="false" customHeight="false" hidden="false" ht="12.1" outlineLevel="0" r="485">
      <c r="A485" s="29" t="n">
        <v>46057.67287037</v>
      </c>
      <c r="B485" s="30" t="s">
        <v>147</v>
      </c>
      <c r="C485" s="30" t="s">
        <v>228</v>
      </c>
      <c r="D485" s="30" t="s">
        <v>124</v>
      </c>
      <c r="E485" s="30" t="s">
        <v>229</v>
      </c>
      <c r="F485" s="30" t="s">
        <v>19</v>
      </c>
      <c r="G485" s="31" t="n">
        <v>-1</v>
      </c>
      <c r="H485" s="32" t="n">
        <v>1.9131</v>
      </c>
      <c r="I485" s="32" t="n">
        <v>1.91</v>
      </c>
      <c r="J485" s="32" t="n">
        <v>0</v>
      </c>
      <c r="K485" s="32" t="n">
        <v>-0</v>
      </c>
      <c r="L485" s="32" t="n">
        <v>-0</v>
      </c>
      <c r="M485" s="6" t="s">
        <f>=I485+J485+K485+L485</f>
      </c>
      <c r="N485" s="30"/>
    </row>
    <row collapsed="false" customFormat="false" customHeight="false" hidden="false" ht="12.1" outlineLevel="0" r="486">
      <c r="A486" s="29" t="n">
        <v>46057.67287037</v>
      </c>
      <c r="B486" s="30" t="s">
        <v>181</v>
      </c>
      <c r="C486" s="30" t="s">
        <v>270</v>
      </c>
      <c r="D486" s="30" t="s">
        <v>124</v>
      </c>
      <c r="E486" s="30" t="s">
        <v>229</v>
      </c>
      <c r="F486" s="30" t="s">
        <v>19</v>
      </c>
      <c r="G486" s="31" t="n">
        <v>-2</v>
      </c>
      <c r="H486" s="32" t="n">
        <v>144.85</v>
      </c>
      <c r="I486" s="32" t="n">
        <v>289.7</v>
      </c>
      <c r="J486" s="32" t="n">
        <v>0</v>
      </c>
      <c r="K486" s="32" t="n">
        <v>-0.06</v>
      </c>
      <c r="L486" s="32" t="n">
        <v>-0</v>
      </c>
      <c r="M486" s="6" t="s">
        <f>=I486+J486+K486+L486</f>
      </c>
      <c r="N486" s="30"/>
    </row>
    <row collapsed="false" customFormat="false" customHeight="false" hidden="false" ht="12.1" outlineLevel="0" r="487">
      <c r="A487" s="20" t="n">
        <v>46057.672893519</v>
      </c>
      <c r="B487" s="16" t="s">
        <v>126</v>
      </c>
      <c r="C487" s="16" t="s">
        <v>199</v>
      </c>
      <c r="D487" s="16" t="s">
        <v>122</v>
      </c>
      <c r="E487" s="16" t="s">
        <v>200</v>
      </c>
      <c r="F487" s="16" t="s">
        <v>19</v>
      </c>
      <c r="G487" s="7" t="n">
        <v>10</v>
      </c>
      <c r="H487" s="6" t="n">
        <v>128.12</v>
      </c>
      <c r="I487" s="6" t="n">
        <v>-1281.2</v>
      </c>
      <c r="J487" s="6" t="n">
        <v>-0</v>
      </c>
      <c r="K487" s="6" t="n">
        <v>-1.02</v>
      </c>
      <c r="L487" s="6" t="n">
        <v>-0</v>
      </c>
      <c r="M487" s="6" t="s">
        <f>=I487+J487+K487+L487</f>
      </c>
      <c r="N487" s="16"/>
    </row>
    <row collapsed="false" customFormat="false" customHeight="false" hidden="false" ht="12.1" outlineLevel="0" r="488">
      <c r="A488" s="20" t="n">
        <v>46057.672893519</v>
      </c>
      <c r="B488" s="16" t="s">
        <v>127</v>
      </c>
      <c r="C488" s="16" t="s">
        <v>201</v>
      </c>
      <c r="D488" s="16" t="s">
        <v>122</v>
      </c>
      <c r="E488" s="16" t="s">
        <v>200</v>
      </c>
      <c r="F488" s="16" t="s">
        <v>19</v>
      </c>
      <c r="G488" s="7" t="n">
        <v>1</v>
      </c>
      <c r="H488" s="6" t="n">
        <v>304.93</v>
      </c>
      <c r="I488" s="6" t="n">
        <v>-304.93</v>
      </c>
      <c r="J488" s="6" t="n">
        <v>-0</v>
      </c>
      <c r="K488" s="6" t="n">
        <v>-0.24</v>
      </c>
      <c r="L488" s="6" t="n">
        <v>-0</v>
      </c>
      <c r="M488" s="6" t="s">
        <f>=I488+J488+K488+L488</f>
      </c>
      <c r="N488" s="16"/>
    </row>
    <row collapsed="false" customFormat="false" customHeight="false" hidden="false" ht="12.1" outlineLevel="0" r="489">
      <c r="A489" s="20" t="n">
        <v>46057.672905093</v>
      </c>
      <c r="B489" s="16" t="s">
        <v>167</v>
      </c>
      <c r="C489" s="16" t="s">
        <v>253</v>
      </c>
      <c r="D489" s="16" t="s">
        <v>122</v>
      </c>
      <c r="E489" s="16" t="s">
        <v>200</v>
      </c>
      <c r="F489" s="16" t="s">
        <v>19</v>
      </c>
      <c r="G489" s="7" t="n">
        <v>3</v>
      </c>
      <c r="H489" s="6" t="n">
        <v>1417</v>
      </c>
      <c r="I489" s="6" t="n">
        <v>-4251</v>
      </c>
      <c r="J489" s="6" t="n">
        <v>-0</v>
      </c>
      <c r="K489" s="6" t="n">
        <v>-3.4</v>
      </c>
      <c r="L489" s="6" t="n">
        <v>-0</v>
      </c>
      <c r="M489" s="6" t="s">
        <f>=I489+J489+K489+L489</f>
      </c>
      <c r="N489" s="16"/>
    </row>
    <row collapsed="false" customFormat="false" customHeight="false" hidden="false" ht="12.1" outlineLevel="0" r="490">
      <c r="A490" s="29" t="n">
        <v>46086.734814815</v>
      </c>
      <c r="B490" s="30" t="s">
        <v>127</v>
      </c>
      <c r="C490" s="30" t="s">
        <v>201</v>
      </c>
      <c r="D490" s="30" t="s">
        <v>124</v>
      </c>
      <c r="E490" s="30" t="s">
        <v>200</v>
      </c>
      <c r="F490" s="30" t="s">
        <v>19</v>
      </c>
      <c r="G490" s="31" t="n">
        <v>-1</v>
      </c>
      <c r="H490" s="32" t="n">
        <v>315</v>
      </c>
      <c r="I490" s="32" t="n">
        <v>315</v>
      </c>
      <c r="J490" s="32" t="n">
        <v>0</v>
      </c>
      <c r="K490" s="32" t="n">
        <v>-0.25</v>
      </c>
      <c r="L490" s="32" t="n">
        <v>-0</v>
      </c>
      <c r="M490" s="6" t="s">
        <f>=I490+J490+K490+L490</f>
      </c>
      <c r="N490" s="30"/>
    </row>
    <row collapsed="false" customFormat="false" customHeight="false" hidden="false" ht="12.1" outlineLevel="0" r="491">
      <c r="A491" s="29" t="n">
        <v>46086.734814815</v>
      </c>
      <c r="B491" s="30" t="s">
        <v>165</v>
      </c>
      <c r="C491" s="30" t="s">
        <v>251</v>
      </c>
      <c r="D491" s="30" t="s">
        <v>124</v>
      </c>
      <c r="E491" s="30" t="s">
        <v>229</v>
      </c>
      <c r="F491" s="30" t="s">
        <v>19</v>
      </c>
      <c r="G491" s="31" t="n">
        <v>-28</v>
      </c>
      <c r="H491" s="32" t="n">
        <v>3.2015</v>
      </c>
      <c r="I491" s="32" t="n">
        <v>89.64</v>
      </c>
      <c r="J491" s="32" t="n">
        <v>0</v>
      </c>
      <c r="K491" s="32" t="n">
        <v>-0.02</v>
      </c>
      <c r="L491" s="32" t="n">
        <v>-0</v>
      </c>
      <c r="M491" s="6" t="s">
        <f>=I491+J491+K491+L491</f>
      </c>
      <c r="N491" s="30"/>
    </row>
    <row collapsed="false" customFormat="false" customHeight="false" hidden="false" ht="12.1" outlineLevel="0" r="492">
      <c r="A492" s="29" t="n">
        <v>46086.734814815</v>
      </c>
      <c r="B492" s="30" t="s">
        <v>179</v>
      </c>
      <c r="C492" s="30" t="s">
        <v>268</v>
      </c>
      <c r="D492" s="30" t="s">
        <v>124</v>
      </c>
      <c r="E492" s="30" t="s">
        <v>200</v>
      </c>
      <c r="F492" s="30" t="s">
        <v>19</v>
      </c>
      <c r="G492" s="31" t="n">
        <v>-10</v>
      </c>
      <c r="H492" s="32" t="n">
        <v>60.83</v>
      </c>
      <c r="I492" s="32" t="n">
        <v>608.3</v>
      </c>
      <c r="J492" s="32" t="n">
        <v>0</v>
      </c>
      <c r="K492" s="32" t="n">
        <v>-0.48</v>
      </c>
      <c r="L492" s="32" t="n">
        <v>-0</v>
      </c>
      <c r="M492" s="6" t="s">
        <f>=I492+J492+K492+L492</f>
      </c>
      <c r="N492" s="30"/>
    </row>
    <row collapsed="false" customFormat="false" customHeight="false" hidden="false" ht="12.1" outlineLevel="0" r="493">
      <c r="A493" s="29" t="n">
        <v>46086.734814815</v>
      </c>
      <c r="B493" s="30" t="s">
        <v>179</v>
      </c>
      <c r="C493" s="30" t="s">
        <v>268</v>
      </c>
      <c r="D493" s="30" t="s">
        <v>124</v>
      </c>
      <c r="E493" s="30" t="s">
        <v>200</v>
      </c>
      <c r="F493" s="30" t="s">
        <v>19</v>
      </c>
      <c r="G493" s="31" t="n">
        <v>-60</v>
      </c>
      <c r="H493" s="32" t="n">
        <v>60.82</v>
      </c>
      <c r="I493" s="32" t="n">
        <v>3649.2</v>
      </c>
      <c r="J493" s="32" t="n">
        <v>0</v>
      </c>
      <c r="K493" s="32" t="n">
        <v>-2.92</v>
      </c>
      <c r="L493" s="32" t="n">
        <v>-0</v>
      </c>
      <c r="M493" s="6" t="s">
        <f>=I493+J493+K493+L493</f>
      </c>
      <c r="N493" s="30"/>
    </row>
    <row collapsed="false" customFormat="false" customHeight="false" hidden="false" ht="12.1" outlineLevel="0" r="494">
      <c r="A494" s="29" t="n">
        <v>46086.734826389</v>
      </c>
      <c r="B494" s="30" t="s">
        <v>181</v>
      </c>
      <c r="C494" s="30" t="s">
        <v>270</v>
      </c>
      <c r="D494" s="30" t="s">
        <v>124</v>
      </c>
      <c r="E494" s="30" t="s">
        <v>229</v>
      </c>
      <c r="F494" s="30" t="s">
        <v>19</v>
      </c>
      <c r="G494" s="31" t="n">
        <v>-20</v>
      </c>
      <c r="H494" s="32" t="n">
        <v>145.85</v>
      </c>
      <c r="I494" s="32" t="n">
        <v>2917</v>
      </c>
      <c r="J494" s="32" t="n">
        <v>0</v>
      </c>
      <c r="K494" s="32" t="n">
        <v>-0.58</v>
      </c>
      <c r="L494" s="32" t="n">
        <v>-0</v>
      </c>
      <c r="M494" s="6" t="s">
        <f>=I494+J494+K494+L494</f>
      </c>
      <c r="N494" s="30"/>
    </row>
    <row collapsed="false" customFormat="false" customHeight="false" hidden="false" ht="12.1" outlineLevel="0" r="495">
      <c r="A495" s="20" t="n">
        <v>46086.734849537</v>
      </c>
      <c r="B495" s="16" t="s">
        <v>132</v>
      </c>
      <c r="C495" s="16" t="s">
        <v>206</v>
      </c>
      <c r="D495" s="16" t="s">
        <v>122</v>
      </c>
      <c r="E495" s="16" t="s">
        <v>200</v>
      </c>
      <c r="F495" s="16" t="s">
        <v>19</v>
      </c>
      <c r="G495" s="7" t="n">
        <v>120</v>
      </c>
      <c r="H495" s="6" t="n">
        <v>42.175</v>
      </c>
      <c r="I495" s="6" t="n">
        <v>-5061</v>
      </c>
      <c r="J495" s="6" t="n">
        <v>-0</v>
      </c>
      <c r="K495" s="6" t="n">
        <v>-4.05</v>
      </c>
      <c r="L495" s="6" t="n">
        <v>-0</v>
      </c>
      <c r="M495" s="6" t="s">
        <f>=I495+J495+K495+L495</f>
      </c>
      <c r="N495" s="16"/>
    </row>
    <row collapsed="false" customFormat="false" customHeight="false" hidden="false" ht="12.1" outlineLevel="0" r="496">
      <c r="A496" s="20" t="n">
        <v>46086.734849537</v>
      </c>
      <c r="B496" s="16" t="s">
        <v>176</v>
      </c>
      <c r="C496" s="16" t="s">
        <v>265</v>
      </c>
      <c r="D496" s="16" t="s">
        <v>122</v>
      </c>
      <c r="E496" s="16" t="s">
        <v>200</v>
      </c>
      <c r="F496" s="16" t="s">
        <v>19</v>
      </c>
      <c r="G496" s="7" t="n">
        <v>1</v>
      </c>
      <c r="H496" s="6" t="n">
        <v>2476.6</v>
      </c>
      <c r="I496" s="6" t="n">
        <v>-2476.6</v>
      </c>
      <c r="J496" s="6" t="n">
        <v>-0</v>
      </c>
      <c r="K496" s="6" t="n">
        <v>-1.99</v>
      </c>
      <c r="L496" s="6" t="n">
        <v>-0</v>
      </c>
      <c r="M496" s="6" t="s">
        <f>=I496+J496+K496+L496</f>
      </c>
      <c r="N496" s="16"/>
    </row>
    <row collapsed="false" customFormat="false" customHeight="false" hidden="false" ht="12.1" outlineLevel="0" r="497">
      <c r="A497" s="20" t="n">
        <v>46086.734849537</v>
      </c>
      <c r="B497" s="16" t="s">
        <v>147</v>
      </c>
      <c r="C497" s="16" t="s">
        <v>228</v>
      </c>
      <c r="D497" s="16" t="s">
        <v>122</v>
      </c>
      <c r="E497" s="16" t="s">
        <v>229</v>
      </c>
      <c r="F497" s="16" t="s">
        <v>19</v>
      </c>
      <c r="G497" s="7" t="n">
        <v>10</v>
      </c>
      <c r="H497" s="6" t="n">
        <v>1.9363</v>
      </c>
      <c r="I497" s="6" t="n">
        <v>-19.36</v>
      </c>
      <c r="J497" s="6" t="n">
        <v>-0</v>
      </c>
      <c r="K497" s="6" t="n">
        <v>-0</v>
      </c>
      <c r="L497" s="6" t="n">
        <v>-0</v>
      </c>
      <c r="M497" s="6" t="s">
        <f>=I497+J497+K497+L497</f>
      </c>
      <c r="N497" s="16"/>
    </row>
    <row collapsed="false" customFormat="false" customHeight="false" hidden="false" ht="12.1" outlineLevel="0" r="498">
      <c r="A498" s="20" t="n">
        <v>46087.689074074</v>
      </c>
      <c r="B498" s="16" t="s">
        <v>147</v>
      </c>
      <c r="C498" s="16" t="s">
        <v>228</v>
      </c>
      <c r="D498" s="16" t="s">
        <v>122</v>
      </c>
      <c r="E498" s="16" t="s">
        <v>229</v>
      </c>
      <c r="F498" s="16" t="s">
        <v>19</v>
      </c>
      <c r="G498" s="7" t="n">
        <v>549</v>
      </c>
      <c r="H498" s="6" t="n">
        <v>1.9387</v>
      </c>
      <c r="I498" s="6" t="n">
        <v>-1064.35</v>
      </c>
      <c r="J498" s="6" t="n">
        <v>-0</v>
      </c>
      <c r="K498" s="6" t="n">
        <v>-0</v>
      </c>
      <c r="L498" s="6" t="n">
        <v>-0</v>
      </c>
      <c r="M498" s="6" t="s">
        <f>=I498+J498+K498+L498</f>
      </c>
      <c r="N498" s="16"/>
    </row>
    <row collapsed="false" customFormat="false" customHeight="false" hidden="false" ht="12.1" outlineLevel="0" r="499">
      <c r="A499" s="29" t="n">
        <v>46114.669490741</v>
      </c>
      <c r="B499" s="30" t="s">
        <v>126</v>
      </c>
      <c r="C499" s="30" t="s">
        <v>199</v>
      </c>
      <c r="D499" s="30" t="s">
        <v>124</v>
      </c>
      <c r="E499" s="30" t="s">
        <v>200</v>
      </c>
      <c r="F499" s="30" t="s">
        <v>19</v>
      </c>
      <c r="G499" s="31" t="n">
        <v>-10</v>
      </c>
      <c r="H499" s="32" t="n">
        <v>133.96</v>
      </c>
      <c r="I499" s="32" t="n">
        <v>1339.6</v>
      </c>
      <c r="J499" s="32" t="n">
        <v>0</v>
      </c>
      <c r="K499" s="32" t="n">
        <v>-1.07</v>
      </c>
      <c r="L499" s="32" t="n">
        <v>-0</v>
      </c>
      <c r="M499" s="6" t="s">
        <f>=I499+J499+K499+L499</f>
      </c>
      <c r="N499" s="30"/>
    </row>
    <row collapsed="false" customFormat="false" customHeight="false" hidden="false" ht="12.1" outlineLevel="0" r="500">
      <c r="A500" s="29" t="n">
        <v>46114.669490741</v>
      </c>
      <c r="B500" s="30" t="s">
        <v>175</v>
      </c>
      <c r="C500" s="30" t="s">
        <v>264</v>
      </c>
      <c r="D500" s="30" t="s">
        <v>124</v>
      </c>
      <c r="E500" s="30" t="s">
        <v>200</v>
      </c>
      <c r="F500" s="30" t="s">
        <v>19</v>
      </c>
      <c r="G500" s="31" t="n">
        <v>-1</v>
      </c>
      <c r="H500" s="32" t="n">
        <v>655.4</v>
      </c>
      <c r="I500" s="32" t="n">
        <v>655.4</v>
      </c>
      <c r="J500" s="32" t="n">
        <v>0</v>
      </c>
      <c r="K500" s="32" t="n">
        <v>-0.52</v>
      </c>
      <c r="L500" s="32" t="n">
        <v>-0</v>
      </c>
      <c r="M500" s="6" t="s">
        <f>=I500+J500+K500+L500</f>
      </c>
      <c r="N500" s="30"/>
    </row>
    <row collapsed="false" customFormat="false" customHeight="false" hidden="false" ht="12.1" outlineLevel="0" r="501">
      <c r="A501" s="29" t="n">
        <v>46114.669502315</v>
      </c>
      <c r="B501" s="30" t="s">
        <v>127</v>
      </c>
      <c r="C501" s="30" t="s">
        <v>201</v>
      </c>
      <c r="D501" s="30" t="s">
        <v>124</v>
      </c>
      <c r="E501" s="30" t="s">
        <v>200</v>
      </c>
      <c r="F501" s="30" t="s">
        <v>19</v>
      </c>
      <c r="G501" s="31" t="n">
        <v>-1</v>
      </c>
      <c r="H501" s="32" t="n">
        <v>316.2</v>
      </c>
      <c r="I501" s="32" t="n">
        <v>316.2</v>
      </c>
      <c r="J501" s="32" t="n">
        <v>0</v>
      </c>
      <c r="K501" s="32" t="n">
        <v>-0.25</v>
      </c>
      <c r="L501" s="32" t="n">
        <v>-0</v>
      </c>
      <c r="M501" s="6" t="s">
        <f>=I501+J501+K501+L501</f>
      </c>
      <c r="N501" s="30"/>
    </row>
    <row collapsed="false" customFormat="false" customHeight="false" hidden="false" ht="12.1" outlineLevel="0" r="502">
      <c r="A502" s="29" t="n">
        <v>46114.669502315</v>
      </c>
      <c r="B502" s="30" t="s">
        <v>147</v>
      </c>
      <c r="C502" s="30" t="s">
        <v>228</v>
      </c>
      <c r="D502" s="30" t="s">
        <v>124</v>
      </c>
      <c r="E502" s="30" t="s">
        <v>229</v>
      </c>
      <c r="F502" s="30" t="s">
        <v>19</v>
      </c>
      <c r="G502" s="31" t="n">
        <v>-560</v>
      </c>
      <c r="H502" s="32" t="n">
        <v>1.9582</v>
      </c>
      <c r="I502" s="32" t="n">
        <v>1096.59</v>
      </c>
      <c r="J502" s="32" t="n">
        <v>0</v>
      </c>
      <c r="K502" s="32" t="n">
        <v>-0</v>
      </c>
      <c r="L502" s="32" t="n">
        <v>-0</v>
      </c>
      <c r="M502" s="6" t="s">
        <f>=I502+J502+K502+L502</f>
      </c>
      <c r="N502" s="30"/>
    </row>
    <row collapsed="false" customFormat="false" customHeight="false" hidden="false" ht="12.1" outlineLevel="0" r="503">
      <c r="A503" s="29" t="n">
        <v>46114.669502315</v>
      </c>
      <c r="B503" s="30" t="s">
        <v>181</v>
      </c>
      <c r="C503" s="30" t="s">
        <v>270</v>
      </c>
      <c r="D503" s="30" t="s">
        <v>124</v>
      </c>
      <c r="E503" s="30" t="s">
        <v>229</v>
      </c>
      <c r="F503" s="30" t="s">
        <v>19</v>
      </c>
      <c r="G503" s="31" t="n">
        <v>-15</v>
      </c>
      <c r="H503" s="32" t="n">
        <v>144.05</v>
      </c>
      <c r="I503" s="32" t="n">
        <v>2160.75</v>
      </c>
      <c r="J503" s="32" t="n">
        <v>0</v>
      </c>
      <c r="K503" s="32" t="n">
        <v>-0.44</v>
      </c>
      <c r="L503" s="32" t="n">
        <v>-0</v>
      </c>
      <c r="M503" s="6" t="s">
        <f>=I503+J503+K503+L503</f>
      </c>
      <c r="N503" s="30"/>
    </row>
    <row collapsed="false" customFormat="false" customHeight="false" hidden="false" ht="12.1" outlineLevel="0" r="504">
      <c r="A504" s="20" t="n">
        <v>46114.669525463</v>
      </c>
      <c r="B504" s="16" t="s">
        <v>172</v>
      </c>
      <c r="C504" s="16" t="s">
        <v>258</v>
      </c>
      <c r="D504" s="16" t="s">
        <v>122</v>
      </c>
      <c r="E504" s="16" t="s">
        <v>200</v>
      </c>
      <c r="F504" s="16" t="s">
        <v>19</v>
      </c>
      <c r="G504" s="7" t="n">
        <v>1</v>
      </c>
      <c r="H504" s="6" t="n">
        <v>4234</v>
      </c>
      <c r="I504" s="6" t="n">
        <v>-4234</v>
      </c>
      <c r="J504" s="6" t="n">
        <v>-0</v>
      </c>
      <c r="K504" s="6" t="n">
        <v>-3.39</v>
      </c>
      <c r="L504" s="6" t="n">
        <v>-0</v>
      </c>
      <c r="M504" s="6" t="s">
        <f>=I504+J504+K504+L504</f>
      </c>
      <c r="N504" s="16"/>
    </row>
    <row collapsed="false" customFormat="false" customHeight="false" hidden="false" ht="12.1" outlineLevel="0" r="505">
      <c r="A505" s="20" t="n">
        <v>46114.669525463</v>
      </c>
      <c r="B505" s="16" t="s">
        <v>165</v>
      </c>
      <c r="C505" s="16" t="s">
        <v>251</v>
      </c>
      <c r="D505" s="16" t="s">
        <v>122</v>
      </c>
      <c r="E505" s="16" t="s">
        <v>229</v>
      </c>
      <c r="F505" s="16" t="s">
        <v>19</v>
      </c>
      <c r="G505" s="7" t="n">
        <v>6</v>
      </c>
      <c r="H505" s="6" t="n">
        <v>2.967</v>
      </c>
      <c r="I505" s="6" t="n">
        <v>-17.8</v>
      </c>
      <c r="J505" s="6" t="n">
        <v>-0</v>
      </c>
      <c r="K505" s="6" t="n">
        <v>-0.02</v>
      </c>
      <c r="L505" s="6" t="n">
        <v>-0</v>
      </c>
      <c r="M505" s="6" t="s">
        <f>=I505+J505+K505+L505</f>
      </c>
      <c r="N505" s="16"/>
    </row>
    <row collapsed="false" customFormat="false" customHeight="false" hidden="false" ht="12.1" outlineLevel="0" r="506">
      <c r="A506" s="20" t="n">
        <v>46114.669525463</v>
      </c>
      <c r="B506" s="16" t="s">
        <v>165</v>
      </c>
      <c r="C506" s="16" t="s">
        <v>251</v>
      </c>
      <c r="D506" s="16" t="s">
        <v>122</v>
      </c>
      <c r="E506" s="16" t="s">
        <v>229</v>
      </c>
      <c r="F506" s="16" t="s">
        <v>19</v>
      </c>
      <c r="G506" s="7" t="n">
        <v>91</v>
      </c>
      <c r="H506" s="6" t="n">
        <v>2.968</v>
      </c>
      <c r="I506" s="6" t="n">
        <v>-270.09</v>
      </c>
      <c r="J506" s="6" t="n">
        <v>-0</v>
      </c>
      <c r="K506" s="6" t="n">
        <v>-0.05</v>
      </c>
      <c r="L506" s="6" t="n">
        <v>-0</v>
      </c>
      <c r="M506" s="6" t="s">
        <f>=I506+J506+K506+L506</f>
      </c>
      <c r="N506" s="16"/>
    </row>
    <row collapsed="false" customFormat="false" customHeight="false" hidden="false" ht="12.1" outlineLevel="0" r="507">
      <c r="A507" s="29" t="n">
        <v>46125.674537037</v>
      </c>
      <c r="B507" s="30" t="s">
        <v>168</v>
      </c>
      <c r="C507" s="30" t="s">
        <v>254</v>
      </c>
      <c r="D507" s="30" t="s">
        <v>124</v>
      </c>
      <c r="E507" s="30" t="s">
        <v>200</v>
      </c>
      <c r="F507" s="30" t="s">
        <v>19</v>
      </c>
      <c r="G507" s="31" t="n">
        <v>-10</v>
      </c>
      <c r="H507" s="32" t="n">
        <v>219.9</v>
      </c>
      <c r="I507" s="32" t="n">
        <v>2199</v>
      </c>
      <c r="J507" s="32" t="n">
        <v>0</v>
      </c>
      <c r="K507" s="32" t="n">
        <v>-1.76</v>
      </c>
      <c r="L507" s="32" t="n">
        <v>-0</v>
      </c>
      <c r="M507" s="6" t="s">
        <f>=I507+J507+K507+L507</f>
      </c>
      <c r="N507" s="30"/>
    </row>
    <row collapsed="false" customFormat="false" customHeight="false" hidden="false" ht="12.1" outlineLevel="0" r="508">
      <c r="A508" s="29" t="n">
        <v>46125.674537037</v>
      </c>
      <c r="B508" s="30" t="s">
        <v>168</v>
      </c>
      <c r="C508" s="30" t="s">
        <v>254</v>
      </c>
      <c r="D508" s="30" t="s">
        <v>124</v>
      </c>
      <c r="E508" s="30" t="s">
        <v>200</v>
      </c>
      <c r="F508" s="30" t="s">
        <v>19</v>
      </c>
      <c r="G508" s="31" t="n">
        <v>-10</v>
      </c>
      <c r="H508" s="32" t="n">
        <v>219.9</v>
      </c>
      <c r="I508" s="32" t="n">
        <v>2199</v>
      </c>
      <c r="J508" s="32" t="n">
        <v>0</v>
      </c>
      <c r="K508" s="32" t="n">
        <v>-1.76</v>
      </c>
      <c r="L508" s="32" t="n">
        <v>-0</v>
      </c>
      <c r="M508" s="6" t="s">
        <f>=I508+J508+K508+L508</f>
      </c>
      <c r="N508" s="30"/>
    </row>
    <row collapsed="false" customFormat="false" customHeight="false" hidden="false" ht="12.1" outlineLevel="0" r="509">
      <c r="A509" s="29" t="n">
        <v>46125.674537037</v>
      </c>
      <c r="B509" s="30" t="s">
        <v>172</v>
      </c>
      <c r="C509" s="30" t="s">
        <v>258</v>
      </c>
      <c r="D509" s="30" t="s">
        <v>124</v>
      </c>
      <c r="E509" s="30" t="s">
        <v>200</v>
      </c>
      <c r="F509" s="30" t="s">
        <v>19</v>
      </c>
      <c r="G509" s="31" t="n">
        <v>-1</v>
      </c>
      <c r="H509" s="32" t="n">
        <v>4079.5</v>
      </c>
      <c r="I509" s="32" t="n">
        <v>4079.5</v>
      </c>
      <c r="J509" s="32" t="n">
        <v>0</v>
      </c>
      <c r="K509" s="32" t="n">
        <v>-3.26</v>
      </c>
      <c r="L509" s="32" t="n">
        <v>-0</v>
      </c>
      <c r="M509" s="6" t="s">
        <f>=I509+J509+K509+L509</f>
      </c>
      <c r="N509" s="30"/>
    </row>
    <row collapsed="false" customFormat="false" customHeight="false" hidden="false" ht="12.1" outlineLevel="0" r="510">
      <c r="A510" s="29" t="n">
        <v>46125.674537037</v>
      </c>
      <c r="B510" s="30" t="s">
        <v>132</v>
      </c>
      <c r="C510" s="30" t="s">
        <v>206</v>
      </c>
      <c r="D510" s="30" t="s">
        <v>124</v>
      </c>
      <c r="E510" s="30" t="s">
        <v>200</v>
      </c>
      <c r="F510" s="30" t="s">
        <v>19</v>
      </c>
      <c r="G510" s="31" t="n">
        <v>-20</v>
      </c>
      <c r="H510" s="32" t="n">
        <v>42.965</v>
      </c>
      <c r="I510" s="32" t="n">
        <v>859.3</v>
      </c>
      <c r="J510" s="32" t="n">
        <v>0</v>
      </c>
      <c r="K510" s="32" t="n">
        <v>-0.69</v>
      </c>
      <c r="L510" s="32" t="n">
        <v>-0</v>
      </c>
      <c r="M510" s="6" t="s">
        <f>=I510+J510+K510+L510</f>
      </c>
      <c r="N510" s="30"/>
    </row>
    <row collapsed="false" customFormat="false" customHeight="false" hidden="false" ht="12.1" outlineLevel="0" r="511">
      <c r="A511" s="29" t="n">
        <v>46125.674537037</v>
      </c>
      <c r="B511" s="30" t="s">
        <v>127</v>
      </c>
      <c r="C511" s="30" t="s">
        <v>201</v>
      </c>
      <c r="D511" s="30" t="s">
        <v>124</v>
      </c>
      <c r="E511" s="30" t="s">
        <v>200</v>
      </c>
      <c r="F511" s="30" t="s">
        <v>19</v>
      </c>
      <c r="G511" s="31" t="n">
        <v>-1</v>
      </c>
      <c r="H511" s="32" t="n">
        <v>317.11</v>
      </c>
      <c r="I511" s="32" t="n">
        <v>317.11</v>
      </c>
      <c r="J511" s="32" t="n">
        <v>0</v>
      </c>
      <c r="K511" s="32" t="n">
        <v>-0.25</v>
      </c>
      <c r="L511" s="32" t="n">
        <v>-0</v>
      </c>
      <c r="M511" s="6" t="s">
        <f>=I511+J511+K511+L511</f>
      </c>
      <c r="N511" s="30"/>
    </row>
    <row collapsed="false" customFormat="false" customHeight="false" hidden="false" ht="12.1" outlineLevel="0" r="512">
      <c r="A512" s="29" t="n">
        <v>46125.674537037</v>
      </c>
      <c r="B512" s="30" t="s">
        <v>165</v>
      </c>
      <c r="C512" s="30" t="s">
        <v>251</v>
      </c>
      <c r="D512" s="30" t="s">
        <v>124</v>
      </c>
      <c r="E512" s="30" t="s">
        <v>229</v>
      </c>
      <c r="F512" s="30" t="s">
        <v>19</v>
      </c>
      <c r="G512" s="31" t="n">
        <v>-63</v>
      </c>
      <c r="H512" s="32" t="n">
        <v>2.896</v>
      </c>
      <c r="I512" s="32" t="n">
        <v>182.45</v>
      </c>
      <c r="J512" s="32" t="n">
        <v>0</v>
      </c>
      <c r="K512" s="32" t="n">
        <v>-0.03</v>
      </c>
      <c r="L512" s="32" t="n">
        <v>-0</v>
      </c>
      <c r="M512" s="6" t="s">
        <f>=I512+J512+K512+L512</f>
      </c>
      <c r="N512" s="30"/>
    </row>
    <row collapsed="false" customFormat="false" customHeight="false" hidden="false" ht="12.1" outlineLevel="0" r="513">
      <c r="A513" s="20" t="n">
        <v>46125.674594907</v>
      </c>
      <c r="B513" s="16" t="s">
        <v>175</v>
      </c>
      <c r="C513" s="16" t="s">
        <v>264</v>
      </c>
      <c r="D513" s="16" t="s">
        <v>122</v>
      </c>
      <c r="E513" s="16" t="s">
        <v>200</v>
      </c>
      <c r="F513" s="16" t="s">
        <v>19</v>
      </c>
      <c r="G513" s="7" t="n">
        <v>1</v>
      </c>
      <c r="H513" s="6" t="n">
        <v>626.7</v>
      </c>
      <c r="I513" s="6" t="n">
        <v>-626.7</v>
      </c>
      <c r="J513" s="6" t="n">
        <v>-0</v>
      </c>
      <c r="K513" s="6" t="n">
        <v>-0.5</v>
      </c>
      <c r="L513" s="6" t="n">
        <v>-0</v>
      </c>
      <c r="M513" s="6" t="s">
        <f>=I513+J513+K513+L513</f>
      </c>
      <c r="N513" s="16"/>
    </row>
    <row collapsed="false" customFormat="false" customHeight="false" hidden="false" ht="12.1" outlineLevel="0" r="514">
      <c r="A514" s="20" t="n">
        <v>46125.674594907</v>
      </c>
      <c r="B514" s="16" t="s">
        <v>147</v>
      </c>
      <c r="C514" s="16" t="s">
        <v>228</v>
      </c>
      <c r="D514" s="16" t="s">
        <v>122</v>
      </c>
      <c r="E514" s="16" t="s">
        <v>229</v>
      </c>
      <c r="F514" s="16" t="s">
        <v>19</v>
      </c>
      <c r="G514" s="7" t="n">
        <v>21</v>
      </c>
      <c r="H514" s="6" t="n">
        <v>1.9667</v>
      </c>
      <c r="I514" s="6" t="n">
        <v>-41.3</v>
      </c>
      <c r="J514" s="6" t="n">
        <v>-0</v>
      </c>
      <c r="K514" s="6" t="n">
        <v>-0</v>
      </c>
      <c r="L514" s="6" t="n">
        <v>-0</v>
      </c>
      <c r="M514" s="6" t="s">
        <f>=I514+J514+K514+L514</f>
      </c>
      <c r="N514" s="16"/>
    </row>
    <row collapsed="false" customFormat="false" customHeight="false" hidden="false" ht="12.1" outlineLevel="0" r="515">
      <c r="A515" s="20" t="n">
        <v>46125.674594907</v>
      </c>
      <c r="B515" s="16" t="s">
        <v>180</v>
      </c>
      <c r="C515" s="16" t="s">
        <v>269</v>
      </c>
      <c r="D515" s="16" t="s">
        <v>122</v>
      </c>
      <c r="E515" s="16" t="s">
        <v>200</v>
      </c>
      <c r="F515" s="16" t="s">
        <v>19</v>
      </c>
      <c r="G515" s="7" t="n">
        <v>1</v>
      </c>
      <c r="H515" s="6" t="n">
        <v>2409</v>
      </c>
      <c r="I515" s="6" t="n">
        <v>-2409</v>
      </c>
      <c r="J515" s="6" t="n">
        <v>-0</v>
      </c>
      <c r="K515" s="6" t="n">
        <v>-1.93</v>
      </c>
      <c r="L515" s="6" t="n">
        <v>-0</v>
      </c>
      <c r="M515" s="6" t="s">
        <f>=I515+J515+K515+L515</f>
      </c>
      <c r="N515" s="16"/>
    </row>
    <row collapsed="false" customFormat="false" customHeight="false" hidden="false" ht="12.1" outlineLevel="0" r="516">
      <c r="A516" s="20" t="n">
        <v>46125.674606481</v>
      </c>
      <c r="B516" s="16" t="s">
        <v>181</v>
      </c>
      <c r="C516" s="16" t="s">
        <v>270</v>
      </c>
      <c r="D516" s="16" t="s">
        <v>122</v>
      </c>
      <c r="E516" s="16" t="s">
        <v>229</v>
      </c>
      <c r="F516" s="16" t="s">
        <v>19</v>
      </c>
      <c r="G516" s="7" t="n">
        <v>47</v>
      </c>
      <c r="H516" s="6" t="n">
        <v>141.85</v>
      </c>
      <c r="I516" s="6" t="n">
        <v>-6666.95</v>
      </c>
      <c r="J516" s="6" t="n">
        <v>-0</v>
      </c>
      <c r="K516" s="6" t="n">
        <v>-1.33</v>
      </c>
      <c r="L516" s="6" t="n">
        <v>-0</v>
      </c>
      <c r="M516" s="6" t="s">
        <f>=I516+J516+K516+L516</f>
      </c>
      <c r="N516" s="16"/>
    </row>
    <row collapsed="false" customFormat="false" customHeight="false" hidden="false" ht="12.1" outlineLevel="0" r="517">
      <c r="A517" s="20" t="n">
        <v>46129.4559375</v>
      </c>
      <c r="B517" s="16" t="s">
        <v>147</v>
      </c>
      <c r="C517" s="16" t="s">
        <v>228</v>
      </c>
      <c r="D517" s="16" t="s">
        <v>122</v>
      </c>
      <c r="E517" s="16" t="s">
        <v>229</v>
      </c>
      <c r="F517" s="16" t="s">
        <v>19</v>
      </c>
      <c r="G517" s="7" t="n">
        <v>569</v>
      </c>
      <c r="H517" s="6" t="n">
        <v>1.9714</v>
      </c>
      <c r="I517" s="6" t="n">
        <v>-1121.73</v>
      </c>
      <c r="J517" s="6" t="n">
        <v>-0</v>
      </c>
      <c r="K517" s="6" t="n">
        <v>-0</v>
      </c>
      <c r="L517" s="6" t="n">
        <v>-0</v>
      </c>
      <c r="M517" s="6" t="s">
        <f>=I517+J517+K517+L517</f>
      </c>
      <c r="N517" s="16"/>
    </row>
    <row collapsed="false" customFormat="false" customHeight="false" hidden="false" ht="12.1" outlineLevel="0" r="518">
      <c r="A518" s="29" t="n">
        <v>46129.55505787</v>
      </c>
      <c r="B518" s="30" t="s">
        <v>147</v>
      </c>
      <c r="C518" s="30" t="s">
        <v>228</v>
      </c>
      <c r="D518" s="30" t="s">
        <v>124</v>
      </c>
      <c r="E518" s="30" t="s">
        <v>229</v>
      </c>
      <c r="F518" s="30" t="s">
        <v>19</v>
      </c>
      <c r="G518" s="31" t="n">
        <v>-594</v>
      </c>
      <c r="H518" s="32" t="n">
        <v>1.9713</v>
      </c>
      <c r="I518" s="32" t="n">
        <v>1170.95</v>
      </c>
      <c r="J518" s="32" t="n">
        <v>0</v>
      </c>
      <c r="K518" s="32" t="n">
        <v>-0</v>
      </c>
      <c r="L518" s="32" t="n">
        <v>-0</v>
      </c>
      <c r="M518" s="6" t="s">
        <f>=I518+J518+K518+L518</f>
      </c>
      <c r="N518" s="30"/>
    </row>
    <row collapsed="false" customFormat="false" customHeight="false" hidden="false" ht="12.1" outlineLevel="0" r="519">
      <c r="A519" s="29" t="n">
        <v>46129.55505787</v>
      </c>
      <c r="B519" s="30" t="s">
        <v>181</v>
      </c>
      <c r="C519" s="30" t="s">
        <v>270</v>
      </c>
      <c r="D519" s="30" t="s">
        <v>124</v>
      </c>
      <c r="E519" s="30" t="s">
        <v>229</v>
      </c>
      <c r="F519" s="30" t="s">
        <v>19</v>
      </c>
      <c r="G519" s="31" t="n">
        <v>-34</v>
      </c>
      <c r="H519" s="32" t="n">
        <v>142.4</v>
      </c>
      <c r="I519" s="32" t="n">
        <v>4841.6</v>
      </c>
      <c r="J519" s="32" t="n">
        <v>0</v>
      </c>
      <c r="K519" s="32" t="n">
        <v>-0.97</v>
      </c>
      <c r="L519" s="32" t="n">
        <v>-0</v>
      </c>
      <c r="M519" s="6" t="s">
        <f>=I519+J519+K519+L519</f>
      </c>
      <c r="N519" s="30"/>
    </row>
    <row collapsed="false" customFormat="false" customHeight="false" hidden="false" ht="12.1" outlineLevel="0" r="520">
      <c r="A520" s="20" t="n">
        <v>46129.555092593</v>
      </c>
      <c r="B520" s="16" t="s">
        <v>126</v>
      </c>
      <c r="C520" s="16" t="s">
        <v>199</v>
      </c>
      <c r="D520" s="16" t="s">
        <v>122</v>
      </c>
      <c r="E520" s="16" t="s">
        <v>200</v>
      </c>
      <c r="F520" s="16" t="s">
        <v>19</v>
      </c>
      <c r="G520" s="7" t="n">
        <v>10</v>
      </c>
      <c r="H520" s="6" t="n">
        <v>127.67</v>
      </c>
      <c r="I520" s="6" t="n">
        <v>-1276.7</v>
      </c>
      <c r="J520" s="6" t="n">
        <v>-0</v>
      </c>
      <c r="K520" s="6" t="n">
        <v>-1.02</v>
      </c>
      <c r="L520" s="6" t="n">
        <v>-0</v>
      </c>
      <c r="M520" s="6" t="s">
        <f>=I520+J520+K520+L520</f>
      </c>
      <c r="N520" s="16"/>
    </row>
    <row collapsed="false" customFormat="false" customHeight="false" hidden="false" ht="12.1" outlineLevel="0" r="521">
      <c r="A521" s="20" t="n">
        <v>46129.555092593</v>
      </c>
      <c r="B521" s="16" t="s">
        <v>132</v>
      </c>
      <c r="C521" s="16" t="s">
        <v>206</v>
      </c>
      <c r="D521" s="16" t="s">
        <v>122</v>
      </c>
      <c r="E521" s="16" t="s">
        <v>200</v>
      </c>
      <c r="F521" s="16" t="s">
        <v>19</v>
      </c>
      <c r="G521" s="7" t="n">
        <v>10</v>
      </c>
      <c r="H521" s="6" t="n">
        <v>42.975</v>
      </c>
      <c r="I521" s="6" t="n">
        <v>-429.75</v>
      </c>
      <c r="J521" s="6" t="n">
        <v>-0</v>
      </c>
      <c r="K521" s="6" t="n">
        <v>-0.33</v>
      </c>
      <c r="L521" s="6" t="n">
        <v>-0</v>
      </c>
      <c r="M521" s="6" t="s">
        <f>=I521+J521+K521+L521</f>
      </c>
      <c r="N521" s="16"/>
    </row>
    <row collapsed="false" customFormat="false" customHeight="false" hidden="false" ht="12.1" outlineLevel="0" r="522">
      <c r="A522" s="20" t="n">
        <v>46129.555092593</v>
      </c>
      <c r="B522" s="16" t="s">
        <v>160</v>
      </c>
      <c r="C522" s="16" t="s">
        <v>246</v>
      </c>
      <c r="D522" s="16" t="s">
        <v>122</v>
      </c>
      <c r="E522" s="16" t="s">
        <v>200</v>
      </c>
      <c r="F522" s="16" t="s">
        <v>19</v>
      </c>
      <c r="G522" s="7" t="n">
        <v>1</v>
      </c>
      <c r="H522" s="6" t="n">
        <v>326.32</v>
      </c>
      <c r="I522" s="6" t="n">
        <v>-326.32</v>
      </c>
      <c r="J522" s="6" t="n">
        <v>-0</v>
      </c>
      <c r="K522" s="6" t="n">
        <v>-0.26</v>
      </c>
      <c r="L522" s="6" t="n">
        <v>-0</v>
      </c>
      <c r="M522" s="6" t="s">
        <f>=I522+J522+K522+L522</f>
      </c>
      <c r="N522" s="16"/>
    </row>
    <row collapsed="false" customFormat="false" customHeight="false" hidden="false" ht="12.1" outlineLevel="0" r="523">
      <c r="A523" s="20" t="n">
        <v>46129.555092593</v>
      </c>
      <c r="B523" s="16" t="s">
        <v>127</v>
      </c>
      <c r="C523" s="16" t="s">
        <v>201</v>
      </c>
      <c r="D523" s="16" t="s">
        <v>122</v>
      </c>
      <c r="E523" s="16" t="s">
        <v>200</v>
      </c>
      <c r="F523" s="16" t="s">
        <v>19</v>
      </c>
      <c r="G523" s="7" t="n">
        <v>1</v>
      </c>
      <c r="H523" s="6" t="n">
        <v>323.34</v>
      </c>
      <c r="I523" s="6" t="n">
        <v>-323.34</v>
      </c>
      <c r="J523" s="6" t="n">
        <v>-0</v>
      </c>
      <c r="K523" s="6" t="n">
        <v>-0.26</v>
      </c>
      <c r="L523" s="6" t="n">
        <v>-0</v>
      </c>
      <c r="M523" s="6" t="s">
        <f>=I523+J523+K523+L523</f>
      </c>
      <c r="N523" s="16"/>
    </row>
    <row collapsed="false" customFormat="false" customHeight="false" hidden="false" ht="12.1" outlineLevel="0" r="524">
      <c r="A524" s="20" t="n">
        <v>46129.555092593</v>
      </c>
      <c r="B524" s="16" t="s">
        <v>165</v>
      </c>
      <c r="C524" s="16" t="s">
        <v>251</v>
      </c>
      <c r="D524" s="16" t="s">
        <v>122</v>
      </c>
      <c r="E524" s="16" t="s">
        <v>229</v>
      </c>
      <c r="F524" s="16" t="s">
        <v>19</v>
      </c>
      <c r="G524" s="7" t="n">
        <v>68</v>
      </c>
      <c r="H524" s="6" t="n">
        <v>2.937</v>
      </c>
      <c r="I524" s="6" t="n">
        <v>-199.72</v>
      </c>
      <c r="J524" s="6" t="n">
        <v>-0</v>
      </c>
      <c r="K524" s="6" t="n">
        <v>-0.04</v>
      </c>
      <c r="L524" s="6" t="n">
        <v>-0</v>
      </c>
      <c r="M524" s="6" t="s">
        <f>=I524+J524+K524+L524</f>
      </c>
      <c r="N524" s="16"/>
    </row>
    <row collapsed="false" customFormat="false" customHeight="false" hidden="false" ht="12.1" outlineLevel="0" r="525">
      <c r="A525" s="20" t="n">
        <v>46129.555104167</v>
      </c>
      <c r="B525" s="16" t="s">
        <v>180</v>
      </c>
      <c r="C525" s="16" t="s">
        <v>269</v>
      </c>
      <c r="D525" s="16" t="s">
        <v>122</v>
      </c>
      <c r="E525" s="16" t="s">
        <v>200</v>
      </c>
      <c r="F525" s="16" t="s">
        <v>19</v>
      </c>
      <c r="G525" s="7" t="n">
        <v>1</v>
      </c>
      <c r="H525" s="6" t="n">
        <v>2415.5</v>
      </c>
      <c r="I525" s="6" t="n">
        <v>-2415.5</v>
      </c>
      <c r="J525" s="6" t="n">
        <v>-0</v>
      </c>
      <c r="K525" s="6" t="n">
        <v>-1.94</v>
      </c>
      <c r="L525" s="6" t="n">
        <v>-0</v>
      </c>
      <c r="M525" s="6" t="s">
        <f>=I525+J525+K525+L525</f>
      </c>
      <c r="N525" s="16"/>
    </row>
    <row collapsed="false" customFormat="false" customHeight="false" hidden="false" ht="12.1" outlineLevel="0" r="526">
      <c r="A526" s="29" t="n">
        <v>46129.555405093</v>
      </c>
      <c r="B526" s="30" t="s">
        <v>165</v>
      </c>
      <c r="C526" s="30" t="s">
        <v>251</v>
      </c>
      <c r="D526" s="30" t="s">
        <v>124</v>
      </c>
      <c r="E526" s="30" t="s">
        <v>229</v>
      </c>
      <c r="F526" s="30" t="s">
        <v>19</v>
      </c>
      <c r="G526" s="31" t="n">
        <v>-1</v>
      </c>
      <c r="H526" s="32" t="n">
        <v>2.9355</v>
      </c>
      <c r="I526" s="32" t="n">
        <v>2.94</v>
      </c>
      <c r="J526" s="32" t="n">
        <v>0</v>
      </c>
      <c r="K526" s="32" t="n">
        <v>-0.02</v>
      </c>
      <c r="L526" s="32" t="n">
        <v>-0</v>
      </c>
      <c r="M526" s="6" t="s">
        <f>=I526+J526+K526+L526</f>
      </c>
      <c r="N526" s="30"/>
    </row>
    <row collapsed="false" customFormat="false" customHeight="false" hidden="false" ht="12.1" outlineLevel="0" r="527">
      <c r="A527" s="20" t="n">
        <v>46129.555439815</v>
      </c>
      <c r="B527" s="16" t="s">
        <v>147</v>
      </c>
      <c r="C527" s="16" t="s">
        <v>228</v>
      </c>
      <c r="D527" s="16" t="s">
        <v>122</v>
      </c>
      <c r="E527" s="16" t="s">
        <v>229</v>
      </c>
      <c r="F527" s="16" t="s">
        <v>19</v>
      </c>
      <c r="G527" s="7" t="n">
        <v>1</v>
      </c>
      <c r="H527" s="6" t="n">
        <v>1.9714</v>
      </c>
      <c r="I527" s="6" t="n">
        <v>-1.97</v>
      </c>
      <c r="J527" s="6" t="n">
        <v>-0</v>
      </c>
      <c r="K527" s="6" t="n">
        <v>-0</v>
      </c>
      <c r="L527" s="6" t="n">
        <v>-0</v>
      </c>
      <c r="M527" s="6" t="s">
        <f>=I527+J527+K527+L527</f>
      </c>
      <c r="N527" s="16"/>
    </row>
    <row collapsed="false" customFormat="false" customHeight="false" hidden="false" ht="12.1" outlineLevel="0" r="528">
      <c r="A528" s="29" t="n">
        <v>46129.891979167</v>
      </c>
      <c r="B528" s="30" t="s">
        <v>162</v>
      </c>
      <c r="C528" s="30" t="s">
        <v>248</v>
      </c>
      <c r="D528" s="30" t="s">
        <v>124</v>
      </c>
      <c r="E528" s="30" t="s">
        <v>200</v>
      </c>
      <c r="F528" s="30" t="s">
        <v>19</v>
      </c>
      <c r="G528" s="31" t="n">
        <v>-60</v>
      </c>
      <c r="H528" s="32" t="n">
        <v>42.78</v>
      </c>
      <c r="I528" s="32" t="n">
        <v>2566.8</v>
      </c>
      <c r="J528" s="32" t="n">
        <v>0</v>
      </c>
      <c r="K528" s="32" t="n">
        <v>-1.28</v>
      </c>
      <c r="L528" s="32" t="n">
        <v>-0</v>
      </c>
      <c r="M528" s="6" t="s">
        <f>=I528+J528+K528+L528</f>
      </c>
      <c r="N528" s="30"/>
    </row>
    <row collapsed="false" customFormat="false" customHeight="false" hidden="false" ht="12.1" outlineLevel="0" r="529">
      <c r="A529" s="29" t="n">
        <v>46129.895520833</v>
      </c>
      <c r="B529" s="30" t="s">
        <v>182</v>
      </c>
      <c r="C529" s="30" t="s">
        <v>271</v>
      </c>
      <c r="D529" s="30" t="s">
        <v>124</v>
      </c>
      <c r="E529" s="30" t="s">
        <v>200</v>
      </c>
      <c r="F529" s="30" t="s">
        <v>19</v>
      </c>
      <c r="G529" s="31" t="n">
        <v>-1</v>
      </c>
      <c r="H529" s="32" t="n">
        <v>4368</v>
      </c>
      <c r="I529" s="32" t="n">
        <v>4368</v>
      </c>
      <c r="J529" s="32" t="n">
        <v>0</v>
      </c>
      <c r="K529" s="32" t="n">
        <v>-2.18</v>
      </c>
      <c r="L529" s="32" t="n">
        <v>-0</v>
      </c>
      <c r="M529" s="6" t="s">
        <f>=I529+J529+K529+L529</f>
      </c>
      <c r="N529" s="30"/>
    </row>
    <row collapsed="false" customFormat="false" customHeight="false" hidden="false" ht="12.1" outlineLevel="0" r="530">
      <c r="A530" s="29" t="n">
        <v>46129.898414352</v>
      </c>
      <c r="B530" s="30" t="s">
        <v>127</v>
      </c>
      <c r="C530" s="30" t="s">
        <v>201</v>
      </c>
      <c r="D530" s="30" t="s">
        <v>124</v>
      </c>
      <c r="E530" s="30" t="s">
        <v>200</v>
      </c>
      <c r="F530" s="30" t="s">
        <v>19</v>
      </c>
      <c r="G530" s="31" t="n">
        <v>-1</v>
      </c>
      <c r="H530" s="32" t="n">
        <v>323.88</v>
      </c>
      <c r="I530" s="32" t="n">
        <v>323.88</v>
      </c>
      <c r="J530" s="32" t="n">
        <v>0</v>
      </c>
      <c r="K530" s="32" t="n">
        <v>-0.26</v>
      </c>
      <c r="L530" s="32" t="n">
        <v>-0</v>
      </c>
      <c r="M530" s="6" t="s">
        <f>=I530+J530+K530+L530</f>
      </c>
      <c r="N530" s="30"/>
    </row>
    <row collapsed="false" customFormat="false" customHeight="false" hidden="false" ht="12.1" outlineLevel="0" r="531">
      <c r="A531" s="29" t="n">
        <v>46129.898414352</v>
      </c>
      <c r="B531" s="30" t="s">
        <v>127</v>
      </c>
      <c r="C531" s="30" t="s">
        <v>201</v>
      </c>
      <c r="D531" s="30" t="s">
        <v>124</v>
      </c>
      <c r="E531" s="30" t="s">
        <v>200</v>
      </c>
      <c r="F531" s="30" t="s">
        <v>19</v>
      </c>
      <c r="G531" s="31" t="n">
        <v>-1</v>
      </c>
      <c r="H531" s="32" t="n">
        <v>323.88</v>
      </c>
      <c r="I531" s="32" t="n">
        <v>323.88</v>
      </c>
      <c r="J531" s="32" t="n">
        <v>0</v>
      </c>
      <c r="K531" s="32" t="n">
        <v>-0.26</v>
      </c>
      <c r="L531" s="32" t="n">
        <v>-0</v>
      </c>
      <c r="M531" s="6" t="s">
        <f>=I531+J531+K531+L531</f>
      </c>
      <c r="N531" s="30"/>
    </row>
    <row collapsed="false" customFormat="false" customHeight="false" hidden="false" ht="12.1" outlineLevel="0" r="532">
      <c r="A532" s="29" t="n">
        <v>46129.898414352</v>
      </c>
      <c r="B532" s="30" t="s">
        <v>127</v>
      </c>
      <c r="C532" s="30" t="s">
        <v>201</v>
      </c>
      <c r="D532" s="30" t="s">
        <v>124</v>
      </c>
      <c r="E532" s="30" t="s">
        <v>200</v>
      </c>
      <c r="F532" s="30" t="s">
        <v>19</v>
      </c>
      <c r="G532" s="31" t="n">
        <v>-10</v>
      </c>
      <c r="H532" s="32" t="n">
        <v>323.88</v>
      </c>
      <c r="I532" s="32" t="n">
        <v>3238.8</v>
      </c>
      <c r="J532" s="32" t="n">
        <v>0</v>
      </c>
      <c r="K532" s="32" t="n">
        <v>-2.59</v>
      </c>
      <c r="L532" s="32" t="n">
        <v>-0</v>
      </c>
      <c r="M532" s="6" t="s">
        <f>=I532+J532+K532+L532</f>
      </c>
      <c r="N532" s="30"/>
    </row>
    <row collapsed="false" customFormat="false" customHeight="false" hidden="false" ht="12.1" outlineLevel="0" r="533">
      <c r="A533" s="29" t="n">
        <v>46129.898414352</v>
      </c>
      <c r="B533" s="30" t="s">
        <v>127</v>
      </c>
      <c r="C533" s="30" t="s">
        <v>201</v>
      </c>
      <c r="D533" s="30" t="s">
        <v>124</v>
      </c>
      <c r="E533" s="30" t="s">
        <v>200</v>
      </c>
      <c r="F533" s="30" t="s">
        <v>19</v>
      </c>
      <c r="G533" s="31" t="n">
        <v>-7</v>
      </c>
      <c r="H533" s="32" t="n">
        <v>323.89</v>
      </c>
      <c r="I533" s="32" t="n">
        <v>2267.23</v>
      </c>
      <c r="J533" s="32" t="n">
        <v>0</v>
      </c>
      <c r="K533" s="32" t="n">
        <v>-1.81</v>
      </c>
      <c r="L533" s="32" t="n">
        <v>-0</v>
      </c>
      <c r="M533" s="6" t="s">
        <f>=I533+J533+K533+L533</f>
      </c>
      <c r="N533" s="30"/>
    </row>
    <row collapsed="false" customFormat="false" customHeight="false" hidden="false" ht="12.1" outlineLevel="0" r="534">
      <c r="A534" s="29" t="n">
        <v>46129.898414352</v>
      </c>
      <c r="B534" s="30" t="s">
        <v>127</v>
      </c>
      <c r="C534" s="30" t="s">
        <v>201</v>
      </c>
      <c r="D534" s="30" t="s">
        <v>124</v>
      </c>
      <c r="E534" s="30" t="s">
        <v>200</v>
      </c>
      <c r="F534" s="30" t="s">
        <v>19</v>
      </c>
      <c r="G534" s="31" t="n">
        <v>-1</v>
      </c>
      <c r="H534" s="32" t="n">
        <v>323.88</v>
      </c>
      <c r="I534" s="32" t="n">
        <v>323.88</v>
      </c>
      <c r="J534" s="32" t="n">
        <v>0</v>
      </c>
      <c r="K534" s="32" t="n">
        <v>-0.26</v>
      </c>
      <c r="L534" s="32" t="n">
        <v>-0</v>
      </c>
      <c r="M534" s="6" t="s">
        <f>=I534+J534+K534+L534</f>
      </c>
      <c r="N534" s="30"/>
    </row>
    <row collapsed="false" customFormat="false" customHeight="false" hidden="false" ht="12.1" outlineLevel="0" r="535">
      <c r="A535" s="29" t="n">
        <v>46129.898414352</v>
      </c>
      <c r="B535" s="30" t="s">
        <v>127</v>
      </c>
      <c r="C535" s="30" t="s">
        <v>201</v>
      </c>
      <c r="D535" s="30" t="s">
        <v>124</v>
      </c>
      <c r="E535" s="30" t="s">
        <v>200</v>
      </c>
      <c r="F535" s="30" t="s">
        <v>19</v>
      </c>
      <c r="G535" s="31" t="n">
        <v>-9</v>
      </c>
      <c r="H535" s="32" t="n">
        <v>323.88</v>
      </c>
      <c r="I535" s="32" t="n">
        <v>2914.92</v>
      </c>
      <c r="J535" s="32" t="n">
        <v>0</v>
      </c>
      <c r="K535" s="32" t="n">
        <v>-2.33</v>
      </c>
      <c r="L535" s="32" t="n">
        <v>-0</v>
      </c>
      <c r="M535" s="6" t="s">
        <f>=I535+J535+K535+L535</f>
      </c>
      <c r="N535" s="30"/>
    </row>
    <row collapsed="false" customFormat="false" customHeight="false" hidden="false" ht="12.1" outlineLevel="0" r="536">
      <c r="A536" s="29" t="n">
        <v>46129.898414352</v>
      </c>
      <c r="B536" s="30" t="s">
        <v>127</v>
      </c>
      <c r="C536" s="30" t="s">
        <v>201</v>
      </c>
      <c r="D536" s="30" t="s">
        <v>124</v>
      </c>
      <c r="E536" s="30" t="s">
        <v>200</v>
      </c>
      <c r="F536" s="30" t="s">
        <v>19</v>
      </c>
      <c r="G536" s="31" t="n">
        <v>-24</v>
      </c>
      <c r="H536" s="32" t="n">
        <v>323.88</v>
      </c>
      <c r="I536" s="32" t="n">
        <v>7773.12</v>
      </c>
      <c r="J536" s="32" t="n">
        <v>0</v>
      </c>
      <c r="K536" s="32" t="n">
        <v>-6.22</v>
      </c>
      <c r="L536" s="32" t="n">
        <v>-0</v>
      </c>
      <c r="M536" s="6" t="s">
        <f>=I536+J536+K536+L536</f>
      </c>
      <c r="N536" s="30"/>
    </row>
    <row collapsed="false" customFormat="false" customHeight="false" hidden="false" ht="12.1" outlineLevel="0" r="537">
      <c r="A537" s="29" t="n">
        <v>46129.898414352</v>
      </c>
      <c r="B537" s="30" t="s">
        <v>127</v>
      </c>
      <c r="C537" s="30" t="s">
        <v>201</v>
      </c>
      <c r="D537" s="30" t="s">
        <v>124</v>
      </c>
      <c r="E537" s="30" t="s">
        <v>200</v>
      </c>
      <c r="F537" s="30" t="s">
        <v>19</v>
      </c>
      <c r="G537" s="31" t="n">
        <v>-1</v>
      </c>
      <c r="H537" s="32" t="n">
        <v>323.88</v>
      </c>
      <c r="I537" s="32" t="n">
        <v>323.88</v>
      </c>
      <c r="J537" s="32" t="n">
        <v>0</v>
      </c>
      <c r="K537" s="32" t="n">
        <v>-0.26</v>
      </c>
      <c r="L537" s="32" t="n">
        <v>-0</v>
      </c>
      <c r="M537" s="6" t="s">
        <f>=I537+J537+K537+L537</f>
      </c>
      <c r="N537" s="30"/>
    </row>
    <row collapsed="false" customFormat="false" customHeight="false" hidden="false" ht="12.1" outlineLevel="0" r="538">
      <c r="A538" s="20" t="n">
        <v>46129.899756944</v>
      </c>
      <c r="B538" s="16" t="s">
        <v>143</v>
      </c>
      <c r="C538" s="16" t="s">
        <v>224</v>
      </c>
      <c r="D538" s="16" t="s">
        <v>122</v>
      </c>
      <c r="E538" s="16" t="s">
        <v>200</v>
      </c>
      <c r="F538" s="16" t="s">
        <v>19</v>
      </c>
      <c r="G538" s="7" t="n">
        <v>100</v>
      </c>
      <c r="H538" s="6" t="n">
        <v>95.26</v>
      </c>
      <c r="I538" s="6" t="n">
        <v>-9526</v>
      </c>
      <c r="J538" s="6" t="n">
        <v>-0</v>
      </c>
      <c r="K538" s="6" t="n">
        <v>-7.61</v>
      </c>
      <c r="L538" s="6" t="n">
        <v>-0</v>
      </c>
      <c r="M538" s="6" t="s">
        <f>=I538+J538+K538+L538</f>
      </c>
      <c r="N538" s="16"/>
    </row>
    <row collapsed="false" customFormat="false" customHeight="false" hidden="false" ht="12.1" outlineLevel="0" r="539">
      <c r="A539" s="29" t="n">
        <v>46129.900497685</v>
      </c>
      <c r="B539" s="30" t="s">
        <v>160</v>
      </c>
      <c r="C539" s="30" t="s">
        <v>246</v>
      </c>
      <c r="D539" s="30" t="s">
        <v>124</v>
      </c>
      <c r="E539" s="30" t="s">
        <v>200</v>
      </c>
      <c r="F539" s="30" t="s">
        <v>19</v>
      </c>
      <c r="G539" s="31" t="n">
        <v>-11</v>
      </c>
      <c r="H539" s="32" t="n">
        <v>325.2</v>
      </c>
      <c r="I539" s="32" t="n">
        <v>3577.2</v>
      </c>
      <c r="J539" s="32" t="n">
        <v>0</v>
      </c>
      <c r="K539" s="32" t="n">
        <v>-2.87</v>
      </c>
      <c r="L539" s="32" t="n">
        <v>-0</v>
      </c>
      <c r="M539" s="6" t="s">
        <f>=I539+J539+K539+L539</f>
      </c>
      <c r="N539" s="30"/>
    </row>
    <row collapsed="false" customFormat="false" customHeight="false" hidden="false" ht="12.1" outlineLevel="0" r="540">
      <c r="A540" s="29" t="n">
        <v>46129.951481481</v>
      </c>
      <c r="B540" s="30" t="s">
        <v>183</v>
      </c>
      <c r="C540" s="30" t="s">
        <v>272</v>
      </c>
      <c r="D540" s="30" t="s">
        <v>124</v>
      </c>
      <c r="E540" s="30" t="s">
        <v>200</v>
      </c>
      <c r="F540" s="30" t="s">
        <v>19</v>
      </c>
      <c r="G540" s="31" t="n">
        <v>-1</v>
      </c>
      <c r="H540" s="32" t="n">
        <v>2252.7</v>
      </c>
      <c r="I540" s="32" t="n">
        <v>2252.7</v>
      </c>
      <c r="J540" s="32" t="n">
        <v>0</v>
      </c>
      <c r="K540" s="32" t="n">
        <v>-1.81</v>
      </c>
      <c r="L540" s="32" t="n">
        <v>-0</v>
      </c>
      <c r="M540" s="6" t="s">
        <f>=I540+J540+K540+L540</f>
      </c>
      <c r="N540" s="30"/>
    </row>
    <row collapsed="false" customFormat="false" customHeight="false" hidden="false" ht="12.1" outlineLevel="0" r="541">
      <c r="A541" s="29" t="n">
        <v>46129.951481481</v>
      </c>
      <c r="B541" s="30" t="s">
        <v>183</v>
      </c>
      <c r="C541" s="30" t="s">
        <v>272</v>
      </c>
      <c r="D541" s="30" t="s">
        <v>124</v>
      </c>
      <c r="E541" s="30" t="s">
        <v>200</v>
      </c>
      <c r="F541" s="30" t="s">
        <v>19</v>
      </c>
      <c r="G541" s="31" t="n">
        <v>-1</v>
      </c>
      <c r="H541" s="32" t="n">
        <v>2252.7</v>
      </c>
      <c r="I541" s="32" t="n">
        <v>2252.7</v>
      </c>
      <c r="J541" s="32" t="n">
        <v>0</v>
      </c>
      <c r="K541" s="32" t="n">
        <v>-1.81</v>
      </c>
      <c r="L541" s="32" t="n">
        <v>-0</v>
      </c>
      <c r="M541" s="6" t="s">
        <f>=I541+J541+K541+L541</f>
      </c>
      <c r="N541" s="30"/>
    </row>
    <row collapsed="false" customFormat="false" customHeight="false" hidden="false" ht="12.1" outlineLevel="0" r="542">
      <c r="A542" s="29" t="n">
        <v>46129.952731481</v>
      </c>
      <c r="B542" s="30" t="s">
        <v>172</v>
      </c>
      <c r="C542" s="30" t="s">
        <v>258</v>
      </c>
      <c r="D542" s="30" t="s">
        <v>124</v>
      </c>
      <c r="E542" s="30" t="s">
        <v>200</v>
      </c>
      <c r="F542" s="30" t="s">
        <v>19</v>
      </c>
      <c r="G542" s="31" t="n">
        <v>-1</v>
      </c>
      <c r="H542" s="32" t="n">
        <v>4287.5</v>
      </c>
      <c r="I542" s="32" t="n">
        <v>4287.5</v>
      </c>
      <c r="J542" s="32" t="n">
        <v>0</v>
      </c>
      <c r="K542" s="32" t="n">
        <v>-3.43</v>
      </c>
      <c r="L542" s="32" t="n">
        <v>-0</v>
      </c>
      <c r="M542" s="6" t="s">
        <f>=I542+J542+K542+L542</f>
      </c>
      <c r="N542" s="30"/>
    </row>
    <row collapsed="false" customFormat="false" customHeight="false" hidden="false" ht="12.1" outlineLevel="0" r="543">
      <c r="A543" s="20" t="n">
        <v>46129.954814815</v>
      </c>
      <c r="B543" s="16" t="s">
        <v>26</v>
      </c>
      <c r="C543" s="16" t="s">
        <v>279</v>
      </c>
      <c r="D543" s="16" t="s">
        <v>122</v>
      </c>
      <c r="E543" s="16" t="s">
        <v>17</v>
      </c>
      <c r="F543" s="16" t="s">
        <v>19</v>
      </c>
      <c r="G543" s="7" t="n">
        <v>20</v>
      </c>
      <c r="H543" s="6" t="n">
        <v>93.594</v>
      </c>
      <c r="I543" s="6" t="n">
        <v>-18718.8</v>
      </c>
      <c r="J543" s="6" t="n">
        <v>-1282.2</v>
      </c>
      <c r="K543" s="6" t="n">
        <v>-10.95</v>
      </c>
      <c r="L543" s="6" t="n">
        <v>-0</v>
      </c>
      <c r="M543" s="6" t="s">
        <f>=I543+J543+K543+L543</f>
      </c>
      <c r="N543" s="16"/>
    </row>
    <row collapsed="false" customFormat="false" customHeight="false" hidden="false" ht="12.1" outlineLevel="0" r="544">
      <c r="A544" s="20" t="n">
        <v>46129.9565625</v>
      </c>
      <c r="B544" s="16" t="s">
        <v>38</v>
      </c>
      <c r="C544" s="16" t="s">
        <v>280</v>
      </c>
      <c r="D544" s="16" t="s">
        <v>122</v>
      </c>
      <c r="E544" s="16" t="s">
        <v>17</v>
      </c>
      <c r="F544" s="16" t="s">
        <v>19</v>
      </c>
      <c r="G544" s="7" t="n">
        <v>8</v>
      </c>
      <c r="H544" s="6" t="n">
        <v>89.431</v>
      </c>
      <c r="I544" s="6" t="n">
        <v>-7154.48</v>
      </c>
      <c r="J544" s="6" t="n">
        <v>-370.48</v>
      </c>
      <c r="K544" s="6" t="n">
        <v>-4.19</v>
      </c>
      <c r="L544" s="6" t="n">
        <v>-0</v>
      </c>
      <c r="M544" s="6" t="s">
        <f>=I544+J544+K544+L544</f>
      </c>
      <c r="N544" s="16"/>
    </row>
    <row collapsed="false" customFormat="false" customHeight="false" hidden="false" ht="12.1" outlineLevel="0" r="545">
      <c r="A545" s="29" t="n">
        <v>46129.95724537</v>
      </c>
      <c r="B545" s="30" t="s">
        <v>181</v>
      </c>
      <c r="C545" s="30" t="s">
        <v>270</v>
      </c>
      <c r="D545" s="30" t="s">
        <v>124</v>
      </c>
      <c r="E545" s="30" t="s">
        <v>229</v>
      </c>
      <c r="F545" s="30" t="s">
        <v>19</v>
      </c>
      <c r="G545" s="31" t="n">
        <v>-67</v>
      </c>
      <c r="H545" s="32" t="n">
        <v>141.3</v>
      </c>
      <c r="I545" s="32" t="n">
        <v>9467.1</v>
      </c>
      <c r="J545" s="32" t="n">
        <v>0</v>
      </c>
      <c r="K545" s="32" t="n">
        <v>-1.9</v>
      </c>
      <c r="L545" s="32" t="n">
        <v>-0</v>
      </c>
      <c r="M545" s="6" t="s">
        <f>=I545+J545+K545+L545</f>
      </c>
      <c r="N545" s="30"/>
    </row>
    <row collapsed="false" customFormat="false" customHeight="false" hidden="false" ht="12.1" outlineLevel="0" r="546">
      <c r="A546" s="29" t="n">
        <v>46129.957766204</v>
      </c>
      <c r="B546" s="30" t="s">
        <v>180</v>
      </c>
      <c r="C546" s="30" t="s">
        <v>269</v>
      </c>
      <c r="D546" s="30" t="s">
        <v>124</v>
      </c>
      <c r="E546" s="30" t="s">
        <v>200</v>
      </c>
      <c r="F546" s="30" t="s">
        <v>19</v>
      </c>
      <c r="G546" s="31" t="n">
        <v>-2</v>
      </c>
      <c r="H546" s="32" t="n">
        <v>2412.5</v>
      </c>
      <c r="I546" s="32" t="n">
        <v>4825</v>
      </c>
      <c r="J546" s="32" t="n">
        <v>0</v>
      </c>
      <c r="K546" s="32" t="n">
        <v>-3.86</v>
      </c>
      <c r="L546" s="32" t="n">
        <v>-0</v>
      </c>
      <c r="M546" s="6" t="s">
        <f>=I546+J546+K546+L546</f>
      </c>
      <c r="N546" s="30"/>
    </row>
    <row collapsed="false" customFormat="false" customHeight="false" hidden="false" ht="12.1" outlineLevel="0" r="547">
      <c r="A547" s="20" t="n">
        <v>46129.959537037</v>
      </c>
      <c r="B547" s="16" t="s">
        <v>42</v>
      </c>
      <c r="C547" s="16" t="s">
        <v>281</v>
      </c>
      <c r="D547" s="16" t="s">
        <v>122</v>
      </c>
      <c r="E547" s="16" t="s">
        <v>17</v>
      </c>
      <c r="F547" s="16" t="s">
        <v>19</v>
      </c>
      <c r="G547" s="7" t="n">
        <v>8</v>
      </c>
      <c r="H547" s="6" t="n">
        <v>88.289</v>
      </c>
      <c r="I547" s="6" t="n">
        <v>-7063.12</v>
      </c>
      <c r="J547" s="6" t="n">
        <v>-307.76</v>
      </c>
      <c r="K547" s="6" t="n">
        <v>-4.14</v>
      </c>
      <c r="L547" s="6" t="n">
        <v>-0</v>
      </c>
      <c r="M547" s="6" t="s">
        <f>=I547+J547+K547+L547</f>
      </c>
      <c r="N547" s="16"/>
    </row>
    <row collapsed="false" customFormat="false" customHeight="false" hidden="false" ht="12.1" outlineLevel="0" r="548">
      <c r="A548" s="29" t="n">
        <v>46129.970520833</v>
      </c>
      <c r="B548" s="30" t="s">
        <v>147</v>
      </c>
      <c r="C548" s="30" t="s">
        <v>228</v>
      </c>
      <c r="D548" s="30" t="s">
        <v>124</v>
      </c>
      <c r="E548" s="30" t="s">
        <v>229</v>
      </c>
      <c r="F548" s="30" t="s">
        <v>19</v>
      </c>
      <c r="G548" s="31" t="n">
        <v>-54</v>
      </c>
      <c r="H548" s="32" t="n">
        <v>1.9713</v>
      </c>
      <c r="I548" s="32" t="n">
        <v>106.45</v>
      </c>
      <c r="J548" s="32" t="n">
        <v>0</v>
      </c>
      <c r="K548" s="32" t="n">
        <v>-0</v>
      </c>
      <c r="L548" s="32" t="n">
        <v>-0</v>
      </c>
      <c r="M548" s="6" t="s">
        <f>=I548+J548+K548+L548</f>
      </c>
      <c r="N548" s="30"/>
    </row>
    <row collapsed="false" customFormat="false" customHeight="false" hidden="false" ht="12.1" outlineLevel="0" r="549">
      <c r="A549" s="20" t="n">
        <v>46129.972337963</v>
      </c>
      <c r="B549" s="16" t="s">
        <v>30</v>
      </c>
      <c r="C549" s="16" t="s">
        <v>282</v>
      </c>
      <c r="D549" s="16" t="s">
        <v>122</v>
      </c>
      <c r="E549" s="16" t="s">
        <v>17</v>
      </c>
      <c r="F549" s="16" t="s">
        <v>19</v>
      </c>
      <c r="G549" s="7" t="n">
        <v>7</v>
      </c>
      <c r="H549" s="6" t="n">
        <v>89.477</v>
      </c>
      <c r="I549" s="6" t="n">
        <v>-6263.39</v>
      </c>
      <c r="J549" s="6" t="n">
        <v>-340.62</v>
      </c>
      <c r="K549" s="6" t="n">
        <v>-3.67</v>
      </c>
      <c r="L549" s="6" t="n">
        <v>-0</v>
      </c>
      <c r="M549" s="6" t="s">
        <f>=I549+J549+K549+L549</f>
      </c>
      <c r="N549" s="16"/>
    </row>
    <row collapsed="false" customFormat="false" customHeight="false" hidden="false" ht="12.1" outlineLevel="0" r="550">
      <c r="A550" s="29" t="n">
        <v>46130.613541667</v>
      </c>
      <c r="B550" s="30" t="s">
        <v>132</v>
      </c>
      <c r="C550" s="30" t="s">
        <v>206</v>
      </c>
      <c r="D550" s="30" t="s">
        <v>124</v>
      </c>
      <c r="E550" s="30" t="s">
        <v>200</v>
      </c>
      <c r="F550" s="30" t="s">
        <v>19</v>
      </c>
      <c r="G550" s="31" t="n">
        <v>-10</v>
      </c>
      <c r="H550" s="32" t="n">
        <v>42.48</v>
      </c>
      <c r="I550" s="32" t="n">
        <v>424.8</v>
      </c>
      <c r="J550" s="32" t="n">
        <v>0</v>
      </c>
      <c r="K550" s="32" t="n">
        <v>-0.33</v>
      </c>
      <c r="L550" s="32" t="n">
        <v>-0</v>
      </c>
      <c r="M550" s="6" t="s">
        <f>=I550+J550+K550+L550</f>
      </c>
      <c r="N550" s="30"/>
    </row>
    <row collapsed="false" customFormat="false" customHeight="false" hidden="false" ht="12.1" outlineLevel="0" r="551">
      <c r="A551" s="29" t="n">
        <v>46130.613738426</v>
      </c>
      <c r="B551" s="30" t="s">
        <v>132</v>
      </c>
      <c r="C551" s="30" t="s">
        <v>206</v>
      </c>
      <c r="D551" s="30" t="s">
        <v>124</v>
      </c>
      <c r="E551" s="30" t="s">
        <v>200</v>
      </c>
      <c r="F551" s="30" t="s">
        <v>19</v>
      </c>
      <c r="G551" s="31" t="n">
        <v>-10</v>
      </c>
      <c r="H551" s="32" t="n">
        <v>42.48</v>
      </c>
      <c r="I551" s="32" t="n">
        <v>424.8</v>
      </c>
      <c r="J551" s="32" t="n">
        <v>0</v>
      </c>
      <c r="K551" s="32" t="n">
        <v>-0.21</v>
      </c>
      <c r="L551" s="32" t="n">
        <v>-0</v>
      </c>
      <c r="M551" s="6" t="s">
        <f>=I551+J551+K551+L551</f>
      </c>
      <c r="N551" s="30"/>
    </row>
    <row collapsed="false" customFormat="false" customHeight="false" hidden="false" ht="12.1" outlineLevel="0" r="552">
      <c r="A552" s="29" t="n">
        <v>46130.61380787</v>
      </c>
      <c r="B552" s="30" t="s">
        <v>132</v>
      </c>
      <c r="C552" s="30" t="s">
        <v>206</v>
      </c>
      <c r="D552" s="30" t="s">
        <v>124</v>
      </c>
      <c r="E552" s="30" t="s">
        <v>200</v>
      </c>
      <c r="F552" s="30" t="s">
        <v>19</v>
      </c>
      <c r="G552" s="31" t="n">
        <v>-90</v>
      </c>
      <c r="H552" s="32" t="n">
        <v>42.48</v>
      </c>
      <c r="I552" s="32" t="n">
        <v>3823.2</v>
      </c>
      <c r="J552" s="32" t="n">
        <v>0</v>
      </c>
      <c r="K552" s="32" t="n">
        <v>-1.91</v>
      </c>
      <c r="L552" s="32" t="n">
        <v>-0</v>
      </c>
      <c r="M552" s="6" t="s">
        <f>=I552+J552+K552+L552</f>
      </c>
      <c r="N552" s="30"/>
    </row>
    <row collapsed="false" customFormat="false" customHeight="false" hidden="false" ht="12.1" outlineLevel="0" r="553">
      <c r="A553" s="29" t="n">
        <v>46130.616574074</v>
      </c>
      <c r="B553" s="30" t="s">
        <v>165</v>
      </c>
      <c r="C553" s="30" t="s">
        <v>251</v>
      </c>
      <c r="D553" s="30" t="s">
        <v>124</v>
      </c>
      <c r="E553" s="30" t="s">
        <v>229</v>
      </c>
      <c r="F553" s="30" t="s">
        <v>19</v>
      </c>
      <c r="G553" s="31" t="n">
        <v>-1764</v>
      </c>
      <c r="H553" s="32" t="n">
        <v>2.9105</v>
      </c>
      <c r="I553" s="32" t="n">
        <v>5134.12</v>
      </c>
      <c r="J553" s="32" t="n">
        <v>0</v>
      </c>
      <c r="K553" s="32" t="n">
        <v>-0</v>
      </c>
      <c r="L553" s="32" t="n">
        <v>-0</v>
      </c>
      <c r="M553" s="6" t="s">
        <f>=I553+J553+K553+L553</f>
      </c>
      <c r="N553" s="30"/>
    </row>
    <row collapsed="false" customFormat="false" customHeight="false" hidden="false" ht="12.1" outlineLevel="0" r="554">
      <c r="A554" s="20" t="n">
        <v>46130.616944444</v>
      </c>
      <c r="B554" s="16" t="s">
        <v>30</v>
      </c>
      <c r="C554" s="16" t="s">
        <v>282</v>
      </c>
      <c r="D554" s="16" t="s">
        <v>122</v>
      </c>
      <c r="E554" s="16" t="s">
        <v>17</v>
      </c>
      <c r="F554" s="16" t="s">
        <v>19</v>
      </c>
      <c r="G554" s="7" t="n">
        <v>9</v>
      </c>
      <c r="H554" s="6" t="n">
        <v>89.611</v>
      </c>
      <c r="I554" s="6" t="n">
        <v>-8064.99</v>
      </c>
      <c r="J554" s="6" t="n">
        <v>-441</v>
      </c>
      <c r="K554" s="6" t="n">
        <v>-4.71</v>
      </c>
      <c r="L554" s="6" t="n">
        <v>-0</v>
      </c>
      <c r="M554" s="6" t="s">
        <f>=I554+J554+K554+L554</f>
      </c>
      <c r="N554" s="16"/>
    </row>
    <row collapsed="false" customFormat="false" customHeight="false" hidden="false" ht="12.1" outlineLevel="0" r="555">
      <c r="A555" s="20" t="n">
        <v>46130.617650463</v>
      </c>
      <c r="B555" s="16" t="s">
        <v>30</v>
      </c>
      <c r="C555" s="16" t="s">
        <v>282</v>
      </c>
      <c r="D555" s="16" t="s">
        <v>122</v>
      </c>
      <c r="E555" s="16" t="s">
        <v>17</v>
      </c>
      <c r="F555" s="16" t="s">
        <v>19</v>
      </c>
      <c r="G555" s="7" t="n">
        <v>1</v>
      </c>
      <c r="H555" s="6" t="n">
        <v>89.611</v>
      </c>
      <c r="I555" s="6" t="n">
        <v>-896.11</v>
      </c>
      <c r="J555" s="6" t="n">
        <v>-49</v>
      </c>
      <c r="K555" s="6" t="n">
        <v>-0.52</v>
      </c>
      <c r="L555" s="6" t="n">
        <v>-0</v>
      </c>
      <c r="M555" s="6" t="s">
        <f>=I555+J555+K555+L555</f>
      </c>
      <c r="N555" s="16"/>
    </row>
    <row collapsed="false" customFormat="false" customHeight="false" hidden="false" ht="12.1" outlineLevel="0" r="556">
      <c r="A556" s="20" t="n">
        <v>46130.618333333</v>
      </c>
      <c r="B556" s="16" t="s">
        <v>42</v>
      </c>
      <c r="C556" s="16" t="s">
        <v>281</v>
      </c>
      <c r="D556" s="16" t="s">
        <v>122</v>
      </c>
      <c r="E556" s="16" t="s">
        <v>17</v>
      </c>
      <c r="F556" s="16" t="s">
        <v>19</v>
      </c>
      <c r="G556" s="7" t="n">
        <v>1</v>
      </c>
      <c r="H556" s="6" t="n">
        <v>88.439</v>
      </c>
      <c r="I556" s="6" t="n">
        <v>-884.39</v>
      </c>
      <c r="J556" s="6" t="n">
        <v>-38.8</v>
      </c>
      <c r="K556" s="6" t="n">
        <v>-0.51</v>
      </c>
      <c r="L556" s="6" t="n">
        <v>-0</v>
      </c>
      <c r="M556" s="6" t="s">
        <f>=I556+J556+K556+L556</f>
      </c>
      <c r="N556" s="16"/>
    </row>
    <row collapsed="false" customFormat="false" customHeight="false" hidden="false" ht="12.1" outlineLevel="0" r="557">
      <c r="A557" s="21" t="n">
        <v>46134.020636574</v>
      </c>
      <c r="B557" s="22" t="s">
        <v>212</v>
      </c>
      <c r="C557" s="22" t="s">
        <v>283</v>
      </c>
      <c r="D557" s="22" t="s">
        <v>212</v>
      </c>
      <c r="E557" s="22" t="s">
        <v>212</v>
      </c>
      <c r="F557" s="22" t="s">
        <v>19</v>
      </c>
      <c r="G557" s="23" t="n">
        <v>1</v>
      </c>
      <c r="H557" s="24" t="n">
        <v>1296.4</v>
      </c>
      <c r="I557" s="24" t="n">
        <v>1296.4</v>
      </c>
      <c r="J557" s="24" t="n">
        <v>0</v>
      </c>
      <c r="K557" s="24" t="n">
        <v>-0</v>
      </c>
      <c r="L557" s="24" t="n">
        <v>-0</v>
      </c>
      <c r="M557" s="6" t="s">
        <f>=I557+J557+K557+L557</f>
      </c>
      <c r="N557" s="22"/>
    </row>
    <row collapsed="false" customFormat="false" customHeight="false" hidden="false" ht="12.1" outlineLevel="0" r="558">
      <c r="A558" s="20" t="n">
        <v>46134.722060185</v>
      </c>
      <c r="B558" s="16" t="s">
        <v>16</v>
      </c>
      <c r="C558" s="16" t="s">
        <v>262</v>
      </c>
      <c r="D558" s="16" t="s">
        <v>122</v>
      </c>
      <c r="E558" s="16" t="s">
        <v>17</v>
      </c>
      <c r="F558" s="16" t="s">
        <v>19</v>
      </c>
      <c r="G558" s="7" t="n">
        <v>2</v>
      </c>
      <c r="H558" s="6" t="n">
        <v>60.712</v>
      </c>
      <c r="I558" s="6" t="n">
        <v>-1214.24</v>
      </c>
      <c r="J558" s="6" t="n">
        <v>-28.42</v>
      </c>
      <c r="K558" s="6" t="n">
        <v>-0.71</v>
      </c>
      <c r="L558" s="6" t="n">
        <v>-0</v>
      </c>
      <c r="M558" s="6" t="s">
        <f>=I558+J558+K558+L558</f>
      </c>
      <c r="N558" s="16"/>
    </row>
    <row collapsed="false" customFormat="false" customHeight="false" hidden="false" ht="12.1" outlineLevel="0" r="559">
      <c r="A559" s="29" t="n">
        <v>46135.432835648</v>
      </c>
      <c r="B559" s="30" t="s">
        <v>175</v>
      </c>
      <c r="C559" s="30" t="s">
        <v>264</v>
      </c>
      <c r="D559" s="30" t="s">
        <v>124</v>
      </c>
      <c r="E559" s="30" t="s">
        <v>200</v>
      </c>
      <c r="F559" s="30" t="s">
        <v>19</v>
      </c>
      <c r="G559" s="31" t="n">
        <v>-7</v>
      </c>
      <c r="H559" s="32" t="n">
        <v>601.8</v>
      </c>
      <c r="I559" s="32" t="n">
        <v>4212.6</v>
      </c>
      <c r="J559" s="32" t="n">
        <v>0</v>
      </c>
      <c r="K559" s="32" t="n">
        <v>-2.11</v>
      </c>
      <c r="L559" s="32" t="n">
        <v>-0</v>
      </c>
      <c r="M559" s="6" t="s">
        <f>=I559+J559+K559+L559</f>
      </c>
      <c r="N559" s="30"/>
    </row>
    <row collapsed="false" customFormat="false" customHeight="false" hidden="false" ht="12.1" outlineLevel="0" r="560">
      <c r="A560" s="20" t="n">
        <v>46135.48130787</v>
      </c>
      <c r="B560" s="16" t="s">
        <v>16</v>
      </c>
      <c r="C560" s="16" t="s">
        <v>262</v>
      </c>
      <c r="D560" s="16" t="s">
        <v>122</v>
      </c>
      <c r="E560" s="16" t="s">
        <v>17</v>
      </c>
      <c r="F560" s="16" t="s">
        <v>19</v>
      </c>
      <c r="G560" s="7" t="n">
        <v>7</v>
      </c>
      <c r="H560" s="6" t="n">
        <v>60.8</v>
      </c>
      <c r="I560" s="6" t="n">
        <v>-4256</v>
      </c>
      <c r="J560" s="6" t="n">
        <v>-100.59</v>
      </c>
      <c r="K560" s="6" t="n">
        <v>-2.49</v>
      </c>
      <c r="L560" s="6" t="n">
        <v>-0</v>
      </c>
      <c r="M560" s="6" t="s">
        <f>=I560+J560+K560+L560</f>
      </c>
      <c r="N560" s="16"/>
    </row>
    <row collapsed="false" customFormat="false" customHeight="false" hidden="false" ht="12.1" outlineLevel="0" r="561">
      <c r="A561" s="29" t="n">
        <v>46135.661435185</v>
      </c>
      <c r="B561" s="30" t="s">
        <v>138</v>
      </c>
      <c r="C561" s="30" t="s">
        <v>216</v>
      </c>
      <c r="D561" s="30" t="s">
        <v>124</v>
      </c>
      <c r="E561" s="30" t="s">
        <v>200</v>
      </c>
      <c r="F561" s="30" t="s">
        <v>19</v>
      </c>
      <c r="G561" s="31" t="n">
        <v>-2</v>
      </c>
      <c r="H561" s="32" t="n">
        <v>1217.4</v>
      </c>
      <c r="I561" s="32" t="n">
        <v>2434.8</v>
      </c>
      <c r="J561" s="32" t="n">
        <v>0</v>
      </c>
      <c r="K561" s="32" t="n">
        <v>-1.22</v>
      </c>
      <c r="L561" s="32" t="n">
        <v>-0</v>
      </c>
      <c r="M561" s="6" t="s">
        <f>=I561+J561+K561+L561</f>
      </c>
      <c r="N561" s="30"/>
    </row>
    <row collapsed="false" customFormat="false" customHeight="false" hidden="false" ht="12.1" outlineLevel="0" r="562">
      <c r="A562" s="20" t="n">
        <v>46135.664733796</v>
      </c>
      <c r="B562" s="16" t="s">
        <v>16</v>
      </c>
      <c r="C562" s="16" t="s">
        <v>262</v>
      </c>
      <c r="D562" s="16" t="s">
        <v>122</v>
      </c>
      <c r="E562" s="16" t="s">
        <v>17</v>
      </c>
      <c r="F562" s="16" t="s">
        <v>19</v>
      </c>
      <c r="G562" s="7" t="n">
        <v>4</v>
      </c>
      <c r="H562" s="6" t="n">
        <v>60.578</v>
      </c>
      <c r="I562" s="6" t="n">
        <v>-2423.12</v>
      </c>
      <c r="J562" s="6" t="n">
        <v>-57.48</v>
      </c>
      <c r="K562" s="6" t="n">
        <v>-1.42</v>
      </c>
      <c r="L562" s="6" t="n">
        <v>-0</v>
      </c>
      <c r="M562" s="6" t="s">
        <f>=I562+J562+K562+L562</f>
      </c>
      <c r="N562" s="16"/>
    </row>
    <row collapsed="false" customFormat="false" customHeight="false" hidden="false" ht="12.1" outlineLevel="0" r="563">
      <c r="A563" s="29" t="n">
        <v>46140.95880787</v>
      </c>
      <c r="B563" s="30" t="s">
        <v>143</v>
      </c>
      <c r="C563" s="30" t="s">
        <v>224</v>
      </c>
      <c r="D563" s="30" t="s">
        <v>124</v>
      </c>
      <c r="E563" s="30" t="s">
        <v>200</v>
      </c>
      <c r="F563" s="30" t="s">
        <v>19</v>
      </c>
      <c r="G563" s="31" t="n">
        <v>-100</v>
      </c>
      <c r="H563" s="32" t="n">
        <v>92.51</v>
      </c>
      <c r="I563" s="32" t="n">
        <v>9251</v>
      </c>
      <c r="J563" s="32" t="n">
        <v>0</v>
      </c>
      <c r="K563" s="32" t="n">
        <v>-16.66</v>
      </c>
      <c r="L563" s="32" t="n">
        <v>-0</v>
      </c>
      <c r="M563" s="6" t="s">
        <f>=I563+J563+K563+L563</f>
      </c>
      <c r="N563" s="30"/>
    </row>
    <row collapsed="false" customFormat="false" customHeight="false" hidden="false" ht="12.1" outlineLevel="0" r="564">
      <c r="A564" s="29" t="n">
        <v>46140.959050926</v>
      </c>
      <c r="B564" s="30" t="s">
        <v>126</v>
      </c>
      <c r="C564" s="30" t="s">
        <v>199</v>
      </c>
      <c r="D564" s="30" t="s">
        <v>124</v>
      </c>
      <c r="E564" s="30" t="s">
        <v>200</v>
      </c>
      <c r="F564" s="30" t="s">
        <v>19</v>
      </c>
      <c r="G564" s="31" t="n">
        <v>-90</v>
      </c>
      <c r="H564" s="32" t="n">
        <v>120.86</v>
      </c>
      <c r="I564" s="32" t="n">
        <v>10877.4</v>
      </c>
      <c r="J564" s="32" t="n">
        <v>0</v>
      </c>
      <c r="K564" s="32" t="n">
        <v>-19.59</v>
      </c>
      <c r="L564" s="32" t="n">
        <v>-0</v>
      </c>
      <c r="M564" s="6" t="s">
        <f>=I564+J564+K564+L564</f>
      </c>
      <c r="N564" s="30"/>
    </row>
    <row collapsed="false" customFormat="false" customHeight="false" hidden="false" ht="12.1" outlineLevel="0" r="565">
      <c r="A565" s="29" t="n">
        <v>46140.959293981</v>
      </c>
      <c r="B565" s="30" t="s">
        <v>136</v>
      </c>
      <c r="C565" s="30" t="s">
        <v>211</v>
      </c>
      <c r="D565" s="30" t="s">
        <v>124</v>
      </c>
      <c r="E565" s="30" t="s">
        <v>200</v>
      </c>
      <c r="F565" s="30" t="s">
        <v>19</v>
      </c>
      <c r="G565" s="31" t="n">
        <v>-2</v>
      </c>
      <c r="H565" s="32" t="n">
        <v>5537.5</v>
      </c>
      <c r="I565" s="32" t="n">
        <v>11075</v>
      </c>
      <c r="J565" s="32" t="n">
        <v>0</v>
      </c>
      <c r="K565" s="32" t="n">
        <v>-19.93</v>
      </c>
      <c r="L565" s="32" t="n">
        <v>-0</v>
      </c>
      <c r="M565" s="6" t="s">
        <f>=I565+J565+K565+L565</f>
      </c>
      <c r="N565" s="30"/>
    </row>
    <row collapsed="false" customFormat="false" customHeight="false" hidden="false" ht="12.1" outlineLevel="0" r="566">
      <c r="A566" s="29" t="n">
        <v>46140.959502315</v>
      </c>
      <c r="B566" s="30" t="s">
        <v>178</v>
      </c>
      <c r="C566" s="30" t="s">
        <v>267</v>
      </c>
      <c r="D566" s="30" t="s">
        <v>124</v>
      </c>
      <c r="E566" s="30" t="s">
        <v>200</v>
      </c>
      <c r="F566" s="30" t="s">
        <v>19</v>
      </c>
      <c r="G566" s="31" t="n">
        <v>-30</v>
      </c>
      <c r="H566" s="32" t="n">
        <v>135.2</v>
      </c>
      <c r="I566" s="32" t="n">
        <v>4056</v>
      </c>
      <c r="J566" s="32" t="n">
        <v>0</v>
      </c>
      <c r="K566" s="32" t="n">
        <v>-7.3</v>
      </c>
      <c r="L566" s="32" t="n">
        <v>-0</v>
      </c>
      <c r="M566" s="6" t="s">
        <f>=I566+J566+K566+L566</f>
      </c>
      <c r="N566" s="30"/>
    </row>
    <row collapsed="false" customFormat="false" customHeight="false" hidden="false" ht="12.1" outlineLevel="0" r="567">
      <c r="A567" s="29" t="n">
        <v>46140.959722222</v>
      </c>
      <c r="B567" s="30" t="s">
        <v>176</v>
      </c>
      <c r="C567" s="30" t="s">
        <v>265</v>
      </c>
      <c r="D567" s="30" t="s">
        <v>124</v>
      </c>
      <c r="E567" s="30" t="s">
        <v>200</v>
      </c>
      <c r="F567" s="30" t="s">
        <v>19</v>
      </c>
      <c r="G567" s="31" t="n">
        <v>-2</v>
      </c>
      <c r="H567" s="32" t="n">
        <v>2165.2</v>
      </c>
      <c r="I567" s="32" t="n">
        <v>4330.4</v>
      </c>
      <c r="J567" s="32" t="n">
        <v>0</v>
      </c>
      <c r="K567" s="32" t="n">
        <v>-7.8</v>
      </c>
      <c r="L567" s="32" t="n">
        <v>-0</v>
      </c>
      <c r="M567" s="6" t="s">
        <f>=I567+J567+K567+L567</f>
      </c>
      <c r="N567" s="30"/>
    </row>
    <row collapsed="false" customFormat="false" customHeight="false" hidden="false" ht="12.1" outlineLevel="0" r="568">
      <c r="A568" s="29" t="n">
        <v>46140.959930556</v>
      </c>
      <c r="B568" s="30" t="s">
        <v>167</v>
      </c>
      <c r="C568" s="30" t="s">
        <v>253</v>
      </c>
      <c r="D568" s="30" t="s">
        <v>124</v>
      </c>
      <c r="E568" s="30" t="s">
        <v>200</v>
      </c>
      <c r="F568" s="30" t="s">
        <v>19</v>
      </c>
      <c r="G568" s="31" t="n">
        <v>-1</v>
      </c>
      <c r="H568" s="32" t="n">
        <v>1371.8</v>
      </c>
      <c r="I568" s="32" t="n">
        <v>1371.8</v>
      </c>
      <c r="J568" s="32" t="n">
        <v>0</v>
      </c>
      <c r="K568" s="32" t="n">
        <v>-2.47</v>
      </c>
      <c r="L568" s="32" t="n">
        <v>-0</v>
      </c>
      <c r="M568" s="6" t="s">
        <f>=I568+J568+K568+L568</f>
      </c>
      <c r="N568" s="30"/>
    </row>
    <row collapsed="false" customFormat="false" customHeight="false" hidden="false" ht="12.1" outlineLevel="0" r="569">
      <c r="A569" s="29" t="n">
        <v>46140.959930556</v>
      </c>
      <c r="B569" s="30" t="s">
        <v>167</v>
      </c>
      <c r="C569" s="30" t="s">
        <v>253</v>
      </c>
      <c r="D569" s="30" t="s">
        <v>124</v>
      </c>
      <c r="E569" s="30" t="s">
        <v>200</v>
      </c>
      <c r="F569" s="30" t="s">
        <v>19</v>
      </c>
      <c r="G569" s="31" t="n">
        <v>-2</v>
      </c>
      <c r="H569" s="32" t="n">
        <v>1371.8</v>
      </c>
      <c r="I569" s="32" t="n">
        <v>2743.6</v>
      </c>
      <c r="J569" s="32" t="n">
        <v>0</v>
      </c>
      <c r="K569" s="32" t="n">
        <v>-4.94</v>
      </c>
      <c r="L569" s="32" t="n">
        <v>-0</v>
      </c>
      <c r="M569" s="6" t="s">
        <f>=I569+J569+K569+L569</f>
      </c>
      <c r="N569" s="30"/>
    </row>
    <row collapsed="false" customFormat="false" customHeight="false" hidden="false" ht="12.1" outlineLevel="0" r="570">
      <c r="A570" s="20" t="n">
        <v>46140.971909722</v>
      </c>
      <c r="B570" s="16" t="s">
        <v>16</v>
      </c>
      <c r="C570" s="16" t="s">
        <v>262</v>
      </c>
      <c r="D570" s="16" t="s">
        <v>122</v>
      </c>
      <c r="E570" s="16" t="s">
        <v>17</v>
      </c>
      <c r="F570" s="16" t="s">
        <v>19</v>
      </c>
      <c r="G570" s="7" t="n">
        <v>3</v>
      </c>
      <c r="H570" s="6" t="n">
        <v>59.959</v>
      </c>
      <c r="I570" s="6" t="n">
        <v>-1798.77</v>
      </c>
      <c r="J570" s="6" t="n">
        <v>-45.63</v>
      </c>
      <c r="K570" s="6" t="n">
        <v>-2.85</v>
      </c>
      <c r="L570" s="6" t="n">
        <v>-0</v>
      </c>
      <c r="M570" s="6" t="s">
        <f>=I570+J570+K570+L570</f>
      </c>
      <c r="N570" s="16"/>
    </row>
    <row collapsed="false" customFormat="false" customHeight="false" hidden="false" ht="12.1" outlineLevel="0" r="571">
      <c r="A571" s="20" t="n">
        <v>46140.973043981</v>
      </c>
      <c r="B571" s="16" t="s">
        <v>22</v>
      </c>
      <c r="C571" s="16" t="s">
        <v>284</v>
      </c>
      <c r="D571" s="16" t="s">
        <v>122</v>
      </c>
      <c r="E571" s="16" t="s">
        <v>17</v>
      </c>
      <c r="F571" s="16" t="s">
        <v>19</v>
      </c>
      <c r="G571" s="7" t="n">
        <v>16</v>
      </c>
      <c r="H571" s="6" t="n">
        <v>61.976</v>
      </c>
      <c r="I571" s="6" t="n">
        <v>-9916.16</v>
      </c>
      <c r="J571" s="6" t="n">
        <v>-236.32</v>
      </c>
      <c r="K571" s="6" t="n">
        <v>-15.71</v>
      </c>
      <c r="L571" s="6" t="n">
        <v>-0</v>
      </c>
      <c r="M571" s="6" t="s">
        <f>=I571+J571+K571+L571</f>
      </c>
      <c r="N571" s="16"/>
    </row>
    <row collapsed="false" customFormat="false" customHeight="false" hidden="false" ht="12.1" outlineLevel="0" r="572">
      <c r="A572" s="20" t="n">
        <v>46140.973043981</v>
      </c>
      <c r="B572" s="16" t="s">
        <v>22</v>
      </c>
      <c r="C572" s="16" t="s">
        <v>284</v>
      </c>
      <c r="D572" s="16" t="s">
        <v>122</v>
      </c>
      <c r="E572" s="16" t="s">
        <v>17</v>
      </c>
      <c r="F572" s="16" t="s">
        <v>19</v>
      </c>
      <c r="G572" s="7" t="n">
        <v>1</v>
      </c>
      <c r="H572" s="6" t="n">
        <v>61.975</v>
      </c>
      <c r="I572" s="6" t="n">
        <v>-619.75</v>
      </c>
      <c r="J572" s="6" t="n">
        <v>-14.77</v>
      </c>
      <c r="K572" s="6" t="n">
        <v>-0.98</v>
      </c>
      <c r="L572" s="6" t="n">
        <v>-0</v>
      </c>
      <c r="M572" s="6" t="s">
        <f>=I572+J572+K572+L572</f>
      </c>
      <c r="N572" s="16"/>
    </row>
    <row collapsed="false" customFormat="false" customHeight="false" hidden="false" ht="12.1" outlineLevel="0" r="573">
      <c r="A573" s="20" t="n">
        <v>46140.973969907</v>
      </c>
      <c r="B573" s="16" t="s">
        <v>22</v>
      </c>
      <c r="C573" s="16" t="s">
        <v>284</v>
      </c>
      <c r="D573" s="16" t="s">
        <v>122</v>
      </c>
      <c r="E573" s="16" t="s">
        <v>17</v>
      </c>
      <c r="F573" s="16" t="s">
        <v>19</v>
      </c>
      <c r="G573" s="7" t="n">
        <v>15</v>
      </c>
      <c r="H573" s="6" t="n">
        <v>61.976</v>
      </c>
      <c r="I573" s="6" t="n">
        <v>-9296.4</v>
      </c>
      <c r="J573" s="6" t="n">
        <v>-221.55</v>
      </c>
      <c r="K573" s="6" t="n">
        <v>-14.73</v>
      </c>
      <c r="L573" s="6" t="n">
        <v>-0</v>
      </c>
      <c r="M573" s="6" t="s">
        <f>=I573+J573+K573+L573</f>
      </c>
      <c r="N573" s="16"/>
    </row>
    <row collapsed="false" customFormat="false" customHeight="false" hidden="false" ht="12.1" outlineLevel="0" r="574">
      <c r="A574" s="20" t="n">
        <v>46140.974861111</v>
      </c>
      <c r="B574" s="16" t="s">
        <v>34</v>
      </c>
      <c r="C574" s="16" t="s">
        <v>285</v>
      </c>
      <c r="D574" s="16" t="s">
        <v>122</v>
      </c>
      <c r="E574" s="16" t="s">
        <v>17</v>
      </c>
      <c r="F574" s="16" t="s">
        <v>19</v>
      </c>
      <c r="G574" s="7" t="n">
        <v>12</v>
      </c>
      <c r="H574" s="6" t="n">
        <v>88.587</v>
      </c>
      <c r="I574" s="6" t="n">
        <v>-10630.44</v>
      </c>
      <c r="J574" s="6" t="n">
        <v>-138.12</v>
      </c>
      <c r="K574" s="6" t="n">
        <v>-16.85</v>
      </c>
      <c r="L574" s="6" t="n">
        <v>-0</v>
      </c>
      <c r="M574" s="6" t="s">
        <f>=I574+J574+K574+L574</f>
      </c>
      <c r="N574" s="16"/>
    </row>
    <row collapsed="false" customFormat="false" customHeight="false" hidden="false" ht="12.1" outlineLevel="0" r="575">
      <c r="A575" s="20" t="n">
        <v>46140.979930556</v>
      </c>
      <c r="B575" s="16" t="s">
        <v>16</v>
      </c>
      <c r="C575" s="16" t="s">
        <v>262</v>
      </c>
      <c r="D575" s="16" t="s">
        <v>122</v>
      </c>
      <c r="E575" s="16" t="s">
        <v>17</v>
      </c>
      <c r="F575" s="16" t="s">
        <v>19</v>
      </c>
      <c r="G575" s="7" t="n">
        <v>5</v>
      </c>
      <c r="H575" s="6" t="n">
        <v>59.959</v>
      </c>
      <c r="I575" s="6" t="n">
        <v>-2997.95</v>
      </c>
      <c r="J575" s="6" t="n">
        <v>-76.05</v>
      </c>
      <c r="K575" s="6" t="n">
        <v>-4.76</v>
      </c>
      <c r="L575" s="6" t="n">
        <v>-0</v>
      </c>
      <c r="M575" s="6" t="s">
        <f>=I575+J575+K575+L575</f>
      </c>
      <c r="N575" s="16"/>
    </row>
    <row collapsed="false" customFormat="false" customHeight="false" hidden="false" ht="12.1" outlineLevel="0" r="576">
      <c r="A576" s="20" t="n">
        <v>46140.979988426</v>
      </c>
      <c r="B576" s="16" t="s">
        <v>16</v>
      </c>
      <c r="C576" s="16" t="s">
        <v>262</v>
      </c>
      <c r="D576" s="16" t="s">
        <v>122</v>
      </c>
      <c r="E576" s="16" t="s">
        <v>17</v>
      </c>
      <c r="F576" s="16" t="s">
        <v>19</v>
      </c>
      <c r="G576" s="7" t="n">
        <v>7</v>
      </c>
      <c r="H576" s="6" t="n">
        <v>59.959</v>
      </c>
      <c r="I576" s="6" t="n">
        <v>-4197.13</v>
      </c>
      <c r="J576" s="6" t="n">
        <v>-106.47</v>
      </c>
      <c r="K576" s="6" t="n">
        <v>-6.66</v>
      </c>
      <c r="L576" s="6" t="n">
        <v>-0</v>
      </c>
      <c r="M576" s="6" t="s">
        <f>=I576+J576+K576+L576</f>
      </c>
      <c r="N576" s="16"/>
    </row>
    <row collapsed="false" customFormat="false" customHeight="false" hidden="false" ht="12.1" outlineLevel="0" r="577">
      <c r="A577" s="20" t="n">
        <v>46140.979988426</v>
      </c>
      <c r="B577" s="16" t="s">
        <v>16</v>
      </c>
      <c r="C577" s="16" t="s">
        <v>262</v>
      </c>
      <c r="D577" s="16" t="s">
        <v>122</v>
      </c>
      <c r="E577" s="16" t="s">
        <v>17</v>
      </c>
      <c r="F577" s="16" t="s">
        <v>19</v>
      </c>
      <c r="G577" s="7" t="n">
        <v>5</v>
      </c>
      <c r="H577" s="6" t="n">
        <v>59.959</v>
      </c>
      <c r="I577" s="6" t="n">
        <v>-2997.95</v>
      </c>
      <c r="J577" s="6" t="n">
        <v>-76.05</v>
      </c>
      <c r="K577" s="6" t="n">
        <v>-4.76</v>
      </c>
      <c r="L577" s="6" t="n">
        <v>-0</v>
      </c>
      <c r="M577" s="6" t="s">
        <f>=I577+J577+K577+L577</f>
      </c>
      <c r="N577" s="16"/>
    </row>
    <row collapsed="false" customFormat="false" customHeight="false" hidden="false" ht="12.1" outlineLevel="0" r="578">
      <c r="A578" s="20" t="n">
        <v>46140.98125</v>
      </c>
      <c r="B578" s="16" t="s">
        <v>16</v>
      </c>
      <c r="C578" s="16" t="s">
        <v>262</v>
      </c>
      <c r="D578" s="16" t="s">
        <v>122</v>
      </c>
      <c r="E578" s="16" t="s">
        <v>17</v>
      </c>
      <c r="F578" s="16" t="s">
        <v>19</v>
      </c>
      <c r="G578" s="7" t="n">
        <v>1</v>
      </c>
      <c r="H578" s="6" t="n">
        <v>59.987</v>
      </c>
      <c r="I578" s="6" t="n">
        <v>-599.87</v>
      </c>
      <c r="J578" s="6" t="n">
        <v>-15.21</v>
      </c>
      <c r="K578" s="6" t="n">
        <v>-0.95</v>
      </c>
      <c r="L578" s="6" t="n">
        <v>-0</v>
      </c>
      <c r="M578" s="6" t="s">
        <f>=I578+J578+K578+L578</f>
      </c>
      <c r="N578" s="16"/>
    </row>
    <row collapsed="false" customFormat="false" customHeight="false" hidden="false" ht="12.1" outlineLevel="0" r="579">
      <c r="A579" s="20" t="n">
        <v>46140.982280093</v>
      </c>
      <c r="B579" s="16" t="s">
        <v>147</v>
      </c>
      <c r="C579" s="16" t="s">
        <v>228</v>
      </c>
      <c r="D579" s="16" t="s">
        <v>122</v>
      </c>
      <c r="E579" s="16" t="s">
        <v>229</v>
      </c>
      <c r="F579" s="16" t="s">
        <v>19</v>
      </c>
      <c r="G579" s="7" t="n">
        <v>50</v>
      </c>
      <c r="H579" s="6" t="n">
        <v>1.9782</v>
      </c>
      <c r="I579" s="6" t="n">
        <v>-98.91</v>
      </c>
      <c r="J579" s="6" t="n">
        <v>-0</v>
      </c>
      <c r="K579" s="6" t="n">
        <v>-0</v>
      </c>
      <c r="L579" s="6" t="n">
        <v>-0</v>
      </c>
      <c r="M579" s="6" t="s">
        <f>=I579+J579+K579+L579</f>
      </c>
      <c r="N579" s="16"/>
    </row>
    <row collapsed="false" customFormat="false" customHeight="false" hidden="false" ht="12.1" outlineLevel="0" r="580">
      <c r="A580" s="21" t="n">
        <v>46141.020636574</v>
      </c>
      <c r="B580" s="22" t="s">
        <v>212</v>
      </c>
      <c r="C580" s="22" t="s">
        <v>286</v>
      </c>
      <c r="D580" s="22" t="s">
        <v>212</v>
      </c>
      <c r="E580" s="22" t="s">
        <v>212</v>
      </c>
      <c r="F580" s="22" t="s">
        <v>19</v>
      </c>
      <c r="G580" s="23" t="n">
        <v>1</v>
      </c>
      <c r="H580" s="24" t="n">
        <v>82.46</v>
      </c>
      <c r="I580" s="24" t="n">
        <v>82.46</v>
      </c>
      <c r="J580" s="24" t="n">
        <v>0</v>
      </c>
      <c r="K580" s="24" t="n">
        <v>-0</v>
      </c>
      <c r="L580" s="24" t="n">
        <v>-0</v>
      </c>
      <c r="M580" s="6" t="s">
        <f>=I580+J580+K580+L580</f>
      </c>
      <c r="N580" s="22"/>
    </row>
    <row collapsed="false" customFormat="false" customHeight="false" hidden="false" ht="12.1" outlineLevel="0" r="581">
      <c r="A581" s="29" t="n">
        <v>46142.441122685</v>
      </c>
      <c r="B581" s="30" t="s">
        <v>147</v>
      </c>
      <c r="C581" s="30" t="s">
        <v>228</v>
      </c>
      <c r="D581" s="30" t="s">
        <v>124</v>
      </c>
      <c r="E581" s="30" t="s">
        <v>229</v>
      </c>
      <c r="F581" s="30" t="s">
        <v>19</v>
      </c>
      <c r="G581" s="31" t="n">
        <v>-12</v>
      </c>
      <c r="H581" s="32" t="n">
        <v>1.982</v>
      </c>
      <c r="I581" s="32" t="n">
        <v>23.78</v>
      </c>
      <c r="J581" s="32" t="n">
        <v>0</v>
      </c>
      <c r="K581" s="32" t="n">
        <v>-0</v>
      </c>
      <c r="L581" s="32" t="n">
        <v>-0</v>
      </c>
      <c r="M581" s="6" t="s">
        <f>=I581+J581+K581+L581</f>
      </c>
      <c r="N581" s="30"/>
    </row>
    <row collapsed="false" customFormat="false" customHeight="false" hidden="false" ht="12.1" outlineLevel="0" r="582">
      <c r="A582" s="21" t="n">
        <v>46169.020636574</v>
      </c>
      <c r="B582" s="22" t="s">
        <v>212</v>
      </c>
      <c r="C582" s="22" t="s">
        <v>287</v>
      </c>
      <c r="D582" s="22" t="s">
        <v>212</v>
      </c>
      <c r="E582" s="22" t="s">
        <v>212</v>
      </c>
      <c r="F582" s="22" t="s">
        <v>19</v>
      </c>
      <c r="G582" s="23" t="n">
        <v>1</v>
      </c>
      <c r="H582" s="24" t="n">
        <v>1038.36</v>
      </c>
      <c r="I582" s="24" t="n">
        <v>1038.36</v>
      </c>
      <c r="J582" s="24" t="n">
        <v>0</v>
      </c>
      <c r="K582" s="24" t="n">
        <v>-0</v>
      </c>
      <c r="L582" s="24" t="n">
        <v>-0</v>
      </c>
      <c r="M582" s="6" t="s">
        <f>=I582+J582+K582+L582</f>
      </c>
      <c r="N582" s="22"/>
    </row>
    <row collapsed="false" customFormat="false" customHeight="false" hidden="false" ht="12.1" outlineLevel="0" r="583">
      <c r="A583" s="20" t="n">
        <v>46169.646099537</v>
      </c>
      <c r="B583" s="16" t="s">
        <v>38</v>
      </c>
      <c r="C583" s="16" t="s">
        <v>280</v>
      </c>
      <c r="D583" s="16" t="s">
        <v>122</v>
      </c>
      <c r="E583" s="16" t="s">
        <v>17</v>
      </c>
      <c r="F583" s="16" t="s">
        <v>19</v>
      </c>
      <c r="G583" s="7" t="n">
        <v>1</v>
      </c>
      <c r="H583" s="6" t="n">
        <v>87.799</v>
      </c>
      <c r="I583" s="6" t="n">
        <v>-877.99</v>
      </c>
      <c r="J583" s="6" t="n">
        <v>-59.07</v>
      </c>
      <c r="K583" s="6" t="n">
        <v>-1.39</v>
      </c>
      <c r="L583" s="6" t="n">
        <v>-0</v>
      </c>
      <c r="M583" s="6" t="s">
        <f>=I583+J583+K583+L583</f>
      </c>
      <c r="N583" s="16"/>
    </row>
    <row collapsed="false" customFormat="false" customHeight="false" hidden="false" ht="12.1" outlineLevel="0" r="584">
      <c r="A584" s="21" t="n">
        <v>46176.020636574</v>
      </c>
      <c r="B584" s="22" t="s">
        <v>212</v>
      </c>
      <c r="C584" s="22" t="s">
        <v>288</v>
      </c>
      <c r="D584" s="22" t="s">
        <v>212</v>
      </c>
      <c r="E584" s="22" t="s">
        <v>212</v>
      </c>
      <c r="F584" s="22" t="s">
        <v>19</v>
      </c>
      <c r="G584" s="23" t="n">
        <v>1</v>
      </c>
      <c r="H584" s="24" t="n">
        <v>549.72</v>
      </c>
      <c r="I584" s="24" t="n">
        <v>549.72</v>
      </c>
      <c r="J584" s="24" t="n">
        <v>0</v>
      </c>
      <c r="K584" s="24" t="n">
        <v>-0</v>
      </c>
      <c r="L584" s="24" t="n">
        <v>-0</v>
      </c>
      <c r="M584" s="6" t="s">
        <f>=I584+J584+K584+L584</f>
      </c>
      <c r="N584" s="22"/>
    </row>
    <row collapsed="false" customFormat="false" customHeight="false" hidden="false" ht="12.1" outlineLevel="0" r="585">
      <c r="A585" s="20" t="n">
        <v>46176.747766204</v>
      </c>
      <c r="B585" s="16" t="s">
        <v>16</v>
      </c>
      <c r="C585" s="16" t="s">
        <v>262</v>
      </c>
      <c r="D585" s="16" t="s">
        <v>122</v>
      </c>
      <c r="E585" s="16" t="s">
        <v>17</v>
      </c>
      <c r="F585" s="16" t="s">
        <v>19</v>
      </c>
      <c r="G585" s="7" t="n">
        <v>1</v>
      </c>
      <c r="H585" s="6" t="n">
        <v>59.648</v>
      </c>
      <c r="I585" s="6" t="n">
        <v>-596.48</v>
      </c>
      <c r="J585" s="6" t="n">
        <v>-21.23</v>
      </c>
      <c r="K585" s="6" t="n">
        <v>-1.55</v>
      </c>
      <c r="L585" s="6" t="n">
        <v>-0</v>
      </c>
      <c r="M585" s="6" t="s">
        <f>=I585+J585+K585+L585</f>
      </c>
      <c r="N585" s="16"/>
    </row>
    <row collapsed="false" customFormat="false" customHeight="false" hidden="false" ht="12.1" outlineLevel="0" r="586">
      <c r="A586" s="20" t="n">
        <v>46176.747986111</v>
      </c>
      <c r="B586" s="16" t="s">
        <v>147</v>
      </c>
      <c r="C586" s="16" t="s">
        <v>228</v>
      </c>
      <c r="D586" s="16" t="s">
        <v>122</v>
      </c>
      <c r="E586" s="16" t="s">
        <v>229</v>
      </c>
      <c r="F586" s="16" t="s">
        <v>19</v>
      </c>
      <c r="G586" s="7" t="n">
        <v>16</v>
      </c>
      <c r="H586" s="6" t="n">
        <v>2.0055</v>
      </c>
      <c r="I586" s="6" t="n">
        <v>-32.09</v>
      </c>
      <c r="J586" s="6" t="n">
        <v>-0</v>
      </c>
      <c r="K586" s="6" t="n">
        <v>-0</v>
      </c>
      <c r="L586" s="6" t="n">
        <v>-0</v>
      </c>
      <c r="M586" s="6" t="s">
        <f>=I586+J586+K586+L586</f>
      </c>
      <c r="N586" s="16"/>
    </row>
    <row collapsed="false" customFormat="false" customHeight="false" hidden="false" ht="12.1" outlineLevel="0" r="587">
      <c r="A587" s="21" t="n">
        <v>46197.020636574</v>
      </c>
      <c r="B587" s="22" t="s">
        <v>212</v>
      </c>
      <c r="C587" s="22" t="s">
        <v>289</v>
      </c>
      <c r="D587" s="22" t="s">
        <v>212</v>
      </c>
      <c r="E587" s="22" t="s">
        <v>212</v>
      </c>
      <c r="F587" s="22" t="s">
        <v>19</v>
      </c>
      <c r="G587" s="23" t="n">
        <v>1</v>
      </c>
      <c r="H587" s="24" t="n">
        <v>538.56</v>
      </c>
      <c r="I587" s="24" t="n">
        <v>538.56</v>
      </c>
      <c r="J587" s="24" t="n">
        <v>0</v>
      </c>
      <c r="K587" s="24" t="n">
        <v>-0</v>
      </c>
      <c r="L587" s="24" t="n">
        <v>-0</v>
      </c>
      <c r="M587" s="6" t="s">
        <f>=I587+J587+K587+L587</f>
      </c>
      <c r="N587" s="22"/>
    </row>
    <row collapsed="false" customFormat="false" customHeight="false" hidden="false" ht="12.1" outlineLevel="0" r="588">
      <c r="A588" s="21" t="n">
        <v>46205.020636574</v>
      </c>
      <c r="B588" s="22" t="s">
        <v>198</v>
      </c>
      <c r="C588" s="22" t="s">
        <v>112</v>
      </c>
      <c r="D588" s="22" t="s">
        <v>198</v>
      </c>
      <c r="E588" s="22" t="s">
        <v>198</v>
      </c>
      <c r="F588" s="22" t="s">
        <v>19</v>
      </c>
      <c r="G588" s="23" t="n">
        <v>1</v>
      </c>
      <c r="H588" s="24" t="n">
        <v>60</v>
      </c>
      <c r="I588" s="24" t="n">
        <v>60</v>
      </c>
      <c r="J588" s="24" t="n">
        <v>0</v>
      </c>
      <c r="K588" s="24" t="n">
        <v>-0</v>
      </c>
      <c r="L588" s="24" t="n">
        <v>-0</v>
      </c>
      <c r="M588" s="6" t="s">
        <f>=I588+J588+K588+L588</f>
      </c>
      <c r="N588" s="22"/>
    </row>
    <row collapsed="false" customFormat="false" customHeight="false" hidden="false" ht="12.1" outlineLevel="0" r="589">
      <c r="A589" s="20" t="n">
        <v>46205.433958333</v>
      </c>
      <c r="B589" s="16" t="s">
        <v>16</v>
      </c>
      <c r="C589" s="16" t="s">
        <v>262</v>
      </c>
      <c r="D589" s="16" t="s">
        <v>122</v>
      </c>
      <c r="E589" s="16" t="s">
        <v>17</v>
      </c>
      <c r="F589" s="16" t="s">
        <v>19</v>
      </c>
      <c r="G589" s="7" t="n">
        <v>1</v>
      </c>
      <c r="H589" s="6" t="n">
        <v>55.558</v>
      </c>
      <c r="I589" s="6" t="n">
        <v>-555.58</v>
      </c>
      <c r="J589" s="6" t="n">
        <v>-26.07</v>
      </c>
      <c r="K589" s="6" t="n">
        <v>-1.48</v>
      </c>
      <c r="L589" s="6" t="n">
        <v>-0</v>
      </c>
      <c r="M589" s="6" t="s">
        <f>=I589+J589+K589+L589</f>
      </c>
      <c r="N589" s="16"/>
    </row>
    <row collapsed="false" customFormat="false" customHeight="false" hidden="false" ht="12.1" outlineLevel="0" r="590">
      <c r="A590" s="20" t="n">
        <v>46211.731805556</v>
      </c>
      <c r="B590" s="16" t="s">
        <v>147</v>
      </c>
      <c r="C590" s="16" t="s">
        <v>228</v>
      </c>
      <c r="D590" s="16" t="s">
        <v>122</v>
      </c>
      <c r="E590" s="16" t="s">
        <v>229</v>
      </c>
      <c r="F590" s="16" t="s">
        <v>19</v>
      </c>
      <c r="G590" s="7" t="n">
        <v>8</v>
      </c>
      <c r="H590" s="6" t="n">
        <v>2.0322</v>
      </c>
      <c r="I590" s="6" t="n">
        <v>-16.26</v>
      </c>
      <c r="J590" s="6" t="n">
        <v>-0</v>
      </c>
      <c r="K590" s="6" t="n">
        <v>-0</v>
      </c>
      <c r="L590" s="6" t="n">
        <v>-0</v>
      </c>
      <c r="M590" s="6" t="s">
        <f>=I590+J590+K590+L590</f>
      </c>
      <c r="N590" s="16"/>
    </row>
    <row collapsed="false" customFormat="false" customHeight="false" hidden="false" ht="12.1" outlineLevel="0" r="591">
      <c r="A591" s="21" t="n">
        <v>46232.020636574</v>
      </c>
      <c r="B591" s="22" t="s">
        <v>212</v>
      </c>
      <c r="C591" s="22" t="s">
        <v>290</v>
      </c>
      <c r="D591" s="22" t="s">
        <v>212</v>
      </c>
      <c r="E591" s="22" t="s">
        <v>212</v>
      </c>
      <c r="F591" s="22" t="s">
        <v>19</v>
      </c>
      <c r="G591" s="23" t="n">
        <v>1</v>
      </c>
      <c r="H591" s="24" t="n">
        <v>1095.12</v>
      </c>
      <c r="I591" s="24" t="n">
        <v>1095.12</v>
      </c>
      <c r="J591" s="24" t="n">
        <v>0</v>
      </c>
      <c r="K591" s="24" t="n">
        <v>-0</v>
      </c>
      <c r="L591" s="24" t="n">
        <v>-0</v>
      </c>
      <c r="M591" s="6" t="s">
        <f>=I591+J591+K591+L591</f>
      </c>
      <c r="N591" s="22"/>
    </row>
    <row collapsed="false" customFormat="false" customHeight="false" hidden="false" ht="12.1" outlineLevel="0" r="592">
      <c r="A592" s="20" t="n">
        <v>46232.605706019</v>
      </c>
      <c r="B592" s="16" t="s">
        <v>22</v>
      </c>
      <c r="C592" s="16" t="s">
        <v>284</v>
      </c>
      <c r="D592" s="16" t="s">
        <v>122</v>
      </c>
      <c r="E592" s="16" t="s">
        <v>17</v>
      </c>
      <c r="F592" s="16" t="s">
        <v>19</v>
      </c>
      <c r="G592" s="7" t="n">
        <v>1</v>
      </c>
      <c r="H592" s="6" t="n">
        <v>59.45</v>
      </c>
      <c r="I592" s="6" t="n">
        <v>-594.5</v>
      </c>
      <c r="J592" s="6" t="n">
        <v>-32.41</v>
      </c>
      <c r="K592" s="6" t="n">
        <v>-1.54</v>
      </c>
      <c r="L592" s="6" t="n">
        <v>-0</v>
      </c>
      <c r="M592" s="6" t="s">
        <f>=I592+J592+K592+L592</f>
      </c>
      <c r="N592" s="16"/>
    </row>
    <row collapsed="false" customFormat="false" customHeight="false" hidden="false" ht="12.1" outlineLevel="0" r="593">
      <c r="A593" s="20" t="n">
        <v>46232.606412037</v>
      </c>
      <c r="B593" s="16" t="s">
        <v>147</v>
      </c>
      <c r="C593" s="16" t="s">
        <v>228</v>
      </c>
      <c r="D593" s="16" t="s">
        <v>122</v>
      </c>
      <c r="E593" s="16" t="s">
        <v>229</v>
      </c>
      <c r="F593" s="16" t="s">
        <v>19</v>
      </c>
      <c r="G593" s="7" t="n">
        <v>227</v>
      </c>
      <c r="H593" s="6" t="n">
        <v>2.0488</v>
      </c>
      <c r="I593" s="6" t="n">
        <v>-465.08</v>
      </c>
      <c r="J593" s="6" t="n">
        <v>-0</v>
      </c>
      <c r="K593" s="6" t="n">
        <v>-0</v>
      </c>
      <c r="L593" s="6" t="n">
        <v>-0</v>
      </c>
      <c r="M593" s="6" t="s">
        <f>=I593+J593+K593+L593</f>
      </c>
      <c r="N593" s="16"/>
    </row>
    <row collapsed="false" customFormat="false" customHeight="false" hidden="false" ht="12.1" outlineLevel="0" r="594">
      <c r="A594" s="21" t="n">
        <v>46246.020636574</v>
      </c>
      <c r="B594" s="22" t="s">
        <v>212</v>
      </c>
      <c r="C594" s="22" t="s">
        <v>291</v>
      </c>
      <c r="D594" s="22" t="s">
        <v>212</v>
      </c>
      <c r="E594" s="22" t="s">
        <v>212</v>
      </c>
      <c r="F594" s="22" t="s">
        <v>19</v>
      </c>
      <c r="G594" s="23" t="n">
        <v>1</v>
      </c>
      <c r="H594" s="24" t="n">
        <v>1151.7</v>
      </c>
      <c r="I594" s="24" t="n">
        <v>1151.7</v>
      </c>
      <c r="J594" s="24" t="n">
        <v>0</v>
      </c>
      <c r="K594" s="24" t="n">
        <v>-0</v>
      </c>
      <c r="L594" s="24" t="n">
        <v>-0</v>
      </c>
      <c r="M594" s="6" t="s">
        <f>=I594+J594+K594+L594</f>
      </c>
      <c r="N594" s="22"/>
    </row>
    <row collapsed="false" customFormat="false" customHeight="false" hidden="false" ht="12.1" outlineLevel="0" r="595">
      <c r="A595" s="20" t="n">
        <v>46246.570717593</v>
      </c>
      <c r="B595" s="16" t="s">
        <v>34</v>
      </c>
      <c r="C595" s="16" t="s">
        <v>285</v>
      </c>
      <c r="D595" s="16" t="s">
        <v>122</v>
      </c>
      <c r="E595" s="16" t="s">
        <v>17</v>
      </c>
      <c r="F595" s="16" t="s">
        <v>19</v>
      </c>
      <c r="G595" s="7" t="n">
        <v>1</v>
      </c>
      <c r="H595" s="6" t="n">
        <v>84.995</v>
      </c>
      <c r="I595" s="6" t="n">
        <v>-849.95</v>
      </c>
      <c r="J595" s="6" t="n">
        <v>-46.36</v>
      </c>
      <c r="K595" s="6" t="n">
        <v>-2.19</v>
      </c>
      <c r="L595" s="6" t="n">
        <v>-0</v>
      </c>
      <c r="M595" s="6" t="s">
        <f>=I595+J595+K595+L595</f>
      </c>
      <c r="N595" s="16"/>
    </row>
    <row collapsed="false" customFormat="false" customHeight="false" hidden="false" ht="12.1" outlineLevel="0" r="596">
      <c r="A596" s="20" t="n">
        <v>46246.571111111</v>
      </c>
      <c r="B596" s="16" t="s">
        <v>147</v>
      </c>
      <c r="C596" s="16" t="s">
        <v>228</v>
      </c>
      <c r="D596" s="16" t="s">
        <v>122</v>
      </c>
      <c r="E596" s="16" t="s">
        <v>229</v>
      </c>
      <c r="F596" s="16" t="s">
        <v>19</v>
      </c>
      <c r="G596" s="7" t="n">
        <v>123</v>
      </c>
      <c r="H596" s="6" t="n">
        <v>2.0596</v>
      </c>
      <c r="I596" s="6" t="n">
        <v>-253.33</v>
      </c>
      <c r="J596" s="6" t="n">
        <v>-0</v>
      </c>
      <c r="K596" s="6" t="n">
        <v>-0</v>
      </c>
      <c r="L596" s="6" t="n">
        <v>-0</v>
      </c>
      <c r="M596" s="6" t="s">
        <f>=I596+J596+K596+L596</f>
      </c>
      <c r="N596" s="16"/>
    </row>
    <row collapsed="false" customFormat="false" customHeight="false" hidden="false" ht="12.1" outlineLevel="0" r="597">
      <c r="A597" s="29" t="n">
        <v>46265.427719907</v>
      </c>
      <c r="B597" s="30" t="s">
        <v>147</v>
      </c>
      <c r="C597" s="30" t="s">
        <v>228</v>
      </c>
      <c r="D597" s="30" t="s">
        <v>124</v>
      </c>
      <c r="E597" s="30" t="s">
        <v>229</v>
      </c>
      <c r="F597" s="30" t="s">
        <v>19</v>
      </c>
      <c r="G597" s="31" t="n">
        <v>-405</v>
      </c>
      <c r="H597" s="32" t="n">
        <v>2.074</v>
      </c>
      <c r="I597" s="32" t="n">
        <v>839.97</v>
      </c>
      <c r="J597" s="32" t="n">
        <v>0</v>
      </c>
      <c r="K597" s="32" t="n">
        <v>-0</v>
      </c>
      <c r="L597" s="32" t="n">
        <v>-0</v>
      </c>
      <c r="M597" s="6" t="s">
        <f>=I597+J597+K597+L597</f>
      </c>
      <c r="N597" s="30"/>
    </row>
    <row collapsed="false" customFormat="false" customHeight="false" hidden="false" ht="12.1" outlineLevel="0" r="598">
      <c r="A598" s="29" t="n">
        <v>46265.428657407</v>
      </c>
      <c r="B598" s="30" t="s">
        <v>147</v>
      </c>
      <c r="C598" s="30" t="s">
        <v>228</v>
      </c>
      <c r="D598" s="30" t="s">
        <v>124</v>
      </c>
      <c r="E598" s="30" t="s">
        <v>229</v>
      </c>
      <c r="F598" s="30" t="s">
        <v>19</v>
      </c>
      <c r="G598" s="31" t="n">
        <v>-7</v>
      </c>
      <c r="H598" s="32" t="n">
        <v>2.074</v>
      </c>
      <c r="I598" s="32" t="n">
        <v>14.52</v>
      </c>
      <c r="J598" s="32" t="n">
        <v>0</v>
      </c>
      <c r="K598" s="32" t="n">
        <v>-0</v>
      </c>
      <c r="L598" s="32" t="n">
        <v>-0</v>
      </c>
      <c r="M598" s="6" t="s">
        <f>=I598+J598+K598+L598</f>
      </c>
      <c r="N598" s="30"/>
    </row>
    <row collapsed="false" customFormat="false" customHeight="false" hidden="false" ht="12.1" outlineLevel="0" r="599">
      <c r="A599" s="20" t="n">
        <v>46265.42931713</v>
      </c>
      <c r="B599" s="16" t="s">
        <v>30</v>
      </c>
      <c r="C599" s="16" t="s">
        <v>282</v>
      </c>
      <c r="D599" s="16" t="s">
        <v>122</v>
      </c>
      <c r="E599" s="16" t="s">
        <v>17</v>
      </c>
      <c r="F599" s="16" t="s">
        <v>19</v>
      </c>
      <c r="G599" s="7" t="n">
        <v>1</v>
      </c>
      <c r="H599" s="6" t="n">
        <v>82.074</v>
      </c>
      <c r="I599" s="6" t="n">
        <v>-820.74</v>
      </c>
      <c r="J599" s="6" t="n">
        <v>-32.55</v>
      </c>
      <c r="K599" s="6" t="n">
        <v>-2.12</v>
      </c>
      <c r="L599" s="6" t="n">
        <v>-0</v>
      </c>
      <c r="M599" s="6" t="s">
        <f>=I599+J599+K599+L599</f>
      </c>
      <c r="N599" s="16"/>
    </row>
    <row collapsed="false" customFormat="false" customHeight="false" hidden="false" ht="12.1" outlineLevel="0"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 t="s">
        <v>292</v>
      </c>
      <c r="M600" s="5" t="s">
        <f>=SUM(M2:M599)</f>
      </c>
      <c r="N600" s="4"/>
    </row>
  </sheetData>
  <autoFilter ref="A1:N60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58</v>
      </c>
      <c r="B1" s="34" t="s">
        <v>293</v>
      </c>
      <c r="C1" s="34" t="s">
        <v>0</v>
      </c>
      <c r="D1" s="34" t="s">
        <v>2</v>
      </c>
      <c r="E1" s="34" t="s">
        <v>294</v>
      </c>
      <c r="F1" s="34" t="s">
        <v>3</v>
      </c>
      <c r="G1" s="34" t="s">
        <v>295</v>
      </c>
      <c r="H1" s="34" t="s">
        <v>296</v>
      </c>
      <c r="I1" s="34" t="s">
        <v>297</v>
      </c>
      <c r="J1" s="34" t="s">
        <v>298</v>
      </c>
      <c r="K1" s="34" t="s">
        <v>299</v>
      </c>
      <c r="L1" s="34" t="s">
        <v>300</v>
      </c>
      <c r="M1" s="34" t="s">
        <v>301</v>
      </c>
      <c r="N1" s="34" t="s">
        <v>302</v>
      </c>
    </row>
    <row collapsed="false" customFormat="false" customHeight="false" hidden="false" ht="12.1" outlineLevel="0" r="2">
      <c r="A2" s="33" t="n">
        <v>45461</v>
      </c>
      <c r="B2" s="16" t="s">
        <v>303</v>
      </c>
      <c r="C2" s="16" t="s">
        <v>140</v>
      </c>
      <c r="D2" s="16" t="s">
        <v>304</v>
      </c>
      <c r="E2" s="7" t="n">
        <v>15</v>
      </c>
      <c r="F2" s="16" t="s">
        <v>19</v>
      </c>
      <c r="G2" s="6" t="n">
        <v>38.3</v>
      </c>
      <c r="H2" s="6" t="n">
        <v>1555.6</v>
      </c>
      <c r="I2" s="6" t="n">
        <v>1825.06</v>
      </c>
      <c r="J2" s="6" t="n">
        <v>75</v>
      </c>
      <c r="K2" s="6" t="n">
        <v>574.5</v>
      </c>
      <c r="L2" s="6" t="n">
        <v>499.5</v>
      </c>
      <c r="M2" s="6" t="n">
        <v>1.82</v>
      </c>
      <c r="N2" s="6" t="n">
        <v>2.14</v>
      </c>
    </row>
    <row collapsed="false" customFormat="false" customHeight="false" hidden="false" ht="12.1" outlineLevel="0" r="3">
      <c r="A3" s="33" t="n">
        <v>45461</v>
      </c>
      <c r="B3" s="16" t="s">
        <v>303</v>
      </c>
      <c r="C3" s="16" t="s">
        <v>140</v>
      </c>
      <c r="D3" s="16" t="s">
        <v>304</v>
      </c>
      <c r="E3" s="7" t="n">
        <v>15</v>
      </c>
      <c r="F3" s="16" t="s">
        <v>19</v>
      </c>
      <c r="G3" s="6" t="n">
        <v>191.51</v>
      </c>
      <c r="H3" s="6" t="n">
        <v>1555.6</v>
      </c>
      <c r="I3" s="6" t="n">
        <v>1825.06</v>
      </c>
      <c r="J3" s="6" t="n">
        <v>373</v>
      </c>
      <c r="K3" s="6" t="n">
        <v>2872.65</v>
      </c>
      <c r="L3" s="6" t="n">
        <v>2499.65</v>
      </c>
      <c r="M3" s="6" t="n">
        <v>9.13</v>
      </c>
      <c r="N3" s="6" t="n">
        <v>10.71</v>
      </c>
    </row>
    <row collapsed="false" customFormat="false" customHeight="false" hidden="false" ht="12.1" outlineLevel="0" r="4">
      <c r="A4" s="33" t="n">
        <v>45484</v>
      </c>
      <c r="B4" s="16" t="s">
        <v>303</v>
      </c>
      <c r="C4" s="16" t="s">
        <v>159</v>
      </c>
      <c r="D4" s="16" t="s">
        <v>305</v>
      </c>
      <c r="E4" s="7" t="n">
        <v>100</v>
      </c>
      <c r="F4" s="16" t="s">
        <v>19</v>
      </c>
      <c r="G4" s="6" t="n">
        <v>33.3</v>
      </c>
      <c r="H4" s="6" t="n">
        <v>296</v>
      </c>
      <c r="I4" s="6" t="n">
        <v>323.68</v>
      </c>
      <c r="J4" s="6" t="n">
        <v>433</v>
      </c>
      <c r="K4" s="6" t="n">
        <v>3330</v>
      </c>
      <c r="L4" s="6" t="n">
        <v>2897</v>
      </c>
      <c r="M4" s="6" t="n">
        <v>8.95</v>
      </c>
      <c r="N4" s="6" t="n">
        <v>9.79</v>
      </c>
    </row>
    <row collapsed="false" customFormat="false" customHeight="false" hidden="false" ht="12.1" outlineLevel="0" r="5">
      <c r="A5" s="33" t="n">
        <v>45544</v>
      </c>
      <c r="B5" s="16" t="s">
        <v>303</v>
      </c>
      <c r="C5" s="16" t="s">
        <v>170</v>
      </c>
      <c r="D5" s="16" t="s">
        <v>306</v>
      </c>
      <c r="E5" s="7" t="n">
        <v>5</v>
      </c>
      <c r="F5" s="16" t="s">
        <v>19</v>
      </c>
      <c r="G5" s="6" t="n">
        <v>22</v>
      </c>
      <c r="H5" s="6" t="n">
        <v>840.2</v>
      </c>
      <c r="I5" s="6" t="n">
        <v>829.91</v>
      </c>
      <c r="J5" s="6" t="n">
        <v>14</v>
      </c>
      <c r="K5" s="6" t="n">
        <v>110</v>
      </c>
      <c r="L5" s="6" t="n">
        <v>96</v>
      </c>
      <c r="M5" s="6" t="n">
        <v>2.31</v>
      </c>
      <c r="N5" s="6" t="n">
        <v>2.29</v>
      </c>
    </row>
    <row collapsed="false" customFormat="false" customHeight="false" hidden="false" ht="12.1" outlineLevel="0" r="6">
      <c r="A6" s="33" t="n">
        <v>45562</v>
      </c>
      <c r="B6" s="16" t="s">
        <v>303</v>
      </c>
      <c r="C6" s="16" t="s">
        <v>151</v>
      </c>
      <c r="D6" s="16" t="s">
        <v>307</v>
      </c>
      <c r="E6" s="7" t="n">
        <v>130</v>
      </c>
      <c r="F6" s="16" t="s">
        <v>19</v>
      </c>
      <c r="G6" s="6" t="n">
        <v>6.06</v>
      </c>
      <c r="H6" s="6" t="n">
        <v>70.75</v>
      </c>
      <c r="I6" s="6" t="n">
        <v>68.82</v>
      </c>
      <c r="J6" s="6" t="n">
        <v>102</v>
      </c>
      <c r="K6" s="6" t="n">
        <v>787.8</v>
      </c>
      <c r="L6" s="6" t="n">
        <v>685.8</v>
      </c>
      <c r="M6" s="6" t="n">
        <v>7.67</v>
      </c>
      <c r="N6" s="6" t="n">
        <v>7.46</v>
      </c>
    </row>
    <row collapsed="false" customFormat="false" customHeight="false" hidden="false" ht="12.1" outlineLevel="0" r="7">
      <c r="A7" s="33" t="n">
        <v>45625</v>
      </c>
      <c r="B7" s="16" t="s">
        <v>303</v>
      </c>
      <c r="C7" s="16" t="s">
        <v>170</v>
      </c>
      <c r="D7" s="16" t="s">
        <v>306</v>
      </c>
      <c r="E7" s="7" t="n">
        <v>83</v>
      </c>
      <c r="F7" s="16" t="s">
        <v>19</v>
      </c>
      <c r="G7" s="6" t="n">
        <v>20</v>
      </c>
      <c r="H7" s="6" t="n">
        <v>853.9</v>
      </c>
      <c r="I7" s="6" t="n">
        <v>910.43</v>
      </c>
      <c r="J7" s="6" t="n">
        <v>216</v>
      </c>
      <c r="K7" s="6" t="n">
        <v>1660</v>
      </c>
      <c r="L7" s="6" t="n">
        <v>1444</v>
      </c>
      <c r="M7" s="6" t="n">
        <v>1.91</v>
      </c>
      <c r="N7" s="6" t="n">
        <v>2.04</v>
      </c>
    </row>
    <row collapsed="false" customFormat="false" customHeight="false" hidden="false" ht="12.1" outlineLevel="0" r="8">
      <c r="A8" s="33" t="n">
        <v>45796</v>
      </c>
      <c r="B8" s="16" t="s">
        <v>303</v>
      </c>
      <c r="C8" s="16" t="s">
        <v>170</v>
      </c>
      <c r="D8" s="16" t="s">
        <v>306</v>
      </c>
      <c r="E8" s="7" t="n">
        <v>83</v>
      </c>
      <c r="F8" s="16" t="s">
        <v>19</v>
      </c>
      <c r="G8" s="6" t="n">
        <v>22</v>
      </c>
      <c r="H8" s="6" t="n">
        <v>974.8</v>
      </c>
      <c r="I8" s="6" t="n">
        <v>910.43</v>
      </c>
      <c r="J8" s="6" t="n">
        <v>237</v>
      </c>
      <c r="K8" s="6" t="n">
        <v>1826</v>
      </c>
      <c r="L8" s="6" t="n">
        <v>1589</v>
      </c>
      <c r="M8" s="6" t="n">
        <v>2.1</v>
      </c>
      <c r="N8" s="6" t="n">
        <v>1.96</v>
      </c>
    </row>
    <row collapsed="false" customFormat="false" customHeight="false" hidden="false" ht="12.1" outlineLevel="0" r="9">
      <c r="A9" s="33" t="n">
        <v>46013</v>
      </c>
      <c r="B9" s="16" t="s">
        <v>303</v>
      </c>
      <c r="C9" s="16" t="s">
        <v>176</v>
      </c>
      <c r="D9" s="16" t="s">
        <v>308</v>
      </c>
      <c r="E9" s="7" t="n">
        <v>1</v>
      </c>
      <c r="F9" s="16" t="s">
        <v>19</v>
      </c>
      <c r="G9" s="6" t="n">
        <v>36</v>
      </c>
      <c r="H9" s="6" t="n">
        <v>2286.8</v>
      </c>
      <c r="I9" s="6" t="n">
        <v>2298.84</v>
      </c>
      <c r="J9" s="6" t="n">
        <v>5</v>
      </c>
      <c r="K9" s="6" t="n">
        <v>36</v>
      </c>
      <c r="L9" s="6" t="n">
        <v>31</v>
      </c>
      <c r="M9" s="6" t="n">
        <v>1.35</v>
      </c>
      <c r="N9" s="6" t="n">
        <v>1.36</v>
      </c>
    </row>
    <row collapsed="false" customFormat="false" customHeight="false" hidden="false" ht="12.1" outlineLevel="0" r="10">
      <c r="A10" s="33" t="n">
        <v>46013</v>
      </c>
      <c r="B10" s="16" t="s">
        <v>303</v>
      </c>
      <c r="C10" s="16" t="s">
        <v>182</v>
      </c>
      <c r="D10" s="16" t="s">
        <v>309</v>
      </c>
      <c r="E10" s="7" t="n">
        <v>1</v>
      </c>
      <c r="F10" s="16" t="s">
        <v>19</v>
      </c>
      <c r="G10" s="6" t="n">
        <v>143.55</v>
      </c>
      <c r="H10" s="6" t="n">
        <v>4110</v>
      </c>
      <c r="I10" s="6" t="n">
        <v>4238.89</v>
      </c>
      <c r="J10" s="6" t="n">
        <v>19</v>
      </c>
      <c r="K10" s="6" t="n">
        <v>143.55</v>
      </c>
      <c r="L10" s="6" t="n">
        <v>124.55</v>
      </c>
      <c r="M10" s="6" t="n">
        <v>2.94</v>
      </c>
      <c r="N10" s="6" t="n">
        <v>3.03</v>
      </c>
    </row>
    <row collapsed="false" customFormat="false" customHeight="false" hidden="false" ht="12.1" outlineLevel="0" r="11">
      <c r="A11" s="33" t="n">
        <v>46028</v>
      </c>
      <c r="B11" s="16" t="s">
        <v>303</v>
      </c>
      <c r="C11" s="16" t="s">
        <v>180</v>
      </c>
      <c r="D11" s="16" t="s">
        <v>310</v>
      </c>
      <c r="E11" s="7" t="n">
        <v>1</v>
      </c>
      <c r="F11" s="16" t="s">
        <v>19</v>
      </c>
      <c r="G11" s="6" t="n">
        <v>368</v>
      </c>
      <c r="H11" s="6" t="n">
        <v>2725.5</v>
      </c>
      <c r="I11" s="6" t="n">
        <v>2997.4</v>
      </c>
      <c r="J11" s="6" t="n">
        <v>48</v>
      </c>
      <c r="K11" s="6" t="n">
        <v>368</v>
      </c>
      <c r="L11" s="6" t="n">
        <v>320</v>
      </c>
      <c r="M11" s="6" t="n">
        <v>10.68</v>
      </c>
      <c r="N11" s="6" t="n">
        <v>11.74</v>
      </c>
    </row>
    <row collapsed="false" customFormat="false" customHeight="false" hidden="false" ht="12.1" outlineLevel="0" r="12">
      <c r="A12" s="33" t="n">
        <v>46030</v>
      </c>
      <c r="B12" s="16" t="s">
        <v>303</v>
      </c>
      <c r="C12" s="16" t="s">
        <v>160</v>
      </c>
      <c r="D12" s="16" t="s">
        <v>311</v>
      </c>
      <c r="E12" s="7" t="n">
        <v>1</v>
      </c>
      <c r="F12" s="16" t="s">
        <v>19</v>
      </c>
      <c r="G12" s="6" t="n">
        <v>36</v>
      </c>
      <c r="H12" s="6" t="n">
        <v>3236.2</v>
      </c>
      <c r="I12" s="6" t="n">
        <v>3257.61</v>
      </c>
      <c r="J12" s="6" t="n">
        <v>5</v>
      </c>
      <c r="K12" s="6" t="n">
        <v>36</v>
      </c>
      <c r="L12" s="6" t="n">
        <v>31</v>
      </c>
      <c r="M12" s="6" t="n">
        <v>0.95</v>
      </c>
      <c r="N12" s="6" t="n">
        <v>0.96</v>
      </c>
    </row>
    <row collapsed="false" customFormat="false" customHeight="false" hidden="false" ht="12.1" outlineLevel="0" r="13">
      <c r="A13" s="33" t="n">
        <v>46033</v>
      </c>
      <c r="B13" s="16" t="s">
        <v>303</v>
      </c>
      <c r="C13" s="16" t="s">
        <v>175</v>
      </c>
      <c r="D13" s="16" t="s">
        <v>312</v>
      </c>
      <c r="E13" s="7" t="n">
        <v>7</v>
      </c>
      <c r="F13" s="16" t="s">
        <v>19</v>
      </c>
      <c r="G13" s="6" t="n">
        <v>8.13</v>
      </c>
      <c r="H13" s="6" t="n">
        <v>562.4</v>
      </c>
      <c r="I13" s="6" t="n">
        <v>594.66</v>
      </c>
      <c r="J13" s="6" t="n">
        <v>7</v>
      </c>
      <c r="K13" s="6" t="n">
        <v>56.91</v>
      </c>
      <c r="L13" s="6" t="n">
        <v>49.91</v>
      </c>
      <c r="M13" s="6" t="n">
        <v>1.2</v>
      </c>
      <c r="N13" s="6" t="n">
        <v>1.27</v>
      </c>
    </row>
    <row collapsed="false" customFormat="false" customHeight="false" hidden="false" ht="12.1" outlineLevel="0" r="14">
      <c r="A14" s="33" t="n">
        <v>46034</v>
      </c>
      <c r="B14" s="16" t="s">
        <v>303</v>
      </c>
      <c r="C14" s="16" t="s">
        <v>136</v>
      </c>
      <c r="D14" s="16" t="s">
        <v>313</v>
      </c>
      <c r="E14" s="7" t="n">
        <v>3</v>
      </c>
      <c r="F14" s="16" t="s">
        <v>19</v>
      </c>
      <c r="G14" s="6" t="n">
        <v>397</v>
      </c>
      <c r="H14" s="6" t="n">
        <v>5393</v>
      </c>
      <c r="I14" s="6" t="n">
        <v>5748.09</v>
      </c>
      <c r="J14" s="6" t="n">
        <v>155</v>
      </c>
      <c r="K14" s="6" t="n">
        <v>1191</v>
      </c>
      <c r="L14" s="6" t="n">
        <v>1036</v>
      </c>
      <c r="M14" s="6" t="n">
        <v>6.01</v>
      </c>
      <c r="N14" s="6" t="n">
        <v>6.4</v>
      </c>
    </row>
    <row collapsed="false" customFormat="false" customHeight="false" hidden="false" ht="12.1" outlineLevel="0" r="15">
      <c r="A15" s="33" t="n">
        <v>46125</v>
      </c>
      <c r="B15" s="16" t="s">
        <v>303</v>
      </c>
      <c r="C15" s="16" t="s">
        <v>138</v>
      </c>
      <c r="D15" s="16" t="s">
        <v>314</v>
      </c>
      <c r="E15" s="7" t="n">
        <v>2</v>
      </c>
      <c r="F15" s="16" t="s">
        <v>19</v>
      </c>
      <c r="G15" s="6" t="n">
        <v>47.23</v>
      </c>
      <c r="H15" s="6" t="n">
        <v>1207.5</v>
      </c>
      <c r="I15" s="6" t="n">
        <v>1209.17</v>
      </c>
      <c r="J15" s="6" t="n">
        <v>12</v>
      </c>
      <c r="K15" s="6" t="n">
        <v>94.46</v>
      </c>
      <c r="L15" s="6" t="n">
        <v>82.46</v>
      </c>
      <c r="M15" s="6" t="n">
        <v>3.41</v>
      </c>
      <c r="N15" s="6" t="n">
        <v>3.41</v>
      </c>
    </row>
  </sheetData>
  <autoFilter ref="A1:N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58</v>
      </c>
      <c r="B1" s="34" t="s">
        <v>293</v>
      </c>
      <c r="C1" s="34" t="s">
        <v>0</v>
      </c>
      <c r="D1" s="34" t="s">
        <v>2</v>
      </c>
      <c r="E1" s="34" t="s">
        <v>6</v>
      </c>
      <c r="F1" s="34" t="s">
        <v>294</v>
      </c>
      <c r="G1" s="34" t="s">
        <v>315</v>
      </c>
      <c r="H1" s="34" t="s">
        <v>298</v>
      </c>
      <c r="I1" s="34" t="s">
        <v>299</v>
      </c>
      <c r="J1" s="34" t="s">
        <v>300</v>
      </c>
    </row>
    <row collapsed="false" customFormat="false" customHeight="false" hidden="false" ht="12.1" outlineLevel="0" r="2">
      <c r="A2" s="35" t="n">
        <v>45167</v>
      </c>
      <c r="B2" s="16" t="s">
        <v>303</v>
      </c>
      <c r="C2" s="16" t="s">
        <v>131</v>
      </c>
      <c r="D2" s="16" t="s">
        <v>316</v>
      </c>
      <c r="E2" s="6" t="n">
        <v>50</v>
      </c>
      <c r="F2" s="7" t="n">
        <v>1</v>
      </c>
      <c r="G2" s="6" t="n">
        <v>1.17</v>
      </c>
      <c r="H2" s="6" t="n">
        <v>0</v>
      </c>
      <c r="I2" s="6" t="n">
        <v>1.17</v>
      </c>
      <c r="J2" s="6" t="n">
        <v>1.17</v>
      </c>
    </row>
    <row collapsed="false" customFormat="false" customHeight="false" hidden="false" ht="12.1" outlineLevel="0" r="3">
      <c r="A3" s="35" t="n">
        <v>45186</v>
      </c>
      <c r="B3" s="16" t="s">
        <v>303</v>
      </c>
      <c r="C3" s="16" t="s">
        <v>130</v>
      </c>
      <c r="D3" s="16" t="s">
        <v>317</v>
      </c>
      <c r="E3" s="6" t="n">
        <v>100</v>
      </c>
      <c r="F3" s="7" t="n">
        <v>2</v>
      </c>
      <c r="G3" s="6" t="n">
        <v>2.28</v>
      </c>
      <c r="H3" s="6" t="n">
        <v>1</v>
      </c>
      <c r="I3" s="6" t="n">
        <v>4.56</v>
      </c>
      <c r="J3" s="6" t="n">
        <v>3.56</v>
      </c>
    </row>
    <row collapsed="false" customFormat="false" customHeight="false" hidden="false" ht="12.1" outlineLevel="0" r="4">
      <c r="A4" s="35" t="n">
        <v>45265</v>
      </c>
      <c r="B4" s="16" t="s">
        <v>303</v>
      </c>
      <c r="C4" s="16" t="s">
        <v>131</v>
      </c>
      <c r="D4" s="16" t="s">
        <v>316</v>
      </c>
      <c r="E4" s="6" t="n">
        <v>50</v>
      </c>
      <c r="F4" s="7" t="n">
        <v>1</v>
      </c>
      <c r="G4" s="6" t="n">
        <v>1.26</v>
      </c>
      <c r="H4" s="6" t="n">
        <v>0</v>
      </c>
      <c r="I4" s="6" t="n">
        <v>1.26</v>
      </c>
      <c r="J4" s="6" t="n">
        <v>1.26</v>
      </c>
    </row>
    <row collapsed="false" customFormat="false" customHeight="false" hidden="false" ht="12.1" outlineLevel="0" r="5">
      <c r="A5" s="35" t="n">
        <v>45277</v>
      </c>
      <c r="B5" s="16" t="s">
        <v>303</v>
      </c>
      <c r="C5" s="16" t="s">
        <v>130</v>
      </c>
      <c r="D5" s="16" t="s">
        <v>317</v>
      </c>
      <c r="E5" s="6" t="n">
        <v>100</v>
      </c>
      <c r="F5" s="7" t="n">
        <v>2</v>
      </c>
      <c r="G5" s="6" t="n">
        <v>2.28</v>
      </c>
      <c r="H5" s="6" t="n">
        <v>1</v>
      </c>
      <c r="I5" s="6" t="n">
        <v>4.56</v>
      </c>
      <c r="J5" s="6" t="n">
        <v>3.56</v>
      </c>
    </row>
    <row collapsed="false" customFormat="false" customHeight="false" hidden="false" ht="12.1" outlineLevel="0" r="6">
      <c r="A6" s="35" t="n">
        <v>45307</v>
      </c>
      <c r="B6" s="16" t="s">
        <v>303</v>
      </c>
      <c r="C6" s="16" t="s">
        <v>139</v>
      </c>
      <c r="D6" s="16" t="s">
        <v>318</v>
      </c>
      <c r="E6" s="6" t="n">
        <v>1000</v>
      </c>
      <c r="F6" s="7" t="n">
        <v>19</v>
      </c>
      <c r="G6" s="6" t="n">
        <v>36.9</v>
      </c>
      <c r="H6" s="6" t="n">
        <v>91</v>
      </c>
      <c r="I6" s="6" t="n">
        <v>701.1</v>
      </c>
      <c r="J6" s="6" t="n">
        <v>610.1</v>
      </c>
    </row>
    <row collapsed="false" customFormat="false" customHeight="false" hidden="false" ht="12.1" outlineLevel="0" r="7">
      <c r="A7" s="35" t="n">
        <v>45349</v>
      </c>
      <c r="B7" s="16" t="s">
        <v>303</v>
      </c>
      <c r="C7" s="16" t="s">
        <v>149</v>
      </c>
      <c r="D7" s="16" t="s">
        <v>319</v>
      </c>
      <c r="E7" s="6" t="n">
        <v>750</v>
      </c>
      <c r="F7" s="7" t="n">
        <v>3</v>
      </c>
      <c r="G7" s="6" t="n">
        <v>17.67</v>
      </c>
      <c r="H7" s="6" t="n">
        <v>7</v>
      </c>
      <c r="I7" s="6" t="n">
        <v>53.01</v>
      </c>
      <c r="J7" s="6" t="n">
        <v>46.01</v>
      </c>
    </row>
    <row collapsed="false" customFormat="false" customHeight="false" hidden="false" ht="12.1" outlineLevel="0" r="8">
      <c r="A8" s="35" t="n">
        <v>45867</v>
      </c>
      <c r="B8" s="16" t="s">
        <v>303</v>
      </c>
      <c r="C8" s="16" t="s">
        <v>16</v>
      </c>
      <c r="D8" s="16" t="s">
        <v>18</v>
      </c>
      <c r="E8" s="6" t="n">
        <v>1000</v>
      </c>
      <c r="F8" s="7" t="n">
        <v>147</v>
      </c>
      <c r="G8" s="6" t="n">
        <v>30.42</v>
      </c>
      <c r="H8" s="6" t="n">
        <v>581</v>
      </c>
      <c r="I8" s="6" t="n">
        <v>4471.74</v>
      </c>
      <c r="J8" s="6" t="n">
        <v>3890.74</v>
      </c>
    </row>
    <row collapsed="false" customFormat="false" customHeight="false" hidden="false" ht="12.1" outlineLevel="0" r="9">
      <c r="A9" s="35" t="n">
        <v>46133</v>
      </c>
      <c r="B9" s="16" t="s">
        <v>303</v>
      </c>
      <c r="C9" s="16" t="s">
        <v>26</v>
      </c>
      <c r="D9" s="16" t="s">
        <v>27</v>
      </c>
      <c r="E9" s="6" t="n">
        <v>1000</v>
      </c>
      <c r="F9" s="7" t="n">
        <v>20</v>
      </c>
      <c r="G9" s="6" t="n">
        <v>64.82</v>
      </c>
      <c r="H9" s="6" t="n">
        <v>169</v>
      </c>
      <c r="I9" s="6" t="n">
        <v>1296.4</v>
      </c>
      <c r="J9" s="6" t="n">
        <v>1127.4</v>
      </c>
    </row>
    <row collapsed="false" customFormat="false" customHeight="false" hidden="false" ht="12.1" outlineLevel="0" r="10">
      <c r="A10" s="35" t="n">
        <v>46168</v>
      </c>
      <c r="B10" s="16" t="s">
        <v>303</v>
      </c>
      <c r="C10" s="16" t="s">
        <v>30</v>
      </c>
      <c r="D10" s="16" t="s">
        <v>31</v>
      </c>
      <c r="E10" s="6" t="n">
        <v>1000</v>
      </c>
      <c r="F10" s="7" t="n">
        <v>17</v>
      </c>
      <c r="G10" s="6" t="n">
        <v>61.08</v>
      </c>
      <c r="H10" s="6" t="n">
        <v>135</v>
      </c>
      <c r="I10" s="6" t="n">
        <v>1038.36</v>
      </c>
      <c r="J10" s="6" t="n">
        <v>903.36</v>
      </c>
    </row>
    <row collapsed="false" customFormat="false" customHeight="false" hidden="false" ht="12.1" outlineLevel="0" r="11">
      <c r="A11" s="35" t="n">
        <v>46175</v>
      </c>
      <c r="B11" s="16" t="s">
        <v>303</v>
      </c>
      <c r="C11" s="16" t="s">
        <v>38</v>
      </c>
      <c r="D11" s="16" t="s">
        <v>39</v>
      </c>
      <c r="E11" s="6" t="n">
        <v>1000</v>
      </c>
      <c r="F11" s="7" t="n">
        <v>9</v>
      </c>
      <c r="G11" s="6" t="n">
        <v>61.08</v>
      </c>
      <c r="H11" s="6" t="n">
        <v>71</v>
      </c>
      <c r="I11" s="6" t="n">
        <v>549.72</v>
      </c>
      <c r="J11" s="6" t="n">
        <v>478.72</v>
      </c>
    </row>
    <row collapsed="false" customFormat="false" customHeight="false" hidden="false" ht="12.1" outlineLevel="0" r="12">
      <c r="A12" s="35" t="n">
        <v>46196</v>
      </c>
      <c r="B12" s="16" t="s">
        <v>303</v>
      </c>
      <c r="C12" s="16" t="s">
        <v>42</v>
      </c>
      <c r="D12" s="16" t="s">
        <v>43</v>
      </c>
      <c r="E12" s="6" t="n">
        <v>1000</v>
      </c>
      <c r="F12" s="7" t="n">
        <v>9</v>
      </c>
      <c r="G12" s="6" t="n">
        <v>59.84</v>
      </c>
      <c r="H12" s="6" t="n">
        <v>70</v>
      </c>
      <c r="I12" s="6" t="n">
        <v>538.56</v>
      </c>
      <c r="J12" s="6" t="n">
        <v>468.56</v>
      </c>
    </row>
    <row collapsed="false" customFormat="false" customHeight="false" hidden="false" ht="12.1" outlineLevel="0" r="13">
      <c r="A13" s="35" t="n">
        <v>46231</v>
      </c>
      <c r="B13" s="16" t="s">
        <v>303</v>
      </c>
      <c r="C13" s="16" t="s">
        <v>16</v>
      </c>
      <c r="D13" s="16" t="s">
        <v>18</v>
      </c>
      <c r="E13" s="6" t="n">
        <v>1000</v>
      </c>
      <c r="F13" s="7" t="n">
        <v>36</v>
      </c>
      <c r="G13" s="6" t="n">
        <v>30.42</v>
      </c>
      <c r="H13" s="6" t="n">
        <v>142</v>
      </c>
      <c r="I13" s="6" t="n">
        <v>1095.12</v>
      </c>
      <c r="J13" s="6" t="n">
        <v>953.12</v>
      </c>
    </row>
    <row collapsed="false" customFormat="false" customHeight="false" hidden="false" ht="12.1" outlineLevel="0" r="14">
      <c r="A14" s="35" t="n">
        <v>46245</v>
      </c>
      <c r="B14" s="16" t="s">
        <v>303</v>
      </c>
      <c r="C14" s="16" t="s">
        <v>22</v>
      </c>
      <c r="D14" s="16" t="s">
        <v>23</v>
      </c>
      <c r="E14" s="6" t="n">
        <v>1000</v>
      </c>
      <c r="F14" s="7" t="n">
        <v>33</v>
      </c>
      <c r="G14" s="6" t="n">
        <v>34.9</v>
      </c>
      <c r="H14" s="6" t="n">
        <v>150</v>
      </c>
      <c r="I14" s="6" t="n">
        <v>1151.7</v>
      </c>
      <c r="J14" s="6" t="n">
        <v>1001.7</v>
      </c>
    </row>
    <row collapsed="false" customFormat="false" customHeight="false" hidden="false" ht="12.1" outlineLevel="0" r="15">
      <c r="A15" s="35"/>
      <c r="B15" s="16"/>
      <c r="C15" s="16"/>
      <c r="D15" s="16"/>
      <c r="E15" s="6"/>
      <c r="F15" s="7"/>
      <c r="G15" s="6"/>
      <c r="H15" s="6"/>
      <c r="I15" s="6"/>
      <c r="J15" s="6"/>
    </row>
    <row collapsed="false" customFormat="false" customHeight="false" hidden="false" ht="12.1" outlineLevel="0" r="16">
      <c r="A16" s="35" t="n">
        <v>46287</v>
      </c>
      <c r="B16" s="16" t="s">
        <v>303</v>
      </c>
      <c r="C16" s="16" t="s">
        <v>34</v>
      </c>
      <c r="D16" s="16" t="s">
        <v>35</v>
      </c>
      <c r="E16" s="6" t="n">
        <v>1000</v>
      </c>
      <c r="F16" s="7" t="n">
        <v>13</v>
      </c>
      <c r="G16" s="6" t="n">
        <v>59.84</v>
      </c>
      <c r="H16" s="6" t="n">
        <v>101</v>
      </c>
      <c r="I16" s="6" t="n">
        <v>777.92</v>
      </c>
      <c r="J16" s="6" t="n">
        <v>676.92</v>
      </c>
    </row>
    <row collapsed="false" customFormat="false" customHeight="false" hidden="false" ht="12.1" outlineLevel="0" r="17">
      <c r="A17" s="35" t="n">
        <v>46315</v>
      </c>
      <c r="B17" s="16" t="s">
        <v>303</v>
      </c>
      <c r="C17" s="16" t="s">
        <v>26</v>
      </c>
      <c r="D17" s="16" t="s">
        <v>27</v>
      </c>
      <c r="E17" s="6" t="n">
        <v>1000</v>
      </c>
      <c r="F17" s="7" t="n">
        <v>20</v>
      </c>
      <c r="G17" s="6" t="n">
        <v>64.82</v>
      </c>
      <c r="H17" s="6" t="n">
        <v>169</v>
      </c>
      <c r="I17" s="6" t="n">
        <v>1296.4</v>
      </c>
      <c r="J17" s="6" t="n">
        <v>1127.4</v>
      </c>
    </row>
    <row collapsed="false" customFormat="false" customHeight="false" hidden="false" ht="12.1" outlineLevel="0" r="18">
      <c r="A18" s="35" t="n">
        <v>46350</v>
      </c>
      <c r="B18" s="16" t="s">
        <v>303</v>
      </c>
      <c r="C18" s="16" t="s">
        <v>30</v>
      </c>
      <c r="D18" s="16" t="s">
        <v>31</v>
      </c>
      <c r="E18" s="6" t="n">
        <v>1000</v>
      </c>
      <c r="F18" s="7" t="n">
        <v>18</v>
      </c>
      <c r="G18" s="6" t="n">
        <v>61.08</v>
      </c>
      <c r="H18" s="6" t="n">
        <v>143</v>
      </c>
      <c r="I18" s="6" t="n">
        <v>1099.44</v>
      </c>
      <c r="J18" s="6" t="n">
        <v>956.44</v>
      </c>
    </row>
    <row collapsed="false" customFormat="false" customHeight="false" hidden="false" ht="12.1" outlineLevel="0" r="19">
      <c r="A19" s="35" t="n">
        <v>46357</v>
      </c>
      <c r="B19" s="16" t="s">
        <v>303</v>
      </c>
      <c r="C19" s="16" t="s">
        <v>38</v>
      </c>
      <c r="D19" s="16" t="s">
        <v>39</v>
      </c>
      <c r="E19" s="6" t="n">
        <v>1000</v>
      </c>
      <c r="F19" s="7" t="n">
        <v>9</v>
      </c>
      <c r="G19" s="6" t="n">
        <v>61.08</v>
      </c>
      <c r="H19" s="6" t="n">
        <v>71</v>
      </c>
      <c r="I19" s="6" t="n">
        <v>549.72</v>
      </c>
      <c r="J19" s="6" t="n">
        <v>478.72</v>
      </c>
    </row>
    <row collapsed="false" customFormat="false" customHeight="false" hidden="false" ht="12.1" outlineLevel="0" r="20">
      <c r="A20" s="35" t="n">
        <v>46378</v>
      </c>
      <c r="B20" s="16" t="s">
        <v>303</v>
      </c>
      <c r="C20" s="16" t="s">
        <v>42</v>
      </c>
      <c r="D20" s="16" t="s">
        <v>43</v>
      </c>
      <c r="E20" s="6" t="n">
        <v>1000</v>
      </c>
      <c r="F20" s="7" t="n">
        <v>9</v>
      </c>
      <c r="G20" s="6" t="n">
        <v>59.84</v>
      </c>
      <c r="H20" s="6" t="n">
        <v>70</v>
      </c>
      <c r="I20" s="6" t="n">
        <v>538.56</v>
      </c>
      <c r="J20" s="6" t="n">
        <v>468.56</v>
      </c>
    </row>
    <row collapsed="false" customFormat="false" customHeight="false" hidden="false" ht="12.1" outlineLevel="0" r="21">
      <c r="A21" s="35" t="n">
        <v>46413</v>
      </c>
      <c r="B21" s="16" t="s">
        <v>303</v>
      </c>
      <c r="C21" s="16" t="s">
        <v>16</v>
      </c>
      <c r="D21" s="16" t="s">
        <v>18</v>
      </c>
      <c r="E21" s="6" t="n">
        <v>1000</v>
      </c>
      <c r="F21" s="7" t="n">
        <v>36</v>
      </c>
      <c r="G21" s="6" t="n">
        <v>30.42</v>
      </c>
      <c r="H21" s="6" t="n">
        <v>142</v>
      </c>
      <c r="I21" s="6" t="n">
        <v>1095.12</v>
      </c>
      <c r="J21" s="6" t="n">
        <v>953.12</v>
      </c>
    </row>
    <row collapsed="false" customFormat="false" customHeight="false" hidden="false" ht="12.1" outlineLevel="0" r="22">
      <c r="A22" s="35" t="n">
        <v>46427</v>
      </c>
      <c r="B22" s="16" t="s">
        <v>303</v>
      </c>
      <c r="C22" s="16" t="s">
        <v>22</v>
      </c>
      <c r="D22" s="16" t="s">
        <v>23</v>
      </c>
      <c r="E22" s="6" t="n">
        <v>1000</v>
      </c>
      <c r="F22" s="7" t="n">
        <v>33</v>
      </c>
      <c r="G22" s="6" t="n">
        <v>34.9</v>
      </c>
      <c r="H22" s="6" t="n">
        <v>150</v>
      </c>
      <c r="I22" s="6" t="n">
        <v>1151.7</v>
      </c>
      <c r="J22" s="6" t="n">
        <v>1001.7</v>
      </c>
    </row>
    <row collapsed="false" customFormat="false" customHeight="false" hidden="false" ht="12.1" outlineLevel="0" r="23">
      <c r="A23" s="35" t="n">
        <v>46469</v>
      </c>
      <c r="B23" s="16" t="s">
        <v>303</v>
      </c>
      <c r="C23" s="16" t="s">
        <v>34</v>
      </c>
      <c r="D23" s="16" t="s">
        <v>35</v>
      </c>
      <c r="E23" s="6" t="n">
        <v>1000</v>
      </c>
      <c r="F23" s="7" t="n">
        <v>13</v>
      </c>
      <c r="G23" s="6" t="n">
        <v>59.84</v>
      </c>
      <c r="H23" s="6" t="n">
        <v>101</v>
      </c>
      <c r="I23" s="6" t="n">
        <v>777.92</v>
      </c>
      <c r="J23" s="6" t="n">
        <v>676.92</v>
      </c>
    </row>
    <row collapsed="false" customFormat="false" customHeight="false" hidden="false" ht="12.1" outlineLevel="0" r="24">
      <c r="A24" s="35" t="n">
        <v>46497</v>
      </c>
      <c r="B24" s="16" t="s">
        <v>303</v>
      </c>
      <c r="C24" s="16" t="s">
        <v>26</v>
      </c>
      <c r="D24" s="16" t="s">
        <v>27</v>
      </c>
      <c r="E24" s="6" t="n">
        <v>1000</v>
      </c>
      <c r="F24" s="7" t="n">
        <v>20</v>
      </c>
      <c r="G24" s="6" t="n">
        <v>64.82</v>
      </c>
      <c r="H24" s="6" t="n">
        <v>169</v>
      </c>
      <c r="I24" s="6" t="n">
        <v>1296.4</v>
      </c>
      <c r="J24" s="6" t="n">
        <v>1127.4</v>
      </c>
    </row>
    <row collapsed="false" customFormat="false" customHeight="false" hidden="false" ht="12.1" outlineLevel="0" r="25">
      <c r="A25" s="35" t="n">
        <v>46532</v>
      </c>
      <c r="B25" s="16" t="s">
        <v>303</v>
      </c>
      <c r="C25" s="16" t="s">
        <v>30</v>
      </c>
      <c r="D25" s="16" t="s">
        <v>31</v>
      </c>
      <c r="E25" s="6" t="n">
        <v>1000</v>
      </c>
      <c r="F25" s="7" t="n">
        <v>18</v>
      </c>
      <c r="G25" s="6" t="n">
        <v>61.08</v>
      </c>
      <c r="H25" s="6" t="n">
        <v>143</v>
      </c>
      <c r="I25" s="6" t="n">
        <v>1099.44</v>
      </c>
      <c r="J25" s="6" t="n">
        <v>956.44</v>
      </c>
    </row>
    <row collapsed="false" customFormat="false" customHeight="false" hidden="false" ht="12.1" outlineLevel="0" r="26">
      <c r="A26" s="35" t="n">
        <v>46539</v>
      </c>
      <c r="B26" s="16" t="s">
        <v>303</v>
      </c>
      <c r="C26" s="16" t="s">
        <v>38</v>
      </c>
      <c r="D26" s="16" t="s">
        <v>39</v>
      </c>
      <c r="E26" s="6" t="n">
        <v>1000</v>
      </c>
      <c r="F26" s="7" t="n">
        <v>9</v>
      </c>
      <c r="G26" s="6" t="n">
        <v>61.08</v>
      </c>
      <c r="H26" s="6" t="n">
        <v>71</v>
      </c>
      <c r="I26" s="6" t="n">
        <v>549.72</v>
      </c>
      <c r="J26" s="6" t="n">
        <v>478.72</v>
      </c>
    </row>
    <row collapsed="false" customFormat="false" customHeight="false" hidden="false" ht="12.1" outlineLevel="0" r="27">
      <c r="A27" s="35" t="n">
        <v>46560</v>
      </c>
      <c r="B27" s="16" t="s">
        <v>303</v>
      </c>
      <c r="C27" s="16" t="s">
        <v>42</v>
      </c>
      <c r="D27" s="16" t="s">
        <v>43</v>
      </c>
      <c r="E27" s="6" t="n">
        <v>1000</v>
      </c>
      <c r="F27" s="7" t="n">
        <v>9</v>
      </c>
      <c r="G27" s="6" t="n">
        <v>59.84</v>
      </c>
      <c r="H27" s="6" t="n">
        <v>70</v>
      </c>
      <c r="I27" s="6" t="n">
        <v>538.56</v>
      </c>
      <c r="J27" s="6" t="n">
        <v>468.56</v>
      </c>
    </row>
    <row collapsed="false" customFormat="false" customHeight="false" hidden="false" ht="12.1" outlineLevel="0" r="28">
      <c r="A28" s="35" t="n">
        <v>46595</v>
      </c>
      <c r="B28" s="16" t="s">
        <v>303</v>
      </c>
      <c r="C28" s="16" t="s">
        <v>16</v>
      </c>
      <c r="D28" s="16" t="s">
        <v>18</v>
      </c>
      <c r="E28" s="6" t="n">
        <v>1000</v>
      </c>
      <c r="F28" s="7" t="n">
        <v>36</v>
      </c>
      <c r="G28" s="6" t="n">
        <v>30.42</v>
      </c>
      <c r="H28" s="6" t="n">
        <v>142</v>
      </c>
      <c r="I28" s="6" t="n">
        <v>1095.12</v>
      </c>
      <c r="J28" s="6" t="n">
        <v>953.12</v>
      </c>
    </row>
    <row collapsed="false" customFormat="false" customHeight="false" hidden="false" ht="12.1" outlineLevel="0" r="29">
      <c r="A29" s="35" t="n">
        <v>46609</v>
      </c>
      <c r="B29" s="16" t="s">
        <v>303</v>
      </c>
      <c r="C29" s="16" t="s">
        <v>22</v>
      </c>
      <c r="D29" s="16" t="s">
        <v>23</v>
      </c>
      <c r="E29" s="6" t="n">
        <v>1000</v>
      </c>
      <c r="F29" s="7" t="n">
        <v>33</v>
      </c>
      <c r="G29" s="6" t="n">
        <v>34.9</v>
      </c>
      <c r="H29" s="6" t="n">
        <v>150</v>
      </c>
      <c r="I29" s="6" t="n">
        <v>1151.7</v>
      </c>
      <c r="J29" s="6" t="n">
        <v>1001.7</v>
      </c>
    </row>
    <row collapsed="false" customFormat="false" customHeight="false" hidden="false" ht="12.1" outlineLevel="0" r="30">
      <c r="A30" s="35" t="n">
        <v>46651</v>
      </c>
      <c r="B30" s="16" t="s">
        <v>303</v>
      </c>
      <c r="C30" s="16" t="s">
        <v>34</v>
      </c>
      <c r="D30" s="16" t="s">
        <v>35</v>
      </c>
      <c r="E30" s="6" t="n">
        <v>1000</v>
      </c>
      <c r="F30" s="7" t="n">
        <v>13</v>
      </c>
      <c r="G30" s="6" t="n">
        <v>59.84</v>
      </c>
      <c r="H30" s="6" t="n">
        <v>101</v>
      </c>
      <c r="I30" s="6" t="n">
        <v>777.92</v>
      </c>
      <c r="J30" s="6" t="n">
        <v>676.92</v>
      </c>
    </row>
    <row collapsed="false" customFormat="false" customHeight="false" hidden="false" ht="12.1" outlineLevel="0" r="31">
      <c r="A31" s="35" t="n">
        <v>46679</v>
      </c>
      <c r="B31" s="16" t="s">
        <v>303</v>
      </c>
      <c r="C31" s="16" t="s">
        <v>26</v>
      </c>
      <c r="D31" s="16" t="s">
        <v>27</v>
      </c>
      <c r="E31" s="6" t="n">
        <v>1000</v>
      </c>
      <c r="F31" s="7" t="n">
        <v>20</v>
      </c>
      <c r="G31" s="6" t="n">
        <v>64.82</v>
      </c>
      <c r="H31" s="6" t="n">
        <v>169</v>
      </c>
      <c r="I31" s="6" t="n">
        <v>1296.4</v>
      </c>
      <c r="J31" s="6" t="n">
        <v>1127.4</v>
      </c>
    </row>
    <row collapsed="false" customFormat="false" customHeight="false" hidden="false" ht="12.1" outlineLevel="0" r="32">
      <c r="A32" s="35" t="n">
        <v>46714</v>
      </c>
      <c r="B32" s="16" t="s">
        <v>303</v>
      </c>
      <c r="C32" s="16" t="s">
        <v>30</v>
      </c>
      <c r="D32" s="16" t="s">
        <v>31</v>
      </c>
      <c r="E32" s="6" t="n">
        <v>1000</v>
      </c>
      <c r="F32" s="7" t="n">
        <v>18</v>
      </c>
      <c r="G32" s="6" t="n">
        <v>61.08</v>
      </c>
      <c r="H32" s="6" t="n">
        <v>143</v>
      </c>
      <c r="I32" s="6" t="n">
        <v>1099.44</v>
      </c>
      <c r="J32" s="6" t="n">
        <v>956.44</v>
      </c>
    </row>
    <row collapsed="false" customFormat="false" customHeight="false" hidden="false" ht="12.1" outlineLevel="0" r="33">
      <c r="A33" s="35" t="n">
        <v>46721</v>
      </c>
      <c r="B33" s="16" t="s">
        <v>303</v>
      </c>
      <c r="C33" s="16" t="s">
        <v>38</v>
      </c>
      <c r="D33" s="16" t="s">
        <v>39</v>
      </c>
      <c r="E33" s="6" t="n">
        <v>1000</v>
      </c>
      <c r="F33" s="7" t="n">
        <v>9</v>
      </c>
      <c r="G33" s="6" t="n">
        <v>61.08</v>
      </c>
      <c r="H33" s="6" t="n">
        <v>71</v>
      </c>
      <c r="I33" s="6" t="n">
        <v>549.72</v>
      </c>
      <c r="J33" s="6" t="n">
        <v>478.72</v>
      </c>
    </row>
    <row collapsed="false" customFormat="false" customHeight="false" hidden="false" ht="12.1" outlineLevel="0" r="34">
      <c r="A34" s="35" t="n">
        <v>46742</v>
      </c>
      <c r="B34" s="16" t="s">
        <v>303</v>
      </c>
      <c r="C34" s="16" t="s">
        <v>42</v>
      </c>
      <c r="D34" s="16" t="s">
        <v>43</v>
      </c>
      <c r="E34" s="6" t="n">
        <v>1000</v>
      </c>
      <c r="F34" s="7" t="n">
        <v>9</v>
      </c>
      <c r="G34" s="6" t="n">
        <v>59.84</v>
      </c>
      <c r="H34" s="6" t="n">
        <v>70</v>
      </c>
      <c r="I34" s="6" t="n">
        <v>538.56</v>
      </c>
      <c r="J34" s="6" t="n">
        <v>468.56</v>
      </c>
    </row>
    <row collapsed="false" customFormat="false" customHeight="false" hidden="false" ht="12.1" outlineLevel="0" r="35">
      <c r="A35" s="35" t="n">
        <v>46777</v>
      </c>
      <c r="B35" s="16" t="s">
        <v>303</v>
      </c>
      <c r="C35" s="16" t="s">
        <v>16</v>
      </c>
      <c r="D35" s="16" t="s">
        <v>18</v>
      </c>
      <c r="E35" s="6" t="n">
        <v>1000</v>
      </c>
      <c r="F35" s="7" t="n">
        <v>36</v>
      </c>
      <c r="G35" s="6" t="n">
        <v>30.42</v>
      </c>
      <c r="H35" s="6" t="n">
        <v>142</v>
      </c>
      <c r="I35" s="6" t="n">
        <v>1095.12</v>
      </c>
      <c r="J35" s="6" t="n">
        <v>953.12</v>
      </c>
    </row>
    <row collapsed="false" customFormat="false" customHeight="false" hidden="false" ht="12.1" outlineLevel="0" r="36">
      <c r="A36" s="35" t="n">
        <v>46791</v>
      </c>
      <c r="B36" s="16" t="s">
        <v>303</v>
      </c>
      <c r="C36" s="16" t="s">
        <v>22</v>
      </c>
      <c r="D36" s="16" t="s">
        <v>23</v>
      </c>
      <c r="E36" s="6" t="n">
        <v>1000</v>
      </c>
      <c r="F36" s="7" t="n">
        <v>33</v>
      </c>
      <c r="G36" s="6" t="n">
        <v>34.9</v>
      </c>
      <c r="H36" s="6" t="n">
        <v>150</v>
      </c>
      <c r="I36" s="6" t="n">
        <v>1151.7</v>
      </c>
      <c r="J36" s="6" t="n">
        <v>1001.7</v>
      </c>
    </row>
    <row collapsed="false" customFormat="false" customHeight="false" hidden="false" ht="12.1" outlineLevel="0" r="37">
      <c r="A37" s="35" t="n">
        <v>46833</v>
      </c>
      <c r="B37" s="16" t="s">
        <v>303</v>
      </c>
      <c r="C37" s="16" t="s">
        <v>34</v>
      </c>
      <c r="D37" s="16" t="s">
        <v>35</v>
      </c>
      <c r="E37" s="6" t="n">
        <v>1000</v>
      </c>
      <c r="F37" s="7" t="n">
        <v>13</v>
      </c>
      <c r="G37" s="6" t="n">
        <v>59.84</v>
      </c>
      <c r="H37" s="6" t="n">
        <v>101</v>
      </c>
      <c r="I37" s="6" t="n">
        <v>777.92</v>
      </c>
      <c r="J37" s="6" t="n">
        <v>676.92</v>
      </c>
    </row>
    <row collapsed="false" customFormat="false" customHeight="false" hidden="false" ht="12.1" outlineLevel="0" r="38">
      <c r="A38" s="35" t="n">
        <v>46861</v>
      </c>
      <c r="B38" s="16" t="s">
        <v>303</v>
      </c>
      <c r="C38" s="16" t="s">
        <v>26</v>
      </c>
      <c r="D38" s="16" t="s">
        <v>27</v>
      </c>
      <c r="E38" s="6" t="n">
        <v>1000</v>
      </c>
      <c r="F38" s="7" t="n">
        <v>20</v>
      </c>
      <c r="G38" s="6" t="n">
        <v>64.82</v>
      </c>
      <c r="H38" s="6" t="n">
        <v>169</v>
      </c>
      <c r="I38" s="6" t="n">
        <v>1296.4</v>
      </c>
      <c r="J38" s="6" t="n">
        <v>1127.4</v>
      </c>
    </row>
    <row collapsed="false" customFormat="false" customHeight="false" hidden="false" ht="12.1" outlineLevel="0" r="39">
      <c r="A39" s="35" t="n">
        <v>46896</v>
      </c>
      <c r="B39" s="16" t="s">
        <v>303</v>
      </c>
      <c r="C39" s="16" t="s">
        <v>30</v>
      </c>
      <c r="D39" s="16" t="s">
        <v>31</v>
      </c>
      <c r="E39" s="6" t="n">
        <v>1000</v>
      </c>
      <c r="F39" s="7" t="n">
        <v>18</v>
      </c>
      <c r="G39" s="6" t="n">
        <v>61.08</v>
      </c>
      <c r="H39" s="6" t="n">
        <v>143</v>
      </c>
      <c r="I39" s="6" t="n">
        <v>1099.44</v>
      </c>
      <c r="J39" s="6" t="n">
        <v>956.44</v>
      </c>
    </row>
    <row collapsed="false" customFormat="false" customHeight="false" hidden="false" ht="12.1" outlineLevel="0" r="40">
      <c r="A40" s="35" t="n">
        <v>46903</v>
      </c>
      <c r="B40" s="16" t="s">
        <v>303</v>
      </c>
      <c r="C40" s="16" t="s">
        <v>38</v>
      </c>
      <c r="D40" s="16" t="s">
        <v>39</v>
      </c>
      <c r="E40" s="6" t="n">
        <v>1000</v>
      </c>
      <c r="F40" s="7" t="n">
        <v>9</v>
      </c>
      <c r="G40" s="6" t="n">
        <v>61.08</v>
      </c>
      <c r="H40" s="6" t="n">
        <v>71</v>
      </c>
      <c r="I40" s="6" t="n">
        <v>549.72</v>
      </c>
      <c r="J40" s="6" t="n">
        <v>478.72</v>
      </c>
    </row>
    <row collapsed="false" customFormat="false" customHeight="false" hidden="false" ht="12.1" outlineLevel="0" r="41">
      <c r="A41" s="35" t="n">
        <v>46924</v>
      </c>
      <c r="B41" s="16" t="s">
        <v>303</v>
      </c>
      <c r="C41" s="16" t="s">
        <v>42</v>
      </c>
      <c r="D41" s="16" t="s">
        <v>43</v>
      </c>
      <c r="E41" s="6" t="n">
        <v>1000</v>
      </c>
      <c r="F41" s="7" t="n">
        <v>9</v>
      </c>
      <c r="G41" s="6" t="n">
        <v>59.84</v>
      </c>
      <c r="H41" s="6" t="n">
        <v>70</v>
      </c>
      <c r="I41" s="6" t="n">
        <v>538.56</v>
      </c>
      <c r="J41" s="6" t="n">
        <v>468.56</v>
      </c>
    </row>
    <row collapsed="false" customFormat="false" customHeight="false" hidden="false" ht="12.1" outlineLevel="0" r="42">
      <c r="A42" s="35" t="n">
        <v>46959</v>
      </c>
      <c r="B42" s="16" t="s">
        <v>303</v>
      </c>
      <c r="C42" s="16" t="s">
        <v>16</v>
      </c>
      <c r="D42" s="16" t="s">
        <v>18</v>
      </c>
      <c r="E42" s="6" t="n">
        <v>1000</v>
      </c>
      <c r="F42" s="7" t="n">
        <v>36</v>
      </c>
      <c r="G42" s="6" t="n">
        <v>30.42</v>
      </c>
      <c r="H42" s="6" t="n">
        <v>142</v>
      </c>
      <c r="I42" s="6" t="n">
        <v>1095.12</v>
      </c>
      <c r="J42" s="6" t="n">
        <v>953.12</v>
      </c>
    </row>
    <row collapsed="false" customFormat="false" customHeight="false" hidden="false" ht="12.1" outlineLevel="0" r="43">
      <c r="A43" s="35" t="n">
        <v>46973</v>
      </c>
      <c r="B43" s="16" t="s">
        <v>303</v>
      </c>
      <c r="C43" s="16" t="s">
        <v>22</v>
      </c>
      <c r="D43" s="16" t="s">
        <v>23</v>
      </c>
      <c r="E43" s="6" t="n">
        <v>1000</v>
      </c>
      <c r="F43" s="7" t="n">
        <v>33</v>
      </c>
      <c r="G43" s="6" t="n">
        <v>34.9</v>
      </c>
      <c r="H43" s="6" t="n">
        <v>150</v>
      </c>
      <c r="I43" s="6" t="n">
        <v>1151.7</v>
      </c>
      <c r="J43" s="6" t="n">
        <v>1001.7</v>
      </c>
    </row>
    <row collapsed="false" customFormat="false" customHeight="false" hidden="false" ht="12.1" outlineLevel="0" r="44">
      <c r="A44" s="35" t="n">
        <v>47015</v>
      </c>
      <c r="B44" s="16" t="s">
        <v>303</v>
      </c>
      <c r="C44" s="16" t="s">
        <v>34</v>
      </c>
      <c r="D44" s="16" t="s">
        <v>35</v>
      </c>
      <c r="E44" s="6" t="n">
        <v>1000</v>
      </c>
      <c r="F44" s="7" t="n">
        <v>13</v>
      </c>
      <c r="G44" s="6" t="n">
        <v>59.84</v>
      </c>
      <c r="H44" s="6" t="n">
        <v>101</v>
      </c>
      <c r="I44" s="6" t="n">
        <v>777.92</v>
      </c>
      <c r="J44" s="6" t="n">
        <v>676.92</v>
      </c>
    </row>
    <row collapsed="false" customFormat="false" customHeight="false" hidden="false" ht="12.1" outlineLevel="0" r="45">
      <c r="A45" s="35" t="n">
        <v>47043</v>
      </c>
      <c r="B45" s="16" t="s">
        <v>303</v>
      </c>
      <c r="C45" s="16" t="s">
        <v>26</v>
      </c>
      <c r="D45" s="16" t="s">
        <v>27</v>
      </c>
      <c r="E45" s="6" t="n">
        <v>1000</v>
      </c>
      <c r="F45" s="7" t="n">
        <v>20</v>
      </c>
      <c r="G45" s="6" t="n">
        <v>64.82</v>
      </c>
      <c r="H45" s="6" t="n">
        <v>169</v>
      </c>
      <c r="I45" s="6" t="n">
        <v>1296.4</v>
      </c>
      <c r="J45" s="6" t="n">
        <v>1127.4</v>
      </c>
    </row>
    <row collapsed="false" customFormat="false" customHeight="false" hidden="false" ht="12.1" outlineLevel="0" r="46">
      <c r="A46" s="35" t="n">
        <v>47078</v>
      </c>
      <c r="B46" s="16" t="s">
        <v>303</v>
      </c>
      <c r="C46" s="16" t="s">
        <v>30</v>
      </c>
      <c r="D46" s="16" t="s">
        <v>31</v>
      </c>
      <c r="E46" s="6" t="n">
        <v>1000</v>
      </c>
      <c r="F46" s="7" t="n">
        <v>18</v>
      </c>
      <c r="G46" s="6" t="n">
        <v>61.08</v>
      </c>
      <c r="H46" s="6" t="n">
        <v>143</v>
      </c>
      <c r="I46" s="6" t="n">
        <v>1099.44</v>
      </c>
      <c r="J46" s="6" t="n">
        <v>956.44</v>
      </c>
    </row>
    <row collapsed="false" customFormat="false" customHeight="false" hidden="false" ht="12.1" outlineLevel="0" r="47">
      <c r="A47" s="35" t="n">
        <v>47085</v>
      </c>
      <c r="B47" s="16" t="s">
        <v>303</v>
      </c>
      <c r="C47" s="16" t="s">
        <v>38</v>
      </c>
      <c r="D47" s="16" t="s">
        <v>39</v>
      </c>
      <c r="E47" s="6" t="n">
        <v>1000</v>
      </c>
      <c r="F47" s="7" t="n">
        <v>9</v>
      </c>
      <c r="G47" s="6" t="n">
        <v>61.08</v>
      </c>
      <c r="H47" s="6" t="n">
        <v>71</v>
      </c>
      <c r="I47" s="6" t="n">
        <v>549.72</v>
      </c>
      <c r="J47" s="6" t="n">
        <v>478.72</v>
      </c>
    </row>
    <row collapsed="false" customFormat="false" customHeight="false" hidden="false" ht="12.1" outlineLevel="0" r="48">
      <c r="A48" s="35" t="n">
        <v>47106</v>
      </c>
      <c r="B48" s="16" t="s">
        <v>303</v>
      </c>
      <c r="C48" s="16" t="s">
        <v>42</v>
      </c>
      <c r="D48" s="16" t="s">
        <v>43</v>
      </c>
      <c r="E48" s="6" t="n">
        <v>1000</v>
      </c>
      <c r="F48" s="7" t="n">
        <v>9</v>
      </c>
      <c r="G48" s="6" t="n">
        <v>59.84</v>
      </c>
      <c r="H48" s="6" t="n">
        <v>70</v>
      </c>
      <c r="I48" s="6" t="n">
        <v>538.56</v>
      </c>
      <c r="J48" s="6" t="n">
        <v>468.56</v>
      </c>
    </row>
    <row collapsed="false" customFormat="false" customHeight="false" hidden="false" ht="12.1" outlineLevel="0" r="49">
      <c r="A49" s="35" t="n">
        <v>47141</v>
      </c>
      <c r="B49" s="16" t="s">
        <v>303</v>
      </c>
      <c r="C49" s="16" t="s">
        <v>16</v>
      </c>
      <c r="D49" s="16" t="s">
        <v>18</v>
      </c>
      <c r="E49" s="6" t="n">
        <v>1000</v>
      </c>
      <c r="F49" s="7" t="n">
        <v>36</v>
      </c>
      <c r="G49" s="6" t="n">
        <v>30.42</v>
      </c>
      <c r="H49" s="6" t="n">
        <v>142</v>
      </c>
      <c r="I49" s="6" t="n">
        <v>1095.12</v>
      </c>
      <c r="J49" s="6" t="n">
        <v>953.12</v>
      </c>
    </row>
    <row collapsed="false" customFormat="false" customHeight="false" hidden="false" ht="12.1" outlineLevel="0" r="50">
      <c r="A50" s="35" t="n">
        <v>47155</v>
      </c>
      <c r="B50" s="16" t="s">
        <v>303</v>
      </c>
      <c r="C50" s="16" t="s">
        <v>22</v>
      </c>
      <c r="D50" s="16" t="s">
        <v>23</v>
      </c>
      <c r="E50" s="6" t="n">
        <v>1000</v>
      </c>
      <c r="F50" s="7" t="n">
        <v>33</v>
      </c>
      <c r="G50" s="6" t="n">
        <v>34.9</v>
      </c>
      <c r="H50" s="6" t="n">
        <v>150</v>
      </c>
      <c r="I50" s="6" t="n">
        <v>1151.7</v>
      </c>
      <c r="J50" s="6" t="n">
        <v>1001.7</v>
      </c>
    </row>
    <row collapsed="false" customFormat="false" customHeight="false" hidden="false" ht="12.1" outlineLevel="0" r="51">
      <c r="A51" s="35" t="n">
        <v>47197</v>
      </c>
      <c r="B51" s="16" t="s">
        <v>303</v>
      </c>
      <c r="C51" s="16" t="s">
        <v>34</v>
      </c>
      <c r="D51" s="16" t="s">
        <v>35</v>
      </c>
      <c r="E51" s="6" t="n">
        <v>1000</v>
      </c>
      <c r="F51" s="7" t="n">
        <v>13</v>
      </c>
      <c r="G51" s="6" t="n">
        <v>59.84</v>
      </c>
      <c r="H51" s="6" t="n">
        <v>101</v>
      </c>
      <c r="I51" s="6" t="n">
        <v>777.92</v>
      </c>
      <c r="J51" s="6" t="n">
        <v>676.92</v>
      </c>
    </row>
    <row collapsed="false" customFormat="false" customHeight="false" hidden="false" ht="12.1" outlineLevel="0" r="52">
      <c r="A52" s="35" t="n">
        <v>47225</v>
      </c>
      <c r="B52" s="16" t="s">
        <v>303</v>
      </c>
      <c r="C52" s="16" t="s">
        <v>26</v>
      </c>
      <c r="D52" s="16" t="s">
        <v>27</v>
      </c>
      <c r="E52" s="6" t="n">
        <v>1000</v>
      </c>
      <c r="F52" s="7" t="n">
        <v>20</v>
      </c>
      <c r="G52" s="6" t="n">
        <v>64.82</v>
      </c>
      <c r="H52" s="6" t="n">
        <v>169</v>
      </c>
      <c r="I52" s="6" t="n">
        <v>1296.4</v>
      </c>
      <c r="J52" s="6" t="n">
        <v>1127.4</v>
      </c>
    </row>
    <row collapsed="false" customFormat="false" customHeight="false" hidden="false" ht="12.1" outlineLevel="0" r="53">
      <c r="A53" s="35" t="n">
        <v>47260</v>
      </c>
      <c r="B53" s="16" t="s">
        <v>303</v>
      </c>
      <c r="C53" s="16" t="s">
        <v>30</v>
      </c>
      <c r="D53" s="16" t="s">
        <v>31</v>
      </c>
      <c r="E53" s="6" t="n">
        <v>1000</v>
      </c>
      <c r="F53" s="7" t="n">
        <v>18</v>
      </c>
      <c r="G53" s="6" t="n">
        <v>61.08</v>
      </c>
      <c r="H53" s="6" t="n">
        <v>143</v>
      </c>
      <c r="I53" s="6" t="n">
        <v>1099.44</v>
      </c>
      <c r="J53" s="6" t="n">
        <v>956.44</v>
      </c>
    </row>
    <row collapsed="false" customFormat="false" customHeight="false" hidden="false" ht="12.1" outlineLevel="0" r="54">
      <c r="A54" s="35" t="n">
        <v>47267</v>
      </c>
      <c r="B54" s="16" t="s">
        <v>303</v>
      </c>
      <c r="C54" s="16" t="s">
        <v>38</v>
      </c>
      <c r="D54" s="16" t="s">
        <v>39</v>
      </c>
      <c r="E54" s="6" t="n">
        <v>1000</v>
      </c>
      <c r="F54" s="7" t="n">
        <v>9</v>
      </c>
      <c r="G54" s="6" t="n">
        <v>61.08</v>
      </c>
      <c r="H54" s="6" t="n">
        <v>71</v>
      </c>
      <c r="I54" s="6" t="n">
        <v>549.72</v>
      </c>
      <c r="J54" s="6" t="n">
        <v>478.72</v>
      </c>
    </row>
    <row collapsed="false" customFormat="false" customHeight="false" hidden="false" ht="12.1" outlineLevel="0" r="55">
      <c r="A55" s="35" t="n">
        <v>47288</v>
      </c>
      <c r="B55" s="16" t="s">
        <v>303</v>
      </c>
      <c r="C55" s="16" t="s">
        <v>42</v>
      </c>
      <c r="D55" s="16" t="s">
        <v>43</v>
      </c>
      <c r="E55" s="6" t="n">
        <v>1000</v>
      </c>
      <c r="F55" s="7" t="n">
        <v>9</v>
      </c>
      <c r="G55" s="6" t="n">
        <v>59.84</v>
      </c>
      <c r="H55" s="6" t="n">
        <v>70</v>
      </c>
      <c r="I55" s="6" t="n">
        <v>538.56</v>
      </c>
      <c r="J55" s="6" t="n">
        <v>468.56</v>
      </c>
    </row>
    <row collapsed="false" customFormat="false" customHeight="false" hidden="false" ht="12.1" outlineLevel="0" r="56">
      <c r="A56" s="35" t="n">
        <v>47323</v>
      </c>
      <c r="B56" s="16" t="s">
        <v>303</v>
      </c>
      <c r="C56" s="16" t="s">
        <v>16</v>
      </c>
      <c r="D56" s="16" t="s">
        <v>18</v>
      </c>
      <c r="E56" s="6" t="n">
        <v>1000</v>
      </c>
      <c r="F56" s="7" t="n">
        <v>36</v>
      </c>
      <c r="G56" s="6" t="n">
        <v>30.42</v>
      </c>
      <c r="H56" s="6" t="n">
        <v>142</v>
      </c>
      <c r="I56" s="6" t="n">
        <v>1095.12</v>
      </c>
      <c r="J56" s="6" t="n">
        <v>953.12</v>
      </c>
    </row>
    <row collapsed="false" customFormat="false" customHeight="false" hidden="false" ht="12.1" outlineLevel="0" r="57">
      <c r="A57" s="35" t="n">
        <v>47337</v>
      </c>
      <c r="B57" s="16" t="s">
        <v>303</v>
      </c>
      <c r="C57" s="16" t="s">
        <v>22</v>
      </c>
      <c r="D57" s="16" t="s">
        <v>23</v>
      </c>
      <c r="E57" s="6" t="n">
        <v>1000</v>
      </c>
      <c r="F57" s="7" t="n">
        <v>33</v>
      </c>
      <c r="G57" s="6" t="n">
        <v>34.9</v>
      </c>
      <c r="H57" s="6" t="n">
        <v>150</v>
      </c>
      <c r="I57" s="6" t="n">
        <v>1151.7</v>
      </c>
      <c r="J57" s="6" t="n">
        <v>1001.7</v>
      </c>
    </row>
    <row collapsed="false" customFormat="false" customHeight="false" hidden="false" ht="12.1" outlineLevel="0" r="58">
      <c r="A58" s="35" t="n">
        <v>47379</v>
      </c>
      <c r="B58" s="16" t="s">
        <v>303</v>
      </c>
      <c r="C58" s="16" t="s">
        <v>34</v>
      </c>
      <c r="D58" s="16" t="s">
        <v>35</v>
      </c>
      <c r="E58" s="6" t="n">
        <v>1000</v>
      </c>
      <c r="F58" s="7" t="n">
        <v>13</v>
      </c>
      <c r="G58" s="6" t="n">
        <v>59.84</v>
      </c>
      <c r="H58" s="6" t="n">
        <v>101</v>
      </c>
      <c r="I58" s="6" t="n">
        <v>777.92</v>
      </c>
      <c r="J58" s="6" t="n">
        <v>676.92</v>
      </c>
    </row>
    <row collapsed="false" customFormat="false" customHeight="false" hidden="false" ht="12.1" outlineLevel="0" r="59">
      <c r="A59" s="35" t="n">
        <v>47407</v>
      </c>
      <c r="B59" s="16" t="s">
        <v>303</v>
      </c>
      <c r="C59" s="16" t="s">
        <v>26</v>
      </c>
      <c r="D59" s="16" t="s">
        <v>27</v>
      </c>
      <c r="E59" s="6" t="n">
        <v>1000</v>
      </c>
      <c r="F59" s="7" t="n">
        <v>20</v>
      </c>
      <c r="G59" s="6" t="n">
        <v>64.82</v>
      </c>
      <c r="H59" s="6" t="n">
        <v>169</v>
      </c>
      <c r="I59" s="6" t="n">
        <v>1296.4</v>
      </c>
      <c r="J59" s="6" t="n">
        <v>1127.4</v>
      </c>
    </row>
    <row collapsed="false" customFormat="false" customHeight="false" hidden="false" ht="12.1" outlineLevel="0" r="60">
      <c r="A60" s="35" t="n">
        <v>47442</v>
      </c>
      <c r="B60" s="16" t="s">
        <v>303</v>
      </c>
      <c r="C60" s="16" t="s">
        <v>30</v>
      </c>
      <c r="D60" s="16" t="s">
        <v>31</v>
      </c>
      <c r="E60" s="6" t="n">
        <v>1000</v>
      </c>
      <c r="F60" s="7" t="n">
        <v>18</v>
      </c>
      <c r="G60" s="6" t="n">
        <v>61.08</v>
      </c>
      <c r="H60" s="6" t="n">
        <v>143</v>
      </c>
      <c r="I60" s="6" t="n">
        <v>1099.44</v>
      </c>
      <c r="J60" s="6" t="n">
        <v>956.44</v>
      </c>
    </row>
    <row collapsed="false" customFormat="false" customHeight="false" hidden="false" ht="12.1" outlineLevel="0" r="61">
      <c r="A61" s="35" t="n">
        <v>47449</v>
      </c>
      <c r="B61" s="16" t="s">
        <v>303</v>
      </c>
      <c r="C61" s="16" t="s">
        <v>38</v>
      </c>
      <c r="D61" s="16" t="s">
        <v>39</v>
      </c>
      <c r="E61" s="6" t="n">
        <v>1000</v>
      </c>
      <c r="F61" s="7" t="n">
        <v>9</v>
      </c>
      <c r="G61" s="6" t="n">
        <v>61.08</v>
      </c>
      <c r="H61" s="6" t="n">
        <v>71</v>
      </c>
      <c r="I61" s="6" t="n">
        <v>549.72</v>
      </c>
      <c r="J61" s="6" t="n">
        <v>478.72</v>
      </c>
    </row>
    <row collapsed="false" customFormat="false" customHeight="false" hidden="false" ht="12.1" outlineLevel="0" r="62">
      <c r="A62" s="35" t="n">
        <v>47470</v>
      </c>
      <c r="B62" s="16" t="s">
        <v>303</v>
      </c>
      <c r="C62" s="16" t="s">
        <v>42</v>
      </c>
      <c r="D62" s="16" t="s">
        <v>43</v>
      </c>
      <c r="E62" s="6" t="n">
        <v>1000</v>
      </c>
      <c r="F62" s="7" t="n">
        <v>9</v>
      </c>
      <c r="G62" s="6" t="n">
        <v>59.84</v>
      </c>
      <c r="H62" s="6" t="n">
        <v>70</v>
      </c>
      <c r="I62" s="6" t="n">
        <v>538.56</v>
      </c>
      <c r="J62" s="6" t="n">
        <v>468.56</v>
      </c>
    </row>
    <row collapsed="false" customFormat="false" customHeight="false" hidden="false" ht="12.1" outlineLevel="0" r="63">
      <c r="A63" s="35" t="n">
        <v>47505</v>
      </c>
      <c r="B63" s="16" t="s">
        <v>303</v>
      </c>
      <c r="C63" s="16" t="s">
        <v>16</v>
      </c>
      <c r="D63" s="16" t="s">
        <v>18</v>
      </c>
      <c r="E63" s="6" t="n">
        <v>1000</v>
      </c>
      <c r="F63" s="7" t="n">
        <v>36</v>
      </c>
      <c r="G63" s="6" t="n">
        <v>30.42</v>
      </c>
      <c r="H63" s="6" t="n">
        <v>142</v>
      </c>
      <c r="I63" s="6" t="n">
        <v>1095.12</v>
      </c>
      <c r="J63" s="6" t="n">
        <v>953.12</v>
      </c>
    </row>
    <row collapsed="false" customFormat="false" customHeight="false" hidden="false" ht="12.1" outlineLevel="0" r="64">
      <c r="A64" s="35" t="n">
        <v>47519</v>
      </c>
      <c r="B64" s="16" t="s">
        <v>303</v>
      </c>
      <c r="C64" s="16" t="s">
        <v>22</v>
      </c>
      <c r="D64" s="16" t="s">
        <v>23</v>
      </c>
      <c r="E64" s="6" t="n">
        <v>1000</v>
      </c>
      <c r="F64" s="7" t="n">
        <v>33</v>
      </c>
      <c r="G64" s="6" t="n">
        <v>34.9</v>
      </c>
      <c r="H64" s="6" t="n">
        <v>150</v>
      </c>
      <c r="I64" s="6" t="n">
        <v>1151.7</v>
      </c>
      <c r="J64" s="6" t="n">
        <v>1001.7</v>
      </c>
    </row>
    <row collapsed="false" customFormat="false" customHeight="false" hidden="false" ht="12.1" outlineLevel="0" r="65">
      <c r="A65" s="35" t="n">
        <v>47561</v>
      </c>
      <c r="B65" s="16" t="s">
        <v>303</v>
      </c>
      <c r="C65" s="16" t="s">
        <v>34</v>
      </c>
      <c r="D65" s="16" t="s">
        <v>35</v>
      </c>
      <c r="E65" s="6" t="n">
        <v>1000</v>
      </c>
      <c r="F65" s="7" t="n">
        <v>13</v>
      </c>
      <c r="G65" s="6" t="n">
        <v>59.84</v>
      </c>
      <c r="H65" s="6" t="n">
        <v>101</v>
      </c>
      <c r="I65" s="6" t="n">
        <v>777.92</v>
      </c>
      <c r="J65" s="6" t="n">
        <v>676.92</v>
      </c>
    </row>
    <row collapsed="false" customFormat="false" customHeight="false" hidden="false" ht="12.1" outlineLevel="0" r="66">
      <c r="A66" s="35" t="n">
        <v>47589</v>
      </c>
      <c r="B66" s="16" t="s">
        <v>303</v>
      </c>
      <c r="C66" s="16" t="s">
        <v>26</v>
      </c>
      <c r="D66" s="16" t="s">
        <v>27</v>
      </c>
      <c r="E66" s="6" t="n">
        <v>1000</v>
      </c>
      <c r="F66" s="7" t="n">
        <v>20</v>
      </c>
      <c r="G66" s="6" t="n">
        <v>64.82</v>
      </c>
      <c r="H66" s="6" t="n">
        <v>169</v>
      </c>
      <c r="I66" s="6" t="n">
        <v>1296.4</v>
      </c>
      <c r="J66" s="6" t="n">
        <v>1127.4</v>
      </c>
    </row>
    <row collapsed="false" customFormat="false" customHeight="false" hidden="false" ht="12.1" outlineLevel="0" r="67">
      <c r="A67" s="35" t="n">
        <v>47624</v>
      </c>
      <c r="B67" s="16" t="s">
        <v>303</v>
      </c>
      <c r="C67" s="16" t="s">
        <v>30</v>
      </c>
      <c r="D67" s="16" t="s">
        <v>31</v>
      </c>
      <c r="E67" s="6" t="n">
        <v>1000</v>
      </c>
      <c r="F67" s="7" t="n">
        <v>18</v>
      </c>
      <c r="G67" s="6" t="n">
        <v>61.08</v>
      </c>
      <c r="H67" s="6" t="n">
        <v>143</v>
      </c>
      <c r="I67" s="6" t="n">
        <v>1099.44</v>
      </c>
      <c r="J67" s="6" t="n">
        <v>956.44</v>
      </c>
    </row>
    <row collapsed="false" customFormat="false" customHeight="false" hidden="false" ht="12.1" outlineLevel="0" r="68">
      <c r="A68" s="35" t="n">
        <v>47631</v>
      </c>
      <c r="B68" s="16" t="s">
        <v>303</v>
      </c>
      <c r="C68" s="16" t="s">
        <v>38</v>
      </c>
      <c r="D68" s="16" t="s">
        <v>39</v>
      </c>
      <c r="E68" s="6" t="n">
        <v>1000</v>
      </c>
      <c r="F68" s="7" t="n">
        <v>9</v>
      </c>
      <c r="G68" s="6" t="n">
        <v>61.08</v>
      </c>
      <c r="H68" s="6" t="n">
        <v>71</v>
      </c>
      <c r="I68" s="6" t="n">
        <v>549.72</v>
      </c>
      <c r="J68" s="6" t="n">
        <v>478.72</v>
      </c>
    </row>
    <row collapsed="false" customFormat="false" customHeight="false" hidden="false" ht="12.1" outlineLevel="0" r="69">
      <c r="A69" s="35" t="n">
        <v>47652</v>
      </c>
      <c r="B69" s="16" t="s">
        <v>303</v>
      </c>
      <c r="C69" s="16" t="s">
        <v>42</v>
      </c>
      <c r="D69" s="16" t="s">
        <v>43</v>
      </c>
      <c r="E69" s="6" t="n">
        <v>1000</v>
      </c>
      <c r="F69" s="7" t="n">
        <v>9</v>
      </c>
      <c r="G69" s="6" t="n">
        <v>59.84</v>
      </c>
      <c r="H69" s="6" t="n">
        <v>70</v>
      </c>
      <c r="I69" s="6" t="n">
        <v>538.56</v>
      </c>
      <c r="J69" s="6" t="n">
        <v>468.56</v>
      </c>
    </row>
    <row collapsed="false" customFormat="false" customHeight="false" hidden="false" ht="12.1" outlineLevel="0" r="70">
      <c r="A70" s="35" t="n">
        <v>47687</v>
      </c>
      <c r="B70" s="16" t="s">
        <v>303</v>
      </c>
      <c r="C70" s="16" t="s">
        <v>16</v>
      </c>
      <c r="D70" s="16" t="s">
        <v>18</v>
      </c>
      <c r="E70" s="6" t="n">
        <v>1000</v>
      </c>
      <c r="F70" s="7" t="n">
        <v>36</v>
      </c>
      <c r="G70" s="6" t="n">
        <v>30.42</v>
      </c>
      <c r="H70" s="6" t="n">
        <v>142</v>
      </c>
      <c r="I70" s="6" t="n">
        <v>1095.12</v>
      </c>
      <c r="J70" s="6" t="n">
        <v>953.12</v>
      </c>
    </row>
    <row collapsed="false" customFormat="false" customHeight="false" hidden="false" ht="12.1" outlineLevel="0" r="71">
      <c r="A71" s="35" t="n">
        <v>47701</v>
      </c>
      <c r="B71" s="16" t="s">
        <v>303</v>
      </c>
      <c r="C71" s="16" t="s">
        <v>22</v>
      </c>
      <c r="D71" s="16" t="s">
        <v>23</v>
      </c>
      <c r="E71" s="6" t="n">
        <v>1000</v>
      </c>
      <c r="F71" s="7" t="n">
        <v>33</v>
      </c>
      <c r="G71" s="6" t="n">
        <v>34.9</v>
      </c>
      <c r="H71" s="6" t="n">
        <v>150</v>
      </c>
      <c r="I71" s="6" t="n">
        <v>1151.7</v>
      </c>
      <c r="J71" s="6" t="n">
        <v>1001.7</v>
      </c>
    </row>
    <row collapsed="false" customFormat="false" customHeight="false" hidden="false" ht="12.1" outlineLevel="0" r="72">
      <c r="A72" s="35" t="n">
        <v>47743</v>
      </c>
      <c r="B72" s="16" t="s">
        <v>303</v>
      </c>
      <c r="C72" s="16" t="s">
        <v>34</v>
      </c>
      <c r="D72" s="16" t="s">
        <v>35</v>
      </c>
      <c r="E72" s="6" t="n">
        <v>1000</v>
      </c>
      <c r="F72" s="7" t="n">
        <v>13</v>
      </c>
      <c r="G72" s="6" t="n">
        <v>59.84</v>
      </c>
      <c r="H72" s="6" t="n">
        <v>101</v>
      </c>
      <c r="I72" s="6" t="n">
        <v>777.92</v>
      </c>
      <c r="J72" s="6" t="n">
        <v>676.92</v>
      </c>
    </row>
    <row collapsed="false" customFormat="false" customHeight="false" hidden="false" ht="12.1" outlineLevel="0" r="73">
      <c r="A73" s="35" t="n">
        <v>47771</v>
      </c>
      <c r="B73" s="16" t="s">
        <v>303</v>
      </c>
      <c r="C73" s="16" t="s">
        <v>26</v>
      </c>
      <c r="D73" s="16" t="s">
        <v>27</v>
      </c>
      <c r="E73" s="6" t="n">
        <v>1000</v>
      </c>
      <c r="F73" s="7" t="n">
        <v>20</v>
      </c>
      <c r="G73" s="6" t="n">
        <v>64.82</v>
      </c>
      <c r="H73" s="6" t="n">
        <v>169</v>
      </c>
      <c r="I73" s="6" t="n">
        <v>1296.4</v>
      </c>
      <c r="J73" s="6" t="n">
        <v>1127.4</v>
      </c>
    </row>
    <row collapsed="false" customFormat="false" customHeight="false" hidden="false" ht="12.1" outlineLevel="0" r="74">
      <c r="A74" s="35" t="n">
        <v>47806</v>
      </c>
      <c r="B74" s="16" t="s">
        <v>303</v>
      </c>
      <c r="C74" s="16" t="s">
        <v>30</v>
      </c>
      <c r="D74" s="16" t="s">
        <v>31</v>
      </c>
      <c r="E74" s="6" t="n">
        <v>1000</v>
      </c>
      <c r="F74" s="7" t="n">
        <v>18</v>
      </c>
      <c r="G74" s="6" t="n">
        <v>61.08</v>
      </c>
      <c r="H74" s="6" t="n">
        <v>143</v>
      </c>
      <c r="I74" s="6" t="n">
        <v>1099.44</v>
      </c>
      <c r="J74" s="6" t="n">
        <v>956.44</v>
      </c>
    </row>
    <row collapsed="false" customFormat="false" customHeight="false" hidden="false" ht="12.1" outlineLevel="0" r="75">
      <c r="A75" s="35" t="n">
        <v>47813</v>
      </c>
      <c r="B75" s="16" t="s">
        <v>303</v>
      </c>
      <c r="C75" s="16" t="s">
        <v>38</v>
      </c>
      <c r="D75" s="16" t="s">
        <v>39</v>
      </c>
      <c r="E75" s="6" t="n">
        <v>1000</v>
      </c>
      <c r="F75" s="7" t="n">
        <v>9</v>
      </c>
      <c r="G75" s="6" t="n">
        <v>61.08</v>
      </c>
      <c r="H75" s="6" t="n">
        <v>71</v>
      </c>
      <c r="I75" s="6" t="n">
        <v>549.72</v>
      </c>
      <c r="J75" s="6" t="n">
        <v>478.72</v>
      </c>
    </row>
    <row collapsed="false" customFormat="false" customHeight="false" hidden="false" ht="12.1" outlineLevel="0" r="76">
      <c r="A76" s="35" t="n">
        <v>47834</v>
      </c>
      <c r="B76" s="16" t="s">
        <v>303</v>
      </c>
      <c r="C76" s="16" t="s">
        <v>42</v>
      </c>
      <c r="D76" s="16" t="s">
        <v>43</v>
      </c>
      <c r="E76" s="6" t="n">
        <v>1000</v>
      </c>
      <c r="F76" s="7" t="n">
        <v>9</v>
      </c>
      <c r="G76" s="6" t="n">
        <v>59.84</v>
      </c>
      <c r="H76" s="6" t="n">
        <v>70</v>
      </c>
      <c r="I76" s="6" t="n">
        <v>538.56</v>
      </c>
      <c r="J76" s="6" t="n">
        <v>468.56</v>
      </c>
    </row>
    <row collapsed="false" customFormat="false" customHeight="false" hidden="false" ht="12.1" outlineLevel="0" r="77">
      <c r="A77" s="35" t="n">
        <v>47869</v>
      </c>
      <c r="B77" s="16" t="s">
        <v>303</v>
      </c>
      <c r="C77" s="16" t="s">
        <v>16</v>
      </c>
      <c r="D77" s="16" t="s">
        <v>18</v>
      </c>
      <c r="E77" s="6" t="n">
        <v>1000</v>
      </c>
      <c r="F77" s="7" t="n">
        <v>36</v>
      </c>
      <c r="G77" s="6" t="n">
        <v>30.42</v>
      </c>
      <c r="H77" s="6" t="n">
        <v>142</v>
      </c>
      <c r="I77" s="6" t="n">
        <v>1095.12</v>
      </c>
      <c r="J77" s="6" t="n">
        <v>953.12</v>
      </c>
    </row>
    <row collapsed="false" customFormat="false" customHeight="false" hidden="false" ht="12.1" outlineLevel="0" r="78">
      <c r="A78" s="35" t="n">
        <v>47883</v>
      </c>
      <c r="B78" s="16" t="s">
        <v>303</v>
      </c>
      <c r="C78" s="16" t="s">
        <v>22</v>
      </c>
      <c r="D78" s="16" t="s">
        <v>23</v>
      </c>
      <c r="E78" s="6" t="n">
        <v>1000</v>
      </c>
      <c r="F78" s="7" t="n">
        <v>33</v>
      </c>
      <c r="G78" s="6" t="n">
        <v>34.9</v>
      </c>
      <c r="H78" s="6" t="n">
        <v>150</v>
      </c>
      <c r="I78" s="6" t="n">
        <v>1151.7</v>
      </c>
      <c r="J78" s="6" t="n">
        <v>1001.7</v>
      </c>
    </row>
    <row collapsed="false" customFormat="false" customHeight="false" hidden="false" ht="12.1" outlineLevel="0" r="79">
      <c r="A79" s="35" t="n">
        <v>47925</v>
      </c>
      <c r="B79" s="16" t="s">
        <v>303</v>
      </c>
      <c r="C79" s="16" t="s">
        <v>34</v>
      </c>
      <c r="D79" s="16" t="s">
        <v>35</v>
      </c>
      <c r="E79" s="6" t="n">
        <v>1000</v>
      </c>
      <c r="F79" s="7" t="n">
        <v>13</v>
      </c>
      <c r="G79" s="6" t="n">
        <v>59.84</v>
      </c>
      <c r="H79" s="6" t="n">
        <v>101</v>
      </c>
      <c r="I79" s="6" t="n">
        <v>777.92</v>
      </c>
      <c r="J79" s="6" t="n">
        <v>676.92</v>
      </c>
    </row>
    <row collapsed="false" customFormat="false" customHeight="false" hidden="false" ht="12.1" outlineLevel="0" r="80">
      <c r="A80" s="35" t="n">
        <v>47953</v>
      </c>
      <c r="B80" s="16" t="s">
        <v>303</v>
      </c>
      <c r="C80" s="16" t="s">
        <v>26</v>
      </c>
      <c r="D80" s="16" t="s">
        <v>27</v>
      </c>
      <c r="E80" s="6" t="n">
        <v>1000</v>
      </c>
      <c r="F80" s="7" t="n">
        <v>20</v>
      </c>
      <c r="G80" s="6" t="n">
        <v>64.82</v>
      </c>
      <c r="H80" s="6" t="n">
        <v>169</v>
      </c>
      <c r="I80" s="6" t="n">
        <v>1296.4</v>
      </c>
      <c r="J80" s="6" t="n">
        <v>1127.4</v>
      </c>
    </row>
    <row collapsed="false" customFormat="false" customHeight="false" hidden="false" ht="12.1" outlineLevel="0" r="81">
      <c r="A81" s="35" t="n">
        <v>47988</v>
      </c>
      <c r="B81" s="16" t="s">
        <v>303</v>
      </c>
      <c r="C81" s="16" t="s">
        <v>30</v>
      </c>
      <c r="D81" s="16" t="s">
        <v>31</v>
      </c>
      <c r="E81" s="6" t="n">
        <v>1000</v>
      </c>
      <c r="F81" s="7" t="n">
        <v>18</v>
      </c>
      <c r="G81" s="6" t="n">
        <v>61.08</v>
      </c>
      <c r="H81" s="6" t="n">
        <v>143</v>
      </c>
      <c r="I81" s="6" t="n">
        <v>1099.44</v>
      </c>
      <c r="J81" s="6" t="n">
        <v>956.44</v>
      </c>
    </row>
    <row collapsed="false" customFormat="false" customHeight="false" hidden="false" ht="12.1" outlineLevel="0" r="82">
      <c r="A82" s="35" t="n">
        <v>47995</v>
      </c>
      <c r="B82" s="16" t="s">
        <v>303</v>
      </c>
      <c r="C82" s="16" t="s">
        <v>38</v>
      </c>
      <c r="D82" s="16" t="s">
        <v>39</v>
      </c>
      <c r="E82" s="6" t="n">
        <v>1000</v>
      </c>
      <c r="F82" s="7" t="n">
        <v>9</v>
      </c>
      <c r="G82" s="6" t="n">
        <v>61.08</v>
      </c>
      <c r="H82" s="6" t="n">
        <v>71</v>
      </c>
      <c r="I82" s="6" t="n">
        <v>549.72</v>
      </c>
      <c r="J82" s="6" t="n">
        <v>478.72</v>
      </c>
    </row>
    <row collapsed="false" customFormat="false" customHeight="false" hidden="false" ht="12.1" outlineLevel="0" r="83">
      <c r="A83" s="35" t="n">
        <v>48016</v>
      </c>
      <c r="B83" s="16" t="s">
        <v>303</v>
      </c>
      <c r="C83" s="16" t="s">
        <v>42</v>
      </c>
      <c r="D83" s="16" t="s">
        <v>43</v>
      </c>
      <c r="E83" s="6" t="n">
        <v>1000</v>
      </c>
      <c r="F83" s="7" t="n">
        <v>9</v>
      </c>
      <c r="G83" s="6" t="n">
        <v>59.84</v>
      </c>
      <c r="H83" s="6" t="n">
        <v>70</v>
      </c>
      <c r="I83" s="6" t="n">
        <v>538.56</v>
      </c>
      <c r="J83" s="6" t="n">
        <v>468.56</v>
      </c>
    </row>
    <row collapsed="false" customFormat="false" customHeight="false" hidden="false" ht="12.1" outlineLevel="0" r="84">
      <c r="A84" s="35" t="n">
        <v>48051</v>
      </c>
      <c r="B84" s="16" t="s">
        <v>303</v>
      </c>
      <c r="C84" s="16" t="s">
        <v>16</v>
      </c>
      <c r="D84" s="16" t="s">
        <v>18</v>
      </c>
      <c r="E84" s="6" t="n">
        <v>1000</v>
      </c>
      <c r="F84" s="7" t="n">
        <v>36</v>
      </c>
      <c r="G84" s="6" t="n">
        <v>30.42</v>
      </c>
      <c r="H84" s="6" t="n">
        <v>142</v>
      </c>
      <c r="I84" s="6" t="n">
        <v>1095.12</v>
      </c>
      <c r="J84" s="6" t="n">
        <v>953.12</v>
      </c>
    </row>
    <row collapsed="false" customFormat="false" customHeight="false" hidden="false" ht="12.1" outlineLevel="0" r="85">
      <c r="A85" s="35" t="n">
        <v>48065</v>
      </c>
      <c r="B85" s="16" t="s">
        <v>303</v>
      </c>
      <c r="C85" s="16" t="s">
        <v>22</v>
      </c>
      <c r="D85" s="16" t="s">
        <v>23</v>
      </c>
      <c r="E85" s="6" t="n">
        <v>1000</v>
      </c>
      <c r="F85" s="7" t="n">
        <v>33</v>
      </c>
      <c r="G85" s="6" t="n">
        <v>34.9</v>
      </c>
      <c r="H85" s="6" t="n">
        <v>150</v>
      </c>
      <c r="I85" s="6" t="n">
        <v>1151.7</v>
      </c>
      <c r="J85" s="6" t="n">
        <v>1001.7</v>
      </c>
    </row>
    <row collapsed="false" customFormat="false" customHeight="false" hidden="false" ht="12.1" outlineLevel="0" r="86">
      <c r="A86" s="35" t="n">
        <v>48107</v>
      </c>
      <c r="B86" s="16" t="s">
        <v>303</v>
      </c>
      <c r="C86" s="16" t="s">
        <v>34</v>
      </c>
      <c r="D86" s="16" t="s">
        <v>35</v>
      </c>
      <c r="E86" s="6" t="n">
        <v>1000</v>
      </c>
      <c r="F86" s="7" t="n">
        <v>13</v>
      </c>
      <c r="G86" s="6" t="n">
        <v>59.84</v>
      </c>
      <c r="H86" s="6" t="n">
        <v>101</v>
      </c>
      <c r="I86" s="6" t="n">
        <v>777.92</v>
      </c>
      <c r="J86" s="6" t="n">
        <v>676.92</v>
      </c>
    </row>
    <row collapsed="false" customFormat="false" customHeight="false" hidden="false" ht="12.1" outlineLevel="0" r="87">
      <c r="A87" s="35" t="n">
        <v>48135</v>
      </c>
      <c r="B87" s="16" t="s">
        <v>303</v>
      </c>
      <c r="C87" s="16" t="s">
        <v>26</v>
      </c>
      <c r="D87" s="16" t="s">
        <v>27</v>
      </c>
      <c r="E87" s="6" t="n">
        <v>1000</v>
      </c>
      <c r="F87" s="7" t="n">
        <v>20</v>
      </c>
      <c r="G87" s="6" t="n">
        <v>64.82</v>
      </c>
      <c r="H87" s="6" t="n">
        <v>169</v>
      </c>
      <c r="I87" s="6" t="n">
        <v>1296.4</v>
      </c>
      <c r="J87" s="6" t="n">
        <v>1127.4</v>
      </c>
    </row>
    <row collapsed="false" customFormat="false" customHeight="false" hidden="false" ht="12.1" outlineLevel="0" r="88">
      <c r="A88" s="35" t="n">
        <v>48170</v>
      </c>
      <c r="B88" s="16" t="s">
        <v>303</v>
      </c>
      <c r="C88" s="16" t="s">
        <v>30</v>
      </c>
      <c r="D88" s="16" t="s">
        <v>31</v>
      </c>
      <c r="E88" s="6" t="n">
        <v>1000</v>
      </c>
      <c r="F88" s="7" t="n">
        <v>18</v>
      </c>
      <c r="G88" s="6" t="n">
        <v>61.08</v>
      </c>
      <c r="H88" s="6" t="n">
        <v>143</v>
      </c>
      <c r="I88" s="6" t="n">
        <v>1099.44</v>
      </c>
      <c r="J88" s="6" t="n">
        <v>956.44</v>
      </c>
    </row>
    <row collapsed="false" customFormat="false" customHeight="false" hidden="false" ht="12.1" outlineLevel="0" r="89">
      <c r="A89" s="35" t="n">
        <v>48177</v>
      </c>
      <c r="B89" s="16" t="s">
        <v>303</v>
      </c>
      <c r="C89" s="16" t="s">
        <v>38</v>
      </c>
      <c r="D89" s="16" t="s">
        <v>39</v>
      </c>
      <c r="E89" s="6" t="n">
        <v>1000</v>
      </c>
      <c r="F89" s="7" t="n">
        <v>9</v>
      </c>
      <c r="G89" s="6" t="n">
        <v>61.08</v>
      </c>
      <c r="H89" s="6" t="n">
        <v>71</v>
      </c>
      <c r="I89" s="6" t="n">
        <v>549.72</v>
      </c>
      <c r="J89" s="6" t="n">
        <v>478.72</v>
      </c>
    </row>
    <row collapsed="false" customFormat="false" customHeight="false" hidden="false" ht="12.1" outlineLevel="0" r="90">
      <c r="A90" s="35" t="n">
        <v>48198</v>
      </c>
      <c r="B90" s="16" t="s">
        <v>303</v>
      </c>
      <c r="C90" s="16" t="s">
        <v>42</v>
      </c>
      <c r="D90" s="16" t="s">
        <v>43</v>
      </c>
      <c r="E90" s="6" t="n">
        <v>1000</v>
      </c>
      <c r="F90" s="7" t="n">
        <v>9</v>
      </c>
      <c r="G90" s="6" t="n">
        <v>59.84</v>
      </c>
      <c r="H90" s="6" t="n">
        <v>70</v>
      </c>
      <c r="I90" s="6" t="n">
        <v>538.56</v>
      </c>
      <c r="J90" s="6" t="n">
        <v>468.56</v>
      </c>
    </row>
    <row collapsed="false" customFormat="false" customHeight="false" hidden="false" ht="12.1" outlineLevel="0" r="91">
      <c r="A91" s="35" t="n">
        <v>48233</v>
      </c>
      <c r="B91" s="16" t="s">
        <v>303</v>
      </c>
      <c r="C91" s="16" t="s">
        <v>16</v>
      </c>
      <c r="D91" s="16" t="s">
        <v>18</v>
      </c>
      <c r="E91" s="6" t="n">
        <v>1000</v>
      </c>
      <c r="F91" s="7" t="n">
        <v>36</v>
      </c>
      <c r="G91" s="6" t="n">
        <v>30.42</v>
      </c>
      <c r="H91" s="6" t="n">
        <v>142</v>
      </c>
      <c r="I91" s="6" t="n">
        <v>1095.12</v>
      </c>
      <c r="J91" s="6" t="n">
        <v>953.12</v>
      </c>
    </row>
    <row collapsed="false" customFormat="false" customHeight="false" hidden="false" ht="12.1" outlineLevel="0" r="92">
      <c r="A92" s="35" t="n">
        <v>48247</v>
      </c>
      <c r="B92" s="16" t="s">
        <v>303</v>
      </c>
      <c r="C92" s="16" t="s">
        <v>22</v>
      </c>
      <c r="D92" s="16" t="s">
        <v>23</v>
      </c>
      <c r="E92" s="6" t="n">
        <v>1000</v>
      </c>
      <c r="F92" s="7" t="n">
        <v>33</v>
      </c>
      <c r="G92" s="6" t="n">
        <v>34.9</v>
      </c>
      <c r="H92" s="6" t="n">
        <v>150</v>
      </c>
      <c r="I92" s="6" t="n">
        <v>1151.7</v>
      </c>
      <c r="J92" s="6" t="n">
        <v>1001.7</v>
      </c>
    </row>
    <row collapsed="false" customFormat="false" customHeight="false" hidden="false" ht="12.1" outlineLevel="0" r="93">
      <c r="A93" s="35" t="n">
        <v>48289</v>
      </c>
      <c r="B93" s="16" t="s">
        <v>303</v>
      </c>
      <c r="C93" s="16" t="s">
        <v>34</v>
      </c>
      <c r="D93" s="16" t="s">
        <v>35</v>
      </c>
      <c r="E93" s="6" t="n">
        <v>1000</v>
      </c>
      <c r="F93" s="7" t="n">
        <v>13</v>
      </c>
      <c r="G93" s="6" t="n">
        <v>59.84</v>
      </c>
      <c r="H93" s="6" t="n">
        <v>101</v>
      </c>
      <c r="I93" s="6" t="n">
        <v>777.92</v>
      </c>
      <c r="J93" s="6" t="n">
        <v>676.92</v>
      </c>
    </row>
    <row collapsed="false" customFormat="false" customHeight="false" hidden="false" ht="12.1" outlineLevel="0" r="94">
      <c r="A94" s="35" t="n">
        <v>48317</v>
      </c>
      <c r="B94" s="16" t="s">
        <v>303</v>
      </c>
      <c r="C94" s="16" t="s">
        <v>26</v>
      </c>
      <c r="D94" s="16" t="s">
        <v>27</v>
      </c>
      <c r="E94" s="6" t="n">
        <v>1000</v>
      </c>
      <c r="F94" s="7" t="n">
        <v>20</v>
      </c>
      <c r="G94" s="6" t="n">
        <v>64.82</v>
      </c>
      <c r="H94" s="6" t="n">
        <v>169</v>
      </c>
      <c r="I94" s="6" t="n">
        <v>1296.4</v>
      </c>
      <c r="J94" s="6" t="n">
        <v>1127.4</v>
      </c>
    </row>
    <row collapsed="false" customFormat="false" customHeight="false" hidden="false" ht="12.1" outlineLevel="0" r="95">
      <c r="A95" s="35" t="n">
        <v>48352</v>
      </c>
      <c r="B95" s="16" t="s">
        <v>303</v>
      </c>
      <c r="C95" s="16" t="s">
        <v>30</v>
      </c>
      <c r="D95" s="16" t="s">
        <v>31</v>
      </c>
      <c r="E95" s="6" t="n">
        <v>1000</v>
      </c>
      <c r="F95" s="7" t="n">
        <v>18</v>
      </c>
      <c r="G95" s="6" t="n">
        <v>61.08</v>
      </c>
      <c r="H95" s="6" t="n">
        <v>143</v>
      </c>
      <c r="I95" s="6" t="n">
        <v>1099.44</v>
      </c>
      <c r="J95" s="6" t="n">
        <v>956.44</v>
      </c>
    </row>
    <row collapsed="false" customFormat="false" customHeight="false" hidden="false" ht="12.1" outlineLevel="0" r="96">
      <c r="A96" s="35" t="n">
        <v>48359</v>
      </c>
      <c r="B96" s="16" t="s">
        <v>303</v>
      </c>
      <c r="C96" s="16" t="s">
        <v>38</v>
      </c>
      <c r="D96" s="16" t="s">
        <v>39</v>
      </c>
      <c r="E96" s="6" t="n">
        <v>1000</v>
      </c>
      <c r="F96" s="7" t="n">
        <v>9</v>
      </c>
      <c r="G96" s="6" t="n">
        <v>61.08</v>
      </c>
      <c r="H96" s="6" t="n">
        <v>71</v>
      </c>
      <c r="I96" s="6" t="n">
        <v>549.72</v>
      </c>
      <c r="J96" s="6" t="n">
        <v>478.72</v>
      </c>
    </row>
    <row collapsed="false" customFormat="false" customHeight="false" hidden="false" ht="12.1" outlineLevel="0" r="97">
      <c r="A97" s="35" t="n">
        <v>48380</v>
      </c>
      <c r="B97" s="16" t="s">
        <v>303</v>
      </c>
      <c r="C97" s="16" t="s">
        <v>42</v>
      </c>
      <c r="D97" s="16" t="s">
        <v>43</v>
      </c>
      <c r="E97" s="6" t="n">
        <v>1000</v>
      </c>
      <c r="F97" s="7" t="n">
        <v>9</v>
      </c>
      <c r="G97" s="6" t="n">
        <v>59.84</v>
      </c>
      <c r="H97" s="6" t="n">
        <v>70</v>
      </c>
      <c r="I97" s="6" t="n">
        <v>538.56</v>
      </c>
      <c r="J97" s="6" t="n">
        <v>468.56</v>
      </c>
    </row>
    <row collapsed="false" customFormat="false" customHeight="false" hidden="false" ht="12.1" outlineLevel="0" r="98">
      <c r="A98" s="35" t="n">
        <v>48415</v>
      </c>
      <c r="B98" s="16" t="s">
        <v>303</v>
      </c>
      <c r="C98" s="16" t="s">
        <v>16</v>
      </c>
      <c r="D98" s="16" t="s">
        <v>18</v>
      </c>
      <c r="E98" s="6" t="n">
        <v>1000</v>
      </c>
      <c r="F98" s="7" t="n">
        <v>36</v>
      </c>
      <c r="G98" s="6" t="n">
        <v>30.42</v>
      </c>
      <c r="H98" s="6" t="n">
        <v>142</v>
      </c>
      <c r="I98" s="6" t="n">
        <v>1095.12</v>
      </c>
      <c r="J98" s="6" t="n">
        <v>953.12</v>
      </c>
    </row>
    <row collapsed="false" customFormat="false" customHeight="false" hidden="false" ht="12.1" outlineLevel="0" r="99">
      <c r="A99" s="35" t="n">
        <v>48429</v>
      </c>
      <c r="B99" s="16" t="s">
        <v>303</v>
      </c>
      <c r="C99" s="16" t="s">
        <v>22</v>
      </c>
      <c r="D99" s="16" t="s">
        <v>23</v>
      </c>
      <c r="E99" s="6" t="n">
        <v>1000</v>
      </c>
      <c r="F99" s="7" t="n">
        <v>33</v>
      </c>
      <c r="G99" s="6" t="n">
        <v>34.9</v>
      </c>
      <c r="H99" s="6" t="n">
        <v>150</v>
      </c>
      <c r="I99" s="6" t="n">
        <v>1151.7</v>
      </c>
      <c r="J99" s="6" t="n">
        <v>1001.7</v>
      </c>
    </row>
    <row collapsed="false" customFormat="false" customHeight="false" hidden="false" ht="12.1" outlineLevel="0" r="100">
      <c r="A100" s="35" t="n">
        <v>48471</v>
      </c>
      <c r="B100" s="16" t="s">
        <v>303</v>
      </c>
      <c r="C100" s="16" t="s">
        <v>34</v>
      </c>
      <c r="D100" s="16" t="s">
        <v>35</v>
      </c>
      <c r="E100" s="6" t="n">
        <v>1000</v>
      </c>
      <c r="F100" s="7" t="n">
        <v>13</v>
      </c>
      <c r="G100" s="6" t="n">
        <v>59.84</v>
      </c>
      <c r="H100" s="6" t="n">
        <v>101</v>
      </c>
      <c r="I100" s="6" t="n">
        <v>777.92</v>
      </c>
      <c r="J100" s="6" t="n">
        <v>676.92</v>
      </c>
    </row>
    <row collapsed="false" customFormat="false" customHeight="false" hidden="false" ht="12.1" outlineLevel="0" r="101">
      <c r="A101" s="35" t="n">
        <v>48499</v>
      </c>
      <c r="B101" s="16" t="s">
        <v>303</v>
      </c>
      <c r="C101" s="16" t="s">
        <v>26</v>
      </c>
      <c r="D101" s="16" t="s">
        <v>27</v>
      </c>
      <c r="E101" s="6" t="n">
        <v>1000</v>
      </c>
      <c r="F101" s="7" t="n">
        <v>20</v>
      </c>
      <c r="G101" s="6" t="n">
        <v>64.82</v>
      </c>
      <c r="H101" s="6" t="n">
        <v>169</v>
      </c>
      <c r="I101" s="6" t="n">
        <v>1296.4</v>
      </c>
      <c r="J101" s="6" t="n">
        <v>1127.4</v>
      </c>
    </row>
    <row collapsed="false" customFormat="false" customHeight="false" hidden="false" ht="12.1" outlineLevel="0" r="102">
      <c r="A102" s="35" t="n">
        <v>48534</v>
      </c>
      <c r="B102" s="16" t="s">
        <v>303</v>
      </c>
      <c r="C102" s="16" t="s">
        <v>30</v>
      </c>
      <c r="D102" s="16" t="s">
        <v>31</v>
      </c>
      <c r="E102" s="6" t="n">
        <v>1000</v>
      </c>
      <c r="F102" s="7" t="n">
        <v>18</v>
      </c>
      <c r="G102" s="6" t="n">
        <v>61.08</v>
      </c>
      <c r="H102" s="6" t="n">
        <v>143</v>
      </c>
      <c r="I102" s="6" t="n">
        <v>1099.44</v>
      </c>
      <c r="J102" s="6" t="n">
        <v>956.44</v>
      </c>
    </row>
    <row collapsed="false" customFormat="false" customHeight="false" hidden="false" ht="12.1" outlineLevel="0" r="103">
      <c r="A103" s="35" t="n">
        <v>48541</v>
      </c>
      <c r="B103" s="16" t="s">
        <v>303</v>
      </c>
      <c r="C103" s="16" t="s">
        <v>38</v>
      </c>
      <c r="D103" s="16" t="s">
        <v>39</v>
      </c>
      <c r="E103" s="6" t="n">
        <v>1000</v>
      </c>
      <c r="F103" s="7" t="n">
        <v>9</v>
      </c>
      <c r="G103" s="6" t="n">
        <v>61.08</v>
      </c>
      <c r="H103" s="6" t="n">
        <v>71</v>
      </c>
      <c r="I103" s="6" t="n">
        <v>549.72</v>
      </c>
      <c r="J103" s="6" t="n">
        <v>478.72</v>
      </c>
    </row>
    <row collapsed="false" customFormat="false" customHeight="false" hidden="false" ht="12.1" outlineLevel="0" r="104">
      <c r="A104" s="35" t="n">
        <v>48562</v>
      </c>
      <c r="B104" s="16" t="s">
        <v>303</v>
      </c>
      <c r="C104" s="16" t="s">
        <v>42</v>
      </c>
      <c r="D104" s="16" t="s">
        <v>43</v>
      </c>
      <c r="E104" s="6" t="n">
        <v>1000</v>
      </c>
      <c r="F104" s="7" t="n">
        <v>9</v>
      </c>
      <c r="G104" s="6" t="n">
        <v>59.84</v>
      </c>
      <c r="H104" s="6" t="n">
        <v>70</v>
      </c>
      <c r="I104" s="6" t="n">
        <v>538.56</v>
      </c>
      <c r="J104" s="6" t="n">
        <v>468.56</v>
      </c>
    </row>
    <row collapsed="false" customFormat="false" customHeight="false" hidden="false" ht="12.1" outlineLevel="0" r="105">
      <c r="A105" s="35" t="n">
        <v>48597</v>
      </c>
      <c r="B105" s="16" t="s">
        <v>303</v>
      </c>
      <c r="C105" s="16" t="s">
        <v>16</v>
      </c>
      <c r="D105" s="16" t="s">
        <v>18</v>
      </c>
      <c r="E105" s="6" t="n">
        <v>1000</v>
      </c>
      <c r="F105" s="7" t="n">
        <v>36</v>
      </c>
      <c r="G105" s="6" t="n">
        <v>30.42</v>
      </c>
      <c r="H105" s="6" t="n">
        <v>142</v>
      </c>
      <c r="I105" s="6" t="n">
        <v>1095.12</v>
      </c>
      <c r="J105" s="6" t="n">
        <v>953.12</v>
      </c>
    </row>
    <row collapsed="false" customFormat="false" customHeight="false" hidden="false" ht="12.1" outlineLevel="0" r="106">
      <c r="A106" s="35" t="n">
        <v>48611</v>
      </c>
      <c r="B106" s="16" t="s">
        <v>303</v>
      </c>
      <c r="C106" s="16" t="s">
        <v>22</v>
      </c>
      <c r="D106" s="16" t="s">
        <v>23</v>
      </c>
      <c r="E106" s="6" t="n">
        <v>1000</v>
      </c>
      <c r="F106" s="7" t="n">
        <v>33</v>
      </c>
      <c r="G106" s="6" t="n">
        <v>34.9</v>
      </c>
      <c r="H106" s="6" t="n">
        <v>150</v>
      </c>
      <c r="I106" s="6" t="n">
        <v>1151.7</v>
      </c>
      <c r="J106" s="6" t="n">
        <v>1001.7</v>
      </c>
    </row>
    <row collapsed="false" customFormat="false" customHeight="false" hidden="false" ht="12.1" outlineLevel="0" r="107">
      <c r="A107" s="35" t="n">
        <v>48653</v>
      </c>
      <c r="B107" s="16" t="s">
        <v>303</v>
      </c>
      <c r="C107" s="16" t="s">
        <v>34</v>
      </c>
      <c r="D107" s="16" t="s">
        <v>35</v>
      </c>
      <c r="E107" s="6" t="n">
        <v>1000</v>
      </c>
      <c r="F107" s="7" t="n">
        <v>13</v>
      </c>
      <c r="G107" s="6" t="n">
        <v>59.84</v>
      </c>
      <c r="H107" s="6" t="n">
        <v>101</v>
      </c>
      <c r="I107" s="6" t="n">
        <v>777.92</v>
      </c>
      <c r="J107" s="6" t="n">
        <v>676.92</v>
      </c>
    </row>
    <row collapsed="false" customFormat="false" customHeight="false" hidden="false" ht="12.1" outlineLevel="0" r="108">
      <c r="A108" s="35" t="n">
        <v>48681</v>
      </c>
      <c r="B108" s="16" t="s">
        <v>303</v>
      </c>
      <c r="C108" s="16" t="s">
        <v>26</v>
      </c>
      <c r="D108" s="16" t="s">
        <v>27</v>
      </c>
      <c r="E108" s="6" t="n">
        <v>1000</v>
      </c>
      <c r="F108" s="7" t="n">
        <v>20</v>
      </c>
      <c r="G108" s="6" t="n">
        <v>64.82</v>
      </c>
      <c r="H108" s="6" t="n">
        <v>169</v>
      </c>
      <c r="I108" s="6" t="n">
        <v>1296.4</v>
      </c>
      <c r="J108" s="6" t="n">
        <v>1127.4</v>
      </c>
    </row>
    <row collapsed="false" customFormat="false" customHeight="false" hidden="false" ht="12.1" outlineLevel="0" r="109">
      <c r="A109" s="35" t="n">
        <v>48716</v>
      </c>
      <c r="B109" s="16" t="s">
        <v>303</v>
      </c>
      <c r="C109" s="16" t="s">
        <v>30</v>
      </c>
      <c r="D109" s="16" t="s">
        <v>31</v>
      </c>
      <c r="E109" s="6" t="n">
        <v>1000</v>
      </c>
      <c r="F109" s="7" t="n">
        <v>18</v>
      </c>
      <c r="G109" s="6" t="n">
        <v>61.08</v>
      </c>
      <c r="H109" s="6" t="n">
        <v>143</v>
      </c>
      <c r="I109" s="6" t="n">
        <v>1099.44</v>
      </c>
      <c r="J109" s="6" t="n">
        <v>956.44</v>
      </c>
    </row>
    <row collapsed="false" customFormat="false" customHeight="false" hidden="false" ht="12.1" outlineLevel="0" r="110">
      <c r="A110" s="35" t="n">
        <v>48723</v>
      </c>
      <c r="B110" s="16" t="s">
        <v>303</v>
      </c>
      <c r="C110" s="16" t="s">
        <v>38</v>
      </c>
      <c r="D110" s="16" t="s">
        <v>39</v>
      </c>
      <c r="E110" s="6" t="n">
        <v>1000</v>
      </c>
      <c r="F110" s="7" t="n">
        <v>9</v>
      </c>
      <c r="G110" s="6" t="n">
        <v>61.08</v>
      </c>
      <c r="H110" s="6" t="n">
        <v>71</v>
      </c>
      <c r="I110" s="6" t="n">
        <v>549.72</v>
      </c>
      <c r="J110" s="6" t="n">
        <v>478.72</v>
      </c>
    </row>
    <row collapsed="false" customFormat="false" customHeight="false" hidden="false" ht="12.1" outlineLevel="0" r="111">
      <c r="A111" s="35" t="n">
        <v>48744</v>
      </c>
      <c r="B111" s="16" t="s">
        <v>303</v>
      </c>
      <c r="C111" s="16" t="s">
        <v>42</v>
      </c>
      <c r="D111" s="16" t="s">
        <v>43</v>
      </c>
      <c r="E111" s="6" t="n">
        <v>1000</v>
      </c>
      <c r="F111" s="7" t="n">
        <v>9</v>
      </c>
      <c r="G111" s="6" t="n">
        <v>59.84</v>
      </c>
      <c r="H111" s="6" t="n">
        <v>70</v>
      </c>
      <c r="I111" s="6" t="n">
        <v>538.56</v>
      </c>
      <c r="J111" s="6" t="n">
        <v>468.56</v>
      </c>
    </row>
    <row collapsed="false" customFormat="false" customHeight="false" hidden="false" ht="12.1" outlineLevel="0" r="112">
      <c r="A112" s="35" t="n">
        <v>48779</v>
      </c>
      <c r="B112" s="16" t="s">
        <v>303</v>
      </c>
      <c r="C112" s="16" t="s">
        <v>16</v>
      </c>
      <c r="D112" s="16" t="s">
        <v>18</v>
      </c>
      <c r="E112" s="6" t="n">
        <v>1000</v>
      </c>
      <c r="F112" s="7" t="n">
        <v>36</v>
      </c>
      <c r="G112" s="6" t="n">
        <v>30.42</v>
      </c>
      <c r="H112" s="6" t="n">
        <v>142</v>
      </c>
      <c r="I112" s="6" t="n">
        <v>1095.12</v>
      </c>
      <c r="J112" s="6" t="n">
        <v>953.12</v>
      </c>
    </row>
    <row collapsed="false" customFormat="false" customHeight="false" hidden="false" ht="12.1" outlineLevel="0" r="113">
      <c r="A113" s="35" t="n">
        <v>48793</v>
      </c>
      <c r="B113" s="16" t="s">
        <v>303</v>
      </c>
      <c r="C113" s="16" t="s">
        <v>22</v>
      </c>
      <c r="D113" s="16" t="s">
        <v>23</v>
      </c>
      <c r="E113" s="6" t="n">
        <v>1000</v>
      </c>
      <c r="F113" s="7" t="n">
        <v>33</v>
      </c>
      <c r="G113" s="6" t="n">
        <v>34.9</v>
      </c>
      <c r="H113" s="6" t="n">
        <v>150</v>
      </c>
      <c r="I113" s="6" t="n">
        <v>1151.7</v>
      </c>
      <c r="J113" s="6" t="n">
        <v>1001.7</v>
      </c>
    </row>
    <row collapsed="false" customFormat="false" customHeight="false" hidden="false" ht="12.1" outlineLevel="0" r="114">
      <c r="A114" s="35" t="n">
        <v>48835</v>
      </c>
      <c r="B114" s="16" t="s">
        <v>303</v>
      </c>
      <c r="C114" s="16" t="s">
        <v>34</v>
      </c>
      <c r="D114" s="16" t="s">
        <v>35</v>
      </c>
      <c r="E114" s="6" t="n">
        <v>1000</v>
      </c>
      <c r="F114" s="7" t="n">
        <v>13</v>
      </c>
      <c r="G114" s="6" t="n">
        <v>59.84</v>
      </c>
      <c r="H114" s="6" t="n">
        <v>101</v>
      </c>
      <c r="I114" s="6" t="n">
        <v>777.92</v>
      </c>
      <c r="J114" s="6" t="n">
        <v>676.92</v>
      </c>
    </row>
    <row collapsed="false" customFormat="false" customHeight="false" hidden="false" ht="12.1" outlineLevel="0" r="115">
      <c r="A115" s="35" t="n">
        <v>48863</v>
      </c>
      <c r="B115" s="16" t="s">
        <v>303</v>
      </c>
      <c r="C115" s="16" t="s">
        <v>26</v>
      </c>
      <c r="D115" s="16" t="s">
        <v>27</v>
      </c>
      <c r="E115" s="6" t="n">
        <v>1000</v>
      </c>
      <c r="F115" s="7" t="n">
        <v>20</v>
      </c>
      <c r="G115" s="6" t="n">
        <v>64.82</v>
      </c>
      <c r="H115" s="6" t="n">
        <v>169</v>
      </c>
      <c r="I115" s="6" t="n">
        <v>1296.4</v>
      </c>
      <c r="J115" s="6" t="n">
        <v>1127.4</v>
      </c>
    </row>
    <row collapsed="false" customFormat="false" customHeight="false" hidden="false" ht="12.1" outlineLevel="0" r="116">
      <c r="A116" s="35" t="n">
        <v>48898</v>
      </c>
      <c r="B116" s="16" t="s">
        <v>303</v>
      </c>
      <c r="C116" s="16" t="s">
        <v>30</v>
      </c>
      <c r="D116" s="16" t="s">
        <v>31</v>
      </c>
      <c r="E116" s="6" t="n">
        <v>1000</v>
      </c>
      <c r="F116" s="7" t="n">
        <v>18</v>
      </c>
      <c r="G116" s="6" t="n">
        <v>61.08</v>
      </c>
      <c r="H116" s="6" t="n">
        <v>143</v>
      </c>
      <c r="I116" s="6" t="n">
        <v>1099.44</v>
      </c>
      <c r="J116" s="6" t="n">
        <v>956.44</v>
      </c>
    </row>
    <row collapsed="false" customFormat="false" customHeight="false" hidden="false" ht="12.1" outlineLevel="0" r="117">
      <c r="A117" s="35" t="n">
        <v>48905</v>
      </c>
      <c r="B117" s="16" t="s">
        <v>303</v>
      </c>
      <c r="C117" s="16" t="s">
        <v>38</v>
      </c>
      <c r="D117" s="16" t="s">
        <v>39</v>
      </c>
      <c r="E117" s="6" t="n">
        <v>1000</v>
      </c>
      <c r="F117" s="7" t="n">
        <v>9</v>
      </c>
      <c r="G117" s="6" t="n">
        <v>61.08</v>
      </c>
      <c r="H117" s="6" t="n">
        <v>71</v>
      </c>
      <c r="I117" s="6" t="n">
        <v>549.72</v>
      </c>
      <c r="J117" s="6" t="n">
        <v>478.72</v>
      </c>
    </row>
    <row collapsed="false" customFormat="false" customHeight="false" hidden="false" ht="12.1" outlineLevel="0" r="118">
      <c r="A118" s="35" t="n">
        <v>48926</v>
      </c>
      <c r="B118" s="16" t="s">
        <v>303</v>
      </c>
      <c r="C118" s="16" t="s">
        <v>42</v>
      </c>
      <c r="D118" s="16" t="s">
        <v>43</v>
      </c>
      <c r="E118" s="6" t="n">
        <v>1000</v>
      </c>
      <c r="F118" s="7" t="n">
        <v>9</v>
      </c>
      <c r="G118" s="6" t="n">
        <v>59.84</v>
      </c>
      <c r="H118" s="6" t="n">
        <v>70</v>
      </c>
      <c r="I118" s="6" t="n">
        <v>538.56</v>
      </c>
      <c r="J118" s="6" t="n">
        <v>468.56</v>
      </c>
    </row>
    <row collapsed="false" customFormat="false" customHeight="false" hidden="false" ht="12.1" outlineLevel="0" r="119">
      <c r="A119" s="35" t="n">
        <v>48961</v>
      </c>
      <c r="B119" s="16" t="s">
        <v>303</v>
      </c>
      <c r="C119" s="16" t="s">
        <v>16</v>
      </c>
      <c r="D119" s="16" t="s">
        <v>18</v>
      </c>
      <c r="E119" s="6" t="n">
        <v>1000</v>
      </c>
      <c r="F119" s="7" t="n">
        <v>36</v>
      </c>
      <c r="G119" s="6" t="n">
        <v>30.42</v>
      </c>
      <c r="H119" s="6" t="n">
        <v>142</v>
      </c>
      <c r="I119" s="6" t="n">
        <v>1095.12</v>
      </c>
      <c r="J119" s="6" t="n">
        <v>953.12</v>
      </c>
    </row>
    <row collapsed="false" customFormat="false" customHeight="false" hidden="false" ht="12.1" outlineLevel="0" r="120">
      <c r="A120" s="35" t="n">
        <v>48975</v>
      </c>
      <c r="B120" s="16" t="s">
        <v>303</v>
      </c>
      <c r="C120" s="16" t="s">
        <v>22</v>
      </c>
      <c r="D120" s="16" t="s">
        <v>23</v>
      </c>
      <c r="E120" s="6" t="n">
        <v>1000</v>
      </c>
      <c r="F120" s="7" t="n">
        <v>33</v>
      </c>
      <c r="G120" s="6" t="n">
        <v>34.9</v>
      </c>
      <c r="H120" s="6" t="n">
        <v>150</v>
      </c>
      <c r="I120" s="6" t="n">
        <v>1151.7</v>
      </c>
      <c r="J120" s="6" t="n">
        <v>1001.7</v>
      </c>
    </row>
    <row collapsed="false" customFormat="false" customHeight="false" hidden="false" ht="12.1" outlineLevel="0" r="121">
      <c r="A121" s="35" t="n">
        <v>49017</v>
      </c>
      <c r="B121" s="16" t="s">
        <v>303</v>
      </c>
      <c r="C121" s="16" t="s">
        <v>34</v>
      </c>
      <c r="D121" s="16" t="s">
        <v>35</v>
      </c>
      <c r="E121" s="6" t="n">
        <v>1000</v>
      </c>
      <c r="F121" s="7" t="n">
        <v>13</v>
      </c>
      <c r="G121" s="6" t="n">
        <v>59.84</v>
      </c>
      <c r="H121" s="6" t="n">
        <v>101</v>
      </c>
      <c r="I121" s="6" t="n">
        <v>777.92</v>
      </c>
      <c r="J121" s="6" t="n">
        <v>676.92</v>
      </c>
    </row>
    <row collapsed="false" customFormat="false" customHeight="false" hidden="false" ht="12.1" outlineLevel="0" r="122">
      <c r="A122" s="35" t="n">
        <v>49045</v>
      </c>
      <c r="B122" s="16" t="s">
        <v>303</v>
      </c>
      <c r="C122" s="16" t="s">
        <v>26</v>
      </c>
      <c r="D122" s="16" t="s">
        <v>27</v>
      </c>
      <c r="E122" s="6" t="n">
        <v>1000</v>
      </c>
      <c r="F122" s="7" t="n">
        <v>20</v>
      </c>
      <c r="G122" s="6" t="n">
        <v>64.82</v>
      </c>
      <c r="H122" s="6" t="n">
        <v>169</v>
      </c>
      <c r="I122" s="6" t="n">
        <v>1296.4</v>
      </c>
      <c r="J122" s="6" t="n">
        <v>1127.4</v>
      </c>
    </row>
    <row collapsed="false" customFormat="false" customHeight="false" hidden="false" ht="12.1" outlineLevel="0" r="123">
      <c r="A123" s="35" t="n">
        <v>49080</v>
      </c>
      <c r="B123" s="16" t="s">
        <v>303</v>
      </c>
      <c r="C123" s="16" t="s">
        <v>30</v>
      </c>
      <c r="D123" s="16" t="s">
        <v>31</v>
      </c>
      <c r="E123" s="6" t="n">
        <v>1000</v>
      </c>
      <c r="F123" s="7" t="n">
        <v>18</v>
      </c>
      <c r="G123" s="6" t="n">
        <v>61.08</v>
      </c>
      <c r="H123" s="6" t="n">
        <v>143</v>
      </c>
      <c r="I123" s="6" t="n">
        <v>1099.44</v>
      </c>
      <c r="J123" s="6" t="n">
        <v>956.44</v>
      </c>
    </row>
    <row collapsed="false" customFormat="false" customHeight="false" hidden="false" ht="12.1" outlineLevel="0" r="124">
      <c r="A124" s="35" t="n">
        <v>49087</v>
      </c>
      <c r="B124" s="16" t="s">
        <v>303</v>
      </c>
      <c r="C124" s="16" t="s">
        <v>38</v>
      </c>
      <c r="D124" s="16" t="s">
        <v>39</v>
      </c>
      <c r="E124" s="6" t="n">
        <v>1000</v>
      </c>
      <c r="F124" s="7" t="n">
        <v>9</v>
      </c>
      <c r="G124" s="6" t="n">
        <v>61.08</v>
      </c>
      <c r="H124" s="6" t="n">
        <v>71</v>
      </c>
      <c r="I124" s="6" t="n">
        <v>549.72</v>
      </c>
      <c r="J124" s="6" t="n">
        <v>478.72</v>
      </c>
    </row>
    <row collapsed="false" customFormat="false" customHeight="false" hidden="false" ht="12.1" outlineLevel="0" r="125">
      <c r="A125" s="35" t="n">
        <v>49108</v>
      </c>
      <c r="B125" s="16" t="s">
        <v>303</v>
      </c>
      <c r="C125" s="16" t="s">
        <v>42</v>
      </c>
      <c r="D125" s="16" t="s">
        <v>43</v>
      </c>
      <c r="E125" s="6" t="n">
        <v>1000</v>
      </c>
      <c r="F125" s="7" t="n">
        <v>9</v>
      </c>
      <c r="G125" s="6" t="n">
        <v>59.84</v>
      </c>
      <c r="H125" s="6" t="n">
        <v>70</v>
      </c>
      <c r="I125" s="6" t="n">
        <v>538.56</v>
      </c>
      <c r="J125" s="6" t="n">
        <v>468.56</v>
      </c>
    </row>
    <row collapsed="false" customFormat="false" customHeight="false" hidden="false" ht="12.1" outlineLevel="0" r="126">
      <c r="A126" s="35" t="n">
        <v>49143</v>
      </c>
      <c r="B126" s="16" t="s">
        <v>303</v>
      </c>
      <c r="C126" s="16" t="s">
        <v>16</v>
      </c>
      <c r="D126" s="16" t="s">
        <v>18</v>
      </c>
      <c r="E126" s="6" t="n">
        <v>1000</v>
      </c>
      <c r="F126" s="7" t="n">
        <v>36</v>
      </c>
      <c r="G126" s="6" t="n">
        <v>30.42</v>
      </c>
      <c r="H126" s="6" t="n">
        <v>142</v>
      </c>
      <c r="I126" s="6" t="n">
        <v>1095.12</v>
      </c>
      <c r="J126" s="6" t="n">
        <v>953.12</v>
      </c>
    </row>
    <row collapsed="false" customFormat="false" customHeight="false" hidden="false" ht="12.1" outlineLevel="0" r="127">
      <c r="A127" s="35" t="n">
        <v>49157</v>
      </c>
      <c r="B127" s="16" t="s">
        <v>303</v>
      </c>
      <c r="C127" s="16" t="s">
        <v>22</v>
      </c>
      <c r="D127" s="16" t="s">
        <v>23</v>
      </c>
      <c r="E127" s="6" t="n">
        <v>1000</v>
      </c>
      <c r="F127" s="7" t="n">
        <v>33</v>
      </c>
      <c r="G127" s="6" t="n">
        <v>34.9</v>
      </c>
      <c r="H127" s="6" t="n">
        <v>150</v>
      </c>
      <c r="I127" s="6" t="n">
        <v>1151.7</v>
      </c>
      <c r="J127" s="6" t="n">
        <v>1001.7</v>
      </c>
    </row>
    <row collapsed="false" customFormat="false" customHeight="false" hidden="false" ht="12.1" outlineLevel="0" r="128">
      <c r="A128" s="35" t="n">
        <v>49199</v>
      </c>
      <c r="B128" s="16" t="s">
        <v>303</v>
      </c>
      <c r="C128" s="16" t="s">
        <v>34</v>
      </c>
      <c r="D128" s="16" t="s">
        <v>35</v>
      </c>
      <c r="E128" s="6" t="n">
        <v>1000</v>
      </c>
      <c r="F128" s="7" t="n">
        <v>13</v>
      </c>
      <c r="G128" s="6" t="n">
        <v>59.84</v>
      </c>
      <c r="H128" s="6" t="n">
        <v>101</v>
      </c>
      <c r="I128" s="6" t="n">
        <v>777.92</v>
      </c>
      <c r="J128" s="6" t="n">
        <v>676.92</v>
      </c>
    </row>
    <row collapsed="false" customFormat="false" customHeight="false" hidden="false" ht="12.1" outlineLevel="0" r="129">
      <c r="A129" s="35" t="n">
        <v>49227</v>
      </c>
      <c r="B129" s="16" t="s">
        <v>303</v>
      </c>
      <c r="C129" s="16" t="s">
        <v>26</v>
      </c>
      <c r="D129" s="16" t="s">
        <v>27</v>
      </c>
      <c r="E129" s="6" t="n">
        <v>1000</v>
      </c>
      <c r="F129" s="7" t="n">
        <v>20</v>
      </c>
      <c r="G129" s="6" t="n">
        <v>64.82</v>
      </c>
      <c r="H129" s="6" t="n">
        <v>169</v>
      </c>
      <c r="I129" s="6" t="n">
        <v>1296.4</v>
      </c>
      <c r="J129" s="6" t="n">
        <v>1127.4</v>
      </c>
    </row>
    <row collapsed="false" customFormat="false" customHeight="false" hidden="false" ht="12.1" outlineLevel="0" r="130">
      <c r="A130" s="35" t="n">
        <v>49262</v>
      </c>
      <c r="B130" s="16" t="s">
        <v>303</v>
      </c>
      <c r="C130" s="16" t="s">
        <v>30</v>
      </c>
      <c r="D130" s="16" t="s">
        <v>31</v>
      </c>
      <c r="E130" s="6" t="n">
        <v>1000</v>
      </c>
      <c r="F130" s="7" t="n">
        <v>18</v>
      </c>
      <c r="G130" s="6" t="n">
        <v>61.08</v>
      </c>
      <c r="H130" s="6" t="n">
        <v>143</v>
      </c>
      <c r="I130" s="6" t="n">
        <v>1099.44</v>
      </c>
      <c r="J130" s="6" t="n">
        <v>956.44</v>
      </c>
    </row>
    <row collapsed="false" customFormat="false" customHeight="false" hidden="false" ht="12.1" outlineLevel="0" r="131">
      <c r="A131" s="35" t="n">
        <v>49269</v>
      </c>
      <c r="B131" s="16" t="s">
        <v>303</v>
      </c>
      <c r="C131" s="16" t="s">
        <v>38</v>
      </c>
      <c r="D131" s="16" t="s">
        <v>39</v>
      </c>
      <c r="E131" s="6" t="n">
        <v>1000</v>
      </c>
      <c r="F131" s="7" t="n">
        <v>9</v>
      </c>
      <c r="G131" s="6" t="n">
        <v>61.08</v>
      </c>
      <c r="H131" s="6" t="n">
        <v>71</v>
      </c>
      <c r="I131" s="6" t="n">
        <v>549.72</v>
      </c>
      <c r="J131" s="6" t="n">
        <v>478.72</v>
      </c>
    </row>
    <row collapsed="false" customFormat="false" customHeight="false" hidden="false" ht="12.1" outlineLevel="0" r="132">
      <c r="A132" s="35" t="n">
        <v>49290</v>
      </c>
      <c r="B132" s="16" t="s">
        <v>303</v>
      </c>
      <c r="C132" s="16" t="s">
        <v>42</v>
      </c>
      <c r="D132" s="16" t="s">
        <v>43</v>
      </c>
      <c r="E132" s="6" t="n">
        <v>1000</v>
      </c>
      <c r="F132" s="7" t="n">
        <v>9</v>
      </c>
      <c r="G132" s="6" t="n">
        <v>59.84</v>
      </c>
      <c r="H132" s="6" t="n">
        <v>70</v>
      </c>
      <c r="I132" s="6" t="n">
        <v>538.56</v>
      </c>
      <c r="J132" s="6" t="n">
        <v>468.56</v>
      </c>
    </row>
    <row collapsed="false" customFormat="false" customHeight="false" hidden="false" ht="12.1" outlineLevel="0" r="133">
      <c r="A133" s="35" t="n">
        <v>49325</v>
      </c>
      <c r="B133" s="16" t="s">
        <v>303</v>
      </c>
      <c r="C133" s="16" t="s">
        <v>16</v>
      </c>
      <c r="D133" s="16" t="s">
        <v>18</v>
      </c>
      <c r="E133" s="6" t="n">
        <v>1000</v>
      </c>
      <c r="F133" s="7" t="n">
        <v>36</v>
      </c>
      <c r="G133" s="6" t="n">
        <v>30.42</v>
      </c>
      <c r="H133" s="6" t="n">
        <v>142</v>
      </c>
      <c r="I133" s="6" t="n">
        <v>1095.12</v>
      </c>
      <c r="J133" s="6" t="n">
        <v>953.12</v>
      </c>
    </row>
    <row collapsed="false" customFormat="false" customHeight="false" hidden="false" ht="12.1" outlineLevel="0" r="134">
      <c r="A134" s="35" t="n">
        <v>49339</v>
      </c>
      <c r="B134" s="16" t="s">
        <v>303</v>
      </c>
      <c r="C134" s="16" t="s">
        <v>22</v>
      </c>
      <c r="D134" s="16" t="s">
        <v>23</v>
      </c>
      <c r="E134" s="6" t="n">
        <v>1000</v>
      </c>
      <c r="F134" s="7" t="n">
        <v>33</v>
      </c>
      <c r="G134" s="6" t="n">
        <v>34.9</v>
      </c>
      <c r="H134" s="6" t="n">
        <v>150</v>
      </c>
      <c r="I134" s="6" t="n">
        <v>1151.7</v>
      </c>
      <c r="J134" s="6" t="n">
        <v>1001.7</v>
      </c>
    </row>
    <row collapsed="false" customFormat="false" customHeight="false" hidden="false" ht="12.1" outlineLevel="0" r="135">
      <c r="A135" s="35" t="n">
        <v>49381</v>
      </c>
      <c r="B135" s="16" t="s">
        <v>303</v>
      </c>
      <c r="C135" s="16" t="s">
        <v>34</v>
      </c>
      <c r="D135" s="16" t="s">
        <v>35</v>
      </c>
      <c r="E135" s="6" t="n">
        <v>1000</v>
      </c>
      <c r="F135" s="7" t="n">
        <v>13</v>
      </c>
      <c r="G135" s="6" t="n">
        <v>59.84</v>
      </c>
      <c r="H135" s="6" t="n">
        <v>101</v>
      </c>
      <c r="I135" s="6" t="n">
        <v>777.92</v>
      </c>
      <c r="J135" s="6" t="n">
        <v>676.92</v>
      </c>
    </row>
    <row collapsed="false" customFormat="false" customHeight="false" hidden="false" ht="12.1" outlineLevel="0" r="136">
      <c r="A136" s="35" t="n">
        <v>49409</v>
      </c>
      <c r="B136" s="16" t="s">
        <v>303</v>
      </c>
      <c r="C136" s="16" t="s">
        <v>26</v>
      </c>
      <c r="D136" s="16" t="s">
        <v>27</v>
      </c>
      <c r="E136" s="6" t="n">
        <v>1000</v>
      </c>
      <c r="F136" s="7" t="n">
        <v>20</v>
      </c>
      <c r="G136" s="6" t="n">
        <v>64.82</v>
      </c>
      <c r="H136" s="6" t="n">
        <v>169</v>
      </c>
      <c r="I136" s="6" t="n">
        <v>1296.4</v>
      </c>
      <c r="J136" s="6" t="n">
        <v>1127.4</v>
      </c>
    </row>
    <row collapsed="false" customFormat="false" customHeight="false" hidden="false" ht="12.1" outlineLevel="0" r="137">
      <c r="A137" s="35" t="n">
        <v>49444</v>
      </c>
      <c r="B137" s="16" t="s">
        <v>303</v>
      </c>
      <c r="C137" s="16" t="s">
        <v>30</v>
      </c>
      <c r="D137" s="16" t="s">
        <v>31</v>
      </c>
      <c r="E137" s="6" t="n">
        <v>1000</v>
      </c>
      <c r="F137" s="7" t="n">
        <v>18</v>
      </c>
      <c r="G137" s="6" t="n">
        <v>61.08</v>
      </c>
      <c r="H137" s="6" t="n">
        <v>143</v>
      </c>
      <c r="I137" s="6" t="n">
        <v>1099.44</v>
      </c>
      <c r="J137" s="6" t="n">
        <v>956.44</v>
      </c>
    </row>
    <row collapsed="false" customFormat="false" customHeight="false" hidden="false" ht="12.1" outlineLevel="0" r="138">
      <c r="A138" s="35" t="n">
        <v>49451</v>
      </c>
      <c r="B138" s="16" t="s">
        <v>303</v>
      </c>
      <c r="C138" s="16" t="s">
        <v>38</v>
      </c>
      <c r="D138" s="16" t="s">
        <v>39</v>
      </c>
      <c r="E138" s="6" t="n">
        <v>1000</v>
      </c>
      <c r="F138" s="7" t="n">
        <v>9</v>
      </c>
      <c r="G138" s="6" t="n">
        <v>61.08</v>
      </c>
      <c r="H138" s="6" t="n">
        <v>71</v>
      </c>
      <c r="I138" s="6" t="n">
        <v>549.72</v>
      </c>
      <c r="J138" s="6" t="n">
        <v>478.72</v>
      </c>
    </row>
    <row collapsed="false" customFormat="false" customHeight="false" hidden="false" ht="12.1" outlineLevel="0" r="139">
      <c r="A139" s="35" t="n">
        <v>49472</v>
      </c>
      <c r="B139" s="16" t="s">
        <v>303</v>
      </c>
      <c r="C139" s="16" t="s">
        <v>42</v>
      </c>
      <c r="D139" s="16" t="s">
        <v>43</v>
      </c>
      <c r="E139" s="6" t="n">
        <v>1000</v>
      </c>
      <c r="F139" s="7" t="n">
        <v>9</v>
      </c>
      <c r="G139" s="6" t="n">
        <v>59.84</v>
      </c>
      <c r="H139" s="6" t="n">
        <v>70</v>
      </c>
      <c r="I139" s="6" t="n">
        <v>538.56</v>
      </c>
      <c r="J139" s="6" t="n">
        <v>468.56</v>
      </c>
    </row>
    <row collapsed="false" customFormat="false" customHeight="false" hidden="false" ht="12.1" outlineLevel="0" r="140">
      <c r="A140" s="35" t="n">
        <v>49507</v>
      </c>
      <c r="B140" s="16" t="s">
        <v>303</v>
      </c>
      <c r="C140" s="16" t="s">
        <v>16</v>
      </c>
      <c r="D140" s="16" t="s">
        <v>18</v>
      </c>
      <c r="E140" s="6" t="n">
        <v>1000</v>
      </c>
      <c r="F140" s="7" t="n">
        <v>36</v>
      </c>
      <c r="G140" s="6" t="n">
        <v>30.42</v>
      </c>
      <c r="H140" s="6" t="n">
        <v>142</v>
      </c>
      <c r="I140" s="6" t="n">
        <v>1095.12</v>
      </c>
      <c r="J140" s="6" t="n">
        <v>953.12</v>
      </c>
    </row>
    <row collapsed="false" customFormat="false" customHeight="false" hidden="false" ht="12.1" outlineLevel="0" r="141">
      <c r="A141" s="35" t="n">
        <v>49521</v>
      </c>
      <c r="B141" s="16" t="s">
        <v>303</v>
      </c>
      <c r="C141" s="16" t="s">
        <v>22</v>
      </c>
      <c r="D141" s="16" t="s">
        <v>23</v>
      </c>
      <c r="E141" s="6" t="n">
        <v>1000</v>
      </c>
      <c r="F141" s="7" t="n">
        <v>33</v>
      </c>
      <c r="G141" s="6" t="n">
        <v>34.9</v>
      </c>
      <c r="H141" s="6" t="n">
        <v>150</v>
      </c>
      <c r="I141" s="6" t="n">
        <v>1151.7</v>
      </c>
      <c r="J141" s="6" t="n">
        <v>1001.7</v>
      </c>
    </row>
    <row collapsed="false" customFormat="false" customHeight="false" hidden="false" ht="12.1" outlineLevel="0" r="142">
      <c r="A142" s="35" t="n">
        <v>49563</v>
      </c>
      <c r="B142" s="16" t="s">
        <v>303</v>
      </c>
      <c r="C142" s="16" t="s">
        <v>34</v>
      </c>
      <c r="D142" s="16" t="s">
        <v>35</v>
      </c>
      <c r="E142" s="6" t="n">
        <v>1000</v>
      </c>
      <c r="F142" s="7" t="n">
        <v>13</v>
      </c>
      <c r="G142" s="6" t="n">
        <v>59.84</v>
      </c>
      <c r="H142" s="6" t="n">
        <v>101</v>
      </c>
      <c r="I142" s="6" t="n">
        <v>777.92</v>
      </c>
      <c r="J142" s="6" t="n">
        <v>676.92</v>
      </c>
    </row>
    <row collapsed="false" customFormat="false" customHeight="false" hidden="false" ht="12.1" outlineLevel="0" r="143">
      <c r="A143" s="35" t="n">
        <v>49591</v>
      </c>
      <c r="B143" s="16" t="s">
        <v>303</v>
      </c>
      <c r="C143" s="16" t="s">
        <v>26</v>
      </c>
      <c r="D143" s="16" t="s">
        <v>27</v>
      </c>
      <c r="E143" s="6" t="n">
        <v>1000</v>
      </c>
      <c r="F143" s="7" t="n">
        <v>20</v>
      </c>
      <c r="G143" s="6" t="n">
        <v>64.82</v>
      </c>
      <c r="H143" s="6" t="n">
        <v>169</v>
      </c>
      <c r="I143" s="6" t="n">
        <v>1296.4</v>
      </c>
      <c r="J143" s="6" t="n">
        <v>1127.4</v>
      </c>
    </row>
    <row collapsed="false" customFormat="false" customHeight="false" hidden="false" ht="12.1" outlineLevel="0" r="144">
      <c r="A144" s="35" t="n">
        <v>49626</v>
      </c>
      <c r="B144" s="16" t="s">
        <v>303</v>
      </c>
      <c r="C144" s="16" t="s">
        <v>30</v>
      </c>
      <c r="D144" s="16" t="s">
        <v>31</v>
      </c>
      <c r="E144" s="6" t="n">
        <v>1000</v>
      </c>
      <c r="F144" s="7" t="n">
        <v>18</v>
      </c>
      <c r="G144" s="6" t="n">
        <v>61.08</v>
      </c>
      <c r="H144" s="6" t="n">
        <v>143</v>
      </c>
      <c r="I144" s="6" t="n">
        <v>1099.44</v>
      </c>
      <c r="J144" s="6" t="n">
        <v>956.44</v>
      </c>
    </row>
    <row collapsed="false" customFormat="false" customHeight="false" hidden="false" ht="12.1" outlineLevel="0" r="145">
      <c r="A145" s="35" t="n">
        <v>49633</v>
      </c>
      <c r="B145" s="16" t="s">
        <v>303</v>
      </c>
      <c r="C145" s="16" t="s">
        <v>38</v>
      </c>
      <c r="D145" s="16" t="s">
        <v>39</v>
      </c>
      <c r="E145" s="6" t="n">
        <v>1000</v>
      </c>
      <c r="F145" s="7" t="n">
        <v>9</v>
      </c>
      <c r="G145" s="6" t="n">
        <v>61.08</v>
      </c>
      <c r="H145" s="6" t="n">
        <v>71</v>
      </c>
      <c r="I145" s="6" t="n">
        <v>549.72</v>
      </c>
      <c r="J145" s="6" t="n">
        <v>478.72</v>
      </c>
    </row>
    <row collapsed="false" customFormat="false" customHeight="false" hidden="false" ht="12.1" outlineLevel="0" r="146">
      <c r="A146" s="35" t="n">
        <v>49654</v>
      </c>
      <c r="B146" s="16" t="s">
        <v>303</v>
      </c>
      <c r="C146" s="16" t="s">
        <v>42</v>
      </c>
      <c r="D146" s="16" t="s">
        <v>43</v>
      </c>
      <c r="E146" s="6" t="n">
        <v>1000</v>
      </c>
      <c r="F146" s="7" t="n">
        <v>9</v>
      </c>
      <c r="G146" s="6" t="n">
        <v>59.84</v>
      </c>
      <c r="H146" s="6" t="n">
        <v>70</v>
      </c>
      <c r="I146" s="6" t="n">
        <v>538.56</v>
      </c>
      <c r="J146" s="6" t="n">
        <v>468.56</v>
      </c>
    </row>
    <row collapsed="false" customFormat="false" customHeight="false" hidden="false" ht="12.1" outlineLevel="0" r="147">
      <c r="A147" s="35" t="n">
        <v>49703</v>
      </c>
      <c r="B147" s="16" t="s">
        <v>303</v>
      </c>
      <c r="C147" s="16" t="s">
        <v>22</v>
      </c>
      <c r="D147" s="16" t="s">
        <v>23</v>
      </c>
      <c r="E147" s="6" t="n">
        <v>1000</v>
      </c>
      <c r="F147" s="7" t="n">
        <v>33</v>
      </c>
      <c r="G147" s="6" t="n">
        <v>34.9</v>
      </c>
      <c r="H147" s="6" t="n">
        <v>150</v>
      </c>
      <c r="I147" s="6" t="n">
        <v>1151.7</v>
      </c>
      <c r="J147" s="6" t="n">
        <v>1001.7</v>
      </c>
    </row>
    <row collapsed="false" customFormat="false" customHeight="false" hidden="false" ht="12.1" outlineLevel="0" r="148">
      <c r="A148" s="35" t="n">
        <v>49745</v>
      </c>
      <c r="B148" s="16" t="s">
        <v>303</v>
      </c>
      <c r="C148" s="16" t="s">
        <v>34</v>
      </c>
      <c r="D148" s="16" t="s">
        <v>35</v>
      </c>
      <c r="E148" s="6" t="n">
        <v>1000</v>
      </c>
      <c r="F148" s="7" t="n">
        <v>13</v>
      </c>
      <c r="G148" s="6" t="n">
        <v>59.84</v>
      </c>
      <c r="H148" s="6" t="n">
        <v>101</v>
      </c>
      <c r="I148" s="6" t="n">
        <v>777.92</v>
      </c>
      <c r="J148" s="6" t="n">
        <v>676.92</v>
      </c>
    </row>
    <row collapsed="false" customFormat="false" customHeight="false" hidden="false" ht="12.1" outlineLevel="0" r="149">
      <c r="A149" s="35" t="n">
        <v>49773</v>
      </c>
      <c r="B149" s="16" t="s">
        <v>303</v>
      </c>
      <c r="C149" s="16" t="s">
        <v>26</v>
      </c>
      <c r="D149" s="16" t="s">
        <v>27</v>
      </c>
      <c r="E149" s="6" t="n">
        <v>1000</v>
      </c>
      <c r="F149" s="7" t="n">
        <v>20</v>
      </c>
      <c r="G149" s="6" t="n">
        <v>64.82</v>
      </c>
      <c r="H149" s="6" t="n">
        <v>169</v>
      </c>
      <c r="I149" s="6" t="n">
        <v>1296.4</v>
      </c>
      <c r="J149" s="6" t="n">
        <v>1127.4</v>
      </c>
    </row>
    <row collapsed="false" customFormat="false" customHeight="false" hidden="false" ht="12.1" outlineLevel="0" r="150">
      <c r="A150" s="35" t="n">
        <v>49808</v>
      </c>
      <c r="B150" s="16" t="s">
        <v>303</v>
      </c>
      <c r="C150" s="16" t="s">
        <v>30</v>
      </c>
      <c r="D150" s="16" t="s">
        <v>31</v>
      </c>
      <c r="E150" s="6" t="n">
        <v>1000</v>
      </c>
      <c r="F150" s="7" t="n">
        <v>18</v>
      </c>
      <c r="G150" s="6" t="n">
        <v>61.08</v>
      </c>
      <c r="H150" s="6" t="n">
        <v>143</v>
      </c>
      <c r="I150" s="6" t="n">
        <v>1099.44</v>
      </c>
      <c r="J150" s="6" t="n">
        <v>956.44</v>
      </c>
    </row>
    <row collapsed="false" customFormat="false" customHeight="false" hidden="false" ht="12.1" outlineLevel="0" r="151">
      <c r="A151" s="35" t="n">
        <v>49815</v>
      </c>
      <c r="B151" s="16" t="s">
        <v>303</v>
      </c>
      <c r="C151" s="16" t="s">
        <v>38</v>
      </c>
      <c r="D151" s="16" t="s">
        <v>39</v>
      </c>
      <c r="E151" s="6" t="n">
        <v>1000</v>
      </c>
      <c r="F151" s="7" t="n">
        <v>9</v>
      </c>
      <c r="G151" s="6" t="n">
        <v>61.08</v>
      </c>
      <c r="H151" s="6" t="n">
        <v>71</v>
      </c>
      <c r="I151" s="6" t="n">
        <v>549.72</v>
      </c>
      <c r="J151" s="6" t="n">
        <v>478.72</v>
      </c>
    </row>
    <row collapsed="false" customFormat="false" customHeight="false" hidden="false" ht="12.1" outlineLevel="0" r="152">
      <c r="A152" s="35" t="n">
        <v>49836</v>
      </c>
      <c r="B152" s="16" t="s">
        <v>303</v>
      </c>
      <c r="C152" s="16" t="s">
        <v>42</v>
      </c>
      <c r="D152" s="16" t="s">
        <v>43</v>
      </c>
      <c r="E152" s="6" t="n">
        <v>1000</v>
      </c>
      <c r="F152" s="7" t="n">
        <v>9</v>
      </c>
      <c r="G152" s="6" t="n">
        <v>59.84</v>
      </c>
      <c r="H152" s="6" t="n">
        <v>70</v>
      </c>
      <c r="I152" s="6" t="n">
        <v>538.56</v>
      </c>
      <c r="J152" s="6" t="n">
        <v>468.56</v>
      </c>
    </row>
    <row collapsed="false" customFormat="false" customHeight="false" hidden="false" ht="12.1" outlineLevel="0" r="153">
      <c r="A153" s="35" t="n">
        <v>49885</v>
      </c>
      <c r="B153" s="16" t="s">
        <v>303</v>
      </c>
      <c r="C153" s="16" t="s">
        <v>22</v>
      </c>
      <c r="D153" s="16" t="s">
        <v>23</v>
      </c>
      <c r="E153" s="6" t="n">
        <v>1000</v>
      </c>
      <c r="F153" s="7" t="n">
        <v>33</v>
      </c>
      <c r="G153" s="6" t="n">
        <v>34.9</v>
      </c>
      <c r="H153" s="6" t="n">
        <v>150</v>
      </c>
      <c r="I153" s="6" t="n">
        <v>1151.7</v>
      </c>
      <c r="J153" s="6" t="n">
        <v>1001.7</v>
      </c>
    </row>
    <row collapsed="false" customFormat="false" customHeight="false" hidden="false" ht="12.1" outlineLevel="0" r="154">
      <c r="A154" s="35" t="n">
        <v>49955</v>
      </c>
      <c r="B154" s="16" t="s">
        <v>303</v>
      </c>
      <c r="C154" s="16" t="s">
        <v>26</v>
      </c>
      <c r="D154" s="16" t="s">
        <v>27</v>
      </c>
      <c r="E154" s="6" t="n">
        <v>1000</v>
      </c>
      <c r="F154" s="7" t="n">
        <v>20</v>
      </c>
      <c r="G154" s="6" t="n">
        <v>64.82</v>
      </c>
      <c r="H154" s="6" t="n">
        <v>169</v>
      </c>
      <c r="I154" s="6" t="n">
        <v>1296.4</v>
      </c>
      <c r="J154" s="6" t="n">
        <v>1127.4</v>
      </c>
    </row>
    <row collapsed="false" customFormat="false" customHeight="false" hidden="false" ht="12.1" outlineLevel="0" r="155">
      <c r="A155" s="35" t="n">
        <v>49990</v>
      </c>
      <c r="B155" s="16" t="s">
        <v>303</v>
      </c>
      <c r="C155" s="16" t="s">
        <v>30</v>
      </c>
      <c r="D155" s="16" t="s">
        <v>31</v>
      </c>
      <c r="E155" s="6" t="n">
        <v>1000</v>
      </c>
      <c r="F155" s="7" t="n">
        <v>18</v>
      </c>
      <c r="G155" s="6" t="n">
        <v>61.08</v>
      </c>
      <c r="H155" s="6" t="n">
        <v>143</v>
      </c>
      <c r="I155" s="6" t="n">
        <v>1099.44</v>
      </c>
      <c r="J155" s="6" t="n">
        <v>956.44</v>
      </c>
    </row>
    <row collapsed="false" customFormat="false" customHeight="false" hidden="false" ht="12.1" outlineLevel="0" r="156">
      <c r="A156" s="35" t="n">
        <v>49997</v>
      </c>
      <c r="B156" s="16" t="s">
        <v>303</v>
      </c>
      <c r="C156" s="16" t="s">
        <v>38</v>
      </c>
      <c r="D156" s="16" t="s">
        <v>39</v>
      </c>
      <c r="E156" s="6" t="n">
        <v>1000</v>
      </c>
      <c r="F156" s="7" t="n">
        <v>9</v>
      </c>
      <c r="G156" s="6" t="n">
        <v>61.08</v>
      </c>
      <c r="H156" s="6" t="n">
        <v>71</v>
      </c>
      <c r="I156" s="6" t="n">
        <v>549.72</v>
      </c>
      <c r="J156" s="6" t="n">
        <v>478.72</v>
      </c>
    </row>
    <row collapsed="false" customFormat="false" customHeight="false" hidden="false" ht="12.1" outlineLevel="0" r="157">
      <c r="A157" s="35" t="n">
        <v>50018</v>
      </c>
      <c r="B157" s="16" t="s">
        <v>303</v>
      </c>
      <c r="C157" s="16" t="s">
        <v>42</v>
      </c>
      <c r="D157" s="16" t="s">
        <v>43</v>
      </c>
      <c r="E157" s="6" t="n">
        <v>1000</v>
      </c>
      <c r="F157" s="7" t="n">
        <v>9</v>
      </c>
      <c r="G157" s="6" t="n">
        <v>59.84</v>
      </c>
      <c r="H157" s="6" t="n">
        <v>70</v>
      </c>
      <c r="I157" s="6" t="n">
        <v>538.56</v>
      </c>
      <c r="J157" s="6" t="n">
        <v>468.56</v>
      </c>
    </row>
    <row collapsed="false" customFormat="false" customHeight="false" hidden="false" ht="12.1" outlineLevel="0" r="158">
      <c r="A158" s="35" t="n">
        <v>50137</v>
      </c>
      <c r="B158" s="16" t="s">
        <v>303</v>
      </c>
      <c r="C158" s="16" t="s">
        <v>26</v>
      </c>
      <c r="D158" s="16" t="s">
        <v>27</v>
      </c>
      <c r="E158" s="6" t="n">
        <v>1000</v>
      </c>
      <c r="F158" s="7" t="n">
        <v>20</v>
      </c>
      <c r="G158" s="6" t="n">
        <v>64.82</v>
      </c>
      <c r="H158" s="6" t="n">
        <v>169</v>
      </c>
      <c r="I158" s="6" t="n">
        <v>1296.4</v>
      </c>
      <c r="J158" s="6" t="n">
        <v>1127.4</v>
      </c>
    </row>
    <row collapsed="false" customFormat="false" customHeight="false" hidden="false" ht="12.1" outlineLevel="0" r="159">
      <c r="A159" s="35" t="n">
        <v>50172</v>
      </c>
      <c r="B159" s="16" t="s">
        <v>303</v>
      </c>
      <c r="C159" s="16" t="s">
        <v>30</v>
      </c>
      <c r="D159" s="16" t="s">
        <v>31</v>
      </c>
      <c r="E159" s="6" t="n">
        <v>1000</v>
      </c>
      <c r="F159" s="7" t="n">
        <v>18</v>
      </c>
      <c r="G159" s="6" t="n">
        <v>61.08</v>
      </c>
      <c r="H159" s="6" t="n">
        <v>143</v>
      </c>
      <c r="I159" s="6" t="n">
        <v>1099.44</v>
      </c>
      <c r="J159" s="6" t="n">
        <v>956.44</v>
      </c>
    </row>
    <row collapsed="false" customFormat="false" customHeight="false" hidden="false" ht="12.1" outlineLevel="0" r="160">
      <c r="A160" s="35" t="n">
        <v>50179</v>
      </c>
      <c r="B160" s="16" t="s">
        <v>303</v>
      </c>
      <c r="C160" s="16" t="s">
        <v>38</v>
      </c>
      <c r="D160" s="16" t="s">
        <v>39</v>
      </c>
      <c r="E160" s="6" t="n">
        <v>1000</v>
      </c>
      <c r="F160" s="7" t="n">
        <v>9</v>
      </c>
      <c r="G160" s="6" t="n">
        <v>61.08</v>
      </c>
      <c r="H160" s="6" t="n">
        <v>71</v>
      </c>
      <c r="I160" s="6" t="n">
        <v>549.72</v>
      </c>
      <c r="J160" s="6" t="n">
        <v>478.72</v>
      </c>
    </row>
    <row collapsed="false" customFormat="false" customHeight="false" hidden="false" ht="12.1" outlineLevel="0" r="161">
      <c r="A161" s="35" t="n">
        <v>50200</v>
      </c>
      <c r="B161" s="16" t="s">
        <v>303</v>
      </c>
      <c r="C161" s="16" t="s">
        <v>42</v>
      </c>
      <c r="D161" s="16" t="s">
        <v>43</v>
      </c>
      <c r="E161" s="6" t="n">
        <v>1000</v>
      </c>
      <c r="F161" s="7" t="n">
        <v>9</v>
      </c>
      <c r="G161" s="6" t="n">
        <v>59.84</v>
      </c>
      <c r="H161" s="6" t="n">
        <v>70</v>
      </c>
      <c r="I161" s="6" t="n">
        <v>538.56</v>
      </c>
      <c r="J161" s="6" t="n">
        <v>468.56</v>
      </c>
    </row>
    <row collapsed="false" customFormat="false" customHeight="false" hidden="false" ht="12.1" outlineLevel="0" r="162">
      <c r="A162" s="35" t="n">
        <v>50319</v>
      </c>
      <c r="B162" s="16" t="s">
        <v>303</v>
      </c>
      <c r="C162" s="16" t="s">
        <v>26</v>
      </c>
      <c r="D162" s="16" t="s">
        <v>27</v>
      </c>
      <c r="E162" s="6" t="n">
        <v>1000</v>
      </c>
      <c r="F162" s="7" t="n">
        <v>20</v>
      </c>
      <c r="G162" s="6" t="n">
        <v>64.82</v>
      </c>
      <c r="H162" s="6" t="n">
        <v>169</v>
      </c>
      <c r="I162" s="6" t="n">
        <v>1296.4</v>
      </c>
      <c r="J162" s="6" t="n">
        <v>1127.4</v>
      </c>
    </row>
    <row collapsed="false" customFormat="false" customHeight="false" hidden="false" ht="12.1" outlineLevel="0" r="163">
      <c r="A163" s="35" t="n">
        <v>50354</v>
      </c>
      <c r="B163" s="16" t="s">
        <v>303</v>
      </c>
      <c r="C163" s="16" t="s">
        <v>30</v>
      </c>
      <c r="D163" s="16" t="s">
        <v>31</v>
      </c>
      <c r="E163" s="6" t="n">
        <v>1000</v>
      </c>
      <c r="F163" s="7" t="n">
        <v>18</v>
      </c>
      <c r="G163" s="6" t="n">
        <v>61.08</v>
      </c>
      <c r="H163" s="6" t="n">
        <v>143</v>
      </c>
      <c r="I163" s="6" t="n">
        <v>1099.44</v>
      </c>
      <c r="J163" s="6" t="n">
        <v>956.44</v>
      </c>
    </row>
    <row collapsed="false" customFormat="false" customHeight="false" hidden="false" ht="12.1" outlineLevel="0" r="164">
      <c r="A164" s="35" t="n">
        <v>50361</v>
      </c>
      <c r="B164" s="16" t="s">
        <v>303</v>
      </c>
      <c r="C164" s="16" t="s">
        <v>38</v>
      </c>
      <c r="D164" s="16" t="s">
        <v>39</v>
      </c>
      <c r="E164" s="6" t="n">
        <v>1000</v>
      </c>
      <c r="F164" s="7" t="n">
        <v>9</v>
      </c>
      <c r="G164" s="6" t="n">
        <v>61.08</v>
      </c>
      <c r="H164" s="6" t="n">
        <v>71</v>
      </c>
      <c r="I164" s="6" t="n">
        <v>549.72</v>
      </c>
      <c r="J164" s="6" t="n">
        <v>478.72</v>
      </c>
    </row>
    <row collapsed="false" customFormat="false" customHeight="false" hidden="false" ht="12.1" outlineLevel="0" r="165">
      <c r="A165" s="35" t="n">
        <v>50501</v>
      </c>
      <c r="B165" s="16" t="s">
        <v>303</v>
      </c>
      <c r="C165" s="16" t="s">
        <v>26</v>
      </c>
      <c r="D165" s="16" t="s">
        <v>27</v>
      </c>
      <c r="E165" s="6" t="n">
        <v>1000</v>
      </c>
      <c r="F165" s="7" t="n">
        <v>20</v>
      </c>
      <c r="G165" s="6" t="n">
        <v>64.82</v>
      </c>
      <c r="H165" s="6" t="n">
        <v>169</v>
      </c>
      <c r="I165" s="6" t="n">
        <v>1296.4</v>
      </c>
      <c r="J165" s="6" t="n">
        <v>1127.4</v>
      </c>
    </row>
    <row collapsed="false" customFormat="false" customHeight="false" hidden="false" ht="12.1" outlineLevel="0" r="166">
      <c r="A166" s="35" t="n">
        <v>50536</v>
      </c>
      <c r="B166" s="16" t="s">
        <v>303</v>
      </c>
      <c r="C166" s="16" t="s">
        <v>30</v>
      </c>
      <c r="D166" s="16" t="s">
        <v>31</v>
      </c>
      <c r="E166" s="6" t="n">
        <v>1000</v>
      </c>
      <c r="F166" s="7" t="n">
        <v>18</v>
      </c>
      <c r="G166" s="6" t="n">
        <v>61.08</v>
      </c>
      <c r="H166" s="6" t="n">
        <v>143</v>
      </c>
      <c r="I166" s="6" t="n">
        <v>1099.44</v>
      </c>
      <c r="J166" s="6" t="n">
        <v>956.44</v>
      </c>
    </row>
    <row collapsed="false" customFormat="false" customHeight="false" hidden="false" ht="12.1" outlineLevel="0" r="167">
      <c r="A167" s="35" t="n">
        <v>50543</v>
      </c>
      <c r="B167" s="16" t="s">
        <v>303</v>
      </c>
      <c r="C167" s="16" t="s">
        <v>38</v>
      </c>
      <c r="D167" s="16" t="s">
        <v>39</v>
      </c>
      <c r="E167" s="6" t="n">
        <v>1000</v>
      </c>
      <c r="F167" s="7" t="n">
        <v>9</v>
      </c>
      <c r="G167" s="6" t="n">
        <v>61.08</v>
      </c>
      <c r="H167" s="6" t="n">
        <v>71</v>
      </c>
      <c r="I167" s="6" t="n">
        <v>549.72</v>
      </c>
      <c r="J167" s="6" t="n">
        <v>478.72</v>
      </c>
    </row>
    <row collapsed="false" customFormat="false" customHeight="false" hidden="false" ht="12.1" outlineLevel="0" r="168">
      <c r="A168" s="35" t="n">
        <v>50683</v>
      </c>
      <c r="B168" s="16" t="s">
        <v>303</v>
      </c>
      <c r="C168" s="16" t="s">
        <v>26</v>
      </c>
      <c r="D168" s="16" t="s">
        <v>27</v>
      </c>
      <c r="E168" s="6" t="n">
        <v>1000</v>
      </c>
      <c r="F168" s="7" t="n">
        <v>20</v>
      </c>
      <c r="G168" s="6" t="n">
        <v>64.82</v>
      </c>
      <c r="H168" s="6" t="n">
        <v>169</v>
      </c>
      <c r="I168" s="6" t="n">
        <v>1296.4</v>
      </c>
      <c r="J168" s="6" t="n">
        <v>1127.4</v>
      </c>
    </row>
    <row collapsed="false" customFormat="false" customHeight="false" hidden="false" ht="12.1" outlineLevel="0" r="169">
      <c r="A169" s="35" t="n">
        <v>50718</v>
      </c>
      <c r="B169" s="16" t="s">
        <v>303</v>
      </c>
      <c r="C169" s="16" t="s">
        <v>30</v>
      </c>
      <c r="D169" s="16" t="s">
        <v>31</v>
      </c>
      <c r="E169" s="6" t="n">
        <v>1000</v>
      </c>
      <c r="F169" s="7" t="n">
        <v>18</v>
      </c>
      <c r="G169" s="6" t="n">
        <v>61.08</v>
      </c>
      <c r="H169" s="6" t="n">
        <v>143</v>
      </c>
      <c r="I169" s="6" t="n">
        <v>1099.44</v>
      </c>
      <c r="J169" s="6" t="n">
        <v>956.44</v>
      </c>
    </row>
    <row collapsed="false" customFormat="false" customHeight="false" hidden="false" ht="12.1" outlineLevel="0" r="170">
      <c r="A170" s="35" t="n">
        <v>50725</v>
      </c>
      <c r="B170" s="16" t="s">
        <v>303</v>
      </c>
      <c r="C170" s="16" t="s">
        <v>38</v>
      </c>
      <c r="D170" s="16" t="s">
        <v>39</v>
      </c>
      <c r="E170" s="6" t="n">
        <v>1000</v>
      </c>
      <c r="F170" s="7" t="n">
        <v>9</v>
      </c>
      <c r="G170" s="6" t="n">
        <v>61.08</v>
      </c>
      <c r="H170" s="6" t="n">
        <v>71</v>
      </c>
      <c r="I170" s="6" t="n">
        <v>549.72</v>
      </c>
      <c r="J170" s="6" t="n">
        <v>478.72</v>
      </c>
    </row>
    <row collapsed="false" customFormat="false" customHeight="false" hidden="false" ht="12.1" outlineLevel="0" r="171">
      <c r="A171" s="35" t="n">
        <v>50900</v>
      </c>
      <c r="B171" s="16" t="s">
        <v>303</v>
      </c>
      <c r="C171" s="16" t="s">
        <v>30</v>
      </c>
      <c r="D171" s="16" t="s">
        <v>31</v>
      </c>
      <c r="E171" s="6" t="n">
        <v>1000</v>
      </c>
      <c r="F171" s="7" t="n">
        <v>18</v>
      </c>
      <c r="G171" s="6" t="n">
        <v>61.08</v>
      </c>
      <c r="H171" s="6" t="n">
        <v>143</v>
      </c>
      <c r="I171" s="6" t="n">
        <v>1099.44</v>
      </c>
      <c r="J171" s="6" t="n">
        <v>956.44</v>
      </c>
    </row>
    <row collapsed="false" customFormat="false" customHeight="false" hidden="false" ht="12.1" outlineLevel="0" r="172">
      <c r="A172" s="35" t="n">
        <v>50907</v>
      </c>
      <c r="B172" s="16" t="s">
        <v>303</v>
      </c>
      <c r="C172" s="16" t="s">
        <v>38</v>
      </c>
      <c r="D172" s="16" t="s">
        <v>39</v>
      </c>
      <c r="E172" s="6" t="n">
        <v>1000</v>
      </c>
      <c r="F172" s="7" t="n">
        <v>9</v>
      </c>
      <c r="G172" s="6" t="n">
        <v>61.08</v>
      </c>
      <c r="H172" s="6" t="n">
        <v>71</v>
      </c>
      <c r="I172" s="6" t="n">
        <v>549.72</v>
      </c>
      <c r="J172" s="6" t="n">
        <v>478.72</v>
      </c>
    </row>
    <row collapsed="false" customFormat="false" customHeight="false" hidden="false" ht="12.1" outlineLevel="0" r="173">
      <c r="A173" s="35" t="n">
        <v>51089</v>
      </c>
      <c r="B173" s="16" t="s">
        <v>303</v>
      </c>
      <c r="C173" s="16" t="s">
        <v>38</v>
      </c>
      <c r="D173" s="16" t="s">
        <v>39</v>
      </c>
      <c r="E173" s="6" t="n">
        <v>1000</v>
      </c>
      <c r="F173" s="7" t="n">
        <v>9</v>
      </c>
      <c r="G173" s="6" t="n">
        <v>61.08</v>
      </c>
      <c r="H173" s="6" t="n">
        <v>71</v>
      </c>
      <c r="I173" s="6" t="n">
        <v>549.72</v>
      </c>
      <c r="J173" s="6" t="n">
        <v>478.72</v>
      </c>
    </row>
    <row collapsed="false" customFormat="false" customHeight="false" hidden="false" ht="12.1" outlineLevel="0" r="174">
      <c r="A174" s="35" t="n">
        <v>51271</v>
      </c>
      <c r="B174" s="16" t="s">
        <v>303</v>
      </c>
      <c r="C174" s="16" t="s">
        <v>38</v>
      </c>
      <c r="D174" s="16" t="s">
        <v>39</v>
      </c>
      <c r="E174" s="6" t="n">
        <v>1000</v>
      </c>
      <c r="F174" s="7" t="n">
        <v>9</v>
      </c>
      <c r="G174" s="6" t="n">
        <v>61.08</v>
      </c>
      <c r="H174" s="6" t="n">
        <v>71</v>
      </c>
      <c r="I174" s="6" t="n">
        <v>549.72</v>
      </c>
      <c r="J174" s="6" t="n">
        <v>478.72</v>
      </c>
    </row>
  </sheetData>
  <autoFilter ref="A1:J17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58</v>
      </c>
      <c r="B1" s="34" t="s">
        <v>293</v>
      </c>
      <c r="C1" s="34" t="s">
        <v>0</v>
      </c>
      <c r="D1" s="34" t="s">
        <v>2</v>
      </c>
      <c r="E1" s="34" t="s">
        <v>294</v>
      </c>
      <c r="F1" s="34" t="s">
        <v>320</v>
      </c>
      <c r="G1" s="34" t="s">
        <v>321</v>
      </c>
      <c r="H1" s="34" t="s">
        <v>62</v>
      </c>
      <c r="I1" s="34" t="s">
        <v>322</v>
      </c>
      <c r="J1" s="34" t="s">
        <v>323</v>
      </c>
      <c r="K1" s="34" t="s">
        <v>324</v>
      </c>
      <c r="L1" s="34" t="s">
        <v>325</v>
      </c>
      <c r="M1" s="34" t="s">
        <v>326</v>
      </c>
      <c r="N1" s="34" t="s">
        <v>327</v>
      </c>
      <c r="O1" s="34" t="s">
        <v>328</v>
      </c>
    </row>
    <row collapsed="false" customFormat="false" customHeight="false" hidden="false" ht="12.1" outlineLevel="0" r="2">
      <c r="A2" s="36" t="n">
        <v>46134</v>
      </c>
      <c r="B2" s="16" t="s">
        <v>303</v>
      </c>
      <c r="C2" s="16" t="s">
        <v>16</v>
      </c>
      <c r="D2" s="16" t="s">
        <v>18</v>
      </c>
      <c r="E2" s="17" t="n">
        <v>2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140</v>
      </c>
      <c r="J2" s="17" t="n">
        <v>621.685</v>
      </c>
      <c r="K2" s="6" t="s">
        <f>=Портфель!F2*Портфель!G2/100*Портфель!$Q$13+Портфель!H2*Портфель!$Q$13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46135</v>
      </c>
      <c r="B3" s="16" t="s">
        <v>303</v>
      </c>
      <c r="C3" s="16" t="s">
        <v>16</v>
      </c>
      <c r="D3" s="16" t="s">
        <v>18</v>
      </c>
      <c r="E3" s="17" t="n">
        <v>7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139</v>
      </c>
      <c r="J3" s="17" t="n">
        <v>622.72571428571</v>
      </c>
      <c r="K3" s="6" t="s">
        <f>=Портфель!F2*Портфель!G2/100*Портфель!$Q$13+Портфель!H2*Портфель!$Q$13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46135</v>
      </c>
      <c r="B4" s="16" t="s">
        <v>303</v>
      </c>
      <c r="C4" s="16" t="s">
        <v>16</v>
      </c>
      <c r="D4" s="16" t="s">
        <v>18</v>
      </c>
      <c r="E4" s="17" t="n">
        <v>4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139</v>
      </c>
      <c r="J4" s="17" t="n">
        <v>620.505</v>
      </c>
      <c r="K4" s="6" t="s">
        <f>=Портфель!F2*Портфель!G2/100*Портфель!$Q$13+Портфель!H2*Портфель!$Q$13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46140</v>
      </c>
      <c r="B5" s="16" t="s">
        <v>303</v>
      </c>
      <c r="C5" s="16" t="s">
        <v>16</v>
      </c>
      <c r="D5" s="16" t="s">
        <v>18</v>
      </c>
      <c r="E5" s="17" t="n">
        <v>3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134</v>
      </c>
      <c r="J5" s="17" t="n">
        <v>615.75</v>
      </c>
      <c r="K5" s="6" t="s">
        <f>=Портфель!F2*Портфель!G2/100*Портфель!$Q$13+Портфель!H2*Портфель!$Q$13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46140</v>
      </c>
      <c r="B6" s="16" t="s">
        <v>303</v>
      </c>
      <c r="C6" s="16" t="s">
        <v>16</v>
      </c>
      <c r="D6" s="16" t="s">
        <v>18</v>
      </c>
      <c r="E6" s="17" t="n">
        <v>5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134</v>
      </c>
      <c r="J6" s="17" t="n">
        <v>615.752</v>
      </c>
      <c r="K6" s="6" t="s">
        <f>=Портфель!F2*Портфель!G2/100*Портфель!$Q$13+Портфель!H2*Портфель!$Q$13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46140</v>
      </c>
      <c r="B7" s="16" t="s">
        <v>303</v>
      </c>
      <c r="C7" s="16" t="s">
        <v>16</v>
      </c>
      <c r="D7" s="16" t="s">
        <v>18</v>
      </c>
      <c r="E7" s="17" t="n">
        <v>7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134</v>
      </c>
      <c r="J7" s="17" t="n">
        <v>615.75142857143</v>
      </c>
      <c r="K7" s="6" t="s">
        <f>=Портфель!F2*Портфель!G2/100*Портфель!$Q$13+Портфель!H2*Портфель!$Q$13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46140</v>
      </c>
      <c r="B8" s="16" t="s">
        <v>303</v>
      </c>
      <c r="C8" s="16" t="s">
        <v>16</v>
      </c>
      <c r="D8" s="16" t="s">
        <v>18</v>
      </c>
      <c r="E8" s="17" t="n">
        <v>5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134</v>
      </c>
      <c r="J8" s="17" t="n">
        <v>615.752</v>
      </c>
      <c r="K8" s="6" t="s">
        <f>=Портфель!F2*Портфель!G2/100*Портфель!$Q$13+Портфель!H2*Портфель!$Q$13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46140</v>
      </c>
      <c r="B9" s="16" t="s">
        <v>303</v>
      </c>
      <c r="C9" s="16" t="s">
        <v>16</v>
      </c>
      <c r="D9" s="16" t="s">
        <v>18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134</v>
      </c>
      <c r="J9" s="17" t="n">
        <v>616.03</v>
      </c>
      <c r="K9" s="6" t="s">
        <f>=Портфель!F2*Портфель!G2/100*Портфель!$Q$13+Портфель!H2*Портфель!$Q$13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46176</v>
      </c>
      <c r="B10" s="16" t="s">
        <v>303</v>
      </c>
      <c r="C10" s="16" t="s">
        <v>16</v>
      </c>
      <c r="D10" s="16" t="s">
        <v>18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98</v>
      </c>
      <c r="J10" s="17" t="n">
        <v>619.26</v>
      </c>
      <c r="K10" s="6" t="s">
        <f>=Портфель!F2*Портфель!G2/100*Портфель!$Q$13+Портфель!H2*Портфель!$Q$13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46205</v>
      </c>
      <c r="B11" s="16" t="s">
        <v>303</v>
      </c>
      <c r="C11" s="16" t="s">
        <v>16</v>
      </c>
      <c r="D11" s="16" t="s">
        <v>18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69</v>
      </c>
      <c r="J11" s="17" t="n">
        <v>583.13</v>
      </c>
      <c r="K11" s="6" t="s">
        <f>=Портфель!F2*Портфель!G2/100*Портфель!$Q$13+Портфель!H2*Портфель!$Q$13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46140</v>
      </c>
      <c r="B12" s="16" t="s">
        <v>303</v>
      </c>
      <c r="C12" s="16" t="s">
        <v>22</v>
      </c>
      <c r="D12" s="16" t="s">
        <v>23</v>
      </c>
      <c r="E12" s="17" t="n">
        <v>16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134</v>
      </c>
      <c r="J12" s="17" t="n">
        <v>635.511875</v>
      </c>
      <c r="K12" s="6" t="s">
        <f>=Портфель!F3*Портфель!G3/100*Портфель!$Q$13+Портфель!H3*Портфель!$Q$13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46140</v>
      </c>
      <c r="B13" s="16" t="s">
        <v>303</v>
      </c>
      <c r="C13" s="16" t="s">
        <v>22</v>
      </c>
      <c r="D13" s="16" t="s">
        <v>23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134</v>
      </c>
      <c r="J13" s="17" t="n">
        <v>635.5</v>
      </c>
      <c r="K13" s="6" t="s">
        <f>=Портфель!F3*Портфель!G3/100*Портфель!$Q$13+Портфель!H3*Портфель!$Q$13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46140</v>
      </c>
      <c r="B14" s="16" t="s">
        <v>303</v>
      </c>
      <c r="C14" s="16" t="s">
        <v>22</v>
      </c>
      <c r="D14" s="16" t="s">
        <v>23</v>
      </c>
      <c r="E14" s="17" t="n">
        <v>15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134</v>
      </c>
      <c r="J14" s="17" t="n">
        <v>635.512</v>
      </c>
      <c r="K14" s="6" t="s">
        <f>=Портфель!F3*Портфель!G3/100*Портфель!$Q$13+Портфель!H3*Портфель!$Q$13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46232</v>
      </c>
      <c r="B15" s="16" t="s">
        <v>303</v>
      </c>
      <c r="C15" s="16" t="s">
        <v>22</v>
      </c>
      <c r="D15" s="16" t="s">
        <v>23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42</v>
      </c>
      <c r="J15" s="17" t="n">
        <v>628.45</v>
      </c>
      <c r="K15" s="6" t="s">
        <f>=Портфель!F3*Портфель!G3/100*Портфель!$Q$13+Портфель!H3*Портфель!$Q$13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46129</v>
      </c>
      <c r="B16" s="16" t="s">
        <v>303</v>
      </c>
      <c r="C16" s="16" t="s">
        <v>26</v>
      </c>
      <c r="D16" s="16" t="s">
        <v>27</v>
      </c>
      <c r="E16" s="17" t="n">
        <v>20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145</v>
      </c>
      <c r="J16" s="17" t="n">
        <v>1000.5975</v>
      </c>
      <c r="K16" s="6" t="s">
        <f>=Портфель!F4*Портфель!G4/100*Портфель!$Q$13+Портфель!H4*Портфель!$Q$13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46129</v>
      </c>
      <c r="B17" s="16" t="s">
        <v>303</v>
      </c>
      <c r="C17" s="16" t="s">
        <v>30</v>
      </c>
      <c r="D17" s="16" t="s">
        <v>31</v>
      </c>
      <c r="E17" s="17" t="n">
        <v>7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145</v>
      </c>
      <c r="J17" s="17" t="n">
        <v>943.95428571429</v>
      </c>
      <c r="K17" s="6" t="s">
        <f>=Портфель!F5*Портфель!G5/100*Портфель!$Q$13+Портфель!H5*Портфель!$Q$13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46130</v>
      </c>
      <c r="B18" s="16" t="s">
        <v>303</v>
      </c>
      <c r="C18" s="16" t="s">
        <v>30</v>
      </c>
      <c r="D18" s="16" t="s">
        <v>31</v>
      </c>
      <c r="E18" s="17" t="n">
        <v>9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144</v>
      </c>
      <c r="J18" s="17" t="n">
        <v>945.63333333333</v>
      </c>
      <c r="K18" s="6" t="s">
        <f>=Портфель!F5*Портфель!G5/100*Портфель!$Q$13+Портфель!H5*Портфель!$Q$13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46130</v>
      </c>
      <c r="B19" s="16" t="s">
        <v>303</v>
      </c>
      <c r="C19" s="16" t="s">
        <v>30</v>
      </c>
      <c r="D19" s="16" t="s">
        <v>31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144</v>
      </c>
      <c r="J19" s="17" t="n">
        <v>945.63</v>
      </c>
      <c r="K19" s="6" t="s">
        <f>=Портфель!F5*Портфель!G5/100*Портфель!$Q$13+Портфель!H5*Портфель!$Q$13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46265</v>
      </c>
      <c r="B20" s="16" t="s">
        <v>303</v>
      </c>
      <c r="C20" s="16" t="s">
        <v>30</v>
      </c>
      <c r="D20" s="16" t="s">
        <v>31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9</v>
      </c>
      <c r="J20" s="17" t="n">
        <v>855.41</v>
      </c>
      <c r="K20" s="6" t="s">
        <f>=Портфель!F5*Портфель!G5/100*Портфель!$Q$13+Портфель!H5*Портфель!$Q$13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46140</v>
      </c>
      <c r="B21" s="16" t="s">
        <v>303</v>
      </c>
      <c r="C21" s="16" t="s">
        <v>34</v>
      </c>
      <c r="D21" s="16" t="s">
        <v>35</v>
      </c>
      <c r="E21" s="17" t="n">
        <v>12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134</v>
      </c>
      <c r="J21" s="17" t="n">
        <v>898.78416666667</v>
      </c>
      <c r="K21" s="6" t="s">
        <f>=Портфель!F6*Портфель!G6/100*Портфель!$Q$13+Портфель!H6*Портфель!$Q$13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46246</v>
      </c>
      <c r="B22" s="16" t="s">
        <v>303</v>
      </c>
      <c r="C22" s="16" t="s">
        <v>34</v>
      </c>
      <c r="D22" s="16" t="s">
        <v>35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28</v>
      </c>
      <c r="J22" s="17" t="n">
        <v>898.5</v>
      </c>
      <c r="K22" s="6" t="s">
        <f>=Портфель!F6*Портфель!G6/100*Портфель!$Q$13+Портфель!H6*Портфель!$Q$13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46129</v>
      </c>
      <c r="B23" s="16" t="s">
        <v>303</v>
      </c>
      <c r="C23" s="16" t="s">
        <v>38</v>
      </c>
      <c r="D23" s="16" t="s">
        <v>39</v>
      </c>
      <c r="E23" s="17" t="n">
        <v>8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145</v>
      </c>
      <c r="J23" s="17" t="n">
        <v>941.14375</v>
      </c>
      <c r="K23" s="6" t="s">
        <f>=Портфель!F7*Портфель!G7/100*Портфель!$Q$13+Портфель!H7*Портфель!$Q$13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46169</v>
      </c>
      <c r="B24" s="16" t="s">
        <v>303</v>
      </c>
      <c r="C24" s="16" t="s">
        <v>38</v>
      </c>
      <c r="D24" s="16" t="s">
        <v>39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105</v>
      </c>
      <c r="J24" s="17" t="n">
        <v>938.45</v>
      </c>
      <c r="K24" s="6" t="s">
        <f>=Портфель!F7*Портфель!G7/100*Портфель!$Q$13+Портфель!H7*Портфель!$Q$13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46129</v>
      </c>
      <c r="B25" s="16" t="s">
        <v>303</v>
      </c>
      <c r="C25" s="16" t="s">
        <v>42</v>
      </c>
      <c r="D25" s="16" t="s">
        <v>43</v>
      </c>
      <c r="E25" s="17" t="n">
        <v>8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145</v>
      </c>
      <c r="J25" s="17" t="n">
        <v>921.8775</v>
      </c>
      <c r="K25" s="6" t="s">
        <f>=Портфель!F8*Портфель!G8/100*Портфель!$Q$13+Портфель!H8*Портфель!$Q$13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46130</v>
      </c>
      <c r="B26" s="16" t="s">
        <v>303</v>
      </c>
      <c r="C26" s="16" t="s">
        <v>42</v>
      </c>
      <c r="D26" s="16" t="s">
        <v>43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144</v>
      </c>
      <c r="J26" s="17" t="n">
        <v>923.7</v>
      </c>
      <c r="K26" s="6" t="s">
        <f>=Портфель!F8*Портфель!G8/100*Портфель!$Q$13+Портфель!H8*Портфель!$Q$13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/>
      <c r="B27" s="16"/>
      <c r="C27" s="16"/>
      <c r="D27" s="16"/>
      <c r="E27" s="17"/>
      <c r="F27" s="7"/>
      <c r="G27" s="17"/>
      <c r="H27" s="16"/>
      <c r="I27" s="7"/>
      <c r="J27" s="17"/>
      <c r="K27" s="4" t="s">
        <v>52</v>
      </c>
      <c r="L27" s="8" t="s">
        <f>=SUBTOTAL(109,L2:L26)</f>
      </c>
      <c r="M27" s="8" t="s">
        <f>=SUBTOTAL(109,M2:M26)</f>
      </c>
      <c r="N27" s="8" t="s">
        <f>=MAX(0,M27*0.13)</f>
      </c>
    </row>
  </sheetData>
  <autoFilter ref="A1:O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2026-09-09T08:05:31.00Z</dcterms:created>
  <dc:creator>izi-invest.ru</dc:creator>
  <cp:revision>0</cp:revision>
</cp:coreProperties>
</file>