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<sst xmlns="http://schemas.openxmlformats.org/spreadsheetml/2006/main" count="707" uniqueCount="133">
  <si>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</si>
  <si>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</si>
  <si>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</si>
  <si>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</si>
  <si>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</si>
  <si>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</si>
  <si>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</si>
  <si>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</si>
  <si>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</si>
  <si>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</si>
  <si>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</si>
  <si>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</si>
  <si>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</si>
  <si>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</si>
  <si>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</si>
  <si>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</si>
  <si>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</si>
  <si>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</si>
  <si>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</si>
  <si>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</si>
  <si>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</si>
  <si>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Сумма по акциям: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</si>
  <si>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</si>
  <si>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</si>
  <si>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</si>
  <si>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</si>
  <si>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</si>
  <si>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</si>
  <si>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</si>
  <si>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</si>
  <si>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</si>
  <si>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</si>
  <si>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</si>
  <si>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</si>
  <si>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</si>
  <si>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</si>
  <si>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</si>
  <si>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</si>
  <si>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</si>
  <si>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</si>
  <si>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</si>
  <si>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</si>
  <si>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</si>
  <si>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</si>
  <si>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</si>
  <si>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</si>
  <si>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</si>
  <si>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FLOW - FLOW ETF 5шт. по 9.33 RUR - налог 6 RUR (данные из БД)</t>
  </si>
  <si>
    <t>Выплата по Первая-ФондЕжемесДохБПИФ; ISIN RU000A10BXL5; Дата Фиксации 31/08/2025; Кол-во 5; Ставка Выплаты 10.7189273800; Курс к (данные из сделок)</t>
  </si>
  <si>
    <t>Дивиденд по FLOW - FLOW ETF 5шт. по 10.72 RUR - налог 7 RUR (данные из БД)</t>
  </si>
  <si>
    <t>Выплата по Первая-ФондЕжемесДохБПИФ; ISIN RU000A10BXL5; Дата Фиксации 30/09/2025; Кол-во 5; Ставка Выплаты 13.1103034926; Курс к (данные из сделок)</t>
  </si>
  <si>
    <t>Дивиденд по FLOW - FLOW ETF 5шт. по 10.25 RUR - налог 7 RUR (данные из БД)</t>
  </si>
  <si>
    <t>Выплата по Первая-ФондЕжемесДохБПИФ; ISIN RU000A10BXL5; Дата Фиксации 31/10/2025; Кол-во 5; Ставка Выплаты 10.2450588679; Курс к (данные из сделок)</t>
  </si>
  <si>
    <t>Списание д/с</t>
  </si>
  <si>
    <t>Дивиденд по SBER - Сбербанк 35шт. по 37.64 RUR - налог 171 RUR (данные из БД)</t>
  </si>
  <si>
    <t>Выплата дивидендов Сбербанк России. Налог удержан.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</si>
  <si>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</si>
  <si>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</si>
  <si>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</si>
  <si>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</si>
  <si>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</si>
  <si>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</si>
  <si>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</si>
  <si>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</si>
  <si>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</si>
  <si>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FLOW</t>
  </si>
  <si>
    <t>STME</t>
  </si>
  <si>
    <t>GLRX</t>
  </si>
  <si>
    <t>GAZP</t>
  </si>
  <si>
    <t>SBERP</t>
  </si>
  <si>
    <t>SELG</t>
  </si>
  <si>
    <t>SBMM</t>
  </si>
  <si>
    <t>SBER
Сбербанк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</si>
  <si>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</si>
  <si>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</si>
  <si>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</si>
  <si>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</si>
  <si>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</si>
  <si>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</si>
  <si>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</si>
  <si>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</si>
  <si>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Первая Ежемесячный доход</t>
  </si>
  <si>
    <t>etf</t>
  </si>
  <si>
    <t>dohod</t>
  </si>
  <si>
    <t>Выплата по Первая-ФондЕжемесДохБПИФ; ISIN RU000A10BXL5; Дата Фиксации 31/08/2025; Кол-во 5; Ставка Выплаты 10.7189273800; Курс к</t>
  </si>
  <si>
    <t>Сбербанк России ПАО ао</t>
  </si>
  <si>
    <t>SBWS ETF</t>
  </si>
  <si>
    <t>custom</t>
  </si>
  <si>
    <t>Выплата по Первая-ФондЕжемесДохБПИФ; ISIN RU000A10BXL5; Дата Фиксации 30/09/2025; Кол-во 5; Ставка Выплаты 13.1103034926; Курс к</t>
  </si>
  <si>
    <t>Выплата по Первая-ФондЕжемесДохБПИФ; ISIN RU000A10BXL5; Дата Фиксации 31/10/2025; Кол-во 5; Ставка Выплаты 10.2450588679; Курс к</t>
  </si>
  <si>
    <t>output</t>
  </si>
  <si>
    <t>ПАО ГЛОРАКС</t>
  </si>
  <si>
    <t>"Газпром" (ПАО) ао</t>
  </si>
  <si>
    <t>Сбербанк России ПАО ап</t>
  </si>
  <si>
    <t>ПАО "Селигдар"  ао</t>
  </si>
  <si>
    <t>БПИФ Первая Сберегательный</t>
  </si>
  <si>
    <t>nalog</t>
  </si>
  <si>
    <t>Списание д/с. Налог на доходы физ.лиц</t>
  </si>
  <si>
    <t>Выплата дивидендов Сбербанк России. Налог удержан.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</si>
  <si>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</si>
  <si>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</si>
  <si>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</si>
  <si>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</si>
  <si>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</si>
  <si>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</si>
  <si>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</si>
  <si>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</si>
  <si>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</si>
  <si>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</si>
  <si>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</si>
  <si>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Сбер инвестиции</t>
  </si>
  <si>
    <t>FLOW ETF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</si>
  <si>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</si>
  <si>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</si>
  <si>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</si>
  <si>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</si>
  <si>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</si>
  <si>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</si>
  <si>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</si>
  <si>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</si>
  <si>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</si>
  <si>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</si>
  <si>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</si>
  <si>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</si>
  <si>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</si>
  <si>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</si>
  <si>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</si>
  <si>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</si>
  <si>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ГЛОРАКС</t>
  </si>
  <si>
    <t>ГАЗПРОМ ао</t>
  </si>
  <si>
    <t>Сбербанк-п</t>
  </si>
  <si>
    <t>Селигдар</t>
  </si>
  <si>
    <t>SBMM ETF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</si>
</sst>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45</v>
      </c>
      <c r="F2" s="6" t="n">
        <v>278.98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-0.0178</v>
      </c>
      <c r="L2" s="6" t="n">
        <v>306.55</v>
      </c>
      <c r="M2" s="17" t="n">
        <v>99.42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73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86.473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45896</v>
      </c>
      <c r="B2" s="6" t="n">
        <v>5000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45896</v>
      </c>
      <c r="B3" s="6" t="n">
        <v>200</v>
      </c>
      <c r="C3" s="16" t="s">
        <v>46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45898</v>
      </c>
      <c r="B4" s="6" t="n">
        <v>-40.65</v>
      </c>
      <c r="C4" s="16" t="s">
        <v>47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45911</v>
      </c>
      <c r="B5" s="6" t="n">
        <v>46.59</v>
      </c>
      <c r="C5" s="16" t="s">
        <v>48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45926</v>
      </c>
      <c r="B6" s="6" t="n">
        <v>606.9</v>
      </c>
      <c r="C6" s="16" t="s">
        <v>46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45930</v>
      </c>
      <c r="B7" s="6" t="n">
        <v>-46.6</v>
      </c>
      <c r="C7" s="16" t="s">
        <v>49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45940</v>
      </c>
      <c r="B8" s="6" t="n">
        <v>56.55</v>
      </c>
      <c r="C8" s="16" t="s">
        <v>50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45961</v>
      </c>
      <c r="B9" s="6" t="n">
        <v>-44.25</v>
      </c>
      <c r="C9" s="16" t="s">
        <v>51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45974</v>
      </c>
      <c r="B10" s="6" t="n">
        <v>45.23</v>
      </c>
      <c r="C10" s="16" t="s">
        <v>52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45992</v>
      </c>
      <c r="B11" s="6" t="n">
        <v>-5955.45</v>
      </c>
      <c r="C11" s="16" t="s">
        <v>53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46000</v>
      </c>
      <c r="B12" s="6" t="n">
        <v>1000</v>
      </c>
      <c r="C12" s="16" t="s">
        <v>46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46007</v>
      </c>
      <c r="B13" s="6" t="n">
        <v>50</v>
      </c>
      <c r="C13" s="16" t="s">
        <v>46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46015</v>
      </c>
      <c r="B14" s="6" t="n">
        <v>1000</v>
      </c>
      <c r="C14" s="16" t="s">
        <v>46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46081</v>
      </c>
      <c r="B15" s="6" t="n">
        <v>3010</v>
      </c>
      <c r="C15" s="16" t="s">
        <v>46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46082</v>
      </c>
      <c r="B16" s="6" t="n">
        <v>2242</v>
      </c>
      <c r="C16" s="16" t="s">
        <v>46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46094</v>
      </c>
      <c r="B17" s="6" t="n">
        <v>451.13</v>
      </c>
      <c r="C17" s="16" t="s">
        <v>46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46121</v>
      </c>
      <c r="B18" s="6" t="n">
        <v>627</v>
      </c>
      <c r="C18" s="16" t="s">
        <v>46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46122</v>
      </c>
      <c r="B19" s="6" t="n">
        <v>543.64</v>
      </c>
      <c r="C19" s="16" t="s">
        <v>46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46140</v>
      </c>
      <c r="B20" s="6" t="n">
        <v>25000</v>
      </c>
      <c r="C20" s="16" t="s">
        <v>46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46146</v>
      </c>
      <c r="B21" s="6" t="n">
        <v>350</v>
      </c>
      <c r="C21" s="16" t="s">
        <v>46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46150</v>
      </c>
      <c r="B22" s="6" t="n">
        <v>606</v>
      </c>
      <c r="C22" s="16" t="s">
        <v>46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46152</v>
      </c>
      <c r="B23" s="6" t="n">
        <v>282</v>
      </c>
      <c r="C23" s="16" t="s">
        <v>46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46154</v>
      </c>
      <c r="B24" s="6" t="n">
        <v>554.36</v>
      </c>
      <c r="C24" s="16" t="s">
        <v>46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46175</v>
      </c>
      <c r="B25" s="6" t="n">
        <v>-25023.31</v>
      </c>
      <c r="C25" s="16" t="s">
        <v>53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46223</v>
      </c>
      <c r="B26" s="6" t="n">
        <v>-1146.4</v>
      </c>
      <c r="C26" s="16" t="s">
        <v>54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46223</v>
      </c>
      <c r="B27" s="6" t="n">
        <v>1265.07</v>
      </c>
      <c r="C27" s="16" t="s">
        <v>46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46227</v>
      </c>
      <c r="B28" s="6" t="n">
        <v>31</v>
      </c>
      <c r="C28" s="16" t="s">
        <v>46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46238</v>
      </c>
      <c r="B29" s="6" t="n">
        <v>1147.4</v>
      </c>
      <c r="C29" s="16" t="s">
        <v>55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46245</v>
      </c>
      <c r="B30" s="6" t="n">
        <v>342.86</v>
      </c>
      <c r="C30" s="16" t="s">
        <v>46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2" t="n">
        <v>46274</v>
      </c>
      <c r="B31" s="5" t="n">
        <v>-12627.1</v>
      </c>
      <c r="C31" s="14" t="s">
        <v>56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/>
      <c r="B32" s="9" t="s">
        <f>=XIRR(B2:B31,A2:A31)</f>
      </c>
      <c r="C32" s="16" t="s">
        <v>57</v>
      </c>
      <c r="D32" s="16"/>
      <c r="E32" s="16"/>
      <c r="F32" s="7"/>
      <c r="G32" s="2" t="s">
        <v>58</v>
      </c>
      <c r="H32" s="6" t="s">
        <f>=SUM(I2:H31)/365</f>
      </c>
    </row>
    <row collapsed="false" customFormat="false" customHeight="false" hidden="false" ht="12.1" outlineLevel="0" r="33">
      <c r="A33" s="13"/>
      <c r="B33" s="5" t="s">
        <f>=-SUM(B2:B31)</f>
      </c>
      <c r="C33" s="16" t="s">
        <v>59</v>
      </c>
      <c r="D33" s="16"/>
      <c r="E33" s="16"/>
      <c r="F33" s="7"/>
      <c r="G33" s="14" t="s">
        <v>60</v>
      </c>
      <c r="H33" s="9" t="s">
        <f>=B33/H32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45926</v>
      </c>
      <c r="B2" s="6" t="n">
        <v>606.9</v>
      </c>
      <c r="C2" s="0" t="s">
        <v>61</v>
      </c>
    </row>
    <row collapsed="false" customFormat="false" customHeight="false" hidden="false" ht="12.1" outlineLevel="0" r="3">
      <c r="A3" s="11" t="n">
        <v>45988</v>
      </c>
      <c r="B3" s="6" t="n">
        <v>5112.06</v>
      </c>
      <c r="C3" s="0" t="s">
        <v>61</v>
      </c>
    </row>
    <row collapsed="false" customFormat="false" customHeight="false" hidden="false" ht="12.1" outlineLevel="0" r="4">
      <c r="A4" s="11" t="n">
        <v>45989</v>
      </c>
      <c r="B4" s="6" t="n">
        <v>-5702.41</v>
      </c>
      <c r="C4" s="0" t="s">
        <v>62</v>
      </c>
    </row>
    <row collapsed="false" customFormat="false" customHeight="false" hidden="false" ht="12.1" outlineLevel="0" r="5">
      <c r="A5" s="11" t="n">
        <v>46014</v>
      </c>
      <c r="B5" s="6" t="n">
        <v>298.13</v>
      </c>
      <c r="C5" s="0" t="s">
        <v>61</v>
      </c>
    </row>
    <row collapsed="false" customFormat="false" customHeight="false" hidden="false" ht="12.1" outlineLevel="0" r="6">
      <c r="A6" s="11" t="n">
        <v>46076</v>
      </c>
      <c r="B6" s="6" t="n">
        <v>314.22</v>
      </c>
      <c r="C6" s="0" t="s">
        <v>61</v>
      </c>
    </row>
    <row collapsed="false" customFormat="false" customHeight="false" hidden="false" ht="12.1" outlineLevel="0" r="7">
      <c r="A7" s="11" t="n">
        <v>46076</v>
      </c>
      <c r="B7" s="6" t="n">
        <v>1256.84</v>
      </c>
      <c r="C7" s="0" t="s">
        <v>61</v>
      </c>
    </row>
    <row collapsed="false" customFormat="false" customHeight="false" hidden="false" ht="12.1" outlineLevel="0" r="8">
      <c r="A8" s="11" t="n">
        <v>46081</v>
      </c>
      <c r="B8" s="6" t="n">
        <v>628.72</v>
      </c>
      <c r="C8" s="0" t="s">
        <v>61</v>
      </c>
    </row>
    <row collapsed="false" customFormat="false" customHeight="false" hidden="false" ht="12.1" outlineLevel="0" r="9">
      <c r="A9" s="11" t="n">
        <v>46081</v>
      </c>
      <c r="B9" s="6" t="n">
        <v>2514.87</v>
      </c>
      <c r="C9" s="0" t="s">
        <v>61</v>
      </c>
    </row>
    <row collapsed="false" customFormat="false" customHeight="false" hidden="false" ht="12.1" outlineLevel="0" r="10">
      <c r="A10" s="11" t="n">
        <v>46082</v>
      </c>
      <c r="B10" s="6" t="n">
        <v>2207.23</v>
      </c>
      <c r="C10" s="0" t="s">
        <v>61</v>
      </c>
    </row>
    <row collapsed="false" customFormat="false" customHeight="false" hidden="false" ht="12.1" outlineLevel="0" r="11">
      <c r="A11" s="11" t="n">
        <v>46094</v>
      </c>
      <c r="B11" s="6" t="n">
        <v>635.57</v>
      </c>
      <c r="C11" s="0" t="s">
        <v>61</v>
      </c>
    </row>
    <row collapsed="false" customFormat="false" customHeight="false" hidden="false" ht="12.1" outlineLevel="0" r="12">
      <c r="A12" s="11" t="n">
        <v>46121</v>
      </c>
      <c r="B12" s="6" t="n">
        <v>640.4</v>
      </c>
      <c r="C12" s="0" t="s">
        <v>61</v>
      </c>
    </row>
    <row collapsed="false" customFormat="false" customHeight="false" hidden="false" ht="12.1" outlineLevel="0" r="13">
      <c r="A13" s="11" t="n">
        <v>46122</v>
      </c>
      <c r="B13" s="6" t="n">
        <v>318.81</v>
      </c>
      <c r="C13" s="0" t="s">
        <v>61</v>
      </c>
    </row>
    <row collapsed="false" customFormat="false" customHeight="false" hidden="false" ht="12.1" outlineLevel="0" r="14">
      <c r="A14" s="11" t="n">
        <v>46146</v>
      </c>
      <c r="B14" s="6" t="n">
        <v>320.37</v>
      </c>
      <c r="C14" s="0" t="s">
        <v>61</v>
      </c>
    </row>
    <row collapsed="false" customFormat="false" customHeight="false" hidden="false" ht="12.1" outlineLevel="0" r="15">
      <c r="A15" s="11" t="n">
        <v>46150</v>
      </c>
      <c r="B15" s="6" t="n">
        <v>321.76</v>
      </c>
      <c r="C15" s="0" t="s">
        <v>61</v>
      </c>
    </row>
    <row collapsed="false" customFormat="false" customHeight="false" hidden="false" ht="12.1" outlineLevel="0" r="16">
      <c r="A16" s="11" t="n">
        <v>46150</v>
      </c>
      <c r="B16" s="6" t="n">
        <v>321.5</v>
      </c>
      <c r="C16" s="0" t="s">
        <v>61</v>
      </c>
    </row>
    <row collapsed="false" customFormat="false" customHeight="false" hidden="false" ht="12.1" outlineLevel="0" r="17">
      <c r="A17" s="11" t="n">
        <v>46154</v>
      </c>
      <c r="B17" s="6" t="n">
        <v>652.26</v>
      </c>
      <c r="C17" s="0" t="s">
        <v>61</v>
      </c>
    </row>
    <row collapsed="false" customFormat="false" customHeight="false" hidden="false" ht="12.1" outlineLevel="0" r="18">
      <c r="A18" s="11" t="n">
        <v>46174</v>
      </c>
      <c r="B18" s="6" t="n">
        <v>645.29</v>
      </c>
      <c r="C18" s="0" t="s">
        <v>61</v>
      </c>
    </row>
    <row collapsed="false" customFormat="false" customHeight="false" hidden="false" ht="12.1" outlineLevel="0" r="19">
      <c r="A19" s="11" t="n">
        <v>46223</v>
      </c>
      <c r="B19" s="6" t="n">
        <v>-1146.4</v>
      </c>
      <c r="C19" s="0" t="s">
        <v>54</v>
      </c>
    </row>
    <row collapsed="false" customFormat="false" customHeight="false" hidden="false" ht="12.1" outlineLevel="0" r="20">
      <c r="A20" s="11" t="n">
        <v>46223</v>
      </c>
      <c r="B20" s="6" t="n">
        <v>1026.25</v>
      </c>
      <c r="C20" s="0" t="s">
        <v>61</v>
      </c>
    </row>
    <row collapsed="false" customFormat="false" customHeight="false" hidden="false" ht="12.1" outlineLevel="0" r="21">
      <c r="A21" s="11" t="n">
        <v>46227</v>
      </c>
      <c r="B21" s="6" t="n">
        <v>267.83</v>
      </c>
      <c r="C21" s="0" t="s">
        <v>61</v>
      </c>
    </row>
    <row collapsed="false" customFormat="false" customHeight="false" hidden="false" ht="12.1" outlineLevel="0" r="22">
      <c r="A22" s="11" t="n">
        <v>46238</v>
      </c>
      <c r="B22" s="6" t="n">
        <v>1137.6</v>
      </c>
      <c r="C22" s="0" t="s">
        <v>61</v>
      </c>
    </row>
    <row collapsed="false" customFormat="false" customHeight="false" hidden="false" ht="12.1" outlineLevel="0" r="23">
      <c r="A23" s="11" t="n">
        <v>46245</v>
      </c>
      <c r="B23" s="6" t="n">
        <v>286.99</v>
      </c>
      <c r="C23" s="0" t="s">
        <v>61</v>
      </c>
    </row>
    <row collapsed="false" customFormat="false" customHeight="false" hidden="false" ht="12.1" outlineLevel="0" r="24">
      <c r="A24" s="11" t="n">
        <v>46291</v>
      </c>
      <c r="B24" s="8" t="s">
        <f>=-Портфель!J2</f>
      </c>
      <c r="C24" s="0" t="s">
        <v>63</v>
      </c>
    </row>
    <row collapsed="false" customFormat="false" customHeight="false" hidden="false" ht="12.1" outlineLevel="0" r="25">
      <c r="A25" s="0"/>
      <c r="B25" s="10" t="s">
        <f>=XIRR(B2:B24,A2:A24)</f>
      </c>
      <c r="C25" s="0"/>
    </row>
    <row collapsed="false" customFormat="false" customHeight="false" hidden="false" ht="12.1" outlineLevel="0" r="26">
      <c r="A26" s="0"/>
      <c r="B26" s="8" t="s">
        <f>=-SUM(B2:B24)</f>
      </c>
      <c r="C26" s="0" t="s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65</v>
      </c>
      <c r="C1" s="0"/>
      <c r="D1" s="0"/>
      <c r="E1" s="4" t="s">
        <v>66</v>
      </c>
      <c r="F1" s="0"/>
      <c r="G1" s="0"/>
      <c r="H1" s="4" t="s">
        <v>67</v>
      </c>
      <c r="I1" s="0"/>
      <c r="J1" s="0"/>
      <c r="K1" s="4" t="s">
        <v>68</v>
      </c>
      <c r="L1" s="0"/>
      <c r="M1" s="0"/>
      <c r="N1" s="4" t="s">
        <v>69</v>
      </c>
      <c r="O1" s="0"/>
      <c r="P1" s="0"/>
      <c r="Q1" s="4" t="s">
        <v>70</v>
      </c>
      <c r="R1" s="0"/>
      <c r="S1" s="0"/>
      <c r="T1" s="4" t="s">
        <v>71</v>
      </c>
      <c r="U1" s="0"/>
    </row>
    <row collapsed="false" customFormat="false" customHeight="false" hidden="false" ht="12.1" outlineLevel="0" r="2">
      <c r="A2" s="11" t="n">
        <v>45896</v>
      </c>
      <c r="B2" s="6" t="n">
        <v>5120.53</v>
      </c>
      <c r="C2" s="0" t="s">
        <v>61</v>
      </c>
      <c r="D2" s="11" t="n">
        <v>45939</v>
      </c>
      <c r="E2" s="6" t="n">
        <v>120.93</v>
      </c>
      <c r="F2" s="0" t="s">
        <v>61</v>
      </c>
      <c r="G2" s="11" t="n">
        <v>46007</v>
      </c>
      <c r="H2" s="6" t="n">
        <v>64.56</v>
      </c>
      <c r="I2" s="0" t="s">
        <v>61</v>
      </c>
      <c r="J2" s="11" t="n">
        <v>46012</v>
      </c>
      <c r="K2" s="6" t="n">
        <v>127.61</v>
      </c>
      <c r="L2" s="0" t="s">
        <v>61</v>
      </c>
      <c r="M2" s="11" t="n">
        <v>46012</v>
      </c>
      <c r="N2" s="6" t="n">
        <v>298.46</v>
      </c>
      <c r="O2" s="0" t="s">
        <v>61</v>
      </c>
      <c r="P2" s="11" t="n">
        <v>46047</v>
      </c>
      <c r="Q2" s="6" t="n">
        <v>522.77</v>
      </c>
      <c r="R2" s="0" t="s">
        <v>61</v>
      </c>
      <c r="S2" s="11" t="n">
        <v>46128</v>
      </c>
      <c r="T2" s="6" t="n">
        <v>219.69</v>
      </c>
      <c r="U2" s="0" t="s">
        <v>61</v>
      </c>
    </row>
    <row collapsed="false" customFormat="false" customHeight="false" hidden="false" ht="12.1" outlineLevel="0" r="3">
      <c r="A3" s="11" t="n">
        <v>45898</v>
      </c>
      <c r="B3" s="6" t="n">
        <v>-40.65</v>
      </c>
      <c r="C3" s="0" t="s">
        <v>47</v>
      </c>
      <c r="D3" s="11" t="n">
        <v>45940</v>
      </c>
      <c r="E3" s="6" t="n">
        <v>60.17</v>
      </c>
      <c r="F3" s="0" t="s">
        <v>61</v>
      </c>
      <c r="G3" s="11" t="n">
        <v>46007</v>
      </c>
      <c r="H3" s="6" t="n">
        <v>64.3</v>
      </c>
      <c r="I3" s="0" t="s">
        <v>61</v>
      </c>
      <c r="J3" s="11" t="n">
        <v>46016</v>
      </c>
      <c r="K3" s="6" t="n">
        <v>372.37</v>
      </c>
      <c r="L3" s="0" t="s">
        <v>61</v>
      </c>
      <c r="M3" s="11" t="n">
        <v>46019</v>
      </c>
      <c r="N3" s="6" t="n">
        <v>-300.04</v>
      </c>
      <c r="O3" s="0" t="s">
        <v>62</v>
      </c>
      <c r="P3" s="11" t="n">
        <v>46076</v>
      </c>
      <c r="Q3" s="6" t="n">
        <v>-575.35</v>
      </c>
      <c r="R3" s="0" t="s">
        <v>62</v>
      </c>
      <c r="S3" s="11" t="n">
        <v>46140</v>
      </c>
      <c r="T3" s="6" t="n">
        <v>24719.08</v>
      </c>
      <c r="U3" s="0" t="s">
        <v>61</v>
      </c>
    </row>
    <row collapsed="false" customFormat="false" customHeight="false" hidden="false" ht="12.1" outlineLevel="0" r="4">
      <c r="A4" s="11" t="n">
        <v>45930</v>
      </c>
      <c r="B4" s="6" t="n">
        <v>-46.6</v>
      </c>
      <c r="C4" s="0" t="s">
        <v>49</v>
      </c>
      <c r="D4" s="11" t="n">
        <v>45979</v>
      </c>
      <c r="E4" s="6" t="n">
        <v>43.8</v>
      </c>
      <c r="F4" s="0" t="s">
        <v>61</v>
      </c>
      <c r="G4" s="11" t="n">
        <v>46009</v>
      </c>
      <c r="H4" s="6" t="n">
        <v>63.61</v>
      </c>
      <c r="I4" s="0" t="s">
        <v>61</v>
      </c>
      <c r="J4" s="11" t="n">
        <v>46044</v>
      </c>
      <c r="K4" s="6" t="n">
        <v>-253.43</v>
      </c>
      <c r="L4" s="0" t="s">
        <v>62</v>
      </c>
      <c r="M4" s="0"/>
      <c r="N4" s="10" t="s">
        <f>=XIRR(N2:N3,M2:M3)</f>
      </c>
      <c r="O4" s="0"/>
      <c r="P4" s="0"/>
      <c r="Q4" s="10" t="s">
        <f>=XIRR(Q2:Q3,P2:P3)</f>
      </c>
      <c r="R4" s="0"/>
      <c r="S4" s="11" t="n">
        <v>46140</v>
      </c>
      <c r="T4" s="6" t="n">
        <v>275.89</v>
      </c>
      <c r="U4" s="0" t="s">
        <v>61</v>
      </c>
    </row>
    <row collapsed="false" customFormat="false" customHeight="false" hidden="false" ht="12.1" outlineLevel="0" r="5">
      <c r="A5" s="11" t="n">
        <v>45961</v>
      </c>
      <c r="B5" s="6" t="n">
        <v>-44.25</v>
      </c>
      <c r="C5" s="0" t="s">
        <v>51</v>
      </c>
      <c r="D5" s="11" t="n">
        <v>45989</v>
      </c>
      <c r="E5" s="6" t="n">
        <v>-223.16</v>
      </c>
      <c r="F5" s="0" t="s">
        <v>62</v>
      </c>
      <c r="G5" s="11" t="n">
        <v>46009</v>
      </c>
      <c r="H5" s="6" t="n">
        <v>63.61</v>
      </c>
      <c r="I5" s="0" t="s">
        <v>61</v>
      </c>
      <c r="J5" s="11" t="n">
        <v>46044</v>
      </c>
      <c r="K5" s="6" t="n">
        <v>-253.43</v>
      </c>
      <c r="L5" s="0" t="s">
        <v>62</v>
      </c>
      <c r="M5" s="0"/>
      <c r="N5" s="8" t="s">
        <f>=-SUM(N2:N3)</f>
      </c>
      <c r="O5" s="0" t="s">
        <v>64</v>
      </c>
      <c r="P5" s="0"/>
      <c r="Q5" s="8" t="s">
        <f>=-SUM(Q2:Q3)</f>
      </c>
      <c r="R5" s="0" t="s">
        <v>64</v>
      </c>
      <c r="S5" s="11" t="n">
        <v>46154</v>
      </c>
      <c r="T5" s="6" t="n">
        <v>184.9</v>
      </c>
      <c r="U5" s="0" t="s">
        <v>61</v>
      </c>
    </row>
    <row collapsed="false" customFormat="false" customHeight="false" hidden="false" ht="12.1" outlineLevel="0" r="6">
      <c r="A6" s="11" t="n">
        <v>45988</v>
      </c>
      <c r="B6" s="6" t="n">
        <v>-5139</v>
      </c>
      <c r="C6" s="0" t="s">
        <v>62</v>
      </c>
      <c r="D6" s="0"/>
      <c r="E6" s="10" t="s">
        <f>=XIRR(E2:E5,D2:D5)</f>
      </c>
      <c r="F6" s="0"/>
      <c r="G6" s="11" t="n">
        <v>46014</v>
      </c>
      <c r="H6" s="6" t="n">
        <v>59.11</v>
      </c>
      <c r="I6" s="0" t="s">
        <v>61</v>
      </c>
      <c r="J6" s="0"/>
      <c r="K6" s="10" t="s">
        <f>=XIRR(K2:K5,J2:J5)</f>
      </c>
      <c r="L6" s="0"/>
      <c r="M6" s="0"/>
      <c r="N6" s="0"/>
      <c r="O6" s="0"/>
      <c r="P6" s="0"/>
      <c r="Q6" s="0"/>
      <c r="R6" s="0"/>
      <c r="S6" s="11" t="n">
        <v>46174</v>
      </c>
      <c r="T6" s="6" t="n">
        <v>-25726.65</v>
      </c>
      <c r="U6" s="0" t="s">
        <v>62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8" t="s">
        <f>=-SUM(E2:E5)</f>
      </c>
      <c r="F7" s="0" t="s">
        <v>64</v>
      </c>
      <c r="G7" s="11" t="n">
        <v>46015</v>
      </c>
      <c r="H7" s="6" t="n">
        <v>60.05</v>
      </c>
      <c r="I7" s="0" t="s">
        <v>61</v>
      </c>
      <c r="J7" s="0"/>
      <c r="K7" s="8" t="s">
        <f>=-SUM(K2:K5)</f>
      </c>
      <c r="L7" s="0" t="s">
        <v>64</v>
      </c>
      <c r="M7" s="0"/>
      <c r="N7" s="0"/>
      <c r="O7" s="0"/>
      <c r="P7" s="0"/>
      <c r="Q7" s="0"/>
      <c r="R7" s="0"/>
      <c r="S7" s="0"/>
      <c r="T7" s="10" t="s">
        <f>=XIRR(T2:T6,S2:S6)</f>
      </c>
      <c r="U7" s="0"/>
    </row>
    <row collapsed="false" customFormat="false" customHeight="false" hidden="false" ht="12.1" outlineLevel="0" r="8">
      <c r="A8" s="0"/>
      <c r="B8" s="8" t="s">
        <f>=-SUM(B2:B6)</f>
      </c>
      <c r="C8" s="0" t="s">
        <v>64</v>
      </c>
      <c r="D8" s="0"/>
      <c r="E8" s="0"/>
      <c r="F8" s="0"/>
      <c r="G8" s="11" t="n">
        <v>46015</v>
      </c>
      <c r="H8" s="6" t="n">
        <v>540.41</v>
      </c>
      <c r="I8" s="0" t="s">
        <v>61</v>
      </c>
      <c r="J8" s="0"/>
      <c r="K8" s="0"/>
      <c r="L8" s="0"/>
      <c r="M8" s="0"/>
      <c r="N8" s="0"/>
      <c r="O8" s="0"/>
      <c r="P8" s="0"/>
      <c r="Q8" s="0"/>
      <c r="R8" s="0"/>
      <c r="S8" s="0"/>
      <c r="T8" s="8" t="s">
        <f>=-SUM(T2:T6)</f>
      </c>
      <c r="U8" s="0" t="s">
        <v>64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46019</v>
      </c>
      <c r="H9" s="6" t="n">
        <v>294.43</v>
      </c>
      <c r="I9" s="0" t="s">
        <v>61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46076</v>
      </c>
      <c r="H10" s="6" t="n">
        <v>-1267.44</v>
      </c>
      <c r="I10" s="0" t="s">
        <v>62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10" t="s">
        <f>=XIRR(H2:H10,G2:G10)</f>
      </c>
      <c r="I11" s="0"/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8" t="s">
        <f>=-SUM(H2:H10)</f>
      </c>
      <c r="I12" s="0" t="s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72</v>
      </c>
      <c r="C1" s="0"/>
    </row>
    <row collapsed="false" customFormat="false" customHeight="false" hidden="false" ht="12.1" outlineLevel="0" r="2">
      <c r="A2" s="11" t="n">
        <v>46014</v>
      </c>
      <c r="B2" s="6" t="n">
        <v>1</v>
      </c>
      <c r="C2" s="6" t="n">
        <v>298.13</v>
      </c>
    </row>
    <row collapsed="false" customFormat="false" customHeight="false" hidden="false" ht="12.1" outlineLevel="0" r="3">
      <c r="A3" s="11" t="n">
        <v>46076</v>
      </c>
      <c r="B3" s="6" t="n">
        <v>1</v>
      </c>
      <c r="C3" s="6" t="n">
        <v>314.22</v>
      </c>
    </row>
    <row collapsed="false" customFormat="false" customHeight="false" hidden="false" ht="12.1" outlineLevel="0" r="4">
      <c r="A4" s="11" t="n">
        <v>46076</v>
      </c>
      <c r="B4" s="6" t="n">
        <v>4</v>
      </c>
      <c r="C4" s="6" t="n">
        <v>1256.84</v>
      </c>
    </row>
    <row collapsed="false" customFormat="false" customHeight="false" hidden="false" ht="12.1" outlineLevel="0" r="5">
      <c r="A5" s="11" t="n">
        <v>46081</v>
      </c>
      <c r="B5" s="6" t="n">
        <v>2</v>
      </c>
      <c r="C5" s="6" t="n">
        <v>628.72</v>
      </c>
    </row>
    <row collapsed="false" customFormat="false" customHeight="false" hidden="false" ht="12.1" outlineLevel="0" r="6">
      <c r="A6" s="11" t="n">
        <v>46081</v>
      </c>
      <c r="B6" s="6" t="n">
        <v>8</v>
      </c>
      <c r="C6" s="6" t="n">
        <v>2514.87</v>
      </c>
    </row>
    <row collapsed="false" customFormat="false" customHeight="false" hidden="false" ht="12.1" outlineLevel="0" r="7">
      <c r="A7" s="11" t="n">
        <v>46082</v>
      </c>
      <c r="B7" s="6" t="n">
        <v>7</v>
      </c>
      <c r="C7" s="6" t="n">
        <v>2207.23</v>
      </c>
    </row>
    <row collapsed="false" customFormat="false" customHeight="false" hidden="false" ht="12.1" outlineLevel="0" r="8">
      <c r="A8" s="11" t="n">
        <v>46094</v>
      </c>
      <c r="B8" s="6" t="n">
        <v>2</v>
      </c>
      <c r="C8" s="6" t="n">
        <v>635.57</v>
      </c>
    </row>
    <row collapsed="false" customFormat="false" customHeight="false" hidden="false" ht="12.1" outlineLevel="0" r="9">
      <c r="A9" s="11" t="n">
        <v>46121</v>
      </c>
      <c r="B9" s="6" t="n">
        <v>2</v>
      </c>
      <c r="C9" s="6" t="n">
        <v>640.4</v>
      </c>
    </row>
    <row collapsed="false" customFormat="false" customHeight="false" hidden="false" ht="12.1" outlineLevel="0" r="10">
      <c r="A10" s="11" t="n">
        <v>46122</v>
      </c>
      <c r="B10" s="6" t="n">
        <v>1</v>
      </c>
      <c r="C10" s="6" t="n">
        <v>318.81</v>
      </c>
    </row>
    <row collapsed="false" customFormat="false" customHeight="false" hidden="false" ht="12.1" outlineLevel="0" r="11">
      <c r="A11" s="11" t="n">
        <v>46146</v>
      </c>
      <c r="B11" s="6" t="n">
        <v>1</v>
      </c>
      <c r="C11" s="6" t="n">
        <v>320.37</v>
      </c>
    </row>
    <row collapsed="false" customFormat="false" customHeight="false" hidden="false" ht="12.1" outlineLevel="0" r="12">
      <c r="A12" s="11" t="n">
        <v>46150</v>
      </c>
      <c r="B12" s="6" t="n">
        <v>1</v>
      </c>
      <c r="C12" s="6" t="n">
        <v>321.76</v>
      </c>
    </row>
    <row collapsed="false" customFormat="false" customHeight="false" hidden="false" ht="12.1" outlineLevel="0" r="13">
      <c r="A13" s="11" t="n">
        <v>46150</v>
      </c>
      <c r="B13" s="6" t="n">
        <v>1</v>
      </c>
      <c r="C13" s="6" t="n">
        <v>321.5</v>
      </c>
    </row>
    <row collapsed="false" customFormat="false" customHeight="false" hidden="false" ht="12.1" outlineLevel="0" r="14">
      <c r="A14" s="11" t="n">
        <v>46154</v>
      </c>
      <c r="B14" s="6" t="n">
        <v>2</v>
      </c>
      <c r="C14" s="6" t="n">
        <v>652.26</v>
      </c>
    </row>
    <row collapsed="false" customFormat="false" customHeight="false" hidden="false" ht="12.1" outlineLevel="0" r="15">
      <c r="A15" s="11" t="n">
        <v>46174</v>
      </c>
      <c r="B15" s="6" t="n">
        <v>2</v>
      </c>
      <c r="C15" s="6" t="n">
        <v>645.29</v>
      </c>
    </row>
    <row collapsed="false" customFormat="false" customHeight="false" hidden="false" ht="12.1" outlineLevel="0" r="16">
      <c r="A16" s="11" t="n">
        <v>46223</v>
      </c>
      <c r="B16" s="6" t="n">
        <v>4</v>
      </c>
      <c r="C16" s="6" t="n">
        <v>1026.25</v>
      </c>
    </row>
    <row collapsed="false" customFormat="false" customHeight="false" hidden="false" ht="12.1" outlineLevel="0" r="17">
      <c r="A17" s="11" t="n">
        <v>46227</v>
      </c>
      <c r="B17" s="6" t="n">
        <v>1</v>
      </c>
      <c r="C17" s="6" t="n">
        <v>267.83</v>
      </c>
    </row>
    <row collapsed="false" customFormat="false" customHeight="false" hidden="false" ht="12.1" outlineLevel="0" r="18">
      <c r="A18" s="11" t="n">
        <v>46238</v>
      </c>
      <c r="B18" s="6" t="n">
        <v>4</v>
      </c>
      <c r="C18" s="6" t="n">
        <v>1137.6</v>
      </c>
    </row>
    <row collapsed="false" customFormat="false" customHeight="false" hidden="false" ht="12.1" outlineLevel="0" r="19">
      <c r="A19" s="11" t="n">
        <v>46245</v>
      </c>
      <c r="B19" s="6" t="n">
        <v>1</v>
      </c>
      <c r="C19" s="6" t="n">
        <v>286.99</v>
      </c>
    </row>
    <row collapsed="false" customFormat="false" customHeight="false" hidden="false" ht="12.1" outlineLevel="0" r="20">
      <c r="A20" s="0"/>
      <c r="B20" s="5" t="s">
        <f>=SUM(C2:C19)/SUM(B2:B19)</f>
      </c>
      <c r="C20" s="0" t="s">
        <v>11</v>
      </c>
    </row>
    <row collapsed="false" customFormat="false" customHeight="false" hidden="false" ht="12.1" outlineLevel="0" r="21">
      <c r="A21" s="0"/>
      <c r="B21" s="6" t="n">
        <v>278.98</v>
      </c>
      <c r="C21" s="0" t="s">
        <v>73</v>
      </c>
    </row>
    <row collapsed="false" customFormat="false" customHeight="false" hidden="false" ht="12.1" outlineLevel="0" r="22">
      <c r="A22" s="0"/>
      <c r="B22" s="6" t="n">
        <v>45</v>
      </c>
      <c r="C22" s="0" t="s">
        <v>74</v>
      </c>
    </row>
    <row collapsed="false" customFormat="false" customHeight="false" hidden="false" ht="12.1" outlineLevel="0" r="23">
      <c r="A23" s="0"/>
      <c r="B23" s="5" t="s">
        <f>=B22*(ABS(B21)-ABS(B20))</f>
      </c>
      <c r="C23" s="0" t="s">
        <v>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76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77</v>
      </c>
      <c r="L1" s="18" t="s">
        <v>78</v>
      </c>
      <c r="M1" s="18" t="s">
        <v>19</v>
      </c>
      <c r="N1" s="18" t="s">
        <v>79</v>
      </c>
    </row>
    <row collapsed="false" customFormat="false" customHeight="false" hidden="false" ht="12.1" outlineLevel="0" r="2">
      <c r="A2" s="21" t="n">
        <v>45896</v>
      </c>
      <c r="B2" s="22" t="s">
        <v>80</v>
      </c>
      <c r="C2" s="22" t="s">
        <v>46</v>
      </c>
      <c r="D2" s="22" t="s">
        <v>80</v>
      </c>
      <c r="E2" s="22" t="s">
        <v>80</v>
      </c>
      <c r="F2" s="22" t="s">
        <v>19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45896</v>
      </c>
      <c r="B3" s="22" t="s">
        <v>80</v>
      </c>
      <c r="C3" s="22" t="s">
        <v>46</v>
      </c>
      <c r="D3" s="22" t="s">
        <v>80</v>
      </c>
      <c r="E3" s="22" t="s">
        <v>80</v>
      </c>
      <c r="F3" s="22" t="s">
        <v>19</v>
      </c>
      <c r="G3" s="23" t="n">
        <v>1</v>
      </c>
      <c r="H3" s="24" t="n">
        <v>200</v>
      </c>
      <c r="I3" s="24" t="n">
        <v>200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45896.646458333</v>
      </c>
      <c r="B4" s="16" t="s">
        <v>65</v>
      </c>
      <c r="C4" s="16" t="s">
        <v>81</v>
      </c>
      <c r="D4" s="16" t="s">
        <v>61</v>
      </c>
      <c r="E4" s="16" t="s">
        <v>82</v>
      </c>
      <c r="F4" s="16" t="s">
        <v>19</v>
      </c>
      <c r="G4" s="7" t="n">
        <v>5</v>
      </c>
      <c r="H4" s="6" t="n">
        <v>1023.8</v>
      </c>
      <c r="I4" s="6" t="n">
        <v>-5119</v>
      </c>
      <c r="J4" s="6" t="n">
        <v>-0</v>
      </c>
      <c r="K4" s="6" t="n">
        <v>-0</v>
      </c>
      <c r="L4" s="6" t="n">
        <v>-1.53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45911</v>
      </c>
      <c r="B5" s="22" t="s">
        <v>83</v>
      </c>
      <c r="C5" s="22" t="s">
        <v>84</v>
      </c>
      <c r="D5" s="22" t="s">
        <v>83</v>
      </c>
      <c r="E5" s="22" t="s">
        <v>83</v>
      </c>
      <c r="F5" s="22" t="s">
        <v>19</v>
      </c>
      <c r="G5" s="23" t="n">
        <v>1</v>
      </c>
      <c r="H5" s="24" t="n">
        <v>46.59</v>
      </c>
      <c r="I5" s="24" t="n">
        <v>46.59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1" t="n">
        <v>45926</v>
      </c>
      <c r="B6" s="22" t="s">
        <v>80</v>
      </c>
      <c r="C6" s="22" t="s">
        <v>46</v>
      </c>
      <c r="D6" s="22" t="s">
        <v>80</v>
      </c>
      <c r="E6" s="22" t="s">
        <v>80</v>
      </c>
      <c r="F6" s="22" t="s">
        <v>19</v>
      </c>
      <c r="G6" s="23" t="n">
        <v>1</v>
      </c>
      <c r="H6" s="24" t="n">
        <v>606.9</v>
      </c>
      <c r="I6" s="24" t="n">
        <v>606.9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45926.555972222</v>
      </c>
      <c r="B7" s="16" t="s">
        <v>16</v>
      </c>
      <c r="C7" s="16" t="s">
        <v>85</v>
      </c>
      <c r="D7" s="16" t="s">
        <v>61</v>
      </c>
      <c r="E7" s="16" t="s">
        <v>17</v>
      </c>
      <c r="F7" s="16" t="s">
        <v>19</v>
      </c>
      <c r="G7" s="7" t="n">
        <v>2</v>
      </c>
      <c r="H7" s="6" t="n">
        <v>303.45</v>
      </c>
      <c r="I7" s="6" t="n">
        <v>-606.9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45939.765243056</v>
      </c>
      <c r="B8" s="16" t="s">
        <v>66</v>
      </c>
      <c r="C8" s="16" t="s">
        <v>86</v>
      </c>
      <c r="D8" s="16" t="s">
        <v>61</v>
      </c>
      <c r="E8" s="16" t="s">
        <v>87</v>
      </c>
      <c r="F8" s="16" t="s">
        <v>19</v>
      </c>
      <c r="G8" s="7" t="n">
        <v>30</v>
      </c>
      <c r="H8" s="6" t="n">
        <v>4.03</v>
      </c>
      <c r="I8" s="6" t="n">
        <v>-120.9</v>
      </c>
      <c r="J8" s="6" t="n">
        <v>-0</v>
      </c>
      <c r="K8" s="6" t="n">
        <v>-0</v>
      </c>
      <c r="L8" s="6" t="n">
        <v>-0.03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45940</v>
      </c>
      <c r="B9" s="22" t="s">
        <v>83</v>
      </c>
      <c r="C9" s="22" t="s">
        <v>88</v>
      </c>
      <c r="D9" s="22" t="s">
        <v>83</v>
      </c>
      <c r="E9" s="22" t="s">
        <v>83</v>
      </c>
      <c r="F9" s="22" t="s">
        <v>19</v>
      </c>
      <c r="G9" s="23" t="n">
        <v>1</v>
      </c>
      <c r="H9" s="24" t="n">
        <v>56.55</v>
      </c>
      <c r="I9" s="24" t="n">
        <v>56.55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45940.757071759</v>
      </c>
      <c r="B10" s="16" t="s">
        <v>66</v>
      </c>
      <c r="C10" s="16" t="s">
        <v>86</v>
      </c>
      <c r="D10" s="16" t="s">
        <v>61</v>
      </c>
      <c r="E10" s="16" t="s">
        <v>87</v>
      </c>
      <c r="F10" s="16" t="s">
        <v>19</v>
      </c>
      <c r="G10" s="7" t="n">
        <v>15</v>
      </c>
      <c r="H10" s="6" t="n">
        <v>4.01</v>
      </c>
      <c r="I10" s="6" t="n">
        <v>-60.15</v>
      </c>
      <c r="J10" s="6" t="n">
        <v>-0</v>
      </c>
      <c r="K10" s="6" t="n">
        <v>-0</v>
      </c>
      <c r="L10" s="6" t="n">
        <v>-0.02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45974</v>
      </c>
      <c r="B11" s="22" t="s">
        <v>83</v>
      </c>
      <c r="C11" s="22" t="s">
        <v>89</v>
      </c>
      <c r="D11" s="22" t="s">
        <v>83</v>
      </c>
      <c r="E11" s="22" t="s">
        <v>83</v>
      </c>
      <c r="F11" s="22" t="s">
        <v>19</v>
      </c>
      <c r="G11" s="23" t="n">
        <v>1</v>
      </c>
      <c r="H11" s="24" t="n">
        <v>45.23</v>
      </c>
      <c r="I11" s="24" t="n">
        <v>45.23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45979.519571759</v>
      </c>
      <c r="B12" s="16" t="s">
        <v>66</v>
      </c>
      <c r="C12" s="16" t="s">
        <v>86</v>
      </c>
      <c r="D12" s="16" t="s">
        <v>61</v>
      </c>
      <c r="E12" s="16" t="s">
        <v>87</v>
      </c>
      <c r="F12" s="16" t="s">
        <v>19</v>
      </c>
      <c r="G12" s="7" t="n">
        <v>11</v>
      </c>
      <c r="H12" s="6" t="n">
        <v>3.98</v>
      </c>
      <c r="I12" s="6" t="n">
        <v>-43.78</v>
      </c>
      <c r="J12" s="6" t="n">
        <v>-0</v>
      </c>
      <c r="K12" s="6" t="n">
        <v>-0</v>
      </c>
      <c r="L12" s="6" t="n">
        <v>-0.02</v>
      </c>
      <c r="M12" s="6" t="s">
        <f>=I12+J12+K12+L12</f>
      </c>
      <c r="N12" s="16"/>
    </row>
    <row collapsed="false" customFormat="false" customHeight="false" hidden="false" ht="12.1" outlineLevel="0" r="13">
      <c r="A13" s="25" t="n">
        <v>45988.751064815</v>
      </c>
      <c r="B13" s="26" t="s">
        <v>65</v>
      </c>
      <c r="C13" s="26" t="s">
        <v>81</v>
      </c>
      <c r="D13" s="26" t="s">
        <v>62</v>
      </c>
      <c r="E13" s="26" t="s">
        <v>82</v>
      </c>
      <c r="F13" s="26" t="s">
        <v>19</v>
      </c>
      <c r="G13" s="27" t="n">
        <v>-5</v>
      </c>
      <c r="H13" s="28" t="n">
        <v>1027.8</v>
      </c>
      <c r="I13" s="28" t="n">
        <v>5139</v>
      </c>
      <c r="J13" s="28" t="n">
        <v>0</v>
      </c>
      <c r="K13" s="28" t="n">
        <v>-0</v>
      </c>
      <c r="L13" s="28" t="n">
        <v>-0</v>
      </c>
      <c r="M13" s="6" t="s">
        <f>=I13+J13+K13+L13</f>
      </c>
      <c r="N13" s="26"/>
    </row>
    <row collapsed="false" customFormat="false" customHeight="false" hidden="false" ht="12.1" outlineLevel="0" r="14">
      <c r="A14" s="20" t="n">
        <v>45988.825300926</v>
      </c>
      <c r="B14" s="16" t="s">
        <v>16</v>
      </c>
      <c r="C14" s="16" t="s">
        <v>85</v>
      </c>
      <c r="D14" s="16" t="s">
        <v>61</v>
      </c>
      <c r="E14" s="16" t="s">
        <v>17</v>
      </c>
      <c r="F14" s="16" t="s">
        <v>19</v>
      </c>
      <c r="G14" s="7" t="n">
        <v>17</v>
      </c>
      <c r="H14" s="6" t="n">
        <v>299.81</v>
      </c>
      <c r="I14" s="6" t="n">
        <v>-5096.77</v>
      </c>
      <c r="J14" s="6" t="n">
        <v>-0</v>
      </c>
      <c r="K14" s="6" t="n">
        <v>-15.29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5" t="n">
        <v>45989.668020833</v>
      </c>
      <c r="B15" s="26" t="s">
        <v>16</v>
      </c>
      <c r="C15" s="26" t="s">
        <v>85</v>
      </c>
      <c r="D15" s="26" t="s">
        <v>62</v>
      </c>
      <c r="E15" s="26" t="s">
        <v>17</v>
      </c>
      <c r="F15" s="26" t="s">
        <v>19</v>
      </c>
      <c r="G15" s="27" t="n">
        <v>-19</v>
      </c>
      <c r="H15" s="28" t="n">
        <v>301.03</v>
      </c>
      <c r="I15" s="28" t="n">
        <v>5719.57</v>
      </c>
      <c r="J15" s="28" t="n">
        <v>0</v>
      </c>
      <c r="K15" s="28" t="n">
        <v>-17.16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5" t="n">
        <v>45989.767222222</v>
      </c>
      <c r="B16" s="26" t="s">
        <v>66</v>
      </c>
      <c r="C16" s="26" t="s">
        <v>86</v>
      </c>
      <c r="D16" s="26" t="s">
        <v>62</v>
      </c>
      <c r="E16" s="26" t="s">
        <v>87</v>
      </c>
      <c r="F16" s="26" t="s">
        <v>19</v>
      </c>
      <c r="G16" s="27" t="n">
        <v>-56</v>
      </c>
      <c r="H16" s="28" t="n">
        <v>3.985</v>
      </c>
      <c r="I16" s="28" t="n">
        <v>223.16</v>
      </c>
      <c r="J16" s="28" t="n">
        <v>0</v>
      </c>
      <c r="K16" s="28" t="n">
        <v>-0</v>
      </c>
      <c r="L16" s="28" t="n">
        <v>-0</v>
      </c>
      <c r="M16" s="6" t="s">
        <f>=I16+J16+K16+L16</f>
      </c>
      <c r="N16" s="26"/>
    </row>
    <row collapsed="false" customFormat="false" customHeight="false" hidden="false" ht="12.1" outlineLevel="0" r="17">
      <c r="A17" s="29" t="n">
        <v>45992</v>
      </c>
      <c r="B17" s="30" t="s">
        <v>90</v>
      </c>
      <c r="C17" s="30" t="s">
        <v>53</v>
      </c>
      <c r="D17" s="30" t="s">
        <v>90</v>
      </c>
      <c r="E17" s="30" t="s">
        <v>90</v>
      </c>
      <c r="F17" s="30" t="s">
        <v>19</v>
      </c>
      <c r="G17" s="31" t="n">
        <v>1</v>
      </c>
      <c r="H17" s="32" t="n">
        <v>-5955.45</v>
      </c>
      <c r="I17" s="32" t="n">
        <v>-5955.45</v>
      </c>
      <c r="J17" s="32" t="n">
        <v>0</v>
      </c>
      <c r="K17" s="32" t="n">
        <v>-0</v>
      </c>
      <c r="L17" s="32" t="n">
        <v>-0</v>
      </c>
      <c r="M17" s="6" t="s">
        <f>=I17+J17+K17+L17</f>
      </c>
      <c r="N17" s="30"/>
    </row>
    <row collapsed="false" customFormat="false" customHeight="false" hidden="false" ht="12.1" outlineLevel="0" r="18">
      <c r="A18" s="21" t="n">
        <v>46000</v>
      </c>
      <c r="B18" s="22" t="s">
        <v>80</v>
      </c>
      <c r="C18" s="22" t="s">
        <v>46</v>
      </c>
      <c r="D18" s="22" t="s">
        <v>80</v>
      </c>
      <c r="E18" s="22" t="s">
        <v>80</v>
      </c>
      <c r="F18" s="22" t="s">
        <v>19</v>
      </c>
      <c r="G18" s="23" t="n">
        <v>1</v>
      </c>
      <c r="H18" s="24" t="n">
        <v>1000</v>
      </c>
      <c r="I18" s="24" t="n">
        <v>1000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1" t="n">
        <v>46007</v>
      </c>
      <c r="B19" s="22" t="s">
        <v>80</v>
      </c>
      <c r="C19" s="22" t="s">
        <v>46</v>
      </c>
      <c r="D19" s="22" t="s">
        <v>80</v>
      </c>
      <c r="E19" s="22" t="s">
        <v>80</v>
      </c>
      <c r="F19" s="22" t="s">
        <v>19</v>
      </c>
      <c r="G19" s="23" t="n">
        <v>1</v>
      </c>
      <c r="H19" s="24" t="n">
        <v>50</v>
      </c>
      <c r="I19" s="24" t="n">
        <v>50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0" t="n">
        <v>46007.948726852</v>
      </c>
      <c r="B20" s="16" t="s">
        <v>67</v>
      </c>
      <c r="C20" s="16" t="s">
        <v>91</v>
      </c>
      <c r="D20" s="16" t="s">
        <v>61</v>
      </c>
      <c r="E20" s="16" t="s">
        <v>17</v>
      </c>
      <c r="F20" s="16" t="s">
        <v>19</v>
      </c>
      <c r="G20" s="7" t="n">
        <v>1</v>
      </c>
      <c r="H20" s="6" t="n">
        <v>64.5</v>
      </c>
      <c r="I20" s="6" t="n">
        <v>-64.5</v>
      </c>
      <c r="J20" s="6" t="n">
        <v>-0</v>
      </c>
      <c r="K20" s="6" t="n">
        <v>-0.04</v>
      </c>
      <c r="L20" s="6" t="n">
        <v>-0.02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46007.969178241</v>
      </c>
      <c r="B21" s="16" t="s">
        <v>67</v>
      </c>
      <c r="C21" s="16" t="s">
        <v>91</v>
      </c>
      <c r="D21" s="16" t="s">
        <v>61</v>
      </c>
      <c r="E21" s="16" t="s">
        <v>17</v>
      </c>
      <c r="F21" s="16" t="s">
        <v>19</v>
      </c>
      <c r="G21" s="7" t="n">
        <v>1</v>
      </c>
      <c r="H21" s="6" t="n">
        <v>64.26</v>
      </c>
      <c r="I21" s="6" t="n">
        <v>-64.26</v>
      </c>
      <c r="J21" s="6" t="n">
        <v>-0</v>
      </c>
      <c r="K21" s="6" t="n">
        <v>-0.04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46009.840601852</v>
      </c>
      <c r="B22" s="16" t="s">
        <v>67</v>
      </c>
      <c r="C22" s="16" t="s">
        <v>91</v>
      </c>
      <c r="D22" s="16" t="s">
        <v>61</v>
      </c>
      <c r="E22" s="16" t="s">
        <v>17</v>
      </c>
      <c r="F22" s="16" t="s">
        <v>19</v>
      </c>
      <c r="G22" s="7" t="n">
        <v>1</v>
      </c>
      <c r="H22" s="6" t="n">
        <v>63.57</v>
      </c>
      <c r="I22" s="6" t="n">
        <v>-63.57</v>
      </c>
      <c r="J22" s="6" t="n">
        <v>-0</v>
      </c>
      <c r="K22" s="6" t="n">
        <v>-0.04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46009.840601852</v>
      </c>
      <c r="B23" s="16" t="s">
        <v>67</v>
      </c>
      <c r="C23" s="16" t="s">
        <v>91</v>
      </c>
      <c r="D23" s="16" t="s">
        <v>61</v>
      </c>
      <c r="E23" s="16" t="s">
        <v>17</v>
      </c>
      <c r="F23" s="16" t="s">
        <v>19</v>
      </c>
      <c r="G23" s="7" t="n">
        <v>1</v>
      </c>
      <c r="H23" s="6" t="n">
        <v>63.57</v>
      </c>
      <c r="I23" s="6" t="n">
        <v>-63.57</v>
      </c>
      <c r="J23" s="6" t="n">
        <v>-0</v>
      </c>
      <c r="K23" s="6" t="n">
        <v>-0.04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46012.559189815</v>
      </c>
      <c r="B24" s="16" t="s">
        <v>68</v>
      </c>
      <c r="C24" s="16" t="s">
        <v>92</v>
      </c>
      <c r="D24" s="16" t="s">
        <v>61</v>
      </c>
      <c r="E24" s="16" t="s">
        <v>17</v>
      </c>
      <c r="F24" s="16" t="s">
        <v>19</v>
      </c>
      <c r="G24" s="7" t="n">
        <v>1</v>
      </c>
      <c r="H24" s="6" t="n">
        <v>127.49</v>
      </c>
      <c r="I24" s="6" t="n">
        <v>-127.49</v>
      </c>
      <c r="J24" s="6" t="n">
        <v>-0</v>
      </c>
      <c r="K24" s="6" t="n">
        <v>-0.08</v>
      </c>
      <c r="L24" s="6" t="n">
        <v>-0.04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46012.561053241</v>
      </c>
      <c r="B25" s="16" t="s">
        <v>69</v>
      </c>
      <c r="C25" s="16" t="s">
        <v>93</v>
      </c>
      <c r="D25" s="16" t="s">
        <v>61</v>
      </c>
      <c r="E25" s="16" t="s">
        <v>17</v>
      </c>
      <c r="F25" s="16" t="s">
        <v>19</v>
      </c>
      <c r="G25" s="7" t="n">
        <v>1</v>
      </c>
      <c r="H25" s="6" t="n">
        <v>298.28</v>
      </c>
      <c r="I25" s="6" t="n">
        <v>-298.28</v>
      </c>
      <c r="J25" s="6" t="n">
        <v>-0</v>
      </c>
      <c r="K25" s="6" t="n">
        <v>-0.18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46014.388530093</v>
      </c>
      <c r="B26" s="16" t="s">
        <v>16</v>
      </c>
      <c r="C26" s="16" t="s">
        <v>85</v>
      </c>
      <c r="D26" s="16" t="s">
        <v>61</v>
      </c>
      <c r="E26" s="16" t="s">
        <v>17</v>
      </c>
      <c r="F26" s="16" t="s">
        <v>19</v>
      </c>
      <c r="G26" s="7" t="n">
        <v>1</v>
      </c>
      <c r="H26" s="6" t="n">
        <v>297.86</v>
      </c>
      <c r="I26" s="6" t="n">
        <v>-297.86</v>
      </c>
      <c r="J26" s="6" t="n">
        <v>-0</v>
      </c>
      <c r="K26" s="6" t="n">
        <v>-0.18</v>
      </c>
      <c r="L26" s="6" t="n">
        <v>-0.09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46014.645115741</v>
      </c>
      <c r="B27" s="16" t="s">
        <v>67</v>
      </c>
      <c r="C27" s="16" t="s">
        <v>91</v>
      </c>
      <c r="D27" s="16" t="s">
        <v>61</v>
      </c>
      <c r="E27" s="16" t="s">
        <v>17</v>
      </c>
      <c r="F27" s="16" t="s">
        <v>19</v>
      </c>
      <c r="G27" s="7" t="n">
        <v>1</v>
      </c>
      <c r="H27" s="6" t="n">
        <v>59.08</v>
      </c>
      <c r="I27" s="6" t="n">
        <v>-59.08</v>
      </c>
      <c r="J27" s="6" t="n">
        <v>-0</v>
      </c>
      <c r="K27" s="6" t="n">
        <v>-0.03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1" t="n">
        <v>46015</v>
      </c>
      <c r="B28" s="22" t="s">
        <v>80</v>
      </c>
      <c r="C28" s="22" t="s">
        <v>46</v>
      </c>
      <c r="D28" s="22" t="s">
        <v>80</v>
      </c>
      <c r="E28" s="22" t="s">
        <v>80</v>
      </c>
      <c r="F28" s="22" t="s">
        <v>19</v>
      </c>
      <c r="G28" s="23" t="n">
        <v>1</v>
      </c>
      <c r="H28" s="24" t="n">
        <v>1000</v>
      </c>
      <c r="I28" s="24" t="n">
        <v>1000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0" t="n">
        <v>46015.722256944</v>
      </c>
      <c r="B29" s="16" t="s">
        <v>67</v>
      </c>
      <c r="C29" s="16" t="s">
        <v>91</v>
      </c>
      <c r="D29" s="16" t="s">
        <v>61</v>
      </c>
      <c r="E29" s="16" t="s">
        <v>17</v>
      </c>
      <c r="F29" s="16" t="s">
        <v>19</v>
      </c>
      <c r="G29" s="7" t="n">
        <v>1</v>
      </c>
      <c r="H29" s="6" t="n">
        <v>60.01</v>
      </c>
      <c r="I29" s="6" t="n">
        <v>-60.01</v>
      </c>
      <c r="J29" s="6" t="n">
        <v>-0</v>
      </c>
      <c r="K29" s="6" t="n">
        <v>-0.04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46015.722604167</v>
      </c>
      <c r="B30" s="16" t="s">
        <v>67</v>
      </c>
      <c r="C30" s="16" t="s">
        <v>91</v>
      </c>
      <c r="D30" s="16" t="s">
        <v>61</v>
      </c>
      <c r="E30" s="16" t="s">
        <v>17</v>
      </c>
      <c r="F30" s="16" t="s">
        <v>19</v>
      </c>
      <c r="G30" s="7" t="n">
        <v>9</v>
      </c>
      <c r="H30" s="6" t="n">
        <v>60.01</v>
      </c>
      <c r="I30" s="6" t="n">
        <v>-540.09</v>
      </c>
      <c r="J30" s="6" t="n">
        <v>-0</v>
      </c>
      <c r="K30" s="6" t="n">
        <v>-0.32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46016.883912037</v>
      </c>
      <c r="B31" s="16" t="s">
        <v>68</v>
      </c>
      <c r="C31" s="16" t="s">
        <v>92</v>
      </c>
      <c r="D31" s="16" t="s">
        <v>61</v>
      </c>
      <c r="E31" s="16" t="s">
        <v>17</v>
      </c>
      <c r="F31" s="16" t="s">
        <v>19</v>
      </c>
      <c r="G31" s="7" t="n">
        <v>3</v>
      </c>
      <c r="H31" s="6" t="n">
        <v>124.05</v>
      </c>
      <c r="I31" s="6" t="n">
        <v>-372.15</v>
      </c>
      <c r="J31" s="6" t="n">
        <v>-0</v>
      </c>
      <c r="K31" s="6" t="n">
        <v>-0.22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5" t="n">
        <v>46019.66869213</v>
      </c>
      <c r="B32" s="26" t="s">
        <v>69</v>
      </c>
      <c r="C32" s="26" t="s">
        <v>93</v>
      </c>
      <c r="D32" s="26" t="s">
        <v>62</v>
      </c>
      <c r="E32" s="26" t="s">
        <v>17</v>
      </c>
      <c r="F32" s="26" t="s">
        <v>19</v>
      </c>
      <c r="G32" s="27" t="n">
        <v>-1</v>
      </c>
      <c r="H32" s="28" t="n">
        <v>300.22</v>
      </c>
      <c r="I32" s="28" t="n">
        <v>300.22</v>
      </c>
      <c r="J32" s="28" t="n">
        <v>0</v>
      </c>
      <c r="K32" s="28" t="n">
        <v>-0.18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0" t="n">
        <v>46019.698761574</v>
      </c>
      <c r="B33" s="16" t="s">
        <v>67</v>
      </c>
      <c r="C33" s="16" t="s">
        <v>91</v>
      </c>
      <c r="D33" s="16" t="s">
        <v>61</v>
      </c>
      <c r="E33" s="16" t="s">
        <v>17</v>
      </c>
      <c r="F33" s="16" t="s">
        <v>19</v>
      </c>
      <c r="G33" s="7" t="n">
        <v>5</v>
      </c>
      <c r="H33" s="6" t="n">
        <v>58.85</v>
      </c>
      <c r="I33" s="6" t="n">
        <v>-294.25</v>
      </c>
      <c r="J33" s="6" t="n">
        <v>-0</v>
      </c>
      <c r="K33" s="6" t="n">
        <v>-0.18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5" t="n">
        <v>46044.645138889</v>
      </c>
      <c r="B34" s="26" t="s">
        <v>68</v>
      </c>
      <c r="C34" s="26" t="s">
        <v>92</v>
      </c>
      <c r="D34" s="26" t="s">
        <v>62</v>
      </c>
      <c r="E34" s="26" t="s">
        <v>17</v>
      </c>
      <c r="F34" s="26" t="s">
        <v>19</v>
      </c>
      <c r="G34" s="27" t="n">
        <v>-2</v>
      </c>
      <c r="H34" s="28" t="n">
        <v>126.79</v>
      </c>
      <c r="I34" s="28" t="n">
        <v>253.58</v>
      </c>
      <c r="J34" s="28" t="n">
        <v>0</v>
      </c>
      <c r="K34" s="28" t="n">
        <v>-0.15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5" t="n">
        <v>46044.65912037</v>
      </c>
      <c r="B35" s="26" t="s">
        <v>68</v>
      </c>
      <c r="C35" s="26" t="s">
        <v>92</v>
      </c>
      <c r="D35" s="26" t="s">
        <v>62</v>
      </c>
      <c r="E35" s="26" t="s">
        <v>17</v>
      </c>
      <c r="F35" s="26" t="s">
        <v>19</v>
      </c>
      <c r="G35" s="27" t="n">
        <v>-2</v>
      </c>
      <c r="H35" s="28" t="n">
        <v>126.79</v>
      </c>
      <c r="I35" s="28" t="n">
        <v>253.58</v>
      </c>
      <c r="J35" s="28" t="n">
        <v>0</v>
      </c>
      <c r="K35" s="28" t="n">
        <v>-0.15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0" t="n">
        <v>46047.442847222</v>
      </c>
      <c r="B36" s="16" t="s">
        <v>70</v>
      </c>
      <c r="C36" s="16" t="s">
        <v>94</v>
      </c>
      <c r="D36" s="16" t="s">
        <v>61</v>
      </c>
      <c r="E36" s="16" t="s">
        <v>17</v>
      </c>
      <c r="F36" s="16" t="s">
        <v>19</v>
      </c>
      <c r="G36" s="7" t="n">
        <v>10</v>
      </c>
      <c r="H36" s="6" t="n">
        <v>52.23</v>
      </c>
      <c r="I36" s="6" t="n">
        <v>-522.3</v>
      </c>
      <c r="J36" s="6" t="n">
        <v>-0</v>
      </c>
      <c r="K36" s="6" t="n">
        <v>-0.31</v>
      </c>
      <c r="L36" s="6" t="n">
        <v>-0.16</v>
      </c>
      <c r="M36" s="6" t="s">
        <f>=I36+J36+K36+L36</f>
      </c>
      <c r="N36" s="16"/>
    </row>
    <row collapsed="false" customFormat="false" customHeight="false" hidden="false" ht="12.1" outlineLevel="0" r="37">
      <c r="A37" s="25" t="n">
        <v>46076.627777778</v>
      </c>
      <c r="B37" s="26" t="s">
        <v>70</v>
      </c>
      <c r="C37" s="26" t="s">
        <v>94</v>
      </c>
      <c r="D37" s="26" t="s">
        <v>62</v>
      </c>
      <c r="E37" s="26" t="s">
        <v>17</v>
      </c>
      <c r="F37" s="26" t="s">
        <v>19</v>
      </c>
      <c r="G37" s="27" t="n">
        <v>-10</v>
      </c>
      <c r="H37" s="28" t="n">
        <v>57.57</v>
      </c>
      <c r="I37" s="28" t="n">
        <v>575.7</v>
      </c>
      <c r="J37" s="28" t="n">
        <v>0</v>
      </c>
      <c r="K37" s="28" t="n">
        <v>-0.35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0" t="n">
        <v>46076.63125</v>
      </c>
      <c r="B38" s="16" t="s">
        <v>16</v>
      </c>
      <c r="C38" s="16" t="s">
        <v>85</v>
      </c>
      <c r="D38" s="16" t="s">
        <v>61</v>
      </c>
      <c r="E38" s="16" t="s">
        <v>17</v>
      </c>
      <c r="F38" s="16" t="s">
        <v>19</v>
      </c>
      <c r="G38" s="7" t="n">
        <v>1</v>
      </c>
      <c r="H38" s="6" t="n">
        <v>314.04</v>
      </c>
      <c r="I38" s="6" t="n">
        <v>-314.04</v>
      </c>
      <c r="J38" s="6" t="n">
        <v>-0</v>
      </c>
      <c r="K38" s="6" t="n">
        <v>-0.18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5" t="n">
        <v>46076.636956019</v>
      </c>
      <c r="B39" s="26" t="s">
        <v>67</v>
      </c>
      <c r="C39" s="26" t="s">
        <v>91</v>
      </c>
      <c r="D39" s="26" t="s">
        <v>62</v>
      </c>
      <c r="E39" s="26" t="s">
        <v>17</v>
      </c>
      <c r="F39" s="26" t="s">
        <v>19</v>
      </c>
      <c r="G39" s="27" t="n">
        <v>-20</v>
      </c>
      <c r="H39" s="28" t="n">
        <v>63.41</v>
      </c>
      <c r="I39" s="28" t="n">
        <v>1268.2</v>
      </c>
      <c r="J39" s="28" t="n">
        <v>0</v>
      </c>
      <c r="K39" s="28" t="n">
        <v>-0.76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0" t="n">
        <v>46076.639930556</v>
      </c>
      <c r="B40" s="16" t="s">
        <v>16</v>
      </c>
      <c r="C40" s="16" t="s">
        <v>85</v>
      </c>
      <c r="D40" s="16" t="s">
        <v>61</v>
      </c>
      <c r="E40" s="16" t="s">
        <v>17</v>
      </c>
      <c r="F40" s="16" t="s">
        <v>19</v>
      </c>
      <c r="G40" s="7" t="n">
        <v>4</v>
      </c>
      <c r="H40" s="6" t="n">
        <v>314.02</v>
      </c>
      <c r="I40" s="6" t="n">
        <v>-1256.08</v>
      </c>
      <c r="J40" s="6" t="n">
        <v>-0</v>
      </c>
      <c r="K40" s="6" t="n">
        <v>-0.76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46081</v>
      </c>
      <c r="B41" s="22" t="s">
        <v>80</v>
      </c>
      <c r="C41" s="22" t="s">
        <v>46</v>
      </c>
      <c r="D41" s="22" t="s">
        <v>80</v>
      </c>
      <c r="E41" s="22" t="s">
        <v>80</v>
      </c>
      <c r="F41" s="22" t="s">
        <v>19</v>
      </c>
      <c r="G41" s="23" t="n">
        <v>1</v>
      </c>
      <c r="H41" s="24" t="n">
        <v>3010</v>
      </c>
      <c r="I41" s="24" t="n">
        <v>3010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46081.753738426</v>
      </c>
      <c r="B42" s="16" t="s">
        <v>16</v>
      </c>
      <c r="C42" s="16" t="s">
        <v>85</v>
      </c>
      <c r="D42" s="16" t="s">
        <v>61</v>
      </c>
      <c r="E42" s="16" t="s">
        <v>17</v>
      </c>
      <c r="F42" s="16" t="s">
        <v>19</v>
      </c>
      <c r="G42" s="7" t="n">
        <v>2</v>
      </c>
      <c r="H42" s="6" t="n">
        <v>314.17</v>
      </c>
      <c r="I42" s="6" t="n">
        <v>-628.34</v>
      </c>
      <c r="J42" s="6" t="n">
        <v>-0</v>
      </c>
      <c r="K42" s="6" t="n">
        <v>-0.38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46081.753981481</v>
      </c>
      <c r="B43" s="16" t="s">
        <v>16</v>
      </c>
      <c r="C43" s="16" t="s">
        <v>85</v>
      </c>
      <c r="D43" s="16" t="s">
        <v>61</v>
      </c>
      <c r="E43" s="16" t="s">
        <v>17</v>
      </c>
      <c r="F43" s="16" t="s">
        <v>19</v>
      </c>
      <c r="G43" s="7" t="n">
        <v>8</v>
      </c>
      <c r="H43" s="6" t="n">
        <v>314.17</v>
      </c>
      <c r="I43" s="6" t="n">
        <v>-2513.36</v>
      </c>
      <c r="J43" s="6" t="n">
        <v>-0</v>
      </c>
      <c r="K43" s="6" t="n">
        <v>-1.51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1" t="n">
        <v>46082</v>
      </c>
      <c r="B44" s="22" t="s">
        <v>80</v>
      </c>
      <c r="C44" s="22" t="s">
        <v>46</v>
      </c>
      <c r="D44" s="22" t="s">
        <v>80</v>
      </c>
      <c r="E44" s="22" t="s">
        <v>80</v>
      </c>
      <c r="F44" s="22" t="s">
        <v>19</v>
      </c>
      <c r="G44" s="23" t="n">
        <v>1</v>
      </c>
      <c r="H44" s="24" t="n">
        <v>2242</v>
      </c>
      <c r="I44" s="24" t="n">
        <v>2242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0" t="n">
        <v>46082.435138889</v>
      </c>
      <c r="B45" s="16" t="s">
        <v>16</v>
      </c>
      <c r="C45" s="16" t="s">
        <v>85</v>
      </c>
      <c r="D45" s="16" t="s">
        <v>61</v>
      </c>
      <c r="E45" s="16" t="s">
        <v>17</v>
      </c>
      <c r="F45" s="16" t="s">
        <v>19</v>
      </c>
      <c r="G45" s="7" t="n">
        <v>7</v>
      </c>
      <c r="H45" s="6" t="n">
        <v>315.13</v>
      </c>
      <c r="I45" s="6" t="n">
        <v>-2205.91</v>
      </c>
      <c r="J45" s="6" t="n">
        <v>-0</v>
      </c>
      <c r="K45" s="6" t="n">
        <v>-1.32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1" t="n">
        <v>46094</v>
      </c>
      <c r="B46" s="22" t="s">
        <v>80</v>
      </c>
      <c r="C46" s="22" t="s">
        <v>46</v>
      </c>
      <c r="D46" s="22" t="s">
        <v>80</v>
      </c>
      <c r="E46" s="22" t="s">
        <v>80</v>
      </c>
      <c r="F46" s="22" t="s">
        <v>19</v>
      </c>
      <c r="G46" s="23" t="n">
        <v>1</v>
      </c>
      <c r="H46" s="24" t="n">
        <v>451.13</v>
      </c>
      <c r="I46" s="24" t="n">
        <v>451.13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0" t="n">
        <v>46094.614895833</v>
      </c>
      <c r="B47" s="16" t="s">
        <v>16</v>
      </c>
      <c r="C47" s="16" t="s">
        <v>85</v>
      </c>
      <c r="D47" s="16" t="s">
        <v>61</v>
      </c>
      <c r="E47" s="16" t="s">
        <v>17</v>
      </c>
      <c r="F47" s="16" t="s">
        <v>19</v>
      </c>
      <c r="G47" s="7" t="n">
        <v>2</v>
      </c>
      <c r="H47" s="6" t="n">
        <v>317.5</v>
      </c>
      <c r="I47" s="6" t="n">
        <v>-635</v>
      </c>
      <c r="J47" s="6" t="n">
        <v>-0</v>
      </c>
      <c r="K47" s="6" t="n">
        <v>-0.38</v>
      </c>
      <c r="L47" s="6" t="n">
        <v>-0.19</v>
      </c>
      <c r="M47" s="6" t="s">
        <f>=I47+J47+K47+L47</f>
      </c>
      <c r="N47" s="16"/>
    </row>
    <row collapsed="false" customFormat="false" customHeight="false" hidden="false" ht="12.1" outlineLevel="0" r="48">
      <c r="A48" s="21" t="n">
        <v>46121</v>
      </c>
      <c r="B48" s="22" t="s">
        <v>80</v>
      </c>
      <c r="C48" s="22" t="s">
        <v>46</v>
      </c>
      <c r="D48" s="22" t="s">
        <v>80</v>
      </c>
      <c r="E48" s="22" t="s">
        <v>80</v>
      </c>
      <c r="F48" s="22" t="s">
        <v>19</v>
      </c>
      <c r="G48" s="23" t="n">
        <v>1</v>
      </c>
      <c r="H48" s="24" t="n">
        <v>627</v>
      </c>
      <c r="I48" s="24" t="n">
        <v>627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46121.368541667</v>
      </c>
      <c r="B49" s="16" t="s">
        <v>16</v>
      </c>
      <c r="C49" s="16" t="s">
        <v>85</v>
      </c>
      <c r="D49" s="16" t="s">
        <v>61</v>
      </c>
      <c r="E49" s="16" t="s">
        <v>17</v>
      </c>
      <c r="F49" s="16" t="s">
        <v>19</v>
      </c>
      <c r="G49" s="7" t="n">
        <v>2</v>
      </c>
      <c r="H49" s="6" t="n">
        <v>320.01</v>
      </c>
      <c r="I49" s="6" t="n">
        <v>-640.02</v>
      </c>
      <c r="J49" s="6" t="n">
        <v>-0</v>
      </c>
      <c r="K49" s="6" t="n">
        <v>-0.38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1" t="n">
        <v>46122</v>
      </c>
      <c r="B50" s="22" t="s">
        <v>80</v>
      </c>
      <c r="C50" s="22" t="s">
        <v>46</v>
      </c>
      <c r="D50" s="22" t="s">
        <v>80</v>
      </c>
      <c r="E50" s="22" t="s">
        <v>80</v>
      </c>
      <c r="F50" s="22" t="s">
        <v>19</v>
      </c>
      <c r="G50" s="23" t="n">
        <v>1</v>
      </c>
      <c r="H50" s="24" t="n">
        <v>543.64</v>
      </c>
      <c r="I50" s="24" t="n">
        <v>543.64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0" t="n">
        <v>46122.629363426</v>
      </c>
      <c r="B51" s="16" t="s">
        <v>16</v>
      </c>
      <c r="C51" s="16" t="s">
        <v>85</v>
      </c>
      <c r="D51" s="16" t="s">
        <v>61</v>
      </c>
      <c r="E51" s="16" t="s">
        <v>17</v>
      </c>
      <c r="F51" s="16" t="s">
        <v>19</v>
      </c>
      <c r="G51" s="7" t="n">
        <v>1</v>
      </c>
      <c r="H51" s="6" t="n">
        <v>318.62</v>
      </c>
      <c r="I51" s="6" t="n">
        <v>-318.62</v>
      </c>
      <c r="J51" s="6" t="n">
        <v>-0</v>
      </c>
      <c r="K51" s="6" t="n">
        <v>-0.19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46128.491087963</v>
      </c>
      <c r="B52" s="16" t="s">
        <v>71</v>
      </c>
      <c r="C52" s="16" t="s">
        <v>95</v>
      </c>
      <c r="D52" s="16" t="s">
        <v>61</v>
      </c>
      <c r="E52" s="16" t="s">
        <v>82</v>
      </c>
      <c r="F52" s="16" t="s">
        <v>19</v>
      </c>
      <c r="G52" s="7" t="n">
        <v>12</v>
      </c>
      <c r="H52" s="6" t="n">
        <v>18.3035</v>
      </c>
      <c r="I52" s="6" t="n">
        <v>-219.64</v>
      </c>
      <c r="J52" s="6" t="n">
        <v>-0</v>
      </c>
      <c r="K52" s="6" t="n">
        <v>-0</v>
      </c>
      <c r="L52" s="6" t="n">
        <v>-0.05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46140</v>
      </c>
      <c r="B53" s="22" t="s">
        <v>80</v>
      </c>
      <c r="C53" s="22" t="s">
        <v>46</v>
      </c>
      <c r="D53" s="22" t="s">
        <v>80</v>
      </c>
      <c r="E53" s="22" t="s">
        <v>80</v>
      </c>
      <c r="F53" s="22" t="s">
        <v>19</v>
      </c>
      <c r="G53" s="23" t="n">
        <v>1</v>
      </c>
      <c r="H53" s="24" t="n">
        <v>25000</v>
      </c>
      <c r="I53" s="24" t="n">
        <v>25000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46140.624918981</v>
      </c>
      <c r="B54" s="16" t="s">
        <v>71</v>
      </c>
      <c r="C54" s="16" t="s">
        <v>95</v>
      </c>
      <c r="D54" s="16" t="s">
        <v>61</v>
      </c>
      <c r="E54" s="16" t="s">
        <v>82</v>
      </c>
      <c r="F54" s="16" t="s">
        <v>19</v>
      </c>
      <c r="G54" s="7" t="n">
        <v>1344</v>
      </c>
      <c r="H54" s="6" t="n">
        <v>18.3885</v>
      </c>
      <c r="I54" s="6" t="n">
        <v>-24714.14</v>
      </c>
      <c r="J54" s="6" t="n">
        <v>-0</v>
      </c>
      <c r="K54" s="6" t="n">
        <v>-0</v>
      </c>
      <c r="L54" s="6" t="n">
        <v>-4.94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46140.625104167</v>
      </c>
      <c r="B55" s="16" t="s">
        <v>71</v>
      </c>
      <c r="C55" s="16" t="s">
        <v>95</v>
      </c>
      <c r="D55" s="16" t="s">
        <v>61</v>
      </c>
      <c r="E55" s="16" t="s">
        <v>82</v>
      </c>
      <c r="F55" s="16" t="s">
        <v>19</v>
      </c>
      <c r="G55" s="7" t="n">
        <v>15</v>
      </c>
      <c r="H55" s="6" t="n">
        <v>18.3885</v>
      </c>
      <c r="I55" s="6" t="n">
        <v>-275.83</v>
      </c>
      <c r="J55" s="6" t="n">
        <v>-0</v>
      </c>
      <c r="K55" s="6" t="n">
        <v>-0</v>
      </c>
      <c r="L55" s="6" t="n">
        <v>-0.06</v>
      </c>
      <c r="M55" s="6" t="s">
        <f>=I55+J55+K55+L55</f>
      </c>
      <c r="N55" s="16"/>
    </row>
    <row collapsed="false" customFormat="false" customHeight="false" hidden="false" ht="12.1" outlineLevel="0" r="56">
      <c r="A56" s="21" t="n">
        <v>46146</v>
      </c>
      <c r="B56" s="22" t="s">
        <v>80</v>
      </c>
      <c r="C56" s="22" t="s">
        <v>46</v>
      </c>
      <c r="D56" s="22" t="s">
        <v>80</v>
      </c>
      <c r="E56" s="22" t="s">
        <v>80</v>
      </c>
      <c r="F56" s="22" t="s">
        <v>19</v>
      </c>
      <c r="G56" s="23" t="n">
        <v>1</v>
      </c>
      <c r="H56" s="24" t="n">
        <v>350</v>
      </c>
      <c r="I56" s="24" t="n">
        <v>350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0" t="n">
        <v>46146.796134259</v>
      </c>
      <c r="B57" s="16" t="s">
        <v>16</v>
      </c>
      <c r="C57" s="16" t="s">
        <v>85</v>
      </c>
      <c r="D57" s="16" t="s">
        <v>61</v>
      </c>
      <c r="E57" s="16" t="s">
        <v>17</v>
      </c>
      <c r="F57" s="16" t="s">
        <v>19</v>
      </c>
      <c r="G57" s="7" t="n">
        <v>1</v>
      </c>
      <c r="H57" s="6" t="n">
        <v>320.08</v>
      </c>
      <c r="I57" s="6" t="n">
        <v>-320.08</v>
      </c>
      <c r="J57" s="6" t="n">
        <v>-0</v>
      </c>
      <c r="K57" s="6" t="n">
        <v>-0.19</v>
      </c>
      <c r="L57" s="6" t="n">
        <v>-0.1</v>
      </c>
      <c r="M57" s="6" t="s">
        <f>=I57+J57+K57+L57</f>
      </c>
      <c r="N57" s="16"/>
    </row>
    <row collapsed="false" customFormat="false" customHeight="false" hidden="false" ht="12.1" outlineLevel="0" r="58">
      <c r="A58" s="21" t="n">
        <v>46150</v>
      </c>
      <c r="B58" s="22" t="s">
        <v>80</v>
      </c>
      <c r="C58" s="22" t="s">
        <v>46</v>
      </c>
      <c r="D58" s="22" t="s">
        <v>80</v>
      </c>
      <c r="E58" s="22" t="s">
        <v>80</v>
      </c>
      <c r="F58" s="22" t="s">
        <v>19</v>
      </c>
      <c r="G58" s="23" t="n">
        <v>1</v>
      </c>
      <c r="H58" s="24" t="n">
        <v>606</v>
      </c>
      <c r="I58" s="24" t="n">
        <v>606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46150.930462963</v>
      </c>
      <c r="B59" s="16" t="s">
        <v>16</v>
      </c>
      <c r="C59" s="16" t="s">
        <v>85</v>
      </c>
      <c r="D59" s="16" t="s">
        <v>61</v>
      </c>
      <c r="E59" s="16" t="s">
        <v>17</v>
      </c>
      <c r="F59" s="16" t="s">
        <v>19</v>
      </c>
      <c r="G59" s="7" t="n">
        <v>1</v>
      </c>
      <c r="H59" s="6" t="n">
        <v>321.47</v>
      </c>
      <c r="I59" s="6" t="n">
        <v>-321.47</v>
      </c>
      <c r="J59" s="6" t="n">
        <v>-0</v>
      </c>
      <c r="K59" s="6" t="n">
        <v>-0.19</v>
      </c>
      <c r="L59" s="6" t="n">
        <v>-0.1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46150.933171296</v>
      </c>
      <c r="B60" s="16" t="s">
        <v>16</v>
      </c>
      <c r="C60" s="16" t="s">
        <v>85</v>
      </c>
      <c r="D60" s="16" t="s">
        <v>61</v>
      </c>
      <c r="E60" s="16" t="s">
        <v>17</v>
      </c>
      <c r="F60" s="16" t="s">
        <v>19</v>
      </c>
      <c r="G60" s="7" t="n">
        <v>1</v>
      </c>
      <c r="H60" s="6" t="n">
        <v>321.3</v>
      </c>
      <c r="I60" s="6" t="n">
        <v>-321.3</v>
      </c>
      <c r="J60" s="6" t="n">
        <v>-0</v>
      </c>
      <c r="K60" s="6" t="n">
        <v>-0.2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46152</v>
      </c>
      <c r="B61" s="22" t="s">
        <v>80</v>
      </c>
      <c r="C61" s="22" t="s">
        <v>46</v>
      </c>
      <c r="D61" s="22" t="s">
        <v>80</v>
      </c>
      <c r="E61" s="22" t="s">
        <v>80</v>
      </c>
      <c r="F61" s="22" t="s">
        <v>19</v>
      </c>
      <c r="G61" s="23" t="n">
        <v>1</v>
      </c>
      <c r="H61" s="24" t="n">
        <v>282</v>
      </c>
      <c r="I61" s="24" t="n">
        <v>282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1" t="n">
        <v>46154</v>
      </c>
      <c r="B62" s="22" t="s">
        <v>80</v>
      </c>
      <c r="C62" s="22" t="s">
        <v>46</v>
      </c>
      <c r="D62" s="22" t="s">
        <v>80</v>
      </c>
      <c r="E62" s="22" t="s">
        <v>80</v>
      </c>
      <c r="F62" s="22" t="s">
        <v>19</v>
      </c>
      <c r="G62" s="23" t="n">
        <v>1</v>
      </c>
      <c r="H62" s="24" t="n">
        <v>554.36</v>
      </c>
      <c r="I62" s="24" t="n">
        <v>554.36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46154.753854167</v>
      </c>
      <c r="B63" s="16" t="s">
        <v>16</v>
      </c>
      <c r="C63" s="16" t="s">
        <v>85</v>
      </c>
      <c r="D63" s="16" t="s">
        <v>61</v>
      </c>
      <c r="E63" s="16" t="s">
        <v>17</v>
      </c>
      <c r="F63" s="16" t="s">
        <v>19</v>
      </c>
      <c r="G63" s="7" t="n">
        <v>2</v>
      </c>
      <c r="H63" s="6" t="n">
        <v>325.84</v>
      </c>
      <c r="I63" s="6" t="n">
        <v>-651.68</v>
      </c>
      <c r="J63" s="6" t="n">
        <v>-0</v>
      </c>
      <c r="K63" s="6" t="n">
        <v>-0.39</v>
      </c>
      <c r="L63" s="6" t="n">
        <v>-0.19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46154.75431713</v>
      </c>
      <c r="B64" s="16" t="s">
        <v>71</v>
      </c>
      <c r="C64" s="16" t="s">
        <v>95</v>
      </c>
      <c r="D64" s="16" t="s">
        <v>61</v>
      </c>
      <c r="E64" s="16" t="s">
        <v>82</v>
      </c>
      <c r="F64" s="16" t="s">
        <v>19</v>
      </c>
      <c r="G64" s="7" t="n">
        <v>10</v>
      </c>
      <c r="H64" s="6" t="n">
        <v>18.487</v>
      </c>
      <c r="I64" s="6" t="n">
        <v>-184.87</v>
      </c>
      <c r="J64" s="6" t="n">
        <v>-0</v>
      </c>
      <c r="K64" s="6" t="n">
        <v>-0</v>
      </c>
      <c r="L64" s="6" t="n">
        <v>-0.03</v>
      </c>
      <c r="M64" s="6" t="s">
        <f>=I64+J64+K64+L64</f>
      </c>
      <c r="N64" s="16"/>
    </row>
    <row collapsed="false" customFormat="false" customHeight="false" hidden="false" ht="12.1" outlineLevel="0" r="65">
      <c r="A65" s="25" t="n">
        <v>46174.457939815</v>
      </c>
      <c r="B65" s="26" t="s">
        <v>71</v>
      </c>
      <c r="C65" s="26" t="s">
        <v>95</v>
      </c>
      <c r="D65" s="26" t="s">
        <v>62</v>
      </c>
      <c r="E65" s="26" t="s">
        <v>82</v>
      </c>
      <c r="F65" s="26" t="s">
        <v>19</v>
      </c>
      <c r="G65" s="27" t="n">
        <v>-1381</v>
      </c>
      <c r="H65" s="28" t="n">
        <v>18.629</v>
      </c>
      <c r="I65" s="28" t="n">
        <v>25726.65</v>
      </c>
      <c r="J65" s="28" t="n">
        <v>0</v>
      </c>
      <c r="K65" s="28" t="n">
        <v>-0</v>
      </c>
      <c r="L65" s="28" t="n">
        <v>-0</v>
      </c>
      <c r="M65" s="6" t="s">
        <f>=I65+J65+K65+L65</f>
      </c>
      <c r="N65" s="26"/>
    </row>
    <row collapsed="false" customFormat="false" customHeight="false" hidden="false" ht="12.1" outlineLevel="0" r="66">
      <c r="A66" s="20" t="n">
        <v>46174.458414352</v>
      </c>
      <c r="B66" s="16" t="s">
        <v>16</v>
      </c>
      <c r="C66" s="16" t="s">
        <v>85</v>
      </c>
      <c r="D66" s="16" t="s">
        <v>61</v>
      </c>
      <c r="E66" s="16" t="s">
        <v>17</v>
      </c>
      <c r="F66" s="16" t="s">
        <v>19</v>
      </c>
      <c r="G66" s="7" t="n">
        <v>2</v>
      </c>
      <c r="H66" s="6" t="n">
        <v>322.45</v>
      </c>
      <c r="I66" s="6" t="n">
        <v>-644.9</v>
      </c>
      <c r="J66" s="6" t="n">
        <v>-0</v>
      </c>
      <c r="K66" s="6" t="n">
        <v>-0.39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33" t="n">
        <v>46175</v>
      </c>
      <c r="B67" s="34" t="s">
        <v>96</v>
      </c>
      <c r="C67" s="34" t="s">
        <v>97</v>
      </c>
      <c r="D67" s="34" t="s">
        <v>96</v>
      </c>
      <c r="E67" s="34" t="s">
        <v>96</v>
      </c>
      <c r="F67" s="34" t="s">
        <v>19</v>
      </c>
      <c r="G67" s="35" t="n">
        <v>1</v>
      </c>
      <c r="H67" s="36" t="n">
        <v>-57</v>
      </c>
      <c r="I67" s="36" t="n">
        <v>-57</v>
      </c>
      <c r="J67" s="36" t="n">
        <v>0</v>
      </c>
      <c r="K67" s="36" t="n">
        <v>-0</v>
      </c>
      <c r="L67" s="36" t="n">
        <v>-0</v>
      </c>
      <c r="M67" s="6" t="s">
        <f>=I67+J67+K67+L67</f>
      </c>
      <c r="N67" s="34"/>
    </row>
    <row collapsed="false" customFormat="false" customHeight="false" hidden="false" ht="12.1" outlineLevel="0" r="68">
      <c r="A68" s="29" t="n">
        <v>46175</v>
      </c>
      <c r="B68" s="30" t="s">
        <v>90</v>
      </c>
      <c r="C68" s="30" t="s">
        <v>53</v>
      </c>
      <c r="D68" s="30" t="s">
        <v>90</v>
      </c>
      <c r="E68" s="30" t="s">
        <v>90</v>
      </c>
      <c r="F68" s="30" t="s">
        <v>19</v>
      </c>
      <c r="G68" s="31" t="n">
        <v>1</v>
      </c>
      <c r="H68" s="32" t="n">
        <v>-25023.31</v>
      </c>
      <c r="I68" s="32" t="n">
        <v>-25023.31</v>
      </c>
      <c r="J68" s="32" t="n">
        <v>0</v>
      </c>
      <c r="K68" s="32" t="n">
        <v>-0</v>
      </c>
      <c r="L68" s="32" t="n">
        <v>-0</v>
      </c>
      <c r="M68" s="6" t="s">
        <f>=I68+J68+K68+L68</f>
      </c>
      <c r="N68" s="30"/>
    </row>
    <row collapsed="false" customFormat="false" customHeight="false" hidden="false" ht="12.1" outlineLevel="0" r="69">
      <c r="A69" s="21" t="n">
        <v>46223</v>
      </c>
      <c r="B69" s="22" t="s">
        <v>80</v>
      </c>
      <c r="C69" s="22" t="s">
        <v>46</v>
      </c>
      <c r="D69" s="22" t="s">
        <v>80</v>
      </c>
      <c r="E69" s="22" t="s">
        <v>80</v>
      </c>
      <c r="F69" s="22" t="s">
        <v>19</v>
      </c>
      <c r="G69" s="23" t="n">
        <v>1</v>
      </c>
      <c r="H69" s="24" t="n">
        <v>1265.07</v>
      </c>
      <c r="I69" s="24" t="n">
        <v>1265.07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0" t="n">
        <v>46223.733819444</v>
      </c>
      <c r="B70" s="16" t="s">
        <v>16</v>
      </c>
      <c r="C70" s="16" t="s">
        <v>85</v>
      </c>
      <c r="D70" s="16" t="s">
        <v>61</v>
      </c>
      <c r="E70" s="16" t="s">
        <v>17</v>
      </c>
      <c r="F70" s="16" t="s">
        <v>19</v>
      </c>
      <c r="G70" s="7" t="n">
        <v>4</v>
      </c>
      <c r="H70" s="6" t="n">
        <v>256.33</v>
      </c>
      <c r="I70" s="6" t="n">
        <v>-1025.32</v>
      </c>
      <c r="J70" s="6" t="n">
        <v>-0</v>
      </c>
      <c r="K70" s="6" t="n">
        <v>-0.62</v>
      </c>
      <c r="L70" s="6" t="n">
        <v>-0.31</v>
      </c>
      <c r="M70" s="6" t="s">
        <f>=I70+J70+K70+L70</f>
      </c>
      <c r="N70" s="16"/>
    </row>
    <row collapsed="false" customFormat="false" customHeight="false" hidden="false" ht="12.1" outlineLevel="0" r="71">
      <c r="A71" s="21" t="n">
        <v>46227</v>
      </c>
      <c r="B71" s="22" t="s">
        <v>80</v>
      </c>
      <c r="C71" s="22" t="s">
        <v>46</v>
      </c>
      <c r="D71" s="22" t="s">
        <v>80</v>
      </c>
      <c r="E71" s="22" t="s">
        <v>80</v>
      </c>
      <c r="F71" s="22" t="s">
        <v>19</v>
      </c>
      <c r="G71" s="23" t="n">
        <v>1</v>
      </c>
      <c r="H71" s="24" t="n">
        <v>31</v>
      </c>
      <c r="I71" s="24" t="n">
        <v>31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46227.827222222</v>
      </c>
      <c r="B72" s="16" t="s">
        <v>16</v>
      </c>
      <c r="C72" s="16" t="s">
        <v>85</v>
      </c>
      <c r="D72" s="16" t="s">
        <v>61</v>
      </c>
      <c r="E72" s="16" t="s">
        <v>17</v>
      </c>
      <c r="F72" s="16" t="s">
        <v>19</v>
      </c>
      <c r="G72" s="7" t="n">
        <v>1</v>
      </c>
      <c r="H72" s="6" t="n">
        <v>267.67</v>
      </c>
      <c r="I72" s="6" t="n">
        <v>-267.67</v>
      </c>
      <c r="J72" s="6" t="n">
        <v>-0</v>
      </c>
      <c r="K72" s="6" t="n">
        <v>-0.16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1" t="n">
        <v>46238</v>
      </c>
      <c r="B73" s="22" t="s">
        <v>83</v>
      </c>
      <c r="C73" s="22" t="s">
        <v>98</v>
      </c>
      <c r="D73" s="22" t="s">
        <v>83</v>
      </c>
      <c r="E73" s="22" t="s">
        <v>83</v>
      </c>
      <c r="F73" s="22" t="s">
        <v>19</v>
      </c>
      <c r="G73" s="23" t="n">
        <v>1</v>
      </c>
      <c r="H73" s="24" t="n">
        <v>1147.4</v>
      </c>
      <c r="I73" s="24" t="n">
        <v>1147.4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0" t="n">
        <v>46238.534803241</v>
      </c>
      <c r="B74" s="16" t="s">
        <v>16</v>
      </c>
      <c r="C74" s="16" t="s">
        <v>85</v>
      </c>
      <c r="D74" s="16" t="s">
        <v>61</v>
      </c>
      <c r="E74" s="16" t="s">
        <v>17</v>
      </c>
      <c r="F74" s="16" t="s">
        <v>19</v>
      </c>
      <c r="G74" s="7" t="n">
        <v>4</v>
      </c>
      <c r="H74" s="6" t="n">
        <v>284.23</v>
      </c>
      <c r="I74" s="6" t="n">
        <v>-1136.92</v>
      </c>
      <c r="J74" s="6" t="n">
        <v>-0</v>
      </c>
      <c r="K74" s="6" t="n">
        <v>-0.68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1" t="n">
        <v>46245</v>
      </c>
      <c r="B75" s="22" t="s">
        <v>80</v>
      </c>
      <c r="C75" s="22" t="s">
        <v>46</v>
      </c>
      <c r="D75" s="22" t="s">
        <v>80</v>
      </c>
      <c r="E75" s="22" t="s">
        <v>80</v>
      </c>
      <c r="F75" s="22" t="s">
        <v>19</v>
      </c>
      <c r="G75" s="23" t="n">
        <v>1</v>
      </c>
      <c r="H75" s="24" t="n">
        <v>342.86</v>
      </c>
      <c r="I75" s="24" t="n">
        <v>342.86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0" t="n">
        <v>46245.804328704</v>
      </c>
      <c r="B76" s="16" t="s">
        <v>16</v>
      </c>
      <c r="C76" s="16" t="s">
        <v>85</v>
      </c>
      <c r="D76" s="16" t="s">
        <v>61</v>
      </c>
      <c r="E76" s="16" t="s">
        <v>17</v>
      </c>
      <c r="F76" s="16" t="s">
        <v>19</v>
      </c>
      <c r="G76" s="7" t="n">
        <v>1</v>
      </c>
      <c r="H76" s="6" t="n">
        <v>286.73</v>
      </c>
      <c r="I76" s="6" t="n">
        <v>-286.73</v>
      </c>
      <c r="J76" s="6" t="n">
        <v>-0</v>
      </c>
      <c r="K76" s="6" t="n">
        <v>-0.17</v>
      </c>
      <c r="L76" s="6" t="n">
        <v>-0.09</v>
      </c>
      <c r="M76" s="6" t="s">
        <f>=I76+J76+K76+L76</f>
      </c>
      <c r="N76" s="16"/>
    </row>
    <row collapsed="false" customFormat="false" customHeight="false" hidden="false" ht="12.1" outlineLevel="0"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 t="s">
        <v>99</v>
      </c>
      <c r="M77" s="5" t="s">
        <f>=SUM(M2:M76)</f>
      </c>
      <c r="N77" s="4"/>
    </row>
  </sheetData>
  <autoFilter ref="A1:N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39</v>
      </c>
      <c r="B1" s="38" t="s">
        <v>100</v>
      </c>
      <c r="C1" s="38" t="s">
        <v>0</v>
      </c>
      <c r="D1" s="38" t="s">
        <v>2</v>
      </c>
      <c r="E1" s="38" t="s">
        <v>101</v>
      </c>
      <c r="F1" s="38" t="s">
        <v>3</v>
      </c>
      <c r="G1" s="38" t="s">
        <v>102</v>
      </c>
      <c r="H1" s="38" t="s">
        <v>103</v>
      </c>
      <c r="I1" s="38" t="s">
        <v>104</v>
      </c>
      <c r="J1" s="38" t="s">
        <v>105</v>
      </c>
      <c r="K1" s="38" t="s">
        <v>106</v>
      </c>
      <c r="L1" s="38" t="s">
        <v>107</v>
      </c>
      <c r="M1" s="38" t="s">
        <v>108</v>
      </c>
      <c r="N1" s="38" t="s">
        <v>109</v>
      </c>
    </row>
    <row collapsed="false" customFormat="false" customHeight="false" hidden="false" ht="12.1" outlineLevel="0" r="2">
      <c r="A2" s="37" t="n">
        <v>45898</v>
      </c>
      <c r="B2" s="16" t="s">
        <v>110</v>
      </c>
      <c r="C2" s="16" t="s">
        <v>65</v>
      </c>
      <c r="D2" s="16" t="s">
        <v>111</v>
      </c>
      <c r="E2" s="7" t="n">
        <v>5</v>
      </c>
      <c r="F2" s="16" t="s">
        <v>19</v>
      </c>
      <c r="G2" s="6" t="n">
        <v>9.33</v>
      </c>
      <c r="H2" s="6" t="n">
        <v>1012.4</v>
      </c>
      <c r="I2" s="6" t="n">
        <v>1024.11</v>
      </c>
      <c r="J2" s="6" t="n">
        <v>6</v>
      </c>
      <c r="K2" s="6" t="n">
        <v>46.65</v>
      </c>
      <c r="L2" s="6" t="n">
        <v>40.65</v>
      </c>
      <c r="M2" s="6" t="n">
        <v>0.79</v>
      </c>
      <c r="N2" s="6" t="n">
        <v>0.8</v>
      </c>
    </row>
    <row collapsed="false" customFormat="false" customHeight="false" hidden="false" ht="12.1" outlineLevel="0" r="3">
      <c r="A3" s="37" t="n">
        <v>45930</v>
      </c>
      <c r="B3" s="16" t="s">
        <v>110</v>
      </c>
      <c r="C3" s="16" t="s">
        <v>65</v>
      </c>
      <c r="D3" s="16" t="s">
        <v>111</v>
      </c>
      <c r="E3" s="7" t="n">
        <v>5</v>
      </c>
      <c r="F3" s="16" t="s">
        <v>19</v>
      </c>
      <c r="G3" s="6" t="n">
        <v>10.72</v>
      </c>
      <c r="H3" s="6" t="n">
        <v>1014.4</v>
      </c>
      <c r="I3" s="6" t="n">
        <v>1024.11</v>
      </c>
      <c r="J3" s="6" t="n">
        <v>7</v>
      </c>
      <c r="K3" s="6" t="n">
        <v>53.6</v>
      </c>
      <c r="L3" s="6" t="n">
        <v>46.6</v>
      </c>
      <c r="M3" s="6" t="n">
        <v>0.91</v>
      </c>
      <c r="N3" s="6" t="n">
        <v>0.92</v>
      </c>
    </row>
    <row collapsed="false" customFormat="false" customHeight="false" hidden="false" ht="12.1" outlineLevel="0" r="4">
      <c r="A4" s="37" t="n">
        <v>45961</v>
      </c>
      <c r="B4" s="16" t="s">
        <v>110</v>
      </c>
      <c r="C4" s="16" t="s">
        <v>65</v>
      </c>
      <c r="D4" s="16" t="s">
        <v>111</v>
      </c>
      <c r="E4" s="7" t="n">
        <v>5</v>
      </c>
      <c r="F4" s="16" t="s">
        <v>19</v>
      </c>
      <c r="G4" s="6" t="n">
        <v>10.25</v>
      </c>
      <c r="H4" s="6" t="n">
        <v>1016.9</v>
      </c>
      <c r="I4" s="6" t="n">
        <v>1024.11</v>
      </c>
      <c r="J4" s="6" t="n">
        <v>7</v>
      </c>
      <c r="K4" s="6" t="n">
        <v>51.25</v>
      </c>
      <c r="L4" s="6" t="n">
        <v>44.25</v>
      </c>
      <c r="M4" s="6" t="n">
        <v>0.86</v>
      </c>
      <c r="N4" s="6" t="n">
        <v>0.87</v>
      </c>
    </row>
    <row collapsed="false" customFormat="false" customHeight="false" hidden="false" ht="12.1" outlineLevel="0" r="5">
      <c r="A5" s="37" t="n">
        <v>46223</v>
      </c>
      <c r="B5" s="16" t="s">
        <v>110</v>
      </c>
      <c r="C5" s="16" t="s">
        <v>16</v>
      </c>
      <c r="D5" s="16" t="s">
        <v>18</v>
      </c>
      <c r="E5" s="7" t="n">
        <v>35</v>
      </c>
      <c r="F5" s="16" t="s">
        <v>19</v>
      </c>
      <c r="G5" s="6" t="n">
        <v>37.64</v>
      </c>
      <c r="H5" s="6" t="n">
        <v>260.99</v>
      </c>
      <c r="I5" s="6" t="n">
        <v>316.46</v>
      </c>
      <c r="J5" s="6" t="n">
        <v>171</v>
      </c>
      <c r="K5" s="6" t="n">
        <v>1317.4</v>
      </c>
      <c r="L5" s="6" t="n">
        <v>1146.4</v>
      </c>
      <c r="M5" s="6" t="n">
        <v>10.35</v>
      </c>
      <c r="N5" s="6" t="n">
        <v>12.55</v>
      </c>
    </row>
  </sheetData>
  <autoFilter ref="A1:N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39</v>
      </c>
      <c r="B1" s="38" t="s">
        <v>100</v>
      </c>
      <c r="C1" s="38" t="s">
        <v>0</v>
      </c>
      <c r="D1" s="38" t="s">
        <v>2</v>
      </c>
      <c r="E1" s="38" t="s">
        <v>101</v>
      </c>
      <c r="F1" s="38" t="s">
        <v>112</v>
      </c>
      <c r="G1" s="38" t="s">
        <v>113</v>
      </c>
      <c r="H1" s="38" t="s">
        <v>43</v>
      </c>
      <c r="I1" s="38" t="s">
        <v>114</v>
      </c>
      <c r="J1" s="38" t="s">
        <v>115</v>
      </c>
      <c r="K1" s="38" t="s">
        <v>116</v>
      </c>
      <c r="L1" s="38" t="s">
        <v>117</v>
      </c>
      <c r="M1" s="38" t="s">
        <v>118</v>
      </c>
      <c r="N1" s="38" t="s">
        <v>119</v>
      </c>
      <c r="O1" s="38" t="s">
        <v>120</v>
      </c>
    </row>
    <row collapsed="false" customFormat="false" customHeight="false" hidden="false" ht="12.1" outlineLevel="0" r="2">
      <c r="A2" s="39" t="n">
        <v>46014</v>
      </c>
      <c r="B2" s="16" t="s">
        <v>110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260</v>
      </c>
      <c r="J2" s="17" t="n">
        <v>298.13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46076</v>
      </c>
      <c r="B3" s="16" t="s">
        <v>110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198</v>
      </c>
      <c r="J3" s="17" t="n">
        <v>314.22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46076</v>
      </c>
      <c r="B4" s="16" t="s">
        <v>110</v>
      </c>
      <c r="C4" s="16" t="s">
        <v>16</v>
      </c>
      <c r="D4" s="16" t="s">
        <v>18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198</v>
      </c>
      <c r="J4" s="17" t="n">
        <v>314.21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46081</v>
      </c>
      <c r="B5" s="16" t="s">
        <v>110</v>
      </c>
      <c r="C5" s="16" t="s">
        <v>16</v>
      </c>
      <c r="D5" s="16" t="s">
        <v>18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193</v>
      </c>
      <c r="J5" s="17" t="n">
        <v>314.36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46081</v>
      </c>
      <c r="B6" s="16" t="s">
        <v>110</v>
      </c>
      <c r="C6" s="16" t="s">
        <v>16</v>
      </c>
      <c r="D6" s="16" t="s">
        <v>18</v>
      </c>
      <c r="E6" s="17" t="n">
        <v>8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193</v>
      </c>
      <c r="J6" s="17" t="n">
        <v>314.35875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46082</v>
      </c>
      <c r="B7" s="16" t="s">
        <v>110</v>
      </c>
      <c r="C7" s="16" t="s">
        <v>16</v>
      </c>
      <c r="D7" s="16" t="s">
        <v>18</v>
      </c>
      <c r="E7" s="17" t="n">
        <v>7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192</v>
      </c>
      <c r="J7" s="17" t="n">
        <v>315.31857142857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46094</v>
      </c>
      <c r="B8" s="16" t="s">
        <v>110</v>
      </c>
      <c r="C8" s="16" t="s">
        <v>16</v>
      </c>
      <c r="D8" s="16" t="s">
        <v>18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180</v>
      </c>
      <c r="J8" s="17" t="n">
        <v>317.785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46121</v>
      </c>
      <c r="B9" s="16" t="s">
        <v>110</v>
      </c>
      <c r="C9" s="16" t="s">
        <v>16</v>
      </c>
      <c r="D9" s="16" t="s">
        <v>18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153</v>
      </c>
      <c r="J9" s="17" t="n">
        <v>320.2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46122</v>
      </c>
      <c r="B10" s="16" t="s">
        <v>110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152</v>
      </c>
      <c r="J10" s="17" t="n">
        <v>318.81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46146</v>
      </c>
      <c r="B11" s="16" t="s">
        <v>110</v>
      </c>
      <c r="C11" s="16" t="s">
        <v>16</v>
      </c>
      <c r="D11" s="16" t="s">
        <v>18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128</v>
      </c>
      <c r="J11" s="17" t="n">
        <v>320.37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46150</v>
      </c>
      <c r="B12" s="16" t="s">
        <v>110</v>
      </c>
      <c r="C12" s="16" t="s">
        <v>16</v>
      </c>
      <c r="D12" s="16" t="s">
        <v>18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124</v>
      </c>
      <c r="J12" s="17" t="n">
        <v>321.76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46150</v>
      </c>
      <c r="B13" s="16" t="s">
        <v>110</v>
      </c>
      <c r="C13" s="16" t="s">
        <v>16</v>
      </c>
      <c r="D13" s="16" t="s">
        <v>18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124</v>
      </c>
      <c r="J13" s="17" t="n">
        <v>321.5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46154</v>
      </c>
      <c r="B14" s="16" t="s">
        <v>110</v>
      </c>
      <c r="C14" s="16" t="s">
        <v>16</v>
      </c>
      <c r="D14" s="16" t="s">
        <v>18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120</v>
      </c>
      <c r="J14" s="17" t="n">
        <v>326.13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46174</v>
      </c>
      <c r="B15" s="16" t="s">
        <v>110</v>
      </c>
      <c r="C15" s="16" t="s">
        <v>16</v>
      </c>
      <c r="D15" s="16" t="s">
        <v>18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100</v>
      </c>
      <c r="J15" s="17" t="n">
        <v>322.645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46223</v>
      </c>
      <c r="B16" s="16" t="s">
        <v>110</v>
      </c>
      <c r="C16" s="16" t="s">
        <v>16</v>
      </c>
      <c r="D16" s="16" t="s">
        <v>18</v>
      </c>
      <c r="E16" s="17" t="n">
        <v>4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51</v>
      </c>
      <c r="J16" s="17" t="n">
        <v>256.5625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46227</v>
      </c>
      <c r="B17" s="16" t="s">
        <v>110</v>
      </c>
      <c r="C17" s="16" t="s">
        <v>16</v>
      </c>
      <c r="D17" s="16" t="s">
        <v>18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47</v>
      </c>
      <c r="J17" s="17" t="n">
        <v>267.83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46238</v>
      </c>
      <c r="B18" s="16" t="s">
        <v>110</v>
      </c>
      <c r="C18" s="16" t="s">
        <v>16</v>
      </c>
      <c r="D18" s="16" t="s">
        <v>18</v>
      </c>
      <c r="E18" s="17" t="n">
        <v>4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36</v>
      </c>
      <c r="J18" s="17" t="n">
        <v>284.4</v>
      </c>
      <c r="K18" s="6" t="s">
        <f>=Портфель!F2*Портфель!$Q$13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46245</v>
      </c>
      <c r="B19" s="16" t="s">
        <v>110</v>
      </c>
      <c r="C19" s="16" t="s">
        <v>16</v>
      </c>
      <c r="D19" s="16" t="s">
        <v>18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29</v>
      </c>
      <c r="J19" s="17" t="n">
        <v>286.99</v>
      </c>
      <c r="K19" s="6" t="s">
        <f>=Портфель!F2*Портфель!$Q$13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/>
      <c r="B20" s="16"/>
      <c r="C20" s="16"/>
      <c r="D20" s="16"/>
      <c r="E20" s="17"/>
      <c r="F20" s="7"/>
      <c r="G20" s="17"/>
      <c r="H20" s="16"/>
      <c r="I20" s="7"/>
      <c r="J20" s="17"/>
      <c r="K20" s="4" t="s">
        <v>27</v>
      </c>
      <c r="L20" s="8" t="s">
        <f>=SUBTOTAL(109,L2:L19)</f>
      </c>
      <c r="M20" s="8" t="s">
        <f>=SUBTOTAL(109,M2:M19)</f>
      </c>
      <c r="N20" s="8" t="s">
        <f>=MAX(0,M20*0.13)</f>
      </c>
    </row>
  </sheetData>
  <autoFilter ref="A1:O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121</v>
      </c>
      <c r="D1" s="38" t="s">
        <v>122</v>
      </c>
      <c r="E1" s="38" t="s">
        <v>104</v>
      </c>
      <c r="F1" s="38" t="s">
        <v>123</v>
      </c>
      <c r="G1" s="38" t="s">
        <v>101</v>
      </c>
      <c r="H1" s="38" t="s">
        <v>124</v>
      </c>
      <c r="I1" s="38" t="s">
        <v>125</v>
      </c>
      <c r="J1" s="38" t="s">
        <v>126</v>
      </c>
      <c r="K1" s="38" t="s">
        <v>127</v>
      </c>
    </row>
    <row collapsed="false" customFormat="false" customHeight="false" hidden="false" ht="12.1" outlineLevel="0" r="2">
      <c r="A2" s="16" t="s">
        <v>65</v>
      </c>
      <c r="B2" s="16" t="s">
        <v>111</v>
      </c>
      <c r="C2" s="40" t="n">
        <v>45896</v>
      </c>
      <c r="D2" s="41" t="n">
        <v>45988</v>
      </c>
      <c r="E2" s="17" t="n">
        <v>1024.106</v>
      </c>
      <c r="F2" s="17" t="n">
        <v>1027.8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16</v>
      </c>
      <c r="B3" s="16" t="s">
        <v>18</v>
      </c>
      <c r="C3" s="40" t="n">
        <v>45926</v>
      </c>
      <c r="D3" s="41" t="n">
        <v>45989</v>
      </c>
      <c r="E3" s="17" t="n">
        <v>303.45</v>
      </c>
      <c r="F3" s="17" t="n">
        <v>300.1268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16</v>
      </c>
      <c r="B4" s="16" t="s">
        <v>18</v>
      </c>
      <c r="C4" s="40" t="n">
        <v>45988</v>
      </c>
      <c r="D4" s="41" t="n">
        <v>45989</v>
      </c>
      <c r="E4" s="17" t="n">
        <v>300.7094</v>
      </c>
      <c r="F4" s="17" t="n">
        <v>300.1268</v>
      </c>
      <c r="G4" s="17" t="n">
        <v>17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66</v>
      </c>
      <c r="B5" s="16" t="s">
        <v>66</v>
      </c>
      <c r="C5" s="40" t="n">
        <v>45939</v>
      </c>
      <c r="D5" s="41" t="n">
        <v>45989</v>
      </c>
      <c r="E5" s="17" t="n">
        <v>4.031</v>
      </c>
      <c r="F5" s="17" t="n">
        <v>3.985</v>
      </c>
      <c r="G5" s="17" t="n">
        <v>30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66</v>
      </c>
      <c r="B6" s="16" t="s">
        <v>66</v>
      </c>
      <c r="C6" s="40" t="n">
        <v>45940</v>
      </c>
      <c r="D6" s="41" t="n">
        <v>45989</v>
      </c>
      <c r="E6" s="17" t="n">
        <v>4.0113</v>
      </c>
      <c r="F6" s="17" t="n">
        <v>3.985</v>
      </c>
      <c r="G6" s="17" t="n">
        <v>15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66</v>
      </c>
      <c r="B7" s="16" t="s">
        <v>66</v>
      </c>
      <c r="C7" s="40" t="n">
        <v>45979</v>
      </c>
      <c r="D7" s="41" t="n">
        <v>45989</v>
      </c>
      <c r="E7" s="17" t="n">
        <v>3.9818</v>
      </c>
      <c r="F7" s="17" t="n">
        <v>3.985</v>
      </c>
      <c r="G7" s="17" t="n">
        <v>11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67</v>
      </c>
      <c r="B8" s="16" t="s">
        <v>128</v>
      </c>
      <c r="C8" s="40" t="n">
        <v>46007</v>
      </c>
      <c r="D8" s="41" t="n">
        <v>46076</v>
      </c>
      <c r="E8" s="17" t="n">
        <v>64.56</v>
      </c>
      <c r="F8" s="17" t="n">
        <v>63.372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67</v>
      </c>
      <c r="B9" s="16" t="s">
        <v>128</v>
      </c>
      <c r="C9" s="40" t="n">
        <v>46007</v>
      </c>
      <c r="D9" s="41" t="n">
        <v>46076</v>
      </c>
      <c r="E9" s="17" t="n">
        <v>64.3</v>
      </c>
      <c r="F9" s="17" t="n">
        <v>63.372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67</v>
      </c>
      <c r="B10" s="16" t="s">
        <v>128</v>
      </c>
      <c r="C10" s="40" t="n">
        <v>46009</v>
      </c>
      <c r="D10" s="41" t="n">
        <v>46076</v>
      </c>
      <c r="E10" s="17" t="n">
        <v>63.61</v>
      </c>
      <c r="F10" s="17" t="n">
        <v>63.372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67</v>
      </c>
      <c r="B11" s="16" t="s">
        <v>128</v>
      </c>
      <c r="C11" s="40" t="n">
        <v>46009</v>
      </c>
      <c r="D11" s="41" t="n">
        <v>46076</v>
      </c>
      <c r="E11" s="17" t="n">
        <v>63.61</v>
      </c>
      <c r="F11" s="17" t="n">
        <v>63.372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67</v>
      </c>
      <c r="B12" s="16" t="s">
        <v>128</v>
      </c>
      <c r="C12" s="40" t="n">
        <v>46014</v>
      </c>
      <c r="D12" s="41" t="n">
        <v>46076</v>
      </c>
      <c r="E12" s="17" t="n">
        <v>59.11</v>
      </c>
      <c r="F12" s="17" t="n">
        <v>63.372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67</v>
      </c>
      <c r="B13" s="16" t="s">
        <v>128</v>
      </c>
      <c r="C13" s="40" t="n">
        <v>46015</v>
      </c>
      <c r="D13" s="41" t="n">
        <v>46076</v>
      </c>
      <c r="E13" s="17" t="n">
        <v>60.05</v>
      </c>
      <c r="F13" s="17" t="n">
        <v>63.372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67</v>
      </c>
      <c r="B14" s="16" t="s">
        <v>128</v>
      </c>
      <c r="C14" s="40" t="n">
        <v>46015</v>
      </c>
      <c r="D14" s="41" t="n">
        <v>46076</v>
      </c>
      <c r="E14" s="17" t="n">
        <v>60.0456</v>
      </c>
      <c r="F14" s="17" t="n">
        <v>63.372</v>
      </c>
      <c r="G14" s="17" t="n">
        <v>9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67</v>
      </c>
      <c r="B15" s="16" t="s">
        <v>128</v>
      </c>
      <c r="C15" s="40" t="n">
        <v>46019</v>
      </c>
      <c r="D15" s="41" t="n">
        <v>46076</v>
      </c>
      <c r="E15" s="17" t="n">
        <v>58.886</v>
      </c>
      <c r="F15" s="17" t="n">
        <v>63.372</v>
      </c>
      <c r="G15" s="17" t="n">
        <v>5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68</v>
      </c>
      <c r="B16" s="16" t="s">
        <v>129</v>
      </c>
      <c r="C16" s="40" t="n">
        <v>46012</v>
      </c>
      <c r="D16" s="41" t="n">
        <v>46044</v>
      </c>
      <c r="E16" s="17" t="n">
        <v>127.61</v>
      </c>
      <c r="F16" s="17" t="n">
        <v>126.715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68</v>
      </c>
      <c r="B17" s="16" t="s">
        <v>129</v>
      </c>
      <c r="C17" s="40" t="n">
        <v>46016</v>
      </c>
      <c r="D17" s="41" t="n">
        <v>46044</v>
      </c>
      <c r="E17" s="17" t="n">
        <v>124.1233</v>
      </c>
      <c r="F17" s="17" t="n">
        <v>126.715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68</v>
      </c>
      <c r="B18" s="16" t="s">
        <v>129</v>
      </c>
      <c r="C18" s="40" t="n">
        <v>46016</v>
      </c>
      <c r="D18" s="41" t="n">
        <v>46044</v>
      </c>
      <c r="E18" s="17" t="n">
        <v>124.1233</v>
      </c>
      <c r="F18" s="17" t="n">
        <v>126.715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69</v>
      </c>
      <c r="B19" s="16" t="s">
        <v>130</v>
      </c>
      <c r="C19" s="40" t="n">
        <v>46012</v>
      </c>
      <c r="D19" s="41" t="n">
        <v>46019</v>
      </c>
      <c r="E19" s="17" t="n">
        <v>298.46</v>
      </c>
      <c r="F19" s="17" t="n">
        <v>300.04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70</v>
      </c>
      <c r="B20" s="16" t="s">
        <v>131</v>
      </c>
      <c r="C20" s="40" t="n">
        <v>46047</v>
      </c>
      <c r="D20" s="41" t="n">
        <v>46076</v>
      </c>
      <c r="E20" s="17" t="n">
        <v>52.277</v>
      </c>
      <c r="F20" s="17" t="n">
        <v>57.535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71</v>
      </c>
      <c r="B21" s="16" t="s">
        <v>132</v>
      </c>
      <c r="C21" s="40" t="n">
        <v>46128</v>
      </c>
      <c r="D21" s="41" t="n">
        <v>46174</v>
      </c>
      <c r="E21" s="17" t="n">
        <v>18.3075</v>
      </c>
      <c r="F21" s="17" t="n">
        <v>18.629</v>
      </c>
      <c r="G21" s="17" t="n">
        <v>12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71</v>
      </c>
      <c r="B22" s="16" t="s">
        <v>132</v>
      </c>
      <c r="C22" s="40" t="n">
        <v>46140</v>
      </c>
      <c r="D22" s="41" t="n">
        <v>46174</v>
      </c>
      <c r="E22" s="17" t="n">
        <v>18.3922</v>
      </c>
      <c r="F22" s="17" t="n">
        <v>18.629</v>
      </c>
      <c r="G22" s="17" t="n">
        <v>1344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71</v>
      </c>
      <c r="B23" s="16" t="s">
        <v>132</v>
      </c>
      <c r="C23" s="40" t="n">
        <v>46140</v>
      </c>
      <c r="D23" s="41" t="n">
        <v>46174</v>
      </c>
      <c r="E23" s="17" t="n">
        <v>18.3927</v>
      </c>
      <c r="F23" s="17" t="n">
        <v>18.629</v>
      </c>
      <c r="G23" s="17" t="n">
        <v>15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71</v>
      </c>
      <c r="B24" s="16" t="s">
        <v>132</v>
      </c>
      <c r="C24" s="40" t="n">
        <v>46154</v>
      </c>
      <c r="D24" s="41" t="n">
        <v>46174</v>
      </c>
      <c r="E24" s="17" t="n">
        <v>18.49</v>
      </c>
      <c r="F24" s="17" t="n">
        <v>18.629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2026-09-09T08:07:03.00Z</dcterms:created>
  <dc:creator>izi-invest.ru</dc:creator>
  <cp:revision>0</cp:revision>
</cp:coreProperties>
</file>