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<sst xmlns="http://schemas.openxmlformats.org/spreadsheetml/2006/main" count="257" uniqueCount="87">
  <si>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</si>
  <si>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</si>
  <si>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</si>
  <si>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</si>
  <si>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</si>
  <si>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</si>
  <si>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</si>
  <si>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</si>
  <si>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</si>
  <si>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</si>
  <si>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</si>
  <si>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</si>
  <si>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</si>
  <si>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</si>
  <si>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</si>
  <si>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</si>
  <si>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AKMP</t>
  </si>
  <si>
    <t>etf</t>
  </si>
  <si>
    <t>AKMP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</si>
  <si>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</si>
  <si>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</si>
  <si>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</si>
  <si>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</si>
  <si>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</si>
  <si>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</si>
  <si>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</si>
  <si>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</si>
  <si>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</si>
  <si>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</si>
  <si>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</si>
  <si>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</si>
  <si>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</si>
  <si>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</si>
  <si>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</si>
  <si>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</si>
  <si>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</si>
  <si>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</si>
  <si>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</si>
  <si>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</si>
  <si>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</si>
  <si>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</si>
  <si>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</si>
  <si>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</si>
  <si>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</si>
  <si>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</si>
  <si>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</si>
  <si>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</si>
  <si>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</si>
  <si>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</si>
  <si>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</si>
  <si>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</si>
  <si>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</si>
  <si>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</si>
  <si>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</si>
  <si>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</si>
  <si>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</si>
  <si>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AKMP
AKMP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</si>
  <si>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</si>
  <si>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</si>
  <si>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</si>
  <si>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</si>
  <si>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</si>
  <si>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</si>
  <si>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</si>
  <si>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</si>
  <si>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Альфа Денежный рынок Плюс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</si>
  <si>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</si>
  <si>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</si>
  <si>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</si>
  <si>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</si>
  <si>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</si>
  <si>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</si>
  <si>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</si>
  <si>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</si>
  <si>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</si>
  <si>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</si>
  <si>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</si>
  <si>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</si>
  <si>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Альфа инвесткопилка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</si>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</sst>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1840</v>
      </c>
      <c r="F2" s="6" t="n">
        <v>1.2628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0.0107</v>
      </c>
      <c r="L2" s="6" t="n">
        <v>1.25</v>
      </c>
      <c r="M2" s="17" t="n">
        <v>99.99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0.35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86.473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46229</v>
      </c>
      <c r="B2" s="6" t="n">
        <v>1000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46232.599768519</v>
      </c>
      <c r="B3" s="6" t="n">
        <v>200</v>
      </c>
      <c r="C3" s="16" t="s">
        <v>46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46244.503923611</v>
      </c>
      <c r="B4" s="6" t="n">
        <v>400</v>
      </c>
      <c r="C4" s="16" t="s">
        <v>46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46251</v>
      </c>
      <c r="B5" s="6" t="n">
        <v>100</v>
      </c>
      <c r="C5" s="16" t="s">
        <v>46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46259.767800926</v>
      </c>
      <c r="B6" s="6" t="n">
        <v>400</v>
      </c>
      <c r="C6" s="16" t="s">
        <v>46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46268.710775463</v>
      </c>
      <c r="B7" s="6" t="n">
        <v>100</v>
      </c>
      <c r="C7" s="16" t="s">
        <v>46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46268.712835648</v>
      </c>
      <c r="B8" s="6" t="n">
        <v>100.09</v>
      </c>
      <c r="C8" s="16" t="s">
        <v>46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2" t="n">
        <v>46594</v>
      </c>
      <c r="B9" s="5" t="n">
        <v>-2323.9</v>
      </c>
      <c r="C9" s="14" t="s">
        <v>47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/>
      <c r="B10" s="9" t="s">
        <f>=XIRR(B2:B9,A2:A9)</f>
      </c>
      <c r="C10" s="16" t="s">
        <v>48</v>
      </c>
      <c r="D10" s="16"/>
      <c r="E10" s="16"/>
      <c r="F10" s="7"/>
      <c r="G10" s="2" t="s">
        <v>49</v>
      </c>
      <c r="H10" s="6" t="s">
        <f>=SUM(I2:H9)/365</f>
      </c>
    </row>
    <row collapsed="false" customFormat="false" customHeight="false" hidden="false" ht="12.1" outlineLevel="0" r="11">
      <c r="A11" s="13"/>
      <c r="B11" s="5" t="s">
        <f>=-SUM(B2:B9)</f>
      </c>
      <c r="C11" s="16" t="s">
        <v>50</v>
      </c>
      <c r="D11" s="16"/>
      <c r="E11" s="16"/>
      <c r="F11" s="7"/>
      <c r="G11" s="14" t="s">
        <v>51</v>
      </c>
      <c r="H11" s="9" t="s">
        <f>=B11/H10</f>
      </c>
    </row>
    <row collapsed="false" customFormat="false" customHeight="false" hidden="false" ht="12.1" outlineLevel="0" r="12">
      <c r="A12" s="19"/>
    </row>
    <row collapsed="false" customFormat="false" customHeight="false" hidden="false" ht="12.1" outlineLevel="0" r="13">
      <c r="A13" s="19"/>
    </row>
    <row collapsed="false" customFormat="false" customHeight="false" hidden="false" ht="12.1" outlineLevel="0" r="14">
      <c r="A14" s="15" t="s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46230</v>
      </c>
      <c r="B2" s="6" t="n">
        <v>989.85</v>
      </c>
      <c r="C2" s="0" t="s">
        <v>53</v>
      </c>
    </row>
    <row collapsed="false" customFormat="false" customHeight="false" hidden="false" ht="12.1" outlineLevel="0" r="3">
      <c r="A3" s="11" t="n">
        <v>46230</v>
      </c>
      <c r="B3" s="6" t="n">
        <v>9.96</v>
      </c>
      <c r="C3" s="0" t="s">
        <v>53</v>
      </c>
    </row>
    <row collapsed="false" customFormat="false" customHeight="false" hidden="false" ht="12.1" outlineLevel="0" r="4">
      <c r="A4" s="11" t="n">
        <v>46232</v>
      </c>
      <c r="B4" s="6" t="n">
        <v>198.05</v>
      </c>
      <c r="C4" s="0" t="s">
        <v>53</v>
      </c>
    </row>
    <row collapsed="false" customFormat="false" customHeight="false" hidden="false" ht="12.1" outlineLevel="0" r="5">
      <c r="A5" s="11" t="n">
        <v>46232</v>
      </c>
      <c r="B5" s="6" t="n">
        <v>1.25</v>
      </c>
      <c r="C5" s="0" t="s">
        <v>53</v>
      </c>
    </row>
    <row collapsed="false" customFormat="false" customHeight="false" hidden="false" ht="12.1" outlineLevel="0" r="6">
      <c r="A6" s="11" t="n">
        <v>46244</v>
      </c>
      <c r="B6" s="6" t="n">
        <v>396.5</v>
      </c>
      <c r="C6" s="0" t="s">
        <v>53</v>
      </c>
    </row>
    <row collapsed="false" customFormat="false" customHeight="false" hidden="false" ht="12.1" outlineLevel="0" r="7">
      <c r="A7" s="11" t="n">
        <v>46244</v>
      </c>
      <c r="B7" s="6" t="n">
        <v>3.75</v>
      </c>
      <c r="C7" s="0" t="s">
        <v>53</v>
      </c>
    </row>
    <row collapsed="false" customFormat="false" customHeight="false" hidden="false" ht="12.1" outlineLevel="0" r="8">
      <c r="A8" s="11" t="n">
        <v>46251</v>
      </c>
      <c r="B8" s="6" t="n">
        <v>99.04</v>
      </c>
      <c r="C8" s="0" t="s">
        <v>53</v>
      </c>
    </row>
    <row collapsed="false" customFormat="false" customHeight="false" hidden="false" ht="12.1" outlineLevel="0" r="9">
      <c r="A9" s="11" t="n">
        <v>46251</v>
      </c>
      <c r="B9" s="6" t="n">
        <v>1.25</v>
      </c>
      <c r="C9" s="0" t="s">
        <v>53</v>
      </c>
    </row>
    <row collapsed="false" customFormat="false" customHeight="false" hidden="false" ht="12.1" outlineLevel="0" r="10">
      <c r="A10" s="11" t="n">
        <v>46260</v>
      </c>
      <c r="B10" s="6" t="n">
        <v>395.89</v>
      </c>
      <c r="C10" s="0" t="s">
        <v>53</v>
      </c>
    </row>
    <row collapsed="false" customFormat="false" customHeight="false" hidden="false" ht="12.1" outlineLevel="0" r="11">
      <c r="A11" s="11" t="n">
        <v>46260</v>
      </c>
      <c r="B11" s="6" t="n">
        <v>3.77</v>
      </c>
      <c r="C11" s="0" t="s">
        <v>53</v>
      </c>
    </row>
    <row collapsed="false" customFormat="false" customHeight="false" hidden="false" ht="12.1" outlineLevel="0" r="12">
      <c r="A12" s="11" t="n">
        <v>46268</v>
      </c>
      <c r="B12" s="6" t="n">
        <v>197.91</v>
      </c>
      <c r="C12" s="0" t="s">
        <v>53</v>
      </c>
    </row>
    <row collapsed="false" customFormat="false" customHeight="false" hidden="false" ht="12.1" outlineLevel="0" r="13">
      <c r="A13" s="11" t="n">
        <v>46269</v>
      </c>
      <c r="B13" s="6" t="n">
        <v>2.52</v>
      </c>
      <c r="C13" s="0" t="s">
        <v>53</v>
      </c>
    </row>
    <row collapsed="false" customFormat="false" customHeight="false" hidden="false" ht="12.1" outlineLevel="0" r="14">
      <c r="A14" s="11" t="n">
        <v>46595</v>
      </c>
      <c r="B14" s="8" t="s">
        <f>=-Портфель!J2</f>
      </c>
      <c r="C14" s="0" t="s">
        <v>54</v>
      </c>
    </row>
    <row collapsed="false" customFormat="false" customHeight="false" hidden="false" ht="12.1" outlineLevel="0" r="15">
      <c r="A15" s="0"/>
      <c r="B15" s="10" t="s">
        <f>=XIRR(B2:B14,A2:A14)</f>
      </c>
      <c r="C15" s="0"/>
    </row>
    <row collapsed="false" customFormat="false" customHeight="false" hidden="false" ht="12.1" outlineLevel="0" r="16">
      <c r="A16" s="0"/>
      <c r="B16" s="8" t="s">
        <f>=-SUM(B2:B14)</f>
      </c>
      <c r="C16" s="0" t="s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56</v>
      </c>
      <c r="C1" s="0"/>
    </row>
    <row collapsed="false" customFormat="false" customHeight="false" hidden="false" ht="12.1" outlineLevel="0" r="2">
      <c r="A2" s="11" t="n">
        <v>46230</v>
      </c>
      <c r="B2" s="6" t="n">
        <v>795</v>
      </c>
      <c r="C2" s="6" t="n">
        <v>989.85</v>
      </c>
    </row>
    <row collapsed="false" customFormat="false" customHeight="false" hidden="false" ht="12.1" outlineLevel="0" r="3">
      <c r="A3" s="11" t="n">
        <v>46230</v>
      </c>
      <c r="B3" s="6" t="n">
        <v>8</v>
      </c>
      <c r="C3" s="6" t="n">
        <v>9.96</v>
      </c>
    </row>
    <row collapsed="false" customFormat="false" customHeight="false" hidden="false" ht="12.1" outlineLevel="0" r="4">
      <c r="A4" s="11" t="n">
        <v>46232</v>
      </c>
      <c r="B4" s="6" t="n">
        <v>159</v>
      </c>
      <c r="C4" s="6" t="n">
        <v>198.05</v>
      </c>
    </row>
    <row collapsed="false" customFormat="false" customHeight="false" hidden="false" ht="12.1" outlineLevel="0" r="5">
      <c r="A5" s="11" t="n">
        <v>46232</v>
      </c>
      <c r="B5" s="6" t="n">
        <v>1</v>
      </c>
      <c r="C5" s="6" t="n">
        <v>1.25</v>
      </c>
    </row>
    <row collapsed="false" customFormat="false" customHeight="false" hidden="false" ht="12.1" outlineLevel="0" r="6">
      <c r="A6" s="11" t="n">
        <v>46244</v>
      </c>
      <c r="B6" s="6" t="n">
        <v>317</v>
      </c>
      <c r="C6" s="6" t="n">
        <v>396.5</v>
      </c>
    </row>
    <row collapsed="false" customFormat="false" customHeight="false" hidden="false" ht="12.1" outlineLevel="0" r="7">
      <c r="A7" s="11" t="n">
        <v>46244</v>
      </c>
      <c r="B7" s="6" t="n">
        <v>3</v>
      </c>
      <c r="C7" s="6" t="n">
        <v>3.75</v>
      </c>
    </row>
    <row collapsed="false" customFormat="false" customHeight="false" hidden="false" ht="12.1" outlineLevel="0" r="8">
      <c r="A8" s="11" t="n">
        <v>46251</v>
      </c>
      <c r="B8" s="6" t="n">
        <v>79</v>
      </c>
      <c r="C8" s="6" t="n">
        <v>99.04</v>
      </c>
    </row>
    <row collapsed="false" customFormat="false" customHeight="false" hidden="false" ht="12.1" outlineLevel="0" r="9">
      <c r="A9" s="11" t="n">
        <v>46251</v>
      </c>
      <c r="B9" s="6" t="n">
        <v>1</v>
      </c>
      <c r="C9" s="6" t="n">
        <v>1.25</v>
      </c>
    </row>
    <row collapsed="false" customFormat="false" customHeight="false" hidden="false" ht="12.1" outlineLevel="0" r="10">
      <c r="A10" s="11" t="n">
        <v>46260</v>
      </c>
      <c r="B10" s="6" t="n">
        <v>315</v>
      </c>
      <c r="C10" s="6" t="n">
        <v>395.89</v>
      </c>
    </row>
    <row collapsed="false" customFormat="false" customHeight="false" hidden="false" ht="12.1" outlineLevel="0" r="11">
      <c r="A11" s="11" t="n">
        <v>46260</v>
      </c>
      <c r="B11" s="6" t="n">
        <v>3</v>
      </c>
      <c r="C11" s="6" t="n">
        <v>3.77</v>
      </c>
    </row>
    <row collapsed="false" customFormat="false" customHeight="false" hidden="false" ht="12.1" outlineLevel="0" r="12">
      <c r="A12" s="11" t="n">
        <v>46268</v>
      </c>
      <c r="B12" s="6" t="n">
        <v>157</v>
      </c>
      <c r="C12" s="6" t="n">
        <v>197.91</v>
      </c>
    </row>
    <row collapsed="false" customFormat="false" customHeight="false" hidden="false" ht="12.1" outlineLevel="0" r="13">
      <c r="A13" s="11" t="n">
        <v>46269</v>
      </c>
      <c r="B13" s="6" t="n">
        <v>2</v>
      </c>
      <c r="C13" s="6" t="n">
        <v>2.52</v>
      </c>
    </row>
    <row collapsed="false" customFormat="false" customHeight="false" hidden="false" ht="12.1" outlineLevel="0" r="14">
      <c r="A14" s="0"/>
      <c r="B14" s="5" t="s">
        <f>=SUM(C2:C13)/SUM(B2:B13)</f>
      </c>
      <c r="C14" s="0" t="s">
        <v>11</v>
      </c>
    </row>
    <row collapsed="false" customFormat="false" customHeight="false" hidden="false" ht="12.1" outlineLevel="0" r="15">
      <c r="A15" s="0"/>
      <c r="B15" s="6" t="n">
        <v>1.2628</v>
      </c>
      <c r="C15" s="0" t="s">
        <v>57</v>
      </c>
    </row>
    <row collapsed="false" customFormat="false" customHeight="false" hidden="false" ht="12.1" outlineLevel="0" r="16">
      <c r="A16" s="0"/>
      <c r="B16" s="6" t="n">
        <v>1840</v>
      </c>
      <c r="C16" s="0" t="s">
        <v>58</v>
      </c>
    </row>
    <row collapsed="false" customFormat="false" customHeight="false" hidden="false" ht="12.1" outlineLevel="0" r="17">
      <c r="A17" s="0"/>
      <c r="B17" s="5" t="s">
        <f>=B16*(ABS(B15)-ABS(B14))</f>
      </c>
      <c r="C17" s="0" t="s">
        <v>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60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61</v>
      </c>
      <c r="L1" s="18" t="s">
        <v>62</v>
      </c>
      <c r="M1" s="18" t="s">
        <v>19</v>
      </c>
      <c r="N1" s="18" t="s">
        <v>63</v>
      </c>
    </row>
    <row collapsed="false" customFormat="false" customHeight="false" hidden="false" ht="12.1" outlineLevel="0" r="2">
      <c r="A2" s="21" t="n">
        <v>46229.381388889</v>
      </c>
      <c r="B2" s="22" t="s">
        <v>64</v>
      </c>
      <c r="C2" s="22" t="s">
        <v>46</v>
      </c>
      <c r="D2" s="22" t="s">
        <v>64</v>
      </c>
      <c r="E2" s="22" t="s">
        <v>64</v>
      </c>
      <c r="F2" s="22" t="s">
        <v>19</v>
      </c>
      <c r="G2" s="23" t="n">
        <v>1</v>
      </c>
      <c r="H2" s="24" t="n">
        <v>1000</v>
      </c>
      <c r="I2" s="24" t="n">
        <v>1000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46230.511655093</v>
      </c>
      <c r="B3" s="16" t="s">
        <v>16</v>
      </c>
      <c r="C3" s="16" t="s">
        <v>65</v>
      </c>
      <c r="D3" s="16" t="s">
        <v>53</v>
      </c>
      <c r="E3" s="16" t="s">
        <v>17</v>
      </c>
      <c r="F3" s="16" t="s">
        <v>19</v>
      </c>
      <c r="G3" s="7" t="n">
        <v>795</v>
      </c>
      <c r="H3" s="6" t="n">
        <v>1.2451</v>
      </c>
      <c r="I3" s="6" t="n">
        <v>-989.85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46230.581967593</v>
      </c>
      <c r="B4" s="16" t="s">
        <v>16</v>
      </c>
      <c r="C4" s="16" t="s">
        <v>65</v>
      </c>
      <c r="D4" s="16" t="s">
        <v>53</v>
      </c>
      <c r="E4" s="16" t="s">
        <v>17</v>
      </c>
      <c r="F4" s="16" t="s">
        <v>19</v>
      </c>
      <c r="G4" s="7" t="n">
        <v>8</v>
      </c>
      <c r="H4" s="6" t="n">
        <v>1.2448</v>
      </c>
      <c r="I4" s="6" t="n">
        <v>-9.96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46232.599768519</v>
      </c>
      <c r="B5" s="22" t="s">
        <v>64</v>
      </c>
      <c r="C5" s="22" t="s">
        <v>46</v>
      </c>
      <c r="D5" s="22" t="s">
        <v>64</v>
      </c>
      <c r="E5" s="22" t="s">
        <v>64</v>
      </c>
      <c r="F5" s="22" t="s">
        <v>19</v>
      </c>
      <c r="G5" s="23" t="n">
        <v>1</v>
      </c>
      <c r="H5" s="24" t="n">
        <v>200</v>
      </c>
      <c r="I5" s="24" t="n">
        <v>200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46232.691655093</v>
      </c>
      <c r="B6" s="16" t="s">
        <v>16</v>
      </c>
      <c r="C6" s="16" t="s">
        <v>65</v>
      </c>
      <c r="D6" s="16" t="s">
        <v>53</v>
      </c>
      <c r="E6" s="16" t="s">
        <v>17</v>
      </c>
      <c r="F6" s="16" t="s">
        <v>19</v>
      </c>
      <c r="G6" s="7" t="n">
        <v>159</v>
      </c>
      <c r="H6" s="6" t="n">
        <v>1.2456</v>
      </c>
      <c r="I6" s="6" t="n">
        <v>-198.05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46232.774780093</v>
      </c>
      <c r="B7" s="16" t="s">
        <v>16</v>
      </c>
      <c r="C7" s="16" t="s">
        <v>65</v>
      </c>
      <c r="D7" s="16" t="s">
        <v>53</v>
      </c>
      <c r="E7" s="16" t="s">
        <v>17</v>
      </c>
      <c r="F7" s="16" t="s">
        <v>19</v>
      </c>
      <c r="G7" s="7" t="n">
        <v>1</v>
      </c>
      <c r="H7" s="6" t="n">
        <v>1.2458</v>
      </c>
      <c r="I7" s="6" t="n">
        <v>-1.25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46244.503923611</v>
      </c>
      <c r="B8" s="22" t="s">
        <v>64</v>
      </c>
      <c r="C8" s="22" t="s">
        <v>46</v>
      </c>
      <c r="D8" s="22" t="s">
        <v>64</v>
      </c>
      <c r="E8" s="22" t="s">
        <v>64</v>
      </c>
      <c r="F8" s="22" t="s">
        <v>19</v>
      </c>
      <c r="G8" s="23" t="n">
        <v>1</v>
      </c>
      <c r="H8" s="24" t="n">
        <v>400</v>
      </c>
      <c r="I8" s="24" t="n">
        <v>400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46244.539953704</v>
      </c>
      <c r="B9" s="16" t="s">
        <v>16</v>
      </c>
      <c r="C9" s="16" t="s">
        <v>65</v>
      </c>
      <c r="D9" s="16" t="s">
        <v>53</v>
      </c>
      <c r="E9" s="16" t="s">
        <v>17</v>
      </c>
      <c r="F9" s="16" t="s">
        <v>19</v>
      </c>
      <c r="G9" s="7" t="n">
        <v>317</v>
      </c>
      <c r="H9" s="6" t="n">
        <v>1.2508</v>
      </c>
      <c r="I9" s="6" t="n">
        <v>-396.5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46244.623032407</v>
      </c>
      <c r="B10" s="16" t="s">
        <v>16</v>
      </c>
      <c r="C10" s="16" t="s">
        <v>65</v>
      </c>
      <c r="D10" s="16" t="s">
        <v>53</v>
      </c>
      <c r="E10" s="16" t="s">
        <v>17</v>
      </c>
      <c r="F10" s="16" t="s">
        <v>19</v>
      </c>
      <c r="G10" s="7" t="n">
        <v>3</v>
      </c>
      <c r="H10" s="6" t="n">
        <v>1.2508</v>
      </c>
      <c r="I10" s="6" t="n">
        <v>-3.75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46251.392106481</v>
      </c>
      <c r="B11" s="22" t="s">
        <v>64</v>
      </c>
      <c r="C11" s="22" t="s">
        <v>46</v>
      </c>
      <c r="D11" s="22" t="s">
        <v>64</v>
      </c>
      <c r="E11" s="22" t="s">
        <v>64</v>
      </c>
      <c r="F11" s="22" t="s">
        <v>19</v>
      </c>
      <c r="G11" s="23" t="n">
        <v>1</v>
      </c>
      <c r="H11" s="24" t="n">
        <v>100</v>
      </c>
      <c r="I11" s="24" t="n">
        <v>100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46251.471712963</v>
      </c>
      <c r="B12" s="16" t="s">
        <v>16</v>
      </c>
      <c r="C12" s="16" t="s">
        <v>65</v>
      </c>
      <c r="D12" s="16" t="s">
        <v>53</v>
      </c>
      <c r="E12" s="16" t="s">
        <v>17</v>
      </c>
      <c r="F12" s="16" t="s">
        <v>19</v>
      </c>
      <c r="G12" s="7" t="n">
        <v>79</v>
      </c>
      <c r="H12" s="6" t="n">
        <v>1.2537</v>
      </c>
      <c r="I12" s="6" t="n">
        <v>-99.04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46251.51875</v>
      </c>
      <c r="B13" s="16" t="s">
        <v>16</v>
      </c>
      <c r="C13" s="16" t="s">
        <v>65</v>
      </c>
      <c r="D13" s="16" t="s">
        <v>53</v>
      </c>
      <c r="E13" s="16" t="s">
        <v>17</v>
      </c>
      <c r="F13" s="16" t="s">
        <v>19</v>
      </c>
      <c r="G13" s="7" t="n">
        <v>1</v>
      </c>
      <c r="H13" s="6" t="n">
        <v>1.2532</v>
      </c>
      <c r="I13" s="6" t="n">
        <v>-1.25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46259.767800926</v>
      </c>
      <c r="B14" s="22" t="s">
        <v>64</v>
      </c>
      <c r="C14" s="22" t="s">
        <v>46</v>
      </c>
      <c r="D14" s="22" t="s">
        <v>64</v>
      </c>
      <c r="E14" s="22" t="s">
        <v>64</v>
      </c>
      <c r="F14" s="22" t="s">
        <v>19</v>
      </c>
      <c r="G14" s="23" t="n">
        <v>1</v>
      </c>
      <c r="H14" s="24" t="n">
        <v>400</v>
      </c>
      <c r="I14" s="24" t="n">
        <v>400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46260.450787037</v>
      </c>
      <c r="B15" s="16" t="s">
        <v>16</v>
      </c>
      <c r="C15" s="16" t="s">
        <v>65</v>
      </c>
      <c r="D15" s="16" t="s">
        <v>53</v>
      </c>
      <c r="E15" s="16" t="s">
        <v>17</v>
      </c>
      <c r="F15" s="16" t="s">
        <v>19</v>
      </c>
      <c r="G15" s="7" t="n">
        <v>315</v>
      </c>
      <c r="H15" s="6" t="n">
        <v>1.2568</v>
      </c>
      <c r="I15" s="6" t="n">
        <v>-395.89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46260.526388889</v>
      </c>
      <c r="B16" s="16" t="s">
        <v>16</v>
      </c>
      <c r="C16" s="16" t="s">
        <v>65</v>
      </c>
      <c r="D16" s="16" t="s">
        <v>53</v>
      </c>
      <c r="E16" s="16" t="s">
        <v>17</v>
      </c>
      <c r="F16" s="16" t="s">
        <v>19</v>
      </c>
      <c r="G16" s="7" t="n">
        <v>3</v>
      </c>
      <c r="H16" s="6" t="n">
        <v>1.2566</v>
      </c>
      <c r="I16" s="6" t="n">
        <v>-3.77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46268.710775463</v>
      </c>
      <c r="B17" s="22" t="s">
        <v>64</v>
      </c>
      <c r="C17" s="22" t="s">
        <v>46</v>
      </c>
      <c r="D17" s="22" t="s">
        <v>64</v>
      </c>
      <c r="E17" s="22" t="s">
        <v>64</v>
      </c>
      <c r="F17" s="22" t="s">
        <v>19</v>
      </c>
      <c r="G17" s="23" t="n">
        <v>1</v>
      </c>
      <c r="H17" s="24" t="n">
        <v>100</v>
      </c>
      <c r="I17" s="24" t="n">
        <v>100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1" t="n">
        <v>46268.712835648</v>
      </c>
      <c r="B18" s="22" t="s">
        <v>64</v>
      </c>
      <c r="C18" s="22" t="s">
        <v>46</v>
      </c>
      <c r="D18" s="22" t="s">
        <v>64</v>
      </c>
      <c r="E18" s="22" t="s">
        <v>64</v>
      </c>
      <c r="F18" s="22" t="s">
        <v>19</v>
      </c>
      <c r="G18" s="23" t="n">
        <v>1</v>
      </c>
      <c r="H18" s="24" t="n">
        <v>100.09</v>
      </c>
      <c r="I18" s="24" t="n">
        <v>100.09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46268.768055556</v>
      </c>
      <c r="B19" s="16" t="s">
        <v>16</v>
      </c>
      <c r="C19" s="16" t="s">
        <v>65</v>
      </c>
      <c r="D19" s="16" t="s">
        <v>53</v>
      </c>
      <c r="E19" s="16" t="s">
        <v>17</v>
      </c>
      <c r="F19" s="16" t="s">
        <v>19</v>
      </c>
      <c r="G19" s="7" t="n">
        <v>157</v>
      </c>
      <c r="H19" s="6" t="n">
        <v>1.2606</v>
      </c>
      <c r="I19" s="6" t="n">
        <v>-197.91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46269.44087963</v>
      </c>
      <c r="B20" s="16" t="s">
        <v>16</v>
      </c>
      <c r="C20" s="16" t="s">
        <v>65</v>
      </c>
      <c r="D20" s="16" t="s">
        <v>53</v>
      </c>
      <c r="E20" s="16" t="s">
        <v>17</v>
      </c>
      <c r="F20" s="16" t="s">
        <v>19</v>
      </c>
      <c r="G20" s="7" t="n">
        <v>2</v>
      </c>
      <c r="H20" s="6" t="n">
        <v>1.2615</v>
      </c>
      <c r="I20" s="6" t="n">
        <v>-2.52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 t="s">
        <v>66</v>
      </c>
      <c r="M21" s="5" t="s">
        <f>=SUM(M2:M20)</f>
      </c>
      <c r="N21" s="4"/>
    </row>
  </sheetData>
  <autoFilter ref="A1:N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39</v>
      </c>
      <c r="B1" s="26" t="s">
        <v>67</v>
      </c>
      <c r="C1" s="26" t="s">
        <v>0</v>
      </c>
      <c r="D1" s="26" t="s">
        <v>2</v>
      </c>
      <c r="E1" s="26" t="s">
        <v>68</v>
      </c>
      <c r="F1" s="26" t="s">
        <v>69</v>
      </c>
      <c r="G1" s="26" t="s">
        <v>70</v>
      </c>
      <c r="H1" s="26" t="s">
        <v>43</v>
      </c>
      <c r="I1" s="26" t="s">
        <v>71</v>
      </c>
      <c r="J1" s="26" t="s">
        <v>72</v>
      </c>
      <c r="K1" s="26" t="s">
        <v>73</v>
      </c>
      <c r="L1" s="26" t="s">
        <v>74</v>
      </c>
      <c r="M1" s="26" t="s">
        <v>75</v>
      </c>
      <c r="N1" s="26" t="s">
        <v>76</v>
      </c>
      <c r="O1" s="26" t="s">
        <v>77</v>
      </c>
    </row>
    <row collapsed="false" customFormat="false" customHeight="false" hidden="false" ht="12.1" outlineLevel="0" r="2">
      <c r="A2" s="25" t="n">
        <v>46230</v>
      </c>
      <c r="B2" s="16" t="s">
        <v>78</v>
      </c>
      <c r="C2" s="16" t="s">
        <v>16</v>
      </c>
      <c r="D2" s="16" t="s">
        <v>18</v>
      </c>
      <c r="E2" s="17" t="n">
        <v>795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44</v>
      </c>
      <c r="J2" s="17" t="n">
        <v>1.2450943396226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5" t="n">
        <v>46230</v>
      </c>
      <c r="B3" s="16" t="s">
        <v>78</v>
      </c>
      <c r="C3" s="16" t="s">
        <v>16</v>
      </c>
      <c r="D3" s="16" t="s">
        <v>18</v>
      </c>
      <c r="E3" s="17" t="n">
        <v>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44</v>
      </c>
      <c r="J3" s="17" t="n">
        <v>1.245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5" t="n">
        <v>46232</v>
      </c>
      <c r="B4" s="16" t="s">
        <v>78</v>
      </c>
      <c r="C4" s="16" t="s">
        <v>16</v>
      </c>
      <c r="D4" s="16" t="s">
        <v>18</v>
      </c>
      <c r="E4" s="17" t="n">
        <v>159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42</v>
      </c>
      <c r="J4" s="17" t="n">
        <v>1.2455974842767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5" t="n">
        <v>46232</v>
      </c>
      <c r="B5" s="16" t="s">
        <v>78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42</v>
      </c>
      <c r="J5" s="17" t="n">
        <v>1.25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5" t="n">
        <v>46244</v>
      </c>
      <c r="B6" s="16" t="s">
        <v>78</v>
      </c>
      <c r="C6" s="16" t="s">
        <v>16</v>
      </c>
      <c r="D6" s="16" t="s">
        <v>18</v>
      </c>
      <c r="E6" s="17" t="n">
        <v>317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30</v>
      </c>
      <c r="J6" s="17" t="n">
        <v>1.2507886435331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5" t="n">
        <v>46244</v>
      </c>
      <c r="B7" s="16" t="s">
        <v>78</v>
      </c>
      <c r="C7" s="16" t="s">
        <v>16</v>
      </c>
      <c r="D7" s="16" t="s">
        <v>18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30</v>
      </c>
      <c r="J7" s="17" t="n">
        <v>1.25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5" t="n">
        <v>46251</v>
      </c>
      <c r="B8" s="16" t="s">
        <v>78</v>
      </c>
      <c r="C8" s="16" t="s">
        <v>16</v>
      </c>
      <c r="D8" s="16" t="s">
        <v>18</v>
      </c>
      <c r="E8" s="17" t="n">
        <v>79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23</v>
      </c>
      <c r="J8" s="17" t="n">
        <v>1.2536708860759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5" t="n">
        <v>46251</v>
      </c>
      <c r="B9" s="16" t="s">
        <v>78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23</v>
      </c>
      <c r="J9" s="17" t="n">
        <v>1.25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5" t="n">
        <v>46260</v>
      </c>
      <c r="B10" s="16" t="s">
        <v>78</v>
      </c>
      <c r="C10" s="16" t="s">
        <v>16</v>
      </c>
      <c r="D10" s="16" t="s">
        <v>18</v>
      </c>
      <c r="E10" s="17" t="n">
        <v>315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14</v>
      </c>
      <c r="J10" s="17" t="n">
        <v>1.2567936507937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5" t="n">
        <v>46260</v>
      </c>
      <c r="B11" s="16" t="s">
        <v>78</v>
      </c>
      <c r="C11" s="16" t="s">
        <v>16</v>
      </c>
      <c r="D11" s="16" t="s">
        <v>18</v>
      </c>
      <c r="E11" s="17" t="n">
        <v>3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14</v>
      </c>
      <c r="J11" s="17" t="n">
        <v>1.2566666666667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5" t="n">
        <v>46268</v>
      </c>
      <c r="B12" s="16" t="s">
        <v>78</v>
      </c>
      <c r="C12" s="16" t="s">
        <v>16</v>
      </c>
      <c r="D12" s="16" t="s">
        <v>18</v>
      </c>
      <c r="E12" s="17" t="n">
        <v>157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</v>
      </c>
      <c r="J12" s="17" t="n">
        <v>1.2605732484076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5" t="n">
        <v>46269</v>
      </c>
      <c r="B13" s="16" t="s">
        <v>78</v>
      </c>
      <c r="C13" s="16" t="s">
        <v>16</v>
      </c>
      <c r="D13" s="16" t="s">
        <v>18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5</v>
      </c>
      <c r="J13" s="17" t="n">
        <v>1.26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5"/>
      <c r="B14" s="16"/>
      <c r="C14" s="16"/>
      <c r="D14" s="16"/>
      <c r="E14" s="17"/>
      <c r="F14" s="7"/>
      <c r="G14" s="17"/>
      <c r="H14" s="16"/>
      <c r="I14" s="7"/>
      <c r="J14" s="17"/>
      <c r="K14" s="4" t="s">
        <v>27</v>
      </c>
      <c r="L14" s="8" t="s">
        <f>=SUBTOTAL(109,L2:L13)</f>
      </c>
      <c r="M14" s="8" t="s">
        <f>=SUBTOTAL(109,M2:M13)</f>
      </c>
      <c r="N14" s="8" t="s">
        <f>=MAX(0,M14*0.13)</f>
      </c>
    </row>
  </sheetData>
  <autoFilter ref="A1:O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79</v>
      </c>
      <c r="D1" s="26" t="s">
        <v>80</v>
      </c>
      <c r="E1" s="26" t="s">
        <v>81</v>
      </c>
      <c r="F1" s="26" t="s">
        <v>82</v>
      </c>
      <c r="G1" s="26" t="s">
        <v>68</v>
      </c>
      <c r="H1" s="26" t="s">
        <v>83</v>
      </c>
      <c r="I1" s="26" t="s">
        <v>84</v>
      </c>
      <c r="J1" s="26" t="s">
        <v>85</v>
      </c>
      <c r="K1" s="26" t="s">
        <v>86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2026-09-09T08:05:29.00Z</dcterms:created>
  <dc:creator>izi-invest.ru</dc:creator>
  <cp:revision>0</cp:revision>
</cp:coreProperties>
</file>